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179AF576-6F50-4CAE-9DE5-09B6151496A8}" xr6:coauthVersionLast="45" xr6:coauthVersionMax="45" xr10:uidLastSave="{00000000-0000-0000-0000-000000000000}"/>
  <bookViews>
    <workbookView xWindow="-28920" yWindow="-120" windowWidth="29040" windowHeight="15840" activeTab="5" xr2:uid="{4290D6C0-A698-42A0-942B-FFC3CD8D5D5C}"/>
    <workbookView xWindow="-120" yWindow="-120" windowWidth="29040" windowHeight="15840" activeTab="1"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33" i="2" l="1"/>
  <c r="O33" i="2"/>
  <c r="H33" i="2"/>
  <c r="R12" i="2"/>
  <c r="O12" i="2"/>
  <c r="H12" i="2"/>
  <c r="F63" i="2"/>
  <c r="R45" i="2"/>
  <c r="O45" i="2"/>
  <c r="H45" i="2"/>
  <c r="R19" i="2"/>
  <c r="O19" i="2"/>
  <c r="H19" i="2"/>
  <c r="AF185" i="1" l="1"/>
  <c r="AG185" i="1" s="1"/>
  <c r="AF175" i="1"/>
  <c r="AG175" i="1" s="1"/>
  <c r="AF165" i="1"/>
  <c r="AG165" i="1" s="1"/>
  <c r="AF155" i="1"/>
  <c r="AG155" i="1" s="1"/>
  <c r="AF145" i="1"/>
  <c r="AG145" i="1" s="1"/>
  <c r="H48" i="2" l="1"/>
  <c r="H49" i="2"/>
  <c r="H50" i="2"/>
  <c r="H51" i="2"/>
  <c r="H52" i="2"/>
  <c r="H53" i="2"/>
  <c r="H54" i="2"/>
  <c r="H58" i="2"/>
  <c r="H59" i="2"/>
  <c r="H60" i="2"/>
  <c r="H61" i="2"/>
  <c r="H62" i="2"/>
  <c r="H63" i="2"/>
  <c r="H64" i="2"/>
  <c r="H28" i="2"/>
  <c r="H29" i="2"/>
  <c r="H30" i="2"/>
  <c r="H31" i="2"/>
  <c r="H32" i="2"/>
  <c r="H34" i="2"/>
  <c r="H35" i="2"/>
  <c r="H36" i="2"/>
  <c r="H37" i="2"/>
  <c r="H38" i="2"/>
  <c r="H39" i="2"/>
  <c r="H40" i="2"/>
  <c r="H41" i="2"/>
  <c r="H42" i="2"/>
  <c r="H43" i="2"/>
  <c r="H44" i="2"/>
  <c r="H23" i="2"/>
  <c r="H24" i="2"/>
  <c r="H18" i="2"/>
  <c r="H20" i="2"/>
  <c r="H21" i="2"/>
  <c r="H2" i="2"/>
  <c r="H3" i="2"/>
  <c r="H4" i="2"/>
  <c r="H5" i="2"/>
  <c r="H6" i="2"/>
  <c r="H7" i="2"/>
  <c r="H8" i="2"/>
  <c r="H9" i="2"/>
  <c r="H10" i="2"/>
  <c r="H11" i="2"/>
  <c r="H13" i="2"/>
  <c r="H14" i="2"/>
  <c r="H15" i="2"/>
  <c r="H16" i="2"/>
  <c r="H22" i="2" l="1"/>
  <c r="F56" i="2" l="1"/>
  <c r="AC2" i="1" l="1"/>
  <c r="AE2" i="1"/>
  <c r="AI2" i="1"/>
  <c r="AC33" i="1"/>
  <c r="AE33" i="1"/>
  <c r="AI33" i="1"/>
  <c r="AI2541" i="1"/>
  <c r="AI2540" i="1"/>
  <c r="AI2539" i="1"/>
  <c r="AI2538" i="1"/>
  <c r="AI2537" i="1"/>
  <c r="AI2536" i="1"/>
  <c r="AI2535" i="1"/>
  <c r="AI2534" i="1"/>
  <c r="AI2533" i="1"/>
  <c r="AI2532" i="1"/>
  <c r="AI2531" i="1"/>
  <c r="AI2530" i="1"/>
  <c r="AI2529" i="1"/>
  <c r="AI2528" i="1"/>
  <c r="AI2527" i="1"/>
  <c r="AI2526" i="1"/>
  <c r="AI2525" i="1"/>
  <c r="AI2524" i="1"/>
  <c r="AI2523" i="1"/>
  <c r="AI2522" i="1"/>
  <c r="AI2521" i="1"/>
  <c r="AI2520" i="1"/>
  <c r="AI2519" i="1"/>
  <c r="AI2518" i="1"/>
  <c r="AI2517" i="1"/>
  <c r="AI2516" i="1"/>
  <c r="AI2515" i="1"/>
  <c r="AI2514" i="1"/>
  <c r="AI2513" i="1"/>
  <c r="AI2512" i="1"/>
  <c r="AI2511" i="1"/>
  <c r="AI2510" i="1"/>
  <c r="AI2509" i="1"/>
  <c r="AI2508" i="1"/>
  <c r="AI2507" i="1"/>
  <c r="AI2506" i="1"/>
  <c r="AI2505" i="1"/>
  <c r="AI2504" i="1"/>
  <c r="AI2503" i="1"/>
  <c r="AI2502" i="1"/>
  <c r="AI2501" i="1"/>
  <c r="AI2500" i="1"/>
  <c r="AI2499" i="1"/>
  <c r="AI2498" i="1"/>
  <c r="AI2497" i="1"/>
  <c r="AI2496" i="1"/>
  <c r="AI2495" i="1"/>
  <c r="AI2494" i="1"/>
  <c r="AI2493" i="1"/>
  <c r="AI2492" i="1"/>
  <c r="AI2491" i="1"/>
  <c r="AI2490" i="1"/>
  <c r="AI2489" i="1"/>
  <c r="AI2488" i="1"/>
  <c r="AI2487" i="1"/>
  <c r="AI2486" i="1"/>
  <c r="AI2485" i="1"/>
  <c r="AI2484" i="1"/>
  <c r="AI2483" i="1"/>
  <c r="AI2482" i="1"/>
  <c r="AI2481" i="1"/>
  <c r="AI2480" i="1"/>
  <c r="AI2479" i="1"/>
  <c r="AI2478" i="1"/>
  <c r="AI2477" i="1"/>
  <c r="AI2476" i="1"/>
  <c r="AI2475" i="1"/>
  <c r="AI2474" i="1"/>
  <c r="AI2473" i="1"/>
  <c r="AI2472" i="1"/>
  <c r="AI2471" i="1"/>
  <c r="AI2470" i="1"/>
  <c r="AI2469" i="1"/>
  <c r="AI2468" i="1"/>
  <c r="AI2467" i="1"/>
  <c r="AI2466" i="1"/>
  <c r="AI2465" i="1"/>
  <c r="AI2464" i="1"/>
  <c r="AI2463" i="1"/>
  <c r="AI2462" i="1"/>
  <c r="AI2461" i="1"/>
  <c r="AI2460" i="1"/>
  <c r="AI2459" i="1"/>
  <c r="AI2458" i="1"/>
  <c r="AI2457" i="1"/>
  <c r="AI2456" i="1"/>
  <c r="AI2455" i="1"/>
  <c r="AI2454" i="1"/>
  <c r="AI2453" i="1"/>
  <c r="AI2452" i="1"/>
  <c r="AI2451" i="1"/>
  <c r="AI2450" i="1"/>
  <c r="AI2449" i="1"/>
  <c r="AI2448" i="1"/>
  <c r="AI2447" i="1"/>
  <c r="AI2446" i="1"/>
  <c r="AI2445" i="1"/>
  <c r="AI2444" i="1"/>
  <c r="AI2443" i="1"/>
  <c r="AI2442" i="1"/>
  <c r="AI2441" i="1"/>
  <c r="AI2440" i="1"/>
  <c r="AI2439" i="1"/>
  <c r="AI2438" i="1"/>
  <c r="AI2437" i="1"/>
  <c r="AI2436" i="1"/>
  <c r="AI2435" i="1"/>
  <c r="AI2434" i="1"/>
  <c r="AI2433" i="1"/>
  <c r="AI2432" i="1"/>
  <c r="AI2431" i="1"/>
  <c r="AI2430" i="1"/>
  <c r="AI2429" i="1"/>
  <c r="AI2428" i="1"/>
  <c r="AI2427" i="1"/>
  <c r="AI2426" i="1"/>
  <c r="AI2425" i="1"/>
  <c r="AI2424" i="1"/>
  <c r="AI2423" i="1"/>
  <c r="AI2422" i="1"/>
  <c r="AI2421" i="1"/>
  <c r="AI2420" i="1"/>
  <c r="AI2419" i="1"/>
  <c r="AI2418" i="1"/>
  <c r="AI2417" i="1"/>
  <c r="AI2416" i="1"/>
  <c r="AI2415" i="1"/>
  <c r="AI2414" i="1"/>
  <c r="AI2413" i="1"/>
  <c r="AI2412" i="1"/>
  <c r="AI2411" i="1"/>
  <c r="AI2410" i="1"/>
  <c r="AI2409" i="1"/>
  <c r="AI2408" i="1"/>
  <c r="AI2407" i="1"/>
  <c r="AI2406" i="1"/>
  <c r="AI2405" i="1"/>
  <c r="AI2404" i="1"/>
  <c r="AI2403" i="1"/>
  <c r="AI2402" i="1"/>
  <c r="AI2401" i="1"/>
  <c r="AI2400" i="1"/>
  <c r="AI2399" i="1"/>
  <c r="AI2398" i="1"/>
  <c r="AI2397" i="1"/>
  <c r="AI2396" i="1"/>
  <c r="AI2395" i="1"/>
  <c r="AI2394" i="1"/>
  <c r="AI2393" i="1"/>
  <c r="AI2392" i="1"/>
  <c r="AI2391" i="1"/>
  <c r="AI2390" i="1"/>
  <c r="AI2389" i="1"/>
  <c r="AI2388" i="1"/>
  <c r="AI2387" i="1"/>
  <c r="AI2386" i="1"/>
  <c r="AI2385" i="1"/>
  <c r="AI2384" i="1"/>
  <c r="AI2383" i="1"/>
  <c r="AI2382" i="1"/>
  <c r="AI2381" i="1"/>
  <c r="AI2380" i="1"/>
  <c r="AI2379" i="1"/>
  <c r="AI2378" i="1"/>
  <c r="AI2377" i="1"/>
  <c r="AI2376" i="1"/>
  <c r="AI2375" i="1"/>
  <c r="AI2374" i="1"/>
  <c r="AI2373" i="1"/>
  <c r="AI2372" i="1"/>
  <c r="AI2371" i="1"/>
  <c r="AI2370" i="1"/>
  <c r="AI2369" i="1"/>
  <c r="AI2368" i="1"/>
  <c r="AI2367" i="1"/>
  <c r="AI2366" i="1"/>
  <c r="AI2365" i="1"/>
  <c r="AI2364" i="1"/>
  <c r="AI2363" i="1"/>
  <c r="AI2362" i="1"/>
  <c r="AI2361" i="1"/>
  <c r="AI2360" i="1"/>
  <c r="AI2359" i="1"/>
  <c r="AI2358" i="1"/>
  <c r="AI2357" i="1"/>
  <c r="AI2356" i="1"/>
  <c r="AI2355" i="1"/>
  <c r="AI2354" i="1"/>
  <c r="AI2353" i="1"/>
  <c r="AI2352" i="1"/>
  <c r="AI2351" i="1"/>
  <c r="AI2350" i="1"/>
  <c r="AI2349" i="1"/>
  <c r="AI2348" i="1"/>
  <c r="AI2347" i="1"/>
  <c r="AI2346" i="1"/>
  <c r="AI2345" i="1"/>
  <c r="AI2344" i="1"/>
  <c r="AI2343" i="1"/>
  <c r="AI2342" i="1"/>
  <c r="AI2341" i="1"/>
  <c r="AI2340" i="1"/>
  <c r="AI2339" i="1"/>
  <c r="AI2338" i="1"/>
  <c r="AI2337" i="1"/>
  <c r="AI2336" i="1"/>
  <c r="AI2335" i="1"/>
  <c r="AI2334" i="1"/>
  <c r="AI2333" i="1"/>
  <c r="AI2332" i="1"/>
  <c r="AI2331" i="1"/>
  <c r="AI2330" i="1"/>
  <c r="AI2329" i="1"/>
  <c r="AI2328" i="1"/>
  <c r="AI2327" i="1"/>
  <c r="AI2326" i="1"/>
  <c r="AI2325" i="1"/>
  <c r="AI2324" i="1"/>
  <c r="AI2323" i="1"/>
  <c r="AI2322" i="1"/>
  <c r="AI2321" i="1"/>
  <c r="AI2320" i="1"/>
  <c r="AI2319" i="1"/>
  <c r="AI2318" i="1"/>
  <c r="AI2317" i="1"/>
  <c r="AI2316" i="1"/>
  <c r="AI2315" i="1"/>
  <c r="AI2314" i="1"/>
  <c r="AI2313" i="1"/>
  <c r="AI2312" i="1"/>
  <c r="AI2311" i="1"/>
  <c r="AI2310" i="1"/>
  <c r="AI2309" i="1"/>
  <c r="AI2308" i="1"/>
  <c r="AI2307" i="1"/>
  <c r="AI2306" i="1"/>
  <c r="AI2305" i="1"/>
  <c r="AI2304" i="1"/>
  <c r="AI2303" i="1"/>
  <c r="AI2302" i="1"/>
  <c r="AI2301" i="1"/>
  <c r="AI2300" i="1"/>
  <c r="AI2299" i="1"/>
  <c r="AI2298" i="1"/>
  <c r="AI2297" i="1"/>
  <c r="AI2296" i="1"/>
  <c r="AI2295" i="1"/>
  <c r="AI2294" i="1"/>
  <c r="AI2293" i="1"/>
  <c r="AI2292" i="1"/>
  <c r="AI2291" i="1"/>
  <c r="AI2290" i="1"/>
  <c r="AI2289" i="1"/>
  <c r="AI2288" i="1"/>
  <c r="AI2287" i="1"/>
  <c r="AI2286" i="1"/>
  <c r="AI2285" i="1"/>
  <c r="AI2284" i="1"/>
  <c r="AI2283" i="1"/>
  <c r="AI2282" i="1"/>
  <c r="AI2281" i="1"/>
  <c r="AI2280" i="1"/>
  <c r="AI2279" i="1"/>
  <c r="AI2278" i="1"/>
  <c r="AI2277" i="1"/>
  <c r="AI2276" i="1"/>
  <c r="AI2275" i="1"/>
  <c r="AI2274" i="1"/>
  <c r="AI2273" i="1"/>
  <c r="AI2272" i="1"/>
  <c r="AI2271" i="1"/>
  <c r="AI2270" i="1"/>
  <c r="AI2269" i="1"/>
  <c r="AI2268" i="1"/>
  <c r="AI2267" i="1"/>
  <c r="AI2266" i="1"/>
  <c r="AI2265" i="1"/>
  <c r="AI2264" i="1"/>
  <c r="AI2263" i="1"/>
  <c r="AI2262" i="1"/>
  <c r="AI2261" i="1"/>
  <c r="AI2260" i="1"/>
  <c r="AI2259" i="1"/>
  <c r="AI2258" i="1"/>
  <c r="AI2257" i="1"/>
  <c r="AI2256" i="1"/>
  <c r="AI2255" i="1"/>
  <c r="AI2254" i="1"/>
  <c r="AI2253" i="1"/>
  <c r="AI2252" i="1"/>
  <c r="AI2251" i="1"/>
  <c r="AI2250" i="1"/>
  <c r="AI2249" i="1"/>
  <c r="AI2248" i="1"/>
  <c r="AI2247" i="1"/>
  <c r="AI2246" i="1"/>
  <c r="AI2245" i="1"/>
  <c r="AI2244" i="1"/>
  <c r="AI2243" i="1"/>
  <c r="AI2242" i="1"/>
  <c r="AI2241" i="1"/>
  <c r="AI2240" i="1"/>
  <c r="AI2239" i="1"/>
  <c r="AI2238" i="1"/>
  <c r="AI2237" i="1"/>
  <c r="AI2236" i="1"/>
  <c r="AI2235" i="1"/>
  <c r="AI2234" i="1"/>
  <c r="AI2233" i="1"/>
  <c r="AI2232" i="1"/>
  <c r="AI2231" i="1"/>
  <c r="AI2230" i="1"/>
  <c r="AI2229" i="1"/>
  <c r="AI2228" i="1"/>
  <c r="AI2227" i="1"/>
  <c r="AI2226" i="1"/>
  <c r="AI2225" i="1"/>
  <c r="AI2224" i="1"/>
  <c r="AI2223" i="1"/>
  <c r="AI2222" i="1"/>
  <c r="AI2221" i="1"/>
  <c r="AI2220" i="1"/>
  <c r="AI2219" i="1"/>
  <c r="AI2218" i="1"/>
  <c r="AI2217" i="1"/>
  <c r="AI2216" i="1"/>
  <c r="AI2215" i="1"/>
  <c r="AI2214" i="1"/>
  <c r="AI2213" i="1"/>
  <c r="AI2212" i="1"/>
  <c r="AI2211" i="1"/>
  <c r="AI2210" i="1"/>
  <c r="AI2209" i="1"/>
  <c r="AI2208" i="1"/>
  <c r="AI2207" i="1"/>
  <c r="AI2206" i="1"/>
  <c r="AI2205" i="1"/>
  <c r="AI2204" i="1"/>
  <c r="AI2203" i="1"/>
  <c r="AI2202" i="1"/>
  <c r="AI2201" i="1"/>
  <c r="AI2200" i="1"/>
  <c r="AI2199" i="1"/>
  <c r="AI2198" i="1"/>
  <c r="AI2197" i="1"/>
  <c r="AI2196" i="1"/>
  <c r="AI2195" i="1"/>
  <c r="AI2194" i="1"/>
  <c r="AI2193" i="1"/>
  <c r="AI2192" i="1"/>
  <c r="AI2191" i="1"/>
  <c r="AI2190" i="1"/>
  <c r="AI2189" i="1"/>
  <c r="AI2188" i="1"/>
  <c r="AI2187" i="1"/>
  <c r="AI2186" i="1"/>
  <c r="AI2185" i="1"/>
  <c r="AI2184" i="1"/>
  <c r="AI2183" i="1"/>
  <c r="AI2182" i="1"/>
  <c r="AI2181" i="1"/>
  <c r="AI2180" i="1"/>
  <c r="AI2179" i="1"/>
  <c r="AI2178" i="1"/>
  <c r="AI2177" i="1"/>
  <c r="AI2176" i="1"/>
  <c r="AI2175" i="1"/>
  <c r="AI2174" i="1"/>
  <c r="AI2173" i="1"/>
  <c r="AI2172" i="1"/>
  <c r="AI2171" i="1"/>
  <c r="AI2170" i="1"/>
  <c r="AI2169" i="1"/>
  <c r="AI2168" i="1"/>
  <c r="AI2167" i="1"/>
  <c r="AI2166" i="1"/>
  <c r="AI2165" i="1"/>
  <c r="AI2164" i="1"/>
  <c r="AI2163" i="1"/>
  <c r="AI2162" i="1"/>
  <c r="AI2161" i="1"/>
  <c r="AI2160" i="1"/>
  <c r="AI2159" i="1"/>
  <c r="AI2158" i="1"/>
  <c r="AI2157" i="1"/>
  <c r="AI2156" i="1"/>
  <c r="AI2155" i="1"/>
  <c r="AI2154" i="1"/>
  <c r="AI2153" i="1"/>
  <c r="AI2152" i="1"/>
  <c r="AI2151" i="1"/>
  <c r="AI2150" i="1"/>
  <c r="AI2149" i="1"/>
  <c r="AI2148" i="1"/>
  <c r="AI2147" i="1"/>
  <c r="AI2146" i="1"/>
  <c r="AI2145" i="1"/>
  <c r="AI2144" i="1"/>
  <c r="AI2143" i="1"/>
  <c r="AI2142" i="1"/>
  <c r="AI2141" i="1"/>
  <c r="AI2140" i="1"/>
  <c r="AI2139" i="1"/>
  <c r="AI2138" i="1"/>
  <c r="AI2137" i="1"/>
  <c r="AI2136" i="1"/>
  <c r="AI2135" i="1"/>
  <c r="AI2134" i="1"/>
  <c r="AI2133" i="1"/>
  <c r="AI2132" i="1"/>
  <c r="AI2131" i="1"/>
  <c r="AI2130" i="1"/>
  <c r="AI2129" i="1"/>
  <c r="AI2128" i="1"/>
  <c r="AI2127" i="1"/>
  <c r="AI2126" i="1"/>
  <c r="AI2125" i="1"/>
  <c r="AI2124" i="1"/>
  <c r="AI2123" i="1"/>
  <c r="AI2122" i="1"/>
  <c r="AI2121" i="1"/>
  <c r="AI2120" i="1"/>
  <c r="AI2119" i="1"/>
  <c r="AI2118" i="1"/>
  <c r="AI2117" i="1"/>
  <c r="AI2116" i="1"/>
  <c r="AI2115" i="1"/>
  <c r="AI2114" i="1"/>
  <c r="AI2113" i="1"/>
  <c r="AI2112" i="1"/>
  <c r="AI2111" i="1"/>
  <c r="AI2110" i="1"/>
  <c r="AI2109" i="1"/>
  <c r="AI2108" i="1"/>
  <c r="AI2107" i="1"/>
  <c r="AI2106" i="1"/>
  <c r="AI2105" i="1"/>
  <c r="AI2104" i="1"/>
  <c r="AI2103" i="1"/>
  <c r="AI2102" i="1"/>
  <c r="AI2101" i="1"/>
  <c r="AI2100" i="1"/>
  <c r="AI2099" i="1"/>
  <c r="AI2098" i="1"/>
  <c r="AI2097" i="1"/>
  <c r="AI2096" i="1"/>
  <c r="AI2095" i="1"/>
  <c r="AI2094" i="1"/>
  <c r="AI2093" i="1"/>
  <c r="AI2092" i="1"/>
  <c r="AI2091" i="1"/>
  <c r="AI2090" i="1"/>
  <c r="AI2089" i="1"/>
  <c r="AI2088" i="1"/>
  <c r="AI2087" i="1"/>
  <c r="AI2086" i="1"/>
  <c r="AI2085" i="1"/>
  <c r="AI2084" i="1"/>
  <c r="AI2083" i="1"/>
  <c r="AI2082" i="1"/>
  <c r="AI2081" i="1"/>
  <c r="AI2080" i="1"/>
  <c r="AI2079" i="1"/>
  <c r="AI2078" i="1"/>
  <c r="AI2077" i="1"/>
  <c r="AI2076" i="1"/>
  <c r="AI2075" i="1"/>
  <c r="AI2074" i="1"/>
  <c r="AI2073" i="1"/>
  <c r="AI2072" i="1"/>
  <c r="AI2071" i="1"/>
  <c r="AI2070" i="1"/>
  <c r="AI2069" i="1"/>
  <c r="AI2068" i="1"/>
  <c r="AI2067" i="1"/>
  <c r="AI2066" i="1"/>
  <c r="AI2065" i="1"/>
  <c r="AI2064" i="1"/>
  <c r="AI2063" i="1"/>
  <c r="AI2062" i="1"/>
  <c r="AI2061" i="1"/>
  <c r="AI2060" i="1"/>
  <c r="AI2059" i="1"/>
  <c r="AI2058" i="1"/>
  <c r="AI2057" i="1"/>
  <c r="AI2056" i="1"/>
  <c r="AI2055" i="1"/>
  <c r="AI2054" i="1"/>
  <c r="AI2053" i="1"/>
  <c r="AI2052" i="1"/>
  <c r="AI2051" i="1"/>
  <c r="AI2050" i="1"/>
  <c r="AI2049" i="1"/>
  <c r="AI2048" i="1"/>
  <c r="AI2047" i="1"/>
  <c r="AI2046" i="1"/>
  <c r="AI2045" i="1"/>
  <c r="AI2044" i="1"/>
  <c r="AI2043" i="1"/>
  <c r="AI2042" i="1"/>
  <c r="AI2041" i="1"/>
  <c r="AI2040" i="1"/>
  <c r="AI2039" i="1"/>
  <c r="AI2038" i="1"/>
  <c r="AI2037" i="1"/>
  <c r="AI2036" i="1"/>
  <c r="AI2035" i="1"/>
  <c r="AI2034" i="1"/>
  <c r="AI2033" i="1"/>
  <c r="AI2032" i="1"/>
  <c r="AI2031" i="1"/>
  <c r="AI2030" i="1"/>
  <c r="AI2029" i="1"/>
  <c r="AI2028" i="1"/>
  <c r="AI2027" i="1"/>
  <c r="AI2026" i="1"/>
  <c r="AI2025" i="1"/>
  <c r="AI2024" i="1"/>
  <c r="AI2023" i="1"/>
  <c r="AI2022" i="1"/>
  <c r="AI2021" i="1"/>
  <c r="AI2020" i="1"/>
  <c r="AI2019" i="1"/>
  <c r="AI2018" i="1"/>
  <c r="AI2017" i="1"/>
  <c r="AI2016" i="1"/>
  <c r="AI2015" i="1"/>
  <c r="AI2014" i="1"/>
  <c r="AI2013" i="1"/>
  <c r="AI2012" i="1"/>
  <c r="AI2011" i="1"/>
  <c r="AI2010" i="1"/>
  <c r="AI2009" i="1"/>
  <c r="AI2008" i="1"/>
  <c r="AI2007" i="1"/>
  <c r="AI2006" i="1"/>
  <c r="AI2005" i="1"/>
  <c r="AI2004" i="1"/>
  <c r="AI2003" i="1"/>
  <c r="AI2002" i="1"/>
  <c r="AI2001" i="1"/>
  <c r="AI2000" i="1"/>
  <c r="AI1999" i="1"/>
  <c r="AI1998" i="1"/>
  <c r="AI1997" i="1"/>
  <c r="AI1996" i="1"/>
  <c r="AI1995" i="1"/>
  <c r="AI1994" i="1"/>
  <c r="AI1993" i="1"/>
  <c r="AI1992" i="1"/>
  <c r="AI1991" i="1"/>
  <c r="AI1990" i="1"/>
  <c r="AI1989" i="1"/>
  <c r="AI1988" i="1"/>
  <c r="AI1987" i="1"/>
  <c r="AI1986" i="1"/>
  <c r="AI1985" i="1"/>
  <c r="AI1984" i="1"/>
  <c r="AI1983" i="1"/>
  <c r="AI1982" i="1"/>
  <c r="AI1981" i="1"/>
  <c r="AI1980" i="1"/>
  <c r="AI1979" i="1"/>
  <c r="AI1978" i="1"/>
  <c r="AI1977" i="1"/>
  <c r="AI1976" i="1"/>
  <c r="AI1975" i="1"/>
  <c r="AI1974" i="1"/>
  <c r="AI1973" i="1"/>
  <c r="AI1972" i="1"/>
  <c r="AI1971" i="1"/>
  <c r="AI1970" i="1"/>
  <c r="AI1969" i="1"/>
  <c r="AI1968" i="1"/>
  <c r="AI1967" i="1"/>
  <c r="AI1966" i="1"/>
  <c r="AI1965" i="1"/>
  <c r="AI1964" i="1"/>
  <c r="AI1963" i="1"/>
  <c r="AI1962" i="1"/>
  <c r="AI1961" i="1"/>
  <c r="AI1960" i="1"/>
  <c r="AI1959" i="1"/>
  <c r="AI1958" i="1"/>
  <c r="AI1957" i="1"/>
  <c r="AI1956" i="1"/>
  <c r="AI1955" i="1"/>
  <c r="AI1954" i="1"/>
  <c r="AI1953" i="1"/>
  <c r="AI1952" i="1"/>
  <c r="AI1951" i="1"/>
  <c r="AI1950" i="1"/>
  <c r="AI1949" i="1"/>
  <c r="AI1948" i="1"/>
  <c r="AI1947" i="1"/>
  <c r="AI1946" i="1"/>
  <c r="AI1945" i="1"/>
  <c r="AI1944" i="1"/>
  <c r="AI1943" i="1"/>
  <c r="AI1942" i="1"/>
  <c r="AI1941" i="1"/>
  <c r="AI1940" i="1"/>
  <c r="AI1939" i="1"/>
  <c r="AI1938" i="1"/>
  <c r="AI1937" i="1"/>
  <c r="AI1936" i="1"/>
  <c r="AI1935" i="1"/>
  <c r="AI1934" i="1"/>
  <c r="AI1933" i="1"/>
  <c r="AI1932" i="1"/>
  <c r="AI1931" i="1"/>
  <c r="AI1930" i="1"/>
  <c r="AI1929" i="1"/>
  <c r="AI1928" i="1"/>
  <c r="AI1927" i="1"/>
  <c r="AI1926" i="1"/>
  <c r="AI1925" i="1"/>
  <c r="AI1924" i="1"/>
  <c r="AI1923" i="1"/>
  <c r="AI1922" i="1"/>
  <c r="AI1921" i="1"/>
  <c r="AI1920" i="1"/>
  <c r="AI1919" i="1"/>
  <c r="AI1918" i="1"/>
  <c r="AI1917" i="1"/>
  <c r="AI1916" i="1"/>
  <c r="AI1915" i="1"/>
  <c r="AI1914" i="1"/>
  <c r="AI1913" i="1"/>
  <c r="AI1912" i="1"/>
  <c r="AI1911" i="1"/>
  <c r="AI1910" i="1"/>
  <c r="AI1909" i="1"/>
  <c r="AI1908" i="1"/>
  <c r="AI1907" i="1"/>
  <c r="AI1906" i="1"/>
  <c r="AI1905" i="1"/>
  <c r="AI1904" i="1"/>
  <c r="AI1903" i="1"/>
  <c r="AI1902" i="1"/>
  <c r="AI1901" i="1"/>
  <c r="AI1900" i="1"/>
  <c r="AI1899" i="1"/>
  <c r="AI1898" i="1"/>
  <c r="AI1897" i="1"/>
  <c r="AI1896" i="1"/>
  <c r="AI1895" i="1"/>
  <c r="AI1894" i="1"/>
  <c r="AI1893" i="1"/>
  <c r="AI1892" i="1"/>
  <c r="AI1891" i="1"/>
  <c r="AI1890" i="1"/>
  <c r="AI1889" i="1"/>
  <c r="AI1888" i="1"/>
  <c r="AI1887" i="1"/>
  <c r="AI1886" i="1"/>
  <c r="AI1885" i="1"/>
  <c r="AI1884" i="1"/>
  <c r="AI1883" i="1"/>
  <c r="AI1882" i="1"/>
  <c r="AI1881" i="1"/>
  <c r="AI1880" i="1"/>
  <c r="AI1879" i="1"/>
  <c r="AI1878" i="1"/>
  <c r="AI1877" i="1"/>
  <c r="AI1876" i="1"/>
  <c r="AI1875" i="1"/>
  <c r="AI1874" i="1"/>
  <c r="AI1873" i="1"/>
  <c r="AI1872" i="1"/>
  <c r="AI1871" i="1"/>
  <c r="AI1870" i="1"/>
  <c r="AI1869" i="1"/>
  <c r="AI1868" i="1"/>
  <c r="AI1867" i="1"/>
  <c r="AI1866" i="1"/>
  <c r="AI1865" i="1"/>
  <c r="AI1864" i="1"/>
  <c r="AI1863" i="1"/>
  <c r="AI1862" i="1"/>
  <c r="AI1861" i="1"/>
  <c r="AI1860" i="1"/>
  <c r="AI1859" i="1"/>
  <c r="AI1858" i="1"/>
  <c r="AI1857" i="1"/>
  <c r="AI1856" i="1"/>
  <c r="AI1855" i="1"/>
  <c r="AI1854" i="1"/>
  <c r="AI1853" i="1"/>
  <c r="AI1852" i="1"/>
  <c r="AI1851" i="1"/>
  <c r="AI1850" i="1"/>
  <c r="AI1849" i="1"/>
  <c r="AI1848" i="1"/>
  <c r="AI1847" i="1"/>
  <c r="AI1846" i="1"/>
  <c r="AI1845" i="1"/>
  <c r="AI1844" i="1"/>
  <c r="AI1843" i="1"/>
  <c r="AI1842" i="1"/>
  <c r="AI1841" i="1"/>
  <c r="AI1840" i="1"/>
  <c r="AI1839" i="1"/>
  <c r="AI1838" i="1"/>
  <c r="AI1837" i="1"/>
  <c r="AI1836" i="1"/>
  <c r="AI1835" i="1"/>
  <c r="AI1834" i="1"/>
  <c r="AI1833" i="1"/>
  <c r="AI1832" i="1"/>
  <c r="AI1831" i="1"/>
  <c r="AI1830" i="1"/>
  <c r="AI1829" i="1"/>
  <c r="AI1828" i="1"/>
  <c r="AI1827" i="1"/>
  <c r="AI1826" i="1"/>
  <c r="AI1825" i="1"/>
  <c r="AI1824" i="1"/>
  <c r="AI1823" i="1"/>
  <c r="AI1822" i="1"/>
  <c r="AI1821" i="1"/>
  <c r="AI1820" i="1"/>
  <c r="AI1819" i="1"/>
  <c r="AI1818" i="1"/>
  <c r="AI1817" i="1"/>
  <c r="AI1816" i="1"/>
  <c r="AI1815" i="1"/>
  <c r="AI1814" i="1"/>
  <c r="AI1813" i="1"/>
  <c r="AI1812" i="1"/>
  <c r="AI1811" i="1"/>
  <c r="AI1810" i="1"/>
  <c r="AI1809" i="1"/>
  <c r="AI1808" i="1"/>
  <c r="AI1807" i="1"/>
  <c r="AI1806" i="1"/>
  <c r="AI1805" i="1"/>
  <c r="AI1804" i="1"/>
  <c r="AI1803" i="1"/>
  <c r="AI1802" i="1"/>
  <c r="AI1801" i="1"/>
  <c r="AI1800" i="1"/>
  <c r="AI1799" i="1"/>
  <c r="AI1798" i="1"/>
  <c r="AI1797" i="1"/>
  <c r="AI1796" i="1"/>
  <c r="AI1795" i="1"/>
  <c r="AI1794" i="1"/>
  <c r="AI1793" i="1"/>
  <c r="AI1792" i="1"/>
  <c r="AI1791" i="1"/>
  <c r="AI1790" i="1"/>
  <c r="AI1789" i="1"/>
  <c r="AI1788" i="1"/>
  <c r="AI1787" i="1"/>
  <c r="AI1786" i="1"/>
  <c r="AI1785" i="1"/>
  <c r="AI1784" i="1"/>
  <c r="AI1783" i="1"/>
  <c r="AI1782" i="1"/>
  <c r="AI1781" i="1"/>
  <c r="AI1780" i="1"/>
  <c r="AI1779" i="1"/>
  <c r="AI1778" i="1"/>
  <c r="AI1777" i="1"/>
  <c r="AI1776" i="1"/>
  <c r="AI1775" i="1"/>
  <c r="AI1774" i="1"/>
  <c r="AI1773" i="1"/>
  <c r="AI1772" i="1"/>
  <c r="AI1771" i="1"/>
  <c r="AI1770" i="1"/>
  <c r="AI1769" i="1"/>
  <c r="AI1768" i="1"/>
  <c r="AI1767" i="1"/>
  <c r="AI1766" i="1"/>
  <c r="AI1765" i="1"/>
  <c r="AI1764" i="1"/>
  <c r="AI1763" i="1"/>
  <c r="AI1762" i="1"/>
  <c r="AI1761" i="1"/>
  <c r="AI1760" i="1"/>
  <c r="AI1759" i="1"/>
  <c r="AI1758" i="1"/>
  <c r="AI1757" i="1"/>
  <c r="AI1756" i="1"/>
  <c r="AI1755" i="1"/>
  <c r="AI1754" i="1"/>
  <c r="AI1753" i="1"/>
  <c r="AI1752" i="1"/>
  <c r="AI1751" i="1"/>
  <c r="AI1750" i="1"/>
  <c r="AI1749" i="1"/>
  <c r="AI1748" i="1"/>
  <c r="AI1747" i="1"/>
  <c r="AI1746" i="1"/>
  <c r="AI1745" i="1"/>
  <c r="AI1744" i="1"/>
  <c r="AI1743" i="1"/>
  <c r="AI1742" i="1"/>
  <c r="AI1741" i="1"/>
  <c r="AI1740" i="1"/>
  <c r="AI1739" i="1"/>
  <c r="AI1738" i="1"/>
  <c r="AI1737" i="1"/>
  <c r="AI1736" i="1"/>
  <c r="AI1735" i="1"/>
  <c r="AI1734" i="1"/>
  <c r="AI1733" i="1"/>
  <c r="AI1732" i="1"/>
  <c r="AI1731" i="1"/>
  <c r="AI1730" i="1"/>
  <c r="AI1729" i="1"/>
  <c r="AI1728" i="1"/>
  <c r="AI1727" i="1"/>
  <c r="AI1726" i="1"/>
  <c r="AI1725" i="1"/>
  <c r="AI1724" i="1"/>
  <c r="AI1723" i="1"/>
  <c r="AI1722" i="1"/>
  <c r="AI1721" i="1"/>
  <c r="AI1720" i="1"/>
  <c r="AI1719" i="1"/>
  <c r="AI1718" i="1"/>
  <c r="AI1717" i="1"/>
  <c r="AI1716" i="1"/>
  <c r="AI1715" i="1"/>
  <c r="AI1714" i="1"/>
  <c r="AI1713" i="1"/>
  <c r="AI1712" i="1"/>
  <c r="AI1711" i="1"/>
  <c r="AI1710" i="1"/>
  <c r="AI1709" i="1"/>
  <c r="AI1708" i="1"/>
  <c r="AI1707" i="1"/>
  <c r="AI1706" i="1"/>
  <c r="AI1705" i="1"/>
  <c r="AI1704" i="1"/>
  <c r="AI1703" i="1"/>
  <c r="AI1702" i="1"/>
  <c r="AI1701" i="1"/>
  <c r="AI1700" i="1"/>
  <c r="AI1699" i="1"/>
  <c r="AI1698" i="1"/>
  <c r="AI1697" i="1"/>
  <c r="AI1696" i="1"/>
  <c r="AI1695" i="1"/>
  <c r="AI1694" i="1"/>
  <c r="AI1693" i="1"/>
  <c r="AI1692" i="1"/>
  <c r="AI1691" i="1"/>
  <c r="AI1690" i="1"/>
  <c r="AI1689" i="1"/>
  <c r="AI1688" i="1"/>
  <c r="AI1687" i="1"/>
  <c r="AI1686" i="1"/>
  <c r="AI1685" i="1"/>
  <c r="AI1684" i="1"/>
  <c r="AI1683" i="1"/>
  <c r="AI1682" i="1"/>
  <c r="AI1681" i="1"/>
  <c r="AI1680" i="1"/>
  <c r="AI1679" i="1"/>
  <c r="AI1678" i="1"/>
  <c r="AI1677" i="1"/>
  <c r="AI1676" i="1"/>
  <c r="AI1675" i="1"/>
  <c r="AI1674" i="1"/>
  <c r="AI1673" i="1"/>
  <c r="AI1672" i="1"/>
  <c r="AI1671" i="1"/>
  <c r="AI1670" i="1"/>
  <c r="AI1669" i="1"/>
  <c r="AI1668" i="1"/>
  <c r="AI1667" i="1"/>
  <c r="AI1666" i="1"/>
  <c r="AI1665" i="1"/>
  <c r="AI1664" i="1"/>
  <c r="AI1663" i="1"/>
  <c r="AI1662" i="1"/>
  <c r="AI1661" i="1"/>
  <c r="AI1660" i="1"/>
  <c r="AI1659" i="1"/>
  <c r="AI1658" i="1"/>
  <c r="AI1657" i="1"/>
  <c r="AI1656" i="1"/>
  <c r="AI1655" i="1"/>
  <c r="AI1654" i="1"/>
  <c r="AI1653" i="1"/>
  <c r="AI1652" i="1"/>
  <c r="AI1651" i="1"/>
  <c r="AI1650" i="1"/>
  <c r="AI1649" i="1"/>
  <c r="AI1648" i="1"/>
  <c r="AI1647" i="1"/>
  <c r="AI1646" i="1"/>
  <c r="AI1645" i="1"/>
  <c r="AI1644" i="1"/>
  <c r="AI1643" i="1"/>
  <c r="AI1642" i="1"/>
  <c r="AI1641" i="1"/>
  <c r="AI1640" i="1"/>
  <c r="AI1639" i="1"/>
  <c r="AI1638" i="1"/>
  <c r="AI1637" i="1"/>
  <c r="AI1636" i="1"/>
  <c r="AI1635" i="1"/>
  <c r="AI1634" i="1"/>
  <c r="AI1633" i="1"/>
  <c r="AI1632" i="1"/>
  <c r="AI1631" i="1"/>
  <c r="AI1630" i="1"/>
  <c r="AI1629" i="1"/>
  <c r="AI1628" i="1"/>
  <c r="AI1627" i="1"/>
  <c r="AI1626" i="1"/>
  <c r="AI1625" i="1"/>
  <c r="AI1624" i="1"/>
  <c r="AI1623" i="1"/>
  <c r="AI1622" i="1"/>
  <c r="AI1621" i="1"/>
  <c r="AI1620" i="1"/>
  <c r="AI1619" i="1"/>
  <c r="AI1618" i="1"/>
  <c r="AI1617" i="1"/>
  <c r="AI1616" i="1"/>
  <c r="AI1615" i="1"/>
  <c r="AI1614" i="1"/>
  <c r="AI1613" i="1"/>
  <c r="AI1612" i="1"/>
  <c r="AI1611" i="1"/>
  <c r="AI1610" i="1"/>
  <c r="AI1609" i="1"/>
  <c r="AI1608" i="1"/>
  <c r="AI1607" i="1"/>
  <c r="AI1606" i="1"/>
  <c r="AI1605" i="1"/>
  <c r="AI1604" i="1"/>
  <c r="AI1603" i="1"/>
  <c r="AI1602" i="1"/>
  <c r="AI1601" i="1"/>
  <c r="AI1600" i="1"/>
  <c r="AI1599" i="1"/>
  <c r="AI1598" i="1"/>
  <c r="AI1597" i="1"/>
  <c r="AI1596" i="1"/>
  <c r="AI1595" i="1"/>
  <c r="AI1594" i="1"/>
  <c r="AI1593" i="1"/>
  <c r="AI1592" i="1"/>
  <c r="AI1591" i="1"/>
  <c r="AI1590" i="1"/>
  <c r="AI1589" i="1"/>
  <c r="AI1588" i="1"/>
  <c r="AI1587" i="1"/>
  <c r="AI1586" i="1"/>
  <c r="AI1585" i="1"/>
  <c r="AI1584" i="1"/>
  <c r="AI1583" i="1"/>
  <c r="AI1582" i="1"/>
  <c r="AI1581" i="1"/>
  <c r="AI1580" i="1"/>
  <c r="AI1579" i="1"/>
  <c r="AI1578" i="1"/>
  <c r="AI1577" i="1"/>
  <c r="AI1576" i="1"/>
  <c r="AI1575" i="1"/>
  <c r="AI1574" i="1"/>
  <c r="AI1573" i="1"/>
  <c r="AI1572" i="1"/>
  <c r="AI1571" i="1"/>
  <c r="AI1570" i="1"/>
  <c r="AI1569" i="1"/>
  <c r="AI1568" i="1"/>
  <c r="AI1567" i="1"/>
  <c r="AI1566" i="1"/>
  <c r="AI1565" i="1"/>
  <c r="AI1564" i="1"/>
  <c r="AI1563" i="1"/>
  <c r="AI1562" i="1"/>
  <c r="AI1561" i="1"/>
  <c r="AI1560" i="1"/>
  <c r="AI1559" i="1"/>
  <c r="AI1558" i="1"/>
  <c r="AI1557" i="1"/>
  <c r="AI1556" i="1"/>
  <c r="AI1555" i="1"/>
  <c r="AI1554" i="1"/>
  <c r="AI1553" i="1"/>
  <c r="AI1552" i="1"/>
  <c r="AI1551" i="1"/>
  <c r="AI1550" i="1"/>
  <c r="AI1549" i="1"/>
  <c r="AI1548" i="1"/>
  <c r="AI1547" i="1"/>
  <c r="AI1546" i="1"/>
  <c r="AI1545" i="1"/>
  <c r="AI1544" i="1"/>
  <c r="AI1543" i="1"/>
  <c r="AI1542" i="1"/>
  <c r="AI1541" i="1"/>
  <c r="AI1540" i="1"/>
  <c r="AI1539" i="1"/>
  <c r="AI1538" i="1"/>
  <c r="AI1537" i="1"/>
  <c r="AI1536" i="1"/>
  <c r="AI1535" i="1"/>
  <c r="AI1534" i="1"/>
  <c r="AI1533" i="1"/>
  <c r="AI1532" i="1"/>
  <c r="AI1531" i="1"/>
  <c r="AI1530" i="1"/>
  <c r="AI1529" i="1"/>
  <c r="AI1528" i="1"/>
  <c r="AI1527" i="1"/>
  <c r="AI1526" i="1"/>
  <c r="AI1525" i="1"/>
  <c r="AI1524" i="1"/>
  <c r="AI1523" i="1"/>
  <c r="AI1522" i="1"/>
  <c r="AI1521" i="1"/>
  <c r="AI1520" i="1"/>
  <c r="AI1519" i="1"/>
  <c r="AI1518" i="1"/>
  <c r="AI1517" i="1"/>
  <c r="AI1516" i="1"/>
  <c r="AI1515" i="1"/>
  <c r="AI1514" i="1"/>
  <c r="AI1513" i="1"/>
  <c r="AI1512" i="1"/>
  <c r="AI1511" i="1"/>
  <c r="AI1510" i="1"/>
  <c r="AI1509" i="1"/>
  <c r="AI1508" i="1"/>
  <c r="AI1507" i="1"/>
  <c r="AI1506" i="1"/>
  <c r="AI1505" i="1"/>
  <c r="AI1504" i="1"/>
  <c r="AI1503" i="1"/>
  <c r="AI1502" i="1"/>
  <c r="AI1501" i="1"/>
  <c r="AI1500" i="1"/>
  <c r="AI1499" i="1"/>
  <c r="AI1498" i="1"/>
  <c r="AI1497" i="1"/>
  <c r="AI1496" i="1"/>
  <c r="AI1495" i="1"/>
  <c r="AI1494" i="1"/>
  <c r="AI1493" i="1"/>
  <c r="AI1492" i="1"/>
  <c r="AI1491" i="1"/>
  <c r="AI1490" i="1"/>
  <c r="AI1489" i="1"/>
  <c r="AI1488" i="1"/>
  <c r="AI1487" i="1"/>
  <c r="AI1486" i="1"/>
  <c r="AI1485" i="1"/>
  <c r="AI1484" i="1"/>
  <c r="AI1483" i="1"/>
  <c r="AI1482" i="1"/>
  <c r="AI1481" i="1"/>
  <c r="AI1480" i="1"/>
  <c r="AI1479" i="1"/>
  <c r="AI1478" i="1"/>
  <c r="AI1477" i="1"/>
  <c r="AI1476" i="1"/>
  <c r="AI1475" i="1"/>
  <c r="AI1474" i="1"/>
  <c r="AI1473" i="1"/>
  <c r="AI1472" i="1"/>
  <c r="AI1471" i="1"/>
  <c r="AI1470" i="1"/>
  <c r="AI1469" i="1"/>
  <c r="AI1468" i="1"/>
  <c r="AI1467" i="1"/>
  <c r="AI1466" i="1"/>
  <c r="AI1465" i="1"/>
  <c r="AI1464" i="1"/>
  <c r="AI1463" i="1"/>
  <c r="AI1462" i="1"/>
  <c r="AI1461" i="1"/>
  <c r="AI1460" i="1"/>
  <c r="AI1459" i="1"/>
  <c r="AI1458" i="1"/>
  <c r="AI1457" i="1"/>
  <c r="AI1456" i="1"/>
  <c r="AI1455" i="1"/>
  <c r="AI1454" i="1"/>
  <c r="AI1453" i="1"/>
  <c r="AI1452" i="1"/>
  <c r="AI1451" i="1"/>
  <c r="AI1450" i="1"/>
  <c r="AI1449" i="1"/>
  <c r="AI1448" i="1"/>
  <c r="AI1447" i="1"/>
  <c r="AI1446" i="1"/>
  <c r="AI1445" i="1"/>
  <c r="AI1444" i="1"/>
  <c r="AI1443" i="1"/>
  <c r="AI1442" i="1"/>
  <c r="AI1441" i="1"/>
  <c r="AI1440" i="1"/>
  <c r="AI1439" i="1"/>
  <c r="AI1438" i="1"/>
  <c r="AI1437" i="1"/>
  <c r="AI1436" i="1"/>
  <c r="AI1435" i="1"/>
  <c r="AI1434" i="1"/>
  <c r="AI1433" i="1"/>
  <c r="AI1432" i="1"/>
  <c r="AI1431" i="1"/>
  <c r="AI1430" i="1"/>
  <c r="AI1429" i="1"/>
  <c r="AI1428" i="1"/>
  <c r="AI1427" i="1"/>
  <c r="AI1426" i="1"/>
  <c r="AI1425" i="1"/>
  <c r="AI1424" i="1"/>
  <c r="AI1423" i="1"/>
  <c r="AI1422" i="1"/>
  <c r="AI1421" i="1"/>
  <c r="AI1420" i="1"/>
  <c r="AI1419" i="1"/>
  <c r="AI1418" i="1"/>
  <c r="AI1417" i="1"/>
  <c r="AI1416" i="1"/>
  <c r="AI1415" i="1"/>
  <c r="AI1414" i="1"/>
  <c r="AI1413" i="1"/>
  <c r="AI1412" i="1"/>
  <c r="AI1411" i="1"/>
  <c r="AI1410" i="1"/>
  <c r="AI1409" i="1"/>
  <c r="AI1408" i="1"/>
  <c r="AI1407" i="1"/>
  <c r="AI1406" i="1"/>
  <c r="AI1405" i="1"/>
  <c r="AI1404" i="1"/>
  <c r="AI1403" i="1"/>
  <c r="AI1402" i="1"/>
  <c r="AI1401" i="1"/>
  <c r="AI1400" i="1"/>
  <c r="AI1399" i="1"/>
  <c r="AI1398" i="1"/>
  <c r="AI1397" i="1"/>
  <c r="AI1396" i="1"/>
  <c r="AI1395" i="1"/>
  <c r="AI1394" i="1"/>
  <c r="AI1393" i="1"/>
  <c r="AI1392" i="1"/>
  <c r="AI1391" i="1"/>
  <c r="AI1390" i="1"/>
  <c r="AI1389" i="1"/>
  <c r="AI1388" i="1"/>
  <c r="AI1387" i="1"/>
  <c r="AI1386" i="1"/>
  <c r="AI1385" i="1"/>
  <c r="AI1384" i="1"/>
  <c r="AI1383" i="1"/>
  <c r="AI1382" i="1"/>
  <c r="AI1381" i="1"/>
  <c r="AI1380" i="1"/>
  <c r="AI1379" i="1"/>
  <c r="AI1378" i="1"/>
  <c r="AI1377" i="1"/>
  <c r="AI1376" i="1"/>
  <c r="AI1375" i="1"/>
  <c r="AI1374" i="1"/>
  <c r="AI1373" i="1"/>
  <c r="AI1372" i="1"/>
  <c r="AI1371" i="1"/>
  <c r="AI1370" i="1"/>
  <c r="AI1369" i="1"/>
  <c r="AI1368" i="1"/>
  <c r="AI1367" i="1"/>
  <c r="AI1366" i="1"/>
  <c r="AI1365" i="1"/>
  <c r="AI1364" i="1"/>
  <c r="AI1363" i="1"/>
  <c r="AI1362" i="1"/>
  <c r="AI1361" i="1"/>
  <c r="AI1360" i="1"/>
  <c r="AI1359" i="1"/>
  <c r="AI1358" i="1"/>
  <c r="AI1357" i="1"/>
  <c r="AI1356" i="1"/>
  <c r="AI1355" i="1"/>
  <c r="AI1354" i="1"/>
  <c r="AI1353" i="1"/>
  <c r="AI1352" i="1"/>
  <c r="AI1351" i="1"/>
  <c r="AI1350" i="1"/>
  <c r="AI1349" i="1"/>
  <c r="AI1348" i="1"/>
  <c r="AI1347" i="1"/>
  <c r="AI1346" i="1"/>
  <c r="AI1345" i="1"/>
  <c r="AI1344" i="1"/>
  <c r="AI1343" i="1"/>
  <c r="AI1342" i="1"/>
  <c r="AI1341" i="1"/>
  <c r="AI1340" i="1"/>
  <c r="AI1339" i="1"/>
  <c r="AI1338" i="1"/>
  <c r="AI1337" i="1"/>
  <c r="AI1336" i="1"/>
  <c r="AI1335" i="1"/>
  <c r="AI1334" i="1"/>
  <c r="AI1333" i="1"/>
  <c r="AI1332" i="1"/>
  <c r="AI1331" i="1"/>
  <c r="AI1330" i="1"/>
  <c r="AI1329" i="1"/>
  <c r="AI1328" i="1"/>
  <c r="AI1327" i="1"/>
  <c r="AI1326" i="1"/>
  <c r="AI1325" i="1"/>
  <c r="AI1324" i="1"/>
  <c r="AI1323" i="1"/>
  <c r="AI1322" i="1"/>
  <c r="AI1321" i="1"/>
  <c r="AI1320" i="1"/>
  <c r="AI1319" i="1"/>
  <c r="AI1318" i="1"/>
  <c r="AI1317" i="1"/>
  <c r="AI1316" i="1"/>
  <c r="AI1315" i="1"/>
  <c r="AI1314" i="1"/>
  <c r="AI1313" i="1"/>
  <c r="AI1312" i="1"/>
  <c r="AI1311" i="1"/>
  <c r="AI1310" i="1"/>
  <c r="AI1309" i="1"/>
  <c r="AI1308" i="1"/>
  <c r="AI1307" i="1"/>
  <c r="AI1306" i="1"/>
  <c r="AI1305" i="1"/>
  <c r="AI1304" i="1"/>
  <c r="AI1303" i="1"/>
  <c r="AI1302" i="1"/>
  <c r="AI1301" i="1"/>
  <c r="AI1300" i="1"/>
  <c r="AI1299" i="1"/>
  <c r="AI1298" i="1"/>
  <c r="AI1297" i="1"/>
  <c r="AI1296" i="1"/>
  <c r="AI1295" i="1"/>
  <c r="AI1294" i="1"/>
  <c r="AI1293" i="1"/>
  <c r="AI1292" i="1"/>
  <c r="AI1291" i="1"/>
  <c r="AI1290" i="1"/>
  <c r="AI1289" i="1"/>
  <c r="AI1288" i="1"/>
  <c r="AI1287" i="1"/>
  <c r="AI1286" i="1"/>
  <c r="AI1285" i="1"/>
  <c r="AI1284" i="1"/>
  <c r="AI1283" i="1"/>
  <c r="AI1282" i="1"/>
  <c r="AI1281" i="1"/>
  <c r="AI1280" i="1"/>
  <c r="AI1279" i="1"/>
  <c r="AI1278" i="1"/>
  <c r="AI1277" i="1"/>
  <c r="AI1276" i="1"/>
  <c r="AI1275" i="1"/>
  <c r="AI1274" i="1"/>
  <c r="AI1273" i="1"/>
  <c r="AI1272" i="1"/>
  <c r="AI1271" i="1"/>
  <c r="AI1270" i="1"/>
  <c r="AI1269" i="1"/>
  <c r="AI1268" i="1"/>
  <c r="AI1267" i="1"/>
  <c r="AI1266" i="1"/>
  <c r="AI1265" i="1"/>
  <c r="AI1264" i="1"/>
  <c r="AI1263" i="1"/>
  <c r="AI1262" i="1"/>
  <c r="AI1261" i="1"/>
  <c r="AI1260" i="1"/>
  <c r="AI1259" i="1"/>
  <c r="AI1258" i="1"/>
  <c r="AI1257" i="1"/>
  <c r="AI1256" i="1"/>
  <c r="AI1255" i="1"/>
  <c r="AI1254" i="1"/>
  <c r="AI1253" i="1"/>
  <c r="AI1252" i="1"/>
  <c r="AI1251" i="1"/>
  <c r="AI1250" i="1"/>
  <c r="AI1249" i="1"/>
  <c r="AI1248" i="1"/>
  <c r="AI1247" i="1"/>
  <c r="AI1246" i="1"/>
  <c r="AI1245" i="1"/>
  <c r="AI1244" i="1"/>
  <c r="AI1243" i="1"/>
  <c r="AI1242" i="1"/>
  <c r="AI1241" i="1"/>
  <c r="AI1240" i="1"/>
  <c r="AI1239" i="1"/>
  <c r="AI1238" i="1"/>
  <c r="AI1237" i="1"/>
  <c r="AI1236" i="1"/>
  <c r="AI1235" i="1"/>
  <c r="AI1234" i="1"/>
  <c r="AI1233" i="1"/>
  <c r="AI1232" i="1"/>
  <c r="AI1231" i="1"/>
  <c r="AI1230" i="1"/>
  <c r="AI1229" i="1"/>
  <c r="AI1228" i="1"/>
  <c r="AI1227" i="1"/>
  <c r="AI1226" i="1"/>
  <c r="AI1225" i="1"/>
  <c r="AI1224" i="1"/>
  <c r="AI1223" i="1"/>
  <c r="AI1222" i="1"/>
  <c r="AI1221" i="1"/>
  <c r="AI1220" i="1"/>
  <c r="AI1219" i="1"/>
  <c r="AI1218" i="1"/>
  <c r="AI1217" i="1"/>
  <c r="AI1216" i="1"/>
  <c r="AI1215" i="1"/>
  <c r="AI1214" i="1"/>
  <c r="AI1213" i="1"/>
  <c r="AI1212" i="1"/>
  <c r="AI1211" i="1"/>
  <c r="AI1210" i="1"/>
  <c r="AI1209" i="1"/>
  <c r="AI1208" i="1"/>
  <c r="AI1207" i="1"/>
  <c r="AI1206" i="1"/>
  <c r="AI1205" i="1"/>
  <c r="AI1204" i="1"/>
  <c r="AI1203" i="1"/>
  <c r="AI1202" i="1"/>
  <c r="AI1201" i="1"/>
  <c r="AI1200" i="1"/>
  <c r="AI1199" i="1"/>
  <c r="AI1198" i="1"/>
  <c r="AI1197" i="1"/>
  <c r="AI1196" i="1"/>
  <c r="AI1195" i="1"/>
  <c r="AI1194" i="1"/>
  <c r="AI1193" i="1"/>
  <c r="AI1192" i="1"/>
  <c r="AI1191" i="1"/>
  <c r="AI1190" i="1"/>
  <c r="AI1189" i="1"/>
  <c r="AI1188" i="1"/>
  <c r="AI1187" i="1"/>
  <c r="AI1186" i="1"/>
  <c r="AI1185" i="1"/>
  <c r="AI1184" i="1"/>
  <c r="AI1183" i="1"/>
  <c r="AI1182" i="1"/>
  <c r="AI1181" i="1"/>
  <c r="AI1180" i="1"/>
  <c r="AI1179" i="1"/>
  <c r="AI1178" i="1"/>
  <c r="AI1177" i="1"/>
  <c r="AI1176" i="1"/>
  <c r="AI1175" i="1"/>
  <c r="AI1174" i="1"/>
  <c r="AI1173" i="1"/>
  <c r="AI1172" i="1"/>
  <c r="AI1171" i="1"/>
  <c r="AI1170" i="1"/>
  <c r="AI1169" i="1"/>
  <c r="AI1168" i="1"/>
  <c r="AI1167" i="1"/>
  <c r="AI1166" i="1"/>
  <c r="AI1165" i="1"/>
  <c r="AI1164" i="1"/>
  <c r="AI1163" i="1"/>
  <c r="AI1162" i="1"/>
  <c r="AI1161" i="1"/>
  <c r="AI1160" i="1"/>
  <c r="AI1159" i="1"/>
  <c r="AI1158" i="1"/>
  <c r="AI1157" i="1"/>
  <c r="AI1156" i="1"/>
  <c r="AI1155" i="1"/>
  <c r="AI1154" i="1"/>
  <c r="AI1153" i="1"/>
  <c r="AI1152" i="1"/>
  <c r="AI1151" i="1"/>
  <c r="AI1150" i="1"/>
  <c r="AI1149" i="1"/>
  <c r="AI1148" i="1"/>
  <c r="AI1147" i="1"/>
  <c r="AI1146" i="1"/>
  <c r="AI1145" i="1"/>
  <c r="AI1144" i="1"/>
  <c r="AI1143" i="1"/>
  <c r="AI1142" i="1"/>
  <c r="AI1141" i="1"/>
  <c r="AI1140" i="1"/>
  <c r="AI1139" i="1"/>
  <c r="AI1138" i="1"/>
  <c r="AI1137" i="1"/>
  <c r="AI1136" i="1"/>
  <c r="AI1135" i="1"/>
  <c r="AI1134" i="1"/>
  <c r="AI1133" i="1"/>
  <c r="AI1132" i="1"/>
  <c r="AI1131" i="1"/>
  <c r="AI1130" i="1"/>
  <c r="AI1129" i="1"/>
  <c r="AI1128" i="1"/>
  <c r="AI1127" i="1"/>
  <c r="AI1126" i="1"/>
  <c r="AI1125" i="1"/>
  <c r="AI1124" i="1"/>
  <c r="AI1123" i="1"/>
  <c r="AI1122" i="1"/>
  <c r="AI1121" i="1"/>
  <c r="AI1120" i="1"/>
  <c r="AI1119" i="1"/>
  <c r="AI1118" i="1"/>
  <c r="AI1117" i="1"/>
  <c r="AI1116" i="1"/>
  <c r="AI1115" i="1"/>
  <c r="AI1114" i="1"/>
  <c r="AI1113" i="1"/>
  <c r="AI1112" i="1"/>
  <c r="AI1111" i="1"/>
  <c r="AI1110" i="1"/>
  <c r="AI1109" i="1"/>
  <c r="AI1108" i="1"/>
  <c r="AI1107" i="1"/>
  <c r="AI1106" i="1"/>
  <c r="AI1105" i="1"/>
  <c r="AI1104" i="1"/>
  <c r="AI1103" i="1"/>
  <c r="AI1102" i="1"/>
  <c r="AI1101" i="1"/>
  <c r="AI1100" i="1"/>
  <c r="AI1099" i="1"/>
  <c r="AI1098" i="1"/>
  <c r="AI1097" i="1"/>
  <c r="AI1096" i="1"/>
  <c r="AI1095" i="1"/>
  <c r="AI1094" i="1"/>
  <c r="AI1093" i="1"/>
  <c r="AI1092" i="1"/>
  <c r="AI1091" i="1"/>
  <c r="AI1090" i="1"/>
  <c r="AI1089" i="1"/>
  <c r="AI1088" i="1"/>
  <c r="AI1087" i="1"/>
  <c r="AI1086" i="1"/>
  <c r="AI1085" i="1"/>
  <c r="AI1084" i="1"/>
  <c r="AI1083" i="1"/>
  <c r="AI1082" i="1"/>
  <c r="AI1081" i="1"/>
  <c r="AI1080" i="1"/>
  <c r="AI1079" i="1"/>
  <c r="AI1078" i="1"/>
  <c r="AI1077" i="1"/>
  <c r="AI1076" i="1"/>
  <c r="AI1075" i="1"/>
  <c r="AI1074" i="1"/>
  <c r="AI1073" i="1"/>
  <c r="AI1072" i="1"/>
  <c r="AI1071" i="1"/>
  <c r="AI1070" i="1"/>
  <c r="AI1069" i="1"/>
  <c r="AI1068" i="1"/>
  <c r="AI1067" i="1"/>
  <c r="AI1066" i="1"/>
  <c r="AI1065" i="1"/>
  <c r="AI1064" i="1"/>
  <c r="AI1063" i="1"/>
  <c r="AI1062" i="1"/>
  <c r="AI1061" i="1"/>
  <c r="AI1060" i="1"/>
  <c r="AI1059" i="1"/>
  <c r="AI1058" i="1"/>
  <c r="AI1057" i="1"/>
  <c r="AI1056" i="1"/>
  <c r="AI1055" i="1"/>
  <c r="AI1054" i="1"/>
  <c r="AI1053" i="1"/>
  <c r="AI1052" i="1"/>
  <c r="AI1051" i="1"/>
  <c r="AI1050" i="1"/>
  <c r="AI1049" i="1"/>
  <c r="AI1048" i="1"/>
  <c r="AI1047" i="1"/>
  <c r="AI1046" i="1"/>
  <c r="AI1045" i="1"/>
  <c r="AI1044" i="1"/>
  <c r="AI1043" i="1"/>
  <c r="AI1042" i="1"/>
  <c r="AI1041" i="1"/>
  <c r="AI1040" i="1"/>
  <c r="AI1039" i="1"/>
  <c r="AI1038" i="1"/>
  <c r="AI1037" i="1"/>
  <c r="AI1036" i="1"/>
  <c r="AI1035" i="1"/>
  <c r="AI1034" i="1"/>
  <c r="AI1033" i="1"/>
  <c r="AI1032" i="1"/>
  <c r="AI1031" i="1"/>
  <c r="AI1030" i="1"/>
  <c r="AI1029" i="1"/>
  <c r="AI1028" i="1"/>
  <c r="AI1027" i="1"/>
  <c r="AI1026" i="1"/>
  <c r="AI1025" i="1"/>
  <c r="AI1024" i="1"/>
  <c r="AI1023" i="1"/>
  <c r="AI1022" i="1"/>
  <c r="AI1021" i="1"/>
  <c r="AI1020" i="1"/>
  <c r="AI1019" i="1"/>
  <c r="AI1018" i="1"/>
  <c r="AI1017" i="1"/>
  <c r="AI1016" i="1"/>
  <c r="AI1015" i="1"/>
  <c r="AI1014" i="1"/>
  <c r="AI1013" i="1"/>
  <c r="AI1012" i="1"/>
  <c r="AI1011" i="1"/>
  <c r="AI1010" i="1"/>
  <c r="AI1009" i="1"/>
  <c r="AI1008" i="1"/>
  <c r="AI1007" i="1"/>
  <c r="AI1006" i="1"/>
  <c r="AI1005" i="1"/>
  <c r="AI1004" i="1"/>
  <c r="AI1003" i="1"/>
  <c r="AI1002" i="1"/>
  <c r="AI1001" i="1"/>
  <c r="AI1000" i="1"/>
  <c r="AI999" i="1"/>
  <c r="AI998" i="1"/>
  <c r="AI997" i="1"/>
  <c r="AI996" i="1"/>
  <c r="AI995" i="1"/>
  <c r="AI994" i="1"/>
  <c r="AI993" i="1"/>
  <c r="AI992" i="1"/>
  <c r="AI991" i="1"/>
  <c r="AI990" i="1"/>
  <c r="AI989" i="1"/>
  <c r="AI988" i="1"/>
  <c r="AI987" i="1"/>
  <c r="AI986" i="1"/>
  <c r="AI985" i="1"/>
  <c r="AI984" i="1"/>
  <c r="AI983" i="1"/>
  <c r="AI982" i="1"/>
  <c r="AI981" i="1"/>
  <c r="AI980" i="1"/>
  <c r="AI979" i="1"/>
  <c r="AI978" i="1"/>
  <c r="AI977" i="1"/>
  <c r="AI976" i="1"/>
  <c r="AI975" i="1"/>
  <c r="AI974" i="1"/>
  <c r="AI973" i="1"/>
  <c r="AI972" i="1"/>
  <c r="AI971" i="1"/>
  <c r="AI970" i="1"/>
  <c r="AI969" i="1"/>
  <c r="AI968" i="1"/>
  <c r="AI967" i="1"/>
  <c r="AI966" i="1"/>
  <c r="AI965" i="1"/>
  <c r="AI964" i="1"/>
  <c r="AI963" i="1"/>
  <c r="AI962" i="1"/>
  <c r="AI961" i="1"/>
  <c r="AI960" i="1"/>
  <c r="AI959" i="1"/>
  <c r="AI958" i="1"/>
  <c r="AI957" i="1"/>
  <c r="AI956" i="1"/>
  <c r="AI955" i="1"/>
  <c r="AI954" i="1"/>
  <c r="AI953" i="1"/>
  <c r="AI952" i="1"/>
  <c r="AI951" i="1"/>
  <c r="AI950" i="1"/>
  <c r="AI949" i="1"/>
  <c r="AI948" i="1"/>
  <c r="AI947" i="1"/>
  <c r="AI946" i="1"/>
  <c r="AI945" i="1"/>
  <c r="AI944" i="1"/>
  <c r="AI943" i="1"/>
  <c r="AI942" i="1"/>
  <c r="AI941" i="1"/>
  <c r="AI940" i="1"/>
  <c r="AI939" i="1"/>
  <c r="AI938" i="1"/>
  <c r="AI937" i="1"/>
  <c r="AI936" i="1"/>
  <c r="AI935" i="1"/>
  <c r="AI934" i="1"/>
  <c r="AI933" i="1"/>
  <c r="AI932" i="1"/>
  <c r="AI931" i="1"/>
  <c r="AI930" i="1"/>
  <c r="AI929" i="1"/>
  <c r="AI928" i="1"/>
  <c r="AI927" i="1"/>
  <c r="AI926" i="1"/>
  <c r="AI925" i="1"/>
  <c r="AI924" i="1"/>
  <c r="AI923" i="1"/>
  <c r="AI922" i="1"/>
  <c r="AI921" i="1"/>
  <c r="AI920" i="1"/>
  <c r="AI919" i="1"/>
  <c r="AI918" i="1"/>
  <c r="AI917" i="1"/>
  <c r="AI916" i="1"/>
  <c r="AI915" i="1"/>
  <c r="AI914" i="1"/>
  <c r="AI913" i="1"/>
  <c r="AI912" i="1"/>
  <c r="AI911" i="1"/>
  <c r="AI910" i="1"/>
  <c r="AI909" i="1"/>
  <c r="AI908" i="1"/>
  <c r="AI907" i="1"/>
  <c r="AI906" i="1"/>
  <c r="AI905" i="1"/>
  <c r="AI904" i="1"/>
  <c r="AI903" i="1"/>
  <c r="AI902" i="1"/>
  <c r="AI901" i="1"/>
  <c r="AI900" i="1"/>
  <c r="AI899" i="1"/>
  <c r="AI898" i="1"/>
  <c r="AI897" i="1"/>
  <c r="AI896" i="1"/>
  <c r="AI895" i="1"/>
  <c r="AI894" i="1"/>
  <c r="AI893" i="1"/>
  <c r="AI892" i="1"/>
  <c r="AI891" i="1"/>
  <c r="AI890" i="1"/>
  <c r="AI889" i="1"/>
  <c r="AI888" i="1"/>
  <c r="AI887" i="1"/>
  <c r="AI886" i="1"/>
  <c r="AI885" i="1"/>
  <c r="AI884" i="1"/>
  <c r="AI883" i="1"/>
  <c r="AI882" i="1"/>
  <c r="AI881" i="1"/>
  <c r="AI880" i="1"/>
  <c r="AI879" i="1"/>
  <c r="AI878" i="1"/>
  <c r="AI877" i="1"/>
  <c r="AI876" i="1"/>
  <c r="AI875" i="1"/>
  <c r="AI874" i="1"/>
  <c r="AI873" i="1"/>
  <c r="AI872" i="1"/>
  <c r="AI871" i="1"/>
  <c r="AI870" i="1"/>
  <c r="AI869" i="1"/>
  <c r="AI868" i="1"/>
  <c r="AI867" i="1"/>
  <c r="AI866" i="1"/>
  <c r="AI865" i="1"/>
  <c r="AI864" i="1"/>
  <c r="AI863" i="1"/>
  <c r="AI862" i="1"/>
  <c r="AI861" i="1"/>
  <c r="AI860" i="1"/>
  <c r="AI859" i="1"/>
  <c r="AI858" i="1"/>
  <c r="AI857" i="1"/>
  <c r="AI856" i="1"/>
  <c r="AI855" i="1"/>
  <c r="AI854" i="1"/>
  <c r="AI853" i="1"/>
  <c r="AI852" i="1"/>
  <c r="AI851" i="1"/>
  <c r="AI850" i="1"/>
  <c r="AI849" i="1"/>
  <c r="AI848" i="1"/>
  <c r="AI847" i="1"/>
  <c r="AI846" i="1"/>
  <c r="AI845" i="1"/>
  <c r="AI844" i="1"/>
  <c r="AI843" i="1"/>
  <c r="AI842" i="1"/>
  <c r="AI841" i="1"/>
  <c r="AI840" i="1"/>
  <c r="AI839" i="1"/>
  <c r="AI838" i="1"/>
  <c r="AI837" i="1"/>
  <c r="AI836" i="1"/>
  <c r="AI835" i="1"/>
  <c r="AI834" i="1"/>
  <c r="AI833" i="1"/>
  <c r="AI832" i="1"/>
  <c r="AI831" i="1"/>
  <c r="AI830" i="1"/>
  <c r="AI829" i="1"/>
  <c r="AI828" i="1"/>
  <c r="AI827" i="1"/>
  <c r="AI826" i="1"/>
  <c r="AI825" i="1"/>
  <c r="AI824" i="1"/>
  <c r="AI823" i="1"/>
  <c r="AI822" i="1"/>
  <c r="AI821" i="1"/>
  <c r="AI820" i="1"/>
  <c r="AI819" i="1"/>
  <c r="AI818" i="1"/>
  <c r="AI817" i="1"/>
  <c r="AI816" i="1"/>
  <c r="AI815" i="1"/>
  <c r="AI814" i="1"/>
  <c r="AI813" i="1"/>
  <c r="AI812" i="1"/>
  <c r="AI811" i="1"/>
  <c r="AI810" i="1"/>
  <c r="AI809" i="1"/>
  <c r="AI808" i="1"/>
  <c r="AI807" i="1"/>
  <c r="AI806" i="1"/>
  <c r="AI805" i="1"/>
  <c r="AI804" i="1"/>
  <c r="AI803" i="1"/>
  <c r="AI802" i="1"/>
  <c r="AI801" i="1"/>
  <c r="AI800" i="1"/>
  <c r="AI799" i="1"/>
  <c r="AI798" i="1"/>
  <c r="AI797" i="1"/>
  <c r="AI796" i="1"/>
  <c r="AI795" i="1"/>
  <c r="AI794" i="1"/>
  <c r="AI793" i="1"/>
  <c r="AI792" i="1"/>
  <c r="AI791" i="1"/>
  <c r="AI790" i="1"/>
  <c r="AI789" i="1"/>
  <c r="AI788" i="1"/>
  <c r="AI787" i="1"/>
  <c r="AI786" i="1"/>
  <c r="AI785" i="1"/>
  <c r="AI784" i="1"/>
  <c r="AI783" i="1"/>
  <c r="AI782" i="1"/>
  <c r="AI781" i="1"/>
  <c r="AI780" i="1"/>
  <c r="AI779" i="1"/>
  <c r="AI778" i="1"/>
  <c r="AI777" i="1"/>
  <c r="AI776" i="1"/>
  <c r="AI775" i="1"/>
  <c r="AI774" i="1"/>
  <c r="AI773" i="1"/>
  <c r="AI772" i="1"/>
  <c r="AI771" i="1"/>
  <c r="AI770" i="1"/>
  <c r="AI769" i="1"/>
  <c r="AI768" i="1"/>
  <c r="AI767" i="1"/>
  <c r="AI766" i="1"/>
  <c r="AI765" i="1"/>
  <c r="AI764" i="1"/>
  <c r="AI763" i="1"/>
  <c r="AI762" i="1"/>
  <c r="AI761" i="1"/>
  <c r="AI760" i="1"/>
  <c r="AI759" i="1"/>
  <c r="AI758" i="1"/>
  <c r="AI757" i="1"/>
  <c r="AI756" i="1"/>
  <c r="AI755" i="1"/>
  <c r="AI754" i="1"/>
  <c r="AI753" i="1"/>
  <c r="AI752" i="1"/>
  <c r="AI751" i="1"/>
  <c r="AI750" i="1"/>
  <c r="AI749" i="1"/>
  <c r="AI748" i="1"/>
  <c r="AI747" i="1"/>
  <c r="AI746" i="1"/>
  <c r="AI745" i="1"/>
  <c r="AI744" i="1"/>
  <c r="AI743" i="1"/>
  <c r="AI742" i="1"/>
  <c r="AI741" i="1"/>
  <c r="AI740" i="1"/>
  <c r="AI739" i="1"/>
  <c r="AI738" i="1"/>
  <c r="AI737" i="1"/>
  <c r="AI736" i="1"/>
  <c r="AI735" i="1"/>
  <c r="AI734" i="1"/>
  <c r="AI733" i="1"/>
  <c r="AI732" i="1"/>
  <c r="AI731" i="1"/>
  <c r="AI730" i="1"/>
  <c r="AI729" i="1"/>
  <c r="AI728" i="1"/>
  <c r="AI727" i="1"/>
  <c r="AI726" i="1"/>
  <c r="AI725" i="1"/>
  <c r="AI724" i="1"/>
  <c r="AI723" i="1"/>
  <c r="AI722" i="1"/>
  <c r="AI721" i="1"/>
  <c r="AI720" i="1"/>
  <c r="AI719" i="1"/>
  <c r="AI718" i="1"/>
  <c r="AI717" i="1"/>
  <c r="AI716" i="1"/>
  <c r="AI715" i="1"/>
  <c r="AI714" i="1"/>
  <c r="AI713" i="1"/>
  <c r="AI712" i="1"/>
  <c r="AI711" i="1"/>
  <c r="AI710" i="1"/>
  <c r="AI709" i="1"/>
  <c r="AI708" i="1"/>
  <c r="AI707" i="1"/>
  <c r="AI706" i="1"/>
  <c r="AI705" i="1"/>
  <c r="AI704" i="1"/>
  <c r="AI703" i="1"/>
  <c r="AI702" i="1"/>
  <c r="AI701" i="1"/>
  <c r="AI700" i="1"/>
  <c r="AI699" i="1"/>
  <c r="AI698" i="1"/>
  <c r="AI697" i="1"/>
  <c r="AI696" i="1"/>
  <c r="AI695" i="1"/>
  <c r="AI694" i="1"/>
  <c r="AI693" i="1"/>
  <c r="AI692" i="1"/>
  <c r="AI691" i="1"/>
  <c r="AI690" i="1"/>
  <c r="AI689" i="1"/>
  <c r="AI688" i="1"/>
  <c r="AI687" i="1"/>
  <c r="AI686" i="1"/>
  <c r="AI685" i="1"/>
  <c r="AI684" i="1"/>
  <c r="AI683" i="1"/>
  <c r="AI682" i="1"/>
  <c r="AI681" i="1"/>
  <c r="AI680" i="1"/>
  <c r="AI679" i="1"/>
  <c r="AI678" i="1"/>
  <c r="AI677" i="1"/>
  <c r="AI676" i="1"/>
  <c r="AI675" i="1"/>
  <c r="AI674" i="1"/>
  <c r="AI673" i="1"/>
  <c r="AI672" i="1"/>
  <c r="AI671" i="1"/>
  <c r="AI670" i="1"/>
  <c r="AI669" i="1"/>
  <c r="AI668" i="1"/>
  <c r="AI667" i="1"/>
  <c r="AI666" i="1"/>
  <c r="AI665" i="1"/>
  <c r="AI664" i="1"/>
  <c r="AI663" i="1"/>
  <c r="AI662" i="1"/>
  <c r="AI661" i="1"/>
  <c r="AI660" i="1"/>
  <c r="AI659" i="1"/>
  <c r="AI658" i="1"/>
  <c r="AI657" i="1"/>
  <c r="AI656" i="1"/>
  <c r="AI655" i="1"/>
  <c r="AI654" i="1"/>
  <c r="AI653" i="1"/>
  <c r="AI652" i="1"/>
  <c r="AI651" i="1"/>
  <c r="AI650" i="1"/>
  <c r="AI649" i="1"/>
  <c r="AI648" i="1"/>
  <c r="AI647" i="1"/>
  <c r="AI646" i="1"/>
  <c r="AI645" i="1"/>
  <c r="AI644" i="1"/>
  <c r="AI643" i="1"/>
  <c r="AI642" i="1"/>
  <c r="AI641" i="1"/>
  <c r="AI640" i="1"/>
  <c r="AI639" i="1"/>
  <c r="AI638" i="1"/>
  <c r="AI637" i="1"/>
  <c r="AI636" i="1"/>
  <c r="AI635" i="1"/>
  <c r="AI634" i="1"/>
  <c r="AI633" i="1"/>
  <c r="AI632" i="1"/>
  <c r="AI631" i="1"/>
  <c r="AI630" i="1"/>
  <c r="AI629" i="1"/>
  <c r="AI628" i="1"/>
  <c r="AI627" i="1"/>
  <c r="AI626" i="1"/>
  <c r="AI625" i="1"/>
  <c r="AI624" i="1"/>
  <c r="AI623" i="1"/>
  <c r="AI622" i="1"/>
  <c r="AI621" i="1"/>
  <c r="AI620" i="1"/>
  <c r="AI619" i="1"/>
  <c r="AI618" i="1"/>
  <c r="AI617" i="1"/>
  <c r="AI616" i="1"/>
  <c r="AI615" i="1"/>
  <c r="AI614" i="1"/>
  <c r="AI613" i="1"/>
  <c r="AI612" i="1"/>
  <c r="AI611" i="1"/>
  <c r="AI610" i="1"/>
  <c r="AI609" i="1"/>
  <c r="AI608" i="1"/>
  <c r="AI607" i="1"/>
  <c r="AI606" i="1"/>
  <c r="AI605" i="1"/>
  <c r="AI604" i="1"/>
  <c r="AI603" i="1"/>
  <c r="AI602" i="1"/>
  <c r="AI601" i="1"/>
  <c r="AI600" i="1"/>
  <c r="AI599" i="1"/>
  <c r="AI598" i="1"/>
  <c r="AI597" i="1"/>
  <c r="AI596" i="1"/>
  <c r="AI595" i="1"/>
  <c r="AI594" i="1"/>
  <c r="AI593" i="1"/>
  <c r="AI592" i="1"/>
  <c r="AI591" i="1"/>
  <c r="AI590" i="1"/>
  <c r="AI589" i="1"/>
  <c r="AI588" i="1"/>
  <c r="AI587" i="1"/>
  <c r="AI586" i="1"/>
  <c r="AI585" i="1"/>
  <c r="AI584" i="1"/>
  <c r="AI583" i="1"/>
  <c r="AI582" i="1"/>
  <c r="AI581" i="1"/>
  <c r="AI580" i="1"/>
  <c r="AI579" i="1"/>
  <c r="AI578" i="1"/>
  <c r="AI577" i="1"/>
  <c r="AI576" i="1"/>
  <c r="AI575" i="1"/>
  <c r="AI574" i="1"/>
  <c r="AI573" i="1"/>
  <c r="AI572" i="1"/>
  <c r="AI571" i="1"/>
  <c r="AI570" i="1"/>
  <c r="AI569" i="1"/>
  <c r="AI568" i="1"/>
  <c r="AI567" i="1"/>
  <c r="AI566" i="1"/>
  <c r="AI565" i="1"/>
  <c r="AI564" i="1"/>
  <c r="AI563" i="1"/>
  <c r="AI562" i="1"/>
  <c r="AI561" i="1"/>
  <c r="AI560" i="1"/>
  <c r="AI559" i="1"/>
  <c r="AI558" i="1"/>
  <c r="AI557" i="1"/>
  <c r="AI556" i="1"/>
  <c r="AI555" i="1"/>
  <c r="AI554" i="1"/>
  <c r="AI553" i="1"/>
  <c r="AI552" i="1"/>
  <c r="AI551" i="1"/>
  <c r="AI550" i="1"/>
  <c r="AI549" i="1"/>
  <c r="AI548" i="1"/>
  <c r="AI547" i="1"/>
  <c r="AI546" i="1"/>
  <c r="AI545" i="1"/>
  <c r="AI544" i="1"/>
  <c r="AI543" i="1"/>
  <c r="AI542" i="1"/>
  <c r="AI541" i="1"/>
  <c r="AI540" i="1"/>
  <c r="AI539" i="1"/>
  <c r="AI538" i="1"/>
  <c r="AI537" i="1"/>
  <c r="AI536" i="1"/>
  <c r="AI535" i="1"/>
  <c r="AI534" i="1"/>
  <c r="AI533" i="1"/>
  <c r="AI532" i="1"/>
  <c r="AI531" i="1"/>
  <c r="AI530" i="1"/>
  <c r="AI529" i="1"/>
  <c r="AI528" i="1"/>
  <c r="AI527" i="1"/>
  <c r="AI526" i="1"/>
  <c r="AI525" i="1"/>
  <c r="AI524" i="1"/>
  <c r="AI523" i="1"/>
  <c r="AI522" i="1"/>
  <c r="AI521" i="1"/>
  <c r="AI520" i="1"/>
  <c r="AI519" i="1"/>
  <c r="AI518" i="1"/>
  <c r="AI517" i="1"/>
  <c r="AI516" i="1"/>
  <c r="AI515" i="1"/>
  <c r="AI514" i="1"/>
  <c r="AI513" i="1"/>
  <c r="AI512" i="1"/>
  <c r="AI511" i="1"/>
  <c r="AI510" i="1"/>
  <c r="AI509" i="1"/>
  <c r="AI508" i="1"/>
  <c r="AI507" i="1"/>
  <c r="AI506" i="1"/>
  <c r="AI505" i="1"/>
  <c r="AI504" i="1"/>
  <c r="AI503" i="1"/>
  <c r="AI502" i="1"/>
  <c r="AI501" i="1"/>
  <c r="AI500" i="1"/>
  <c r="AI499" i="1"/>
  <c r="AI498" i="1"/>
  <c r="AI497" i="1"/>
  <c r="AI496" i="1"/>
  <c r="AI495" i="1"/>
  <c r="AI494" i="1"/>
  <c r="AI493" i="1"/>
  <c r="AI492" i="1"/>
  <c r="AI491" i="1"/>
  <c r="AI490" i="1"/>
  <c r="AI489" i="1"/>
  <c r="AI488" i="1"/>
  <c r="AI487" i="1"/>
  <c r="AI486" i="1"/>
  <c r="AI485" i="1"/>
  <c r="AI484" i="1"/>
  <c r="AI483" i="1"/>
  <c r="AI482" i="1"/>
  <c r="AI481" i="1"/>
  <c r="AI480" i="1"/>
  <c r="AI479" i="1"/>
  <c r="AI478" i="1"/>
  <c r="AI477" i="1"/>
  <c r="AI476" i="1"/>
  <c r="AI475" i="1"/>
  <c r="AI474" i="1"/>
  <c r="AI473" i="1"/>
  <c r="AI472" i="1"/>
  <c r="AI471" i="1"/>
  <c r="AI470" i="1"/>
  <c r="AI469" i="1"/>
  <c r="AI468" i="1"/>
  <c r="AI467" i="1"/>
  <c r="AI466" i="1"/>
  <c r="AI465" i="1"/>
  <c r="AI464" i="1"/>
  <c r="AI463" i="1"/>
  <c r="AI462" i="1"/>
  <c r="AI461" i="1"/>
  <c r="AI460" i="1"/>
  <c r="AI459" i="1"/>
  <c r="AI458" i="1"/>
  <c r="AI457" i="1"/>
  <c r="AI456" i="1"/>
  <c r="AI455" i="1"/>
  <c r="AI454" i="1"/>
  <c r="AI453" i="1"/>
  <c r="AI452" i="1"/>
  <c r="AI451" i="1"/>
  <c r="AI450" i="1"/>
  <c r="AI449" i="1"/>
  <c r="AI448" i="1"/>
  <c r="AI447" i="1"/>
  <c r="AI446" i="1"/>
  <c r="AI445" i="1"/>
  <c r="AI444" i="1"/>
  <c r="AI443" i="1"/>
  <c r="AI442" i="1"/>
  <c r="AI441" i="1"/>
  <c r="AI440" i="1"/>
  <c r="AI439" i="1"/>
  <c r="AI438" i="1"/>
  <c r="AI437" i="1"/>
  <c r="AI436" i="1"/>
  <c r="AI435" i="1"/>
  <c r="AI434" i="1"/>
  <c r="AI433" i="1"/>
  <c r="AI432" i="1"/>
  <c r="AI431" i="1"/>
  <c r="AI430" i="1"/>
  <c r="AI429" i="1"/>
  <c r="AI428" i="1"/>
  <c r="AI427" i="1"/>
  <c r="AI426" i="1"/>
  <c r="AI425" i="1"/>
  <c r="AI424" i="1"/>
  <c r="AI423" i="1"/>
  <c r="AI422" i="1"/>
  <c r="AI421" i="1"/>
  <c r="AI420" i="1"/>
  <c r="AI419" i="1"/>
  <c r="AI418" i="1"/>
  <c r="AI417" i="1"/>
  <c r="AI416" i="1"/>
  <c r="AI415" i="1"/>
  <c r="AI414" i="1"/>
  <c r="AI413" i="1"/>
  <c r="AI412" i="1"/>
  <c r="AI411" i="1"/>
  <c r="AI410" i="1"/>
  <c r="AI409" i="1"/>
  <c r="AI408" i="1"/>
  <c r="AI407" i="1"/>
  <c r="AI406" i="1"/>
  <c r="AI405" i="1"/>
  <c r="AI404" i="1"/>
  <c r="AI403" i="1"/>
  <c r="AI402" i="1"/>
  <c r="AI401" i="1"/>
  <c r="AI400" i="1"/>
  <c r="AI399" i="1"/>
  <c r="AI398" i="1"/>
  <c r="AI397" i="1"/>
  <c r="AI396" i="1"/>
  <c r="AI395" i="1"/>
  <c r="AI394" i="1"/>
  <c r="AI393" i="1"/>
  <c r="AI392" i="1"/>
  <c r="AI391" i="1"/>
  <c r="AI390" i="1"/>
  <c r="AI389" i="1"/>
  <c r="AI388" i="1"/>
  <c r="AI387" i="1"/>
  <c r="AI386" i="1"/>
  <c r="AI385" i="1"/>
  <c r="AI384" i="1"/>
  <c r="AI383" i="1"/>
  <c r="AI382" i="1"/>
  <c r="AI381" i="1"/>
  <c r="AI380" i="1"/>
  <c r="AI379" i="1"/>
  <c r="AI378" i="1"/>
  <c r="AI377" i="1"/>
  <c r="AI376" i="1"/>
  <c r="AI375" i="1"/>
  <c r="AI374" i="1"/>
  <c r="AI373" i="1"/>
  <c r="AI372" i="1"/>
  <c r="AI371" i="1"/>
  <c r="AI370" i="1"/>
  <c r="AI369" i="1"/>
  <c r="AI368" i="1"/>
  <c r="AI367" i="1"/>
  <c r="AI366" i="1"/>
  <c r="AI365" i="1"/>
  <c r="AI364" i="1"/>
  <c r="AI363" i="1"/>
  <c r="AI362" i="1"/>
  <c r="AI361" i="1"/>
  <c r="AI360" i="1"/>
  <c r="AI359" i="1"/>
  <c r="AI358" i="1"/>
  <c r="AI357" i="1"/>
  <c r="AI356" i="1"/>
  <c r="AI355" i="1"/>
  <c r="AI354" i="1"/>
  <c r="AI353" i="1"/>
  <c r="AI352" i="1"/>
  <c r="AI351" i="1"/>
  <c r="AI350" i="1"/>
  <c r="AI349" i="1"/>
  <c r="AI348" i="1"/>
  <c r="AI347" i="1"/>
  <c r="AI346" i="1"/>
  <c r="AI345" i="1"/>
  <c r="AI344" i="1"/>
  <c r="AI343" i="1"/>
  <c r="AI342" i="1"/>
  <c r="AI341" i="1"/>
  <c r="AI340" i="1"/>
  <c r="AI339" i="1"/>
  <c r="AI338" i="1"/>
  <c r="AI337" i="1"/>
  <c r="AI336" i="1"/>
  <c r="AI335" i="1"/>
  <c r="AI334" i="1"/>
  <c r="AI333" i="1"/>
  <c r="AI332" i="1"/>
  <c r="AI331" i="1"/>
  <c r="AI330" i="1"/>
  <c r="AI329" i="1"/>
  <c r="AI328" i="1"/>
  <c r="AI327" i="1"/>
  <c r="AI326" i="1"/>
  <c r="AI325" i="1"/>
  <c r="AI324" i="1"/>
  <c r="AI323" i="1"/>
  <c r="AI322" i="1"/>
  <c r="AI321" i="1"/>
  <c r="AI320" i="1"/>
  <c r="AI319" i="1"/>
  <c r="AI318" i="1"/>
  <c r="AI317" i="1"/>
  <c r="AI316" i="1"/>
  <c r="AI315" i="1"/>
  <c r="AI314" i="1"/>
  <c r="AI313" i="1"/>
  <c r="AI312" i="1"/>
  <c r="AI311" i="1"/>
  <c r="AI310" i="1"/>
  <c r="AI309" i="1"/>
  <c r="AI308" i="1"/>
  <c r="AI307" i="1"/>
  <c r="AI306" i="1"/>
  <c r="AI305" i="1"/>
  <c r="AI304" i="1"/>
  <c r="AI303" i="1"/>
  <c r="AI302" i="1"/>
  <c r="AI301" i="1"/>
  <c r="AI300" i="1"/>
  <c r="AI299" i="1"/>
  <c r="AI298" i="1"/>
  <c r="AI297" i="1"/>
  <c r="AI296" i="1"/>
  <c r="AI295" i="1"/>
  <c r="AI294" i="1"/>
  <c r="AI293" i="1"/>
  <c r="AI292" i="1"/>
  <c r="AI291" i="1"/>
  <c r="AI290" i="1"/>
  <c r="AI289" i="1"/>
  <c r="AI288" i="1"/>
  <c r="AI287" i="1"/>
  <c r="AI286" i="1"/>
  <c r="AI285" i="1"/>
  <c r="AI284" i="1"/>
  <c r="AI283" i="1"/>
  <c r="AI282" i="1"/>
  <c r="AI281" i="1"/>
  <c r="AI280" i="1"/>
  <c r="AI279" i="1"/>
  <c r="AI278" i="1"/>
  <c r="AI277" i="1"/>
  <c r="AI276" i="1"/>
  <c r="AI275" i="1"/>
  <c r="AI274" i="1"/>
  <c r="AI273" i="1"/>
  <c r="AI272" i="1"/>
  <c r="AI271" i="1"/>
  <c r="AI270" i="1"/>
  <c r="AI269" i="1"/>
  <c r="AI268" i="1"/>
  <c r="AI267" i="1"/>
  <c r="AI266" i="1"/>
  <c r="AI265" i="1"/>
  <c r="AI264" i="1"/>
  <c r="AI263" i="1"/>
  <c r="AI262" i="1"/>
  <c r="AI261" i="1"/>
  <c r="AI260" i="1"/>
  <c r="AI259" i="1"/>
  <c r="AI258" i="1"/>
  <c r="AI257" i="1"/>
  <c r="AI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AI7" i="1"/>
  <c r="AI6" i="1"/>
  <c r="AI5" i="1"/>
  <c r="AI4" i="1"/>
  <c r="AI3"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F57" i="2" l="1"/>
  <c r="E46" i="2" l="1"/>
  <c r="E47" i="2"/>
  <c r="F48" i="2"/>
  <c r="E48" i="2" s="1"/>
  <c r="F49" i="2"/>
  <c r="E49" i="2" s="1"/>
  <c r="E50" i="2"/>
  <c r="F50" i="2"/>
  <c r="F51" i="2"/>
  <c r="E51" i="2" s="1"/>
  <c r="F52" i="2"/>
  <c r="E52" i="2" s="1"/>
  <c r="F53" i="2"/>
  <c r="E53" i="2" s="1"/>
  <c r="F54" i="2"/>
  <c r="E54" i="2" s="1"/>
  <c r="E55" i="2"/>
  <c r="E56" i="2"/>
  <c r="E57" i="2"/>
  <c r="F58" i="2"/>
  <c r="E58" i="2" s="1"/>
  <c r="F59" i="2"/>
  <c r="E59" i="2" s="1"/>
  <c r="F60" i="2"/>
  <c r="E60" i="2" s="1"/>
  <c r="F61" i="2"/>
  <c r="E61" i="2" s="1"/>
  <c r="F62" i="2"/>
  <c r="E62" i="2" s="1"/>
  <c r="E63" i="2"/>
  <c r="F64" i="2"/>
  <c r="E64" i="2" s="1"/>
  <c r="R57" i="2" l="1"/>
  <c r="O57" i="2"/>
  <c r="R56" i="2" l="1"/>
  <c r="O56" i="2"/>
  <c r="AF43" i="1" l="1"/>
  <c r="AG43" i="1" s="1"/>
  <c r="AF53" i="1"/>
  <c r="AG53" i="1" s="1"/>
  <c r="AF134" i="1"/>
  <c r="AG134" i="1" s="1"/>
  <c r="AF124" i="1"/>
  <c r="AG124" i="1" s="1"/>
  <c r="AF114" i="1"/>
  <c r="AG114" i="1" s="1"/>
  <c r="AF104" i="1"/>
  <c r="AG104" i="1" s="1"/>
  <c r="AF94" i="1"/>
  <c r="AG94" i="1" s="1"/>
  <c r="AF12" i="1"/>
  <c r="AG12" i="1" s="1"/>
  <c r="AF22" i="1"/>
  <c r="AG22" i="1" s="1"/>
  <c r="AF32" i="1"/>
  <c r="AG32" i="1" s="1"/>
  <c r="AF83" i="1"/>
  <c r="AG83" i="1" s="1"/>
  <c r="AF73" i="1"/>
  <c r="AG73" i="1" s="1"/>
  <c r="AF63" i="1"/>
  <c r="AG63" i="1" s="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1"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1"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1"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1"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1"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1"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1"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1"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1"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1"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1"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1"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1"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1"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1"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1"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1"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1"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1"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1"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R1341" i="1"/>
  <c r="R53" i="2" l="1"/>
  <c r="O53" i="2"/>
  <c r="R50" i="2"/>
  <c r="O50" i="2"/>
  <c r="AB66" i="3" l="1"/>
  <c r="AB109" i="3"/>
  <c r="AB108" i="3"/>
  <c r="AB107" i="3"/>
  <c r="AB106" i="3"/>
  <c r="AB105" i="3"/>
  <c r="Y77" i="3"/>
  <c r="Y102" i="3"/>
  <c r="R24" i="2" l="1"/>
  <c r="O24"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I109" i="3"/>
  <c r="B109" i="3"/>
  <c r="O98" i="3"/>
  <c r="N98" i="3"/>
  <c r="I98" i="3"/>
  <c r="B98" i="3"/>
  <c r="O78" i="3"/>
  <c r="N78" i="3"/>
  <c r="I78" i="3"/>
  <c r="B78" i="3"/>
  <c r="I79" i="3"/>
  <c r="O111" i="3"/>
  <c r="N111" i="3"/>
  <c r="I111" i="3"/>
  <c r="B111" i="3"/>
  <c r="O110" i="3"/>
  <c r="N110" i="3"/>
  <c r="I110" i="3"/>
  <c r="B110" i="3"/>
  <c r="O108" i="3"/>
  <c r="N108" i="3"/>
  <c r="I108" i="3"/>
  <c r="B108" i="3"/>
  <c r="O107" i="3"/>
  <c r="N107" i="3"/>
  <c r="I107" i="3"/>
  <c r="B107" i="3"/>
  <c r="O106" i="3"/>
  <c r="N106" i="3"/>
  <c r="I106" i="3"/>
  <c r="B106" i="3"/>
  <c r="O105" i="3"/>
  <c r="N105" i="3"/>
  <c r="I105" i="3"/>
  <c r="B105" i="3"/>
  <c r="O104" i="3"/>
  <c r="N104" i="3"/>
  <c r="I104" i="3"/>
  <c r="B104" i="3"/>
  <c r="O102" i="3"/>
  <c r="N102" i="3"/>
  <c r="I102" i="3"/>
  <c r="B102" i="3"/>
  <c r="O103" i="3"/>
  <c r="N103" i="3"/>
  <c r="I103" i="3"/>
  <c r="B103" i="3"/>
  <c r="O101" i="3"/>
  <c r="N101" i="3"/>
  <c r="I101" i="3"/>
  <c r="B101" i="3"/>
  <c r="O100" i="3"/>
  <c r="N100" i="3"/>
  <c r="I100" i="3"/>
  <c r="B100" i="3"/>
  <c r="O99" i="3"/>
  <c r="N99" i="3"/>
  <c r="I99" i="3"/>
  <c r="B99" i="3"/>
  <c r="O97" i="3"/>
  <c r="N97" i="3"/>
  <c r="I97" i="3"/>
  <c r="B97" i="3"/>
  <c r="O94" i="3"/>
  <c r="N94" i="3"/>
  <c r="I94" i="3"/>
  <c r="B94" i="3"/>
  <c r="O96" i="3"/>
  <c r="N96" i="3"/>
  <c r="I96" i="3"/>
  <c r="B96" i="3"/>
  <c r="O92" i="3"/>
  <c r="N92" i="3"/>
  <c r="I92" i="3"/>
  <c r="B92" i="3"/>
  <c r="O95" i="3"/>
  <c r="N95" i="3"/>
  <c r="I95" i="3"/>
  <c r="B95" i="3"/>
  <c r="O93" i="3"/>
  <c r="N93" i="3"/>
  <c r="I93" i="3"/>
  <c r="B93" i="3"/>
  <c r="O91" i="3"/>
  <c r="N91" i="3"/>
  <c r="I91" i="3"/>
  <c r="B91" i="3"/>
  <c r="O90" i="3"/>
  <c r="N90" i="3"/>
  <c r="I90" i="3"/>
  <c r="B90" i="3"/>
  <c r="O89" i="3"/>
  <c r="N89" i="3"/>
  <c r="I89" i="3"/>
  <c r="B89" i="3"/>
  <c r="O88" i="3"/>
  <c r="N88" i="3"/>
  <c r="I88" i="3"/>
  <c r="B88" i="3"/>
  <c r="O87" i="3"/>
  <c r="N87" i="3"/>
  <c r="I87" i="3"/>
  <c r="B87" i="3"/>
  <c r="O86" i="3"/>
  <c r="N86" i="3"/>
  <c r="I86" i="3"/>
  <c r="B86" i="3"/>
  <c r="O84" i="3"/>
  <c r="N84" i="3"/>
  <c r="I84" i="3"/>
  <c r="B84" i="3"/>
  <c r="O85" i="3"/>
  <c r="N85" i="3"/>
  <c r="I85" i="3"/>
  <c r="B85" i="3"/>
  <c r="O83" i="3"/>
  <c r="N83" i="3"/>
  <c r="I83" i="3"/>
  <c r="B83" i="3"/>
  <c r="O82" i="3"/>
  <c r="N82" i="3"/>
  <c r="I82" i="3"/>
  <c r="B82" i="3"/>
  <c r="O81" i="3"/>
  <c r="N81" i="3"/>
  <c r="I81" i="3"/>
  <c r="B81" i="3"/>
  <c r="O80" i="3"/>
  <c r="N80" i="3"/>
  <c r="I80" i="3"/>
  <c r="B80" i="3"/>
  <c r="O79" i="3"/>
  <c r="N79" i="3"/>
  <c r="B79" i="3"/>
  <c r="O77" i="3"/>
  <c r="N77" i="3"/>
  <c r="I77" i="3"/>
  <c r="B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O116" i="3" s="1"/>
  <c r="L116" i="3"/>
  <c r="N116" i="3" s="1"/>
  <c r="I116" i="3"/>
  <c r="B116" i="3"/>
  <c r="M115" i="3"/>
  <c r="O115" i="3" s="1"/>
  <c r="L115" i="3"/>
  <c r="N115" i="3" s="1"/>
  <c r="I115" i="3"/>
  <c r="B115" i="3"/>
  <c r="M114" i="3"/>
  <c r="O114" i="3" s="1"/>
  <c r="L114" i="3"/>
  <c r="N114" i="3" s="1"/>
  <c r="I114" i="3"/>
  <c r="B114" i="3"/>
  <c r="M113" i="3"/>
  <c r="O113" i="3" s="1"/>
  <c r="L113" i="3"/>
  <c r="N113" i="3" s="1"/>
  <c r="I113" i="3"/>
  <c r="B113" i="3"/>
  <c r="M112" i="3"/>
  <c r="O112" i="3" s="1"/>
  <c r="L112" i="3"/>
  <c r="N112" i="3" s="1"/>
  <c r="I112" i="3"/>
  <c r="B112" i="3"/>
  <c r="I121" i="3"/>
  <c r="B121" i="3"/>
  <c r="I120" i="3"/>
  <c r="B120" i="3"/>
  <c r="I119" i="3"/>
  <c r="B119" i="3"/>
  <c r="I118" i="3"/>
  <c r="B118" i="3"/>
  <c r="I117" i="3"/>
  <c r="B117" i="3"/>
  <c r="R54" i="2"/>
  <c r="O54" i="2"/>
  <c r="R52" i="2"/>
  <c r="O52" i="2"/>
  <c r="R44" i="2" l="1"/>
  <c r="O44" i="2"/>
  <c r="R43" i="2" l="1"/>
  <c r="O43" i="2"/>
  <c r="O42" i="2" l="1"/>
  <c r="R42" i="2"/>
  <c r="R41" i="2" l="1"/>
  <c r="O41" i="2"/>
  <c r="Y71" i="3" l="1"/>
  <c r="Y66" i="3"/>
  <c r="I74" i="3"/>
  <c r="B74" i="3"/>
  <c r="I68" i="3"/>
  <c r="B68" i="3"/>
  <c r="I64" i="3"/>
  <c r="B64" i="3"/>
  <c r="I76" i="3" l="1"/>
  <c r="I75" i="3"/>
  <c r="I73" i="3"/>
  <c r="I72" i="3"/>
  <c r="I71" i="3"/>
  <c r="I70" i="3"/>
  <c r="I69" i="3"/>
  <c r="I67" i="3"/>
  <c r="I66" i="3"/>
  <c r="I65" i="3"/>
  <c r="I63" i="3"/>
  <c r="B76" i="3"/>
  <c r="B75" i="3"/>
  <c r="B73" i="3"/>
  <c r="B72" i="3"/>
  <c r="B71" i="3"/>
  <c r="B70" i="3"/>
  <c r="B69" i="3"/>
  <c r="B67" i="3"/>
  <c r="B66" i="3"/>
  <c r="B65" i="3"/>
  <c r="B63" i="3"/>
  <c r="AB69" i="3"/>
  <c r="AB68" i="3"/>
  <c r="AB67" i="3"/>
  <c r="AB65" i="3"/>
  <c r="AB64" i="3"/>
  <c r="AB63" i="3"/>
  <c r="AB62" i="3"/>
  <c r="AB61" i="3"/>
  <c r="AB60" i="3"/>
  <c r="AB59" i="3"/>
  <c r="AB58" i="3"/>
  <c r="AB57" i="3"/>
  <c r="AB56" i="3"/>
  <c r="AB55" i="3"/>
  <c r="Y82" i="3" l="1"/>
  <c r="I62" i="3"/>
  <c r="B62" i="3"/>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R21" i="2" l="1"/>
  <c r="O21" i="2"/>
  <c r="R26" i="2"/>
  <c r="O26" i="2"/>
  <c r="R9" i="2" l="1"/>
  <c r="O9"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R40" i="2" l="1"/>
  <c r="O40" i="2"/>
  <c r="R7" i="2" l="1"/>
  <c r="O7" i="2"/>
  <c r="R6" i="2"/>
  <c r="O6" i="2"/>
  <c r="R5" i="2"/>
  <c r="O5" i="2"/>
  <c r="R4" i="2"/>
  <c r="O4" i="2"/>
  <c r="R3" i="2"/>
  <c r="O3" i="2"/>
  <c r="R2" i="2"/>
  <c r="O2" i="2"/>
  <c r="B61" i="3" l="1"/>
  <c r="I61" i="3" l="1"/>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J2" i="4"/>
  <c r="N2" i="4" s="1"/>
  <c r="E34" i="1" l="1"/>
  <c r="E3" i="1"/>
  <c r="E2" i="1" s="1"/>
  <c r="E33" i="1"/>
  <c r="K3" i="4"/>
  <c r="O3" i="4" s="1"/>
  <c r="F34" i="1"/>
  <c r="F3" i="1"/>
  <c r="F2" i="1" s="1"/>
  <c r="F33" i="1"/>
  <c r="J3" i="4"/>
  <c r="N3" i="4" s="1"/>
  <c r="K4" i="4"/>
  <c r="F15" i="1" l="1"/>
  <c r="F8" i="1"/>
  <c r="F30" i="1"/>
  <c r="F23" i="1"/>
  <c r="F16" i="1"/>
  <c r="F9" i="1"/>
  <c r="F31" i="1"/>
  <c r="F24" i="1"/>
  <c r="F17" i="1"/>
  <c r="F10" i="1"/>
  <c r="F32" i="1"/>
  <c r="F25" i="1"/>
  <c r="F18" i="1"/>
  <c r="F11" i="1"/>
  <c r="F26" i="1"/>
  <c r="F19" i="1"/>
  <c r="F12" i="1"/>
  <c r="F4" i="1"/>
  <c r="F27" i="1"/>
  <c r="F20" i="1"/>
  <c r="F13" i="1"/>
  <c r="F6" i="1"/>
  <c r="F28" i="1"/>
  <c r="F21" i="1"/>
  <c r="F14" i="1"/>
  <c r="F7" i="1"/>
  <c r="F29" i="1"/>
  <c r="F22" i="1"/>
  <c r="F5" i="1"/>
  <c r="F82" i="1"/>
  <c r="F50" i="1"/>
  <c r="F41" i="1"/>
  <c r="F35" i="1"/>
  <c r="F77" i="1"/>
  <c r="F52" i="1"/>
  <c r="F66" i="1"/>
  <c r="F57" i="1"/>
  <c r="F71" i="1"/>
  <c r="F64" i="1"/>
  <c r="F70" i="1"/>
  <c r="F81" i="1"/>
  <c r="F38" i="1"/>
  <c r="F63" i="1"/>
  <c r="F48" i="1"/>
  <c r="F42" i="1"/>
  <c r="F56" i="1"/>
  <c r="F78" i="1"/>
  <c r="F59" i="1"/>
  <c r="F74" i="1"/>
  <c r="F45" i="1"/>
  <c r="F44" i="1"/>
  <c r="F60" i="1"/>
  <c r="F51" i="1"/>
  <c r="F68" i="1"/>
  <c r="F58" i="1"/>
  <c r="F65" i="1"/>
  <c r="F39" i="1"/>
  <c r="F72" i="1"/>
  <c r="F46" i="1"/>
  <c r="F36" i="1"/>
  <c r="F80" i="1"/>
  <c r="F53" i="1"/>
  <c r="F55" i="1"/>
  <c r="F54" i="1"/>
  <c r="F49" i="1"/>
  <c r="F62" i="1"/>
  <c r="F75" i="1"/>
  <c r="F79" i="1"/>
  <c r="F43" i="1"/>
  <c r="F69" i="1"/>
  <c r="F73" i="1"/>
  <c r="F37" i="1"/>
  <c r="F76" i="1"/>
  <c r="F67" i="1"/>
  <c r="F40" i="1"/>
  <c r="F83" i="1"/>
  <c r="F61" i="1"/>
  <c r="F47" i="1"/>
  <c r="F85" i="1"/>
  <c r="F84" i="1"/>
  <c r="E52" i="1"/>
  <c r="E76" i="1"/>
  <c r="E78" i="1"/>
  <c r="E47" i="1"/>
  <c r="E49" i="1"/>
  <c r="E35" i="1"/>
  <c r="E40" i="1"/>
  <c r="E81" i="1"/>
  <c r="E61" i="1"/>
  <c r="E83" i="1"/>
  <c r="E54" i="1"/>
  <c r="E66" i="1"/>
  <c r="E69" i="1"/>
  <c r="E64" i="1"/>
  <c r="E37" i="1"/>
  <c r="E68" i="1"/>
  <c r="E79" i="1"/>
  <c r="E36" i="1"/>
  <c r="E41" i="1"/>
  <c r="E46" i="1"/>
  <c r="E62" i="1"/>
  <c r="E72" i="1"/>
  <c r="E77" i="1"/>
  <c r="E82" i="1"/>
  <c r="E39" i="1"/>
  <c r="E56" i="1"/>
  <c r="E65" i="1"/>
  <c r="E70" i="1"/>
  <c r="E75" i="1"/>
  <c r="E45" i="1"/>
  <c r="E50" i="1"/>
  <c r="E58" i="1"/>
  <c r="E63" i="1"/>
  <c r="E67" i="1"/>
  <c r="E59" i="1"/>
  <c r="E80" i="1"/>
  <c r="E44" i="1"/>
  <c r="E51" i="1"/>
  <c r="E55" i="1"/>
  <c r="E60" i="1"/>
  <c r="E73" i="1"/>
  <c r="E74" i="1"/>
  <c r="E38" i="1"/>
  <c r="E43" i="1"/>
  <c r="E42" i="1"/>
  <c r="E53" i="1"/>
  <c r="E71" i="1"/>
  <c r="E48" i="1"/>
  <c r="E57" i="1"/>
  <c r="E15" i="1"/>
  <c r="E6" i="1"/>
  <c r="E13" i="1"/>
  <c r="E30" i="1"/>
  <c r="E22" i="1"/>
  <c r="E18" i="1"/>
  <c r="E16" i="1"/>
  <c r="E5" i="1"/>
  <c r="E7" i="1"/>
  <c r="E29" i="1"/>
  <c r="E27" i="1"/>
  <c r="E23" i="1"/>
  <c r="E9" i="1"/>
  <c r="E25" i="1"/>
  <c r="E11" i="1"/>
  <c r="E4" i="1"/>
  <c r="E19" i="1"/>
  <c r="E12" i="1"/>
  <c r="E28" i="1"/>
  <c r="E21" i="1"/>
  <c r="E14" i="1"/>
  <c r="E8" i="1"/>
  <c r="E10" i="1"/>
  <c r="E32" i="1"/>
  <c r="E17" i="1"/>
  <c r="E20" i="1"/>
  <c r="E31" i="1"/>
  <c r="E26" i="1"/>
  <c r="E24" i="1"/>
  <c r="J4" i="4"/>
  <c r="E84" i="1"/>
  <c r="E85" i="1"/>
  <c r="Y51" i="3"/>
  <c r="AB3" i="3"/>
  <c r="AB54" i="3"/>
  <c r="AB53" i="3"/>
  <c r="AB52" i="3"/>
  <c r="AB51" i="3"/>
  <c r="AB50" i="3"/>
  <c r="E105" i="1" l="1"/>
  <c r="E132" i="1"/>
  <c r="E129" i="1"/>
  <c r="E131" i="1"/>
  <c r="E100" i="1"/>
  <c r="E117" i="1"/>
  <c r="E102" i="1"/>
  <c r="E133" i="1"/>
  <c r="E90" i="1"/>
  <c r="E88" i="1"/>
  <c r="E119" i="1"/>
  <c r="E114" i="1"/>
  <c r="E107" i="1"/>
  <c r="E109" i="1"/>
  <c r="E121" i="1"/>
  <c r="E124" i="1"/>
  <c r="E97" i="1"/>
  <c r="E112" i="1"/>
  <c r="E126" i="1"/>
  <c r="E93" i="1"/>
  <c r="E95" i="1"/>
  <c r="E89" i="1"/>
  <c r="E134" i="1"/>
  <c r="E98" i="1"/>
  <c r="E113" i="1"/>
  <c r="E96" i="1"/>
  <c r="E128" i="1"/>
  <c r="E92" i="1"/>
  <c r="E120" i="1"/>
  <c r="E103" i="1"/>
  <c r="E122" i="1"/>
  <c r="E86" i="1"/>
  <c r="E127" i="1"/>
  <c r="E111" i="1"/>
  <c r="E116" i="1"/>
  <c r="E91" i="1"/>
  <c r="E125" i="1"/>
  <c r="E104" i="1"/>
  <c r="E106" i="1"/>
  <c r="E118" i="1"/>
  <c r="E99" i="1"/>
  <c r="E87" i="1"/>
  <c r="E130" i="1"/>
  <c r="E94" i="1"/>
  <c r="E101" i="1"/>
  <c r="E108" i="1"/>
  <c r="E115" i="1"/>
  <c r="E110" i="1"/>
  <c r="E123" i="1"/>
  <c r="F130" i="1"/>
  <c r="F116" i="1"/>
  <c r="F94" i="1"/>
  <c r="F113" i="1"/>
  <c r="F99" i="1"/>
  <c r="F106" i="1"/>
  <c r="F120" i="1"/>
  <c r="F128" i="1"/>
  <c r="F92" i="1"/>
  <c r="F101" i="1"/>
  <c r="F87" i="1"/>
  <c r="F123" i="1"/>
  <c r="F108" i="1"/>
  <c r="F109" i="1"/>
  <c r="F105" i="1"/>
  <c r="F86" i="1"/>
  <c r="F129" i="1"/>
  <c r="F110" i="1"/>
  <c r="F103" i="1"/>
  <c r="F112" i="1"/>
  <c r="F93" i="1"/>
  <c r="F117" i="1"/>
  <c r="F133" i="1"/>
  <c r="F97" i="1"/>
  <c r="F119" i="1"/>
  <c r="F100" i="1"/>
  <c r="F127" i="1"/>
  <c r="F91" i="1"/>
  <c r="F126" i="1"/>
  <c r="F107" i="1"/>
  <c r="F88" i="1"/>
  <c r="F131" i="1"/>
  <c r="F121" i="1"/>
  <c r="F90" i="1"/>
  <c r="F134" i="1"/>
  <c r="F114" i="1"/>
  <c r="F95" i="1"/>
  <c r="F115" i="1"/>
  <c r="F98" i="1"/>
  <c r="F122" i="1"/>
  <c r="F102" i="1"/>
  <c r="F96" i="1"/>
  <c r="F104" i="1"/>
  <c r="F111" i="1"/>
  <c r="F124" i="1"/>
  <c r="F118" i="1"/>
  <c r="F125" i="1"/>
  <c r="F89" i="1"/>
  <c r="F132" i="1"/>
  <c r="M55" i="3"/>
  <c r="O55" i="3" s="1"/>
  <c r="L55" i="3"/>
  <c r="N55" i="3" s="1"/>
  <c r="M52" i="3"/>
  <c r="O52" i="3" s="1"/>
  <c r="L52" i="3"/>
  <c r="N52" i="3" s="1"/>
  <c r="M51" i="3"/>
  <c r="O51" i="3" s="1"/>
  <c r="L51" i="3"/>
  <c r="N51" i="3" s="1"/>
  <c r="M54" i="3" l="1"/>
  <c r="O54" i="3" s="1"/>
  <c r="L54" i="3"/>
  <c r="N54" i="3" s="1"/>
  <c r="M53" i="3"/>
  <c r="O53" i="3" s="1"/>
  <c r="L53" i="3"/>
  <c r="N53" i="3" s="1"/>
  <c r="O64" i="2" l="1"/>
  <c r="O63" i="2"/>
  <c r="O62" i="2"/>
  <c r="O61" i="2"/>
  <c r="O60" i="2"/>
  <c r="O55" i="2"/>
  <c r="O59" i="2"/>
  <c r="O58" i="2"/>
  <c r="O51" i="2"/>
  <c r="O49" i="2"/>
  <c r="O48" i="2"/>
  <c r="O39" i="2"/>
  <c r="O38" i="2"/>
  <c r="O37" i="2"/>
  <c r="O36" i="2"/>
  <c r="O35" i="2"/>
  <c r="O34" i="2"/>
  <c r="O32" i="2"/>
  <c r="O31" i="2"/>
  <c r="O30" i="2"/>
  <c r="O29" i="2"/>
  <c r="O28" i="2"/>
  <c r="O27" i="2"/>
  <c r="O25" i="2"/>
  <c r="O23" i="2"/>
  <c r="O22" i="2"/>
  <c r="O20" i="2"/>
  <c r="O18" i="2"/>
  <c r="O17" i="2"/>
  <c r="O16" i="2"/>
  <c r="O15" i="2"/>
  <c r="O14" i="2"/>
  <c r="O13" i="2"/>
  <c r="O47" i="2"/>
  <c r="O46" i="2"/>
  <c r="O11" i="2"/>
  <c r="O10" i="2"/>
  <c r="O8" i="2"/>
  <c r="R47"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B37" i="3" l="1"/>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R64" i="2" l="1"/>
  <c r="R63" i="2"/>
  <c r="R62" i="2"/>
  <c r="R61" i="2"/>
  <c r="R60" i="2"/>
  <c r="R31" i="2"/>
  <c r="R30" i="2"/>
  <c r="R55" i="2" l="1"/>
  <c r="R59" i="2"/>
  <c r="R58" i="2"/>
  <c r="R51" i="2"/>
  <c r="R49" i="2" l="1"/>
  <c r="R48" i="2"/>
  <c r="R39" i="2"/>
  <c r="R38" i="2"/>
  <c r="R37" i="2"/>
  <c r="R36" i="2"/>
  <c r="R35" i="2"/>
  <c r="R34" i="2"/>
  <c r="R32" i="2"/>
  <c r="R29" i="2"/>
  <c r="R28" i="2"/>
  <c r="R27" i="2"/>
  <c r="R25" i="2"/>
  <c r="R23" i="2"/>
  <c r="R22" i="2"/>
  <c r="R20" i="2"/>
  <c r="R18" i="2"/>
  <c r="R17" i="2"/>
  <c r="R16" i="2"/>
  <c r="R15" i="2"/>
  <c r="R14" i="2"/>
  <c r="R13"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44" i="1"/>
  <c r="C144" i="1"/>
  <c r="D143" i="1"/>
  <c r="C143" i="1"/>
  <c r="D142" i="1"/>
  <c r="C142" i="1"/>
  <c r="D141" i="1"/>
  <c r="C141" i="1"/>
  <c r="D140" i="1"/>
  <c r="C140" i="1"/>
  <c r="D139" i="1"/>
  <c r="C139" i="1"/>
  <c r="D138" i="1"/>
  <c r="C138" i="1"/>
  <c r="D137" i="1"/>
  <c r="C137" i="1"/>
  <c r="D136" i="1"/>
  <c r="C136" i="1"/>
  <c r="D135" i="1"/>
  <c r="C135" i="1"/>
  <c r="D134" i="1"/>
  <c r="C134" i="1"/>
  <c r="D133" i="1"/>
  <c r="C133" i="1"/>
  <c r="D132" i="1"/>
  <c r="C132" i="1"/>
  <c r="D131" i="1"/>
  <c r="C131" i="1"/>
  <c r="D130" i="1"/>
  <c r="C130" i="1"/>
  <c r="D129" i="1"/>
  <c r="C129" i="1"/>
  <c r="D128" i="1"/>
  <c r="C128" i="1"/>
  <c r="D127" i="1"/>
  <c r="C127" i="1"/>
  <c r="D126" i="1"/>
  <c r="C126" i="1"/>
  <c r="D125" i="1"/>
  <c r="C125" i="1"/>
  <c r="D124" i="1"/>
  <c r="C124" i="1"/>
  <c r="D123" i="1"/>
  <c r="C123" i="1"/>
  <c r="D122" i="1"/>
  <c r="C122" i="1"/>
  <c r="D121" i="1"/>
  <c r="C121" i="1"/>
  <c r="D120" i="1"/>
  <c r="C120" i="1"/>
  <c r="D119" i="1"/>
  <c r="C119" i="1"/>
  <c r="D118" i="1"/>
  <c r="C118" i="1"/>
  <c r="D117" i="1"/>
  <c r="C117" i="1"/>
  <c r="D116" i="1"/>
  <c r="C116" i="1"/>
  <c r="D115" i="1"/>
  <c r="C115" i="1"/>
  <c r="D114" i="1"/>
  <c r="C114" i="1"/>
  <c r="D113" i="1"/>
  <c r="C113" i="1"/>
  <c r="D112" i="1"/>
  <c r="C112" i="1"/>
  <c r="D111" i="1"/>
  <c r="C111" i="1"/>
  <c r="D110" i="1"/>
  <c r="C110" i="1"/>
  <c r="D109" i="1"/>
  <c r="C109" i="1"/>
  <c r="D108" i="1"/>
  <c r="C108" i="1"/>
  <c r="D107" i="1"/>
  <c r="C107" i="1"/>
  <c r="D106" i="1"/>
  <c r="C106" i="1"/>
  <c r="D105" i="1"/>
  <c r="C105" i="1"/>
  <c r="D104" i="1"/>
  <c r="C104" i="1"/>
  <c r="D103" i="1"/>
  <c r="C103" i="1"/>
  <c r="D102" i="1"/>
  <c r="C102" i="1"/>
  <c r="D101" i="1"/>
  <c r="C101" i="1"/>
  <c r="D100" i="1"/>
  <c r="C100" i="1"/>
  <c r="D99" i="1"/>
  <c r="C99" i="1"/>
  <c r="D98" i="1"/>
  <c r="C98" i="1"/>
  <c r="D97" i="1"/>
  <c r="C97" i="1"/>
  <c r="D96" i="1"/>
  <c r="C96" i="1"/>
  <c r="D95" i="1"/>
  <c r="C95" i="1"/>
  <c r="D94" i="1"/>
  <c r="C94" i="1"/>
  <c r="D93" i="1"/>
  <c r="C93" i="1"/>
  <c r="D92" i="1"/>
  <c r="C92" i="1"/>
  <c r="D91" i="1"/>
  <c r="C91" i="1"/>
  <c r="D90" i="1"/>
  <c r="C90" i="1"/>
  <c r="D89" i="1"/>
  <c r="C89" i="1"/>
  <c r="D88" i="1"/>
  <c r="C88" i="1"/>
  <c r="D87" i="1"/>
  <c r="C87" i="1"/>
  <c r="D86" i="1"/>
  <c r="C86" i="1"/>
  <c r="D85" i="1"/>
  <c r="C85" i="1"/>
  <c r="D84" i="1"/>
  <c r="C84" i="1"/>
  <c r="D83" i="1"/>
  <c r="C83" i="1"/>
  <c r="D82" i="1"/>
  <c r="C82" i="1"/>
  <c r="D81" i="1"/>
  <c r="C81" i="1"/>
  <c r="D80" i="1"/>
  <c r="C80" i="1"/>
  <c r="D79" i="1"/>
  <c r="C79" i="1"/>
  <c r="D78" i="1"/>
  <c r="C78" i="1"/>
  <c r="D77" i="1"/>
  <c r="C77" i="1"/>
  <c r="D76" i="1"/>
  <c r="C76" i="1"/>
  <c r="D75" i="1"/>
  <c r="C75" i="1"/>
  <c r="D74" i="1"/>
  <c r="C74" i="1"/>
  <c r="D73" i="1"/>
  <c r="C73" i="1"/>
  <c r="D72" i="1"/>
  <c r="C72" i="1"/>
  <c r="D71" i="1"/>
  <c r="C71" i="1"/>
  <c r="D70" i="1"/>
  <c r="C70" i="1"/>
  <c r="D69" i="1"/>
  <c r="C69" i="1"/>
  <c r="D68" i="1"/>
  <c r="C68" i="1"/>
  <c r="D67" i="1"/>
  <c r="C67" i="1"/>
  <c r="D66" i="1"/>
  <c r="C66" i="1"/>
  <c r="D65" i="1"/>
  <c r="C65" i="1"/>
  <c r="D64" i="1"/>
  <c r="C64" i="1"/>
  <c r="D63" i="1"/>
  <c r="C63" i="1"/>
  <c r="D62" i="1"/>
  <c r="C62" i="1"/>
  <c r="D61" i="1"/>
  <c r="C61" i="1"/>
  <c r="D60" i="1"/>
  <c r="C60" i="1"/>
  <c r="D59" i="1"/>
  <c r="C59" i="1"/>
  <c r="D58" i="1"/>
  <c r="C58" i="1"/>
  <c r="D57" i="1"/>
  <c r="C57" i="1"/>
  <c r="D56" i="1"/>
  <c r="C56" i="1"/>
  <c r="D55" i="1"/>
  <c r="C55" i="1"/>
  <c r="D54" i="1"/>
  <c r="C54" i="1"/>
  <c r="D53" i="1"/>
  <c r="C53" i="1"/>
  <c r="D52" i="1"/>
  <c r="C52" i="1"/>
  <c r="D51" i="1"/>
  <c r="C51" i="1"/>
  <c r="D50" i="1"/>
  <c r="C50" i="1"/>
  <c r="D49" i="1"/>
  <c r="C49" i="1"/>
  <c r="D48" i="1"/>
  <c r="C48" i="1"/>
  <c r="D47" i="1"/>
  <c r="C47" i="1"/>
  <c r="D46" i="1"/>
  <c r="C46" i="1"/>
  <c r="D45" i="1"/>
  <c r="C45" i="1"/>
  <c r="D44" i="1"/>
  <c r="C44" i="1"/>
  <c r="D43" i="1"/>
  <c r="C43" i="1"/>
  <c r="D42" i="1"/>
  <c r="C42" i="1"/>
  <c r="D41" i="1"/>
  <c r="C41" i="1"/>
  <c r="D40" i="1"/>
  <c r="C40" i="1"/>
  <c r="D39" i="1"/>
  <c r="C39" i="1"/>
  <c r="D38" i="1"/>
  <c r="C38" i="1"/>
  <c r="D37" i="1"/>
  <c r="C37" i="1"/>
  <c r="D36" i="1"/>
  <c r="C36" i="1"/>
  <c r="D35" i="1"/>
  <c r="C35" i="1"/>
  <c r="D34" i="1"/>
  <c r="C34" i="1"/>
  <c r="D33" i="1"/>
  <c r="C33" i="1"/>
  <c r="D32" i="1"/>
  <c r="C32" i="1"/>
  <c r="D31" i="1"/>
  <c r="C31" i="1"/>
  <c r="D30" i="1"/>
  <c r="C30" i="1"/>
  <c r="D29" i="1"/>
  <c r="C29" i="1"/>
  <c r="D28" i="1"/>
  <c r="C28" i="1"/>
  <c r="D27" i="1"/>
  <c r="C27" i="1"/>
  <c r="D26" i="1"/>
  <c r="C26" i="1"/>
  <c r="D25" i="1"/>
  <c r="C25" i="1"/>
  <c r="D24" i="1"/>
  <c r="C24" i="1"/>
  <c r="D23" i="1"/>
  <c r="C23" i="1"/>
  <c r="D22" i="1"/>
  <c r="C22" i="1"/>
  <c r="D21" i="1"/>
  <c r="C21" i="1"/>
  <c r="D20" i="1"/>
  <c r="C20" i="1"/>
  <c r="D19" i="1"/>
  <c r="C19" i="1"/>
  <c r="D18" i="1"/>
  <c r="C18" i="1"/>
  <c r="D17" i="1"/>
  <c r="C17" i="1"/>
  <c r="D16" i="1"/>
  <c r="C16" i="1"/>
  <c r="D15" i="1"/>
  <c r="C15" i="1"/>
  <c r="D14" i="1"/>
  <c r="C14" i="1"/>
  <c r="D13" i="1"/>
  <c r="C13" i="1"/>
  <c r="D12" i="1"/>
  <c r="C12" i="1"/>
  <c r="D11" i="1"/>
  <c r="C11" i="1"/>
  <c r="D10" i="1"/>
  <c r="C10" i="1"/>
  <c r="D9" i="1"/>
  <c r="C9" i="1"/>
  <c r="D8" i="1"/>
  <c r="C8" i="1"/>
  <c r="D7" i="1"/>
  <c r="C7" i="1"/>
  <c r="D6" i="1"/>
  <c r="C6" i="1"/>
  <c r="D5" i="1"/>
  <c r="C5" i="1"/>
  <c r="D4" i="1"/>
  <c r="C4" i="1"/>
  <c r="D3" i="1"/>
  <c r="C3" i="1"/>
  <c r="D2" i="1"/>
  <c r="C2" i="1"/>
  <c r="Q8" i="4" l="1"/>
  <c r="N4" i="4" l="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C1341" i="1"/>
  <c r="AE1340" i="1"/>
  <c r="AC1340" i="1"/>
  <c r="AE1339" i="1"/>
  <c r="AC1339" i="1"/>
  <c r="AE1338" i="1"/>
  <c r="AC1338" i="1"/>
  <c r="AE1337" i="1"/>
  <c r="AC1337" i="1"/>
  <c r="AE1336" i="1"/>
  <c r="AC1336" i="1"/>
  <c r="AE1335" i="1"/>
  <c r="AC1335" i="1"/>
  <c r="AE1334" i="1"/>
  <c r="AC1334" i="1"/>
  <c r="AE1333" i="1"/>
  <c r="AC1333" i="1"/>
  <c r="AE1332" i="1"/>
  <c r="AC1332" i="1"/>
  <c r="AE1331" i="1"/>
  <c r="AC1331" i="1"/>
  <c r="AE1330" i="1"/>
  <c r="AC1330" i="1"/>
  <c r="AE1329" i="1"/>
  <c r="AC1329" i="1"/>
  <c r="AE1328" i="1"/>
  <c r="AC1328" i="1"/>
  <c r="AE1327" i="1"/>
  <c r="AC1327" i="1"/>
  <c r="AE1326" i="1"/>
  <c r="AC1326" i="1"/>
  <c r="AE1325" i="1"/>
  <c r="AC1325" i="1"/>
  <c r="AE1324" i="1"/>
  <c r="AC1324" i="1"/>
  <c r="AE1323" i="1"/>
  <c r="AC1323" i="1"/>
  <c r="AE1322" i="1"/>
  <c r="AC1322" i="1"/>
  <c r="AE1321" i="1"/>
  <c r="AC1321" i="1"/>
  <c r="AE1320" i="1"/>
  <c r="AC1320" i="1"/>
  <c r="AE1319" i="1"/>
  <c r="AC1319" i="1"/>
  <c r="AE1318" i="1"/>
  <c r="AC1318" i="1"/>
  <c r="AE1317" i="1"/>
  <c r="AC1317" i="1"/>
  <c r="AE1316" i="1"/>
  <c r="AC1316" i="1"/>
  <c r="AE1315" i="1"/>
  <c r="AC1315" i="1"/>
  <c r="AE1314" i="1"/>
  <c r="AC1314" i="1"/>
  <c r="AE1313" i="1"/>
  <c r="AC1313" i="1"/>
  <c r="AE1312" i="1"/>
  <c r="AC1312" i="1"/>
  <c r="AE1311" i="1"/>
  <c r="AC1311" i="1"/>
  <c r="AE1310" i="1"/>
  <c r="AC1310" i="1"/>
  <c r="AE1309" i="1"/>
  <c r="AC1309" i="1"/>
  <c r="AE1308" i="1"/>
  <c r="AC1308" i="1"/>
  <c r="AE1307" i="1"/>
  <c r="AC1307" i="1"/>
  <c r="AE1306" i="1"/>
  <c r="AC1306" i="1"/>
  <c r="AE1305" i="1"/>
  <c r="AC1305" i="1"/>
  <c r="AE1304" i="1"/>
  <c r="AC1304" i="1"/>
  <c r="AE1303" i="1"/>
  <c r="AC1303" i="1"/>
  <c r="AE1302" i="1"/>
  <c r="AC1302" i="1"/>
  <c r="AE1301" i="1"/>
  <c r="AC1301" i="1"/>
  <c r="AE1300" i="1"/>
  <c r="AC1300" i="1"/>
  <c r="AE1299" i="1"/>
  <c r="AC1299" i="1"/>
  <c r="AE1298" i="1"/>
  <c r="AC1298" i="1"/>
  <c r="AE1297" i="1"/>
  <c r="AC1297" i="1"/>
  <c r="AE1296" i="1"/>
  <c r="AC1296" i="1"/>
  <c r="AE1295" i="1"/>
  <c r="AC1295" i="1"/>
  <c r="AE1294" i="1"/>
  <c r="AC1294" i="1"/>
  <c r="AE1293" i="1"/>
  <c r="AC1293" i="1"/>
  <c r="AE1292" i="1"/>
  <c r="AC1292" i="1"/>
  <c r="J5" i="4" l="1"/>
  <c r="E1292" i="1"/>
  <c r="E136" i="1"/>
  <c r="E135" i="1"/>
  <c r="O4" i="4"/>
  <c r="N5" i="4"/>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J6" i="4" l="1"/>
  <c r="E186" i="1"/>
  <c r="E187" i="1"/>
  <c r="E1342" i="1"/>
  <c r="K5" i="4"/>
  <c r="F136" i="1"/>
  <c r="F135" i="1"/>
  <c r="F1292" i="1"/>
  <c r="E172" i="1"/>
  <c r="E155" i="1"/>
  <c r="E138" i="1"/>
  <c r="E143" i="1"/>
  <c r="E167" i="1"/>
  <c r="E160" i="1"/>
  <c r="E184" i="1"/>
  <c r="E141" i="1"/>
  <c r="E145" i="1"/>
  <c r="E157" i="1"/>
  <c r="E169" i="1"/>
  <c r="E174" i="1"/>
  <c r="E153" i="1"/>
  <c r="E177" i="1"/>
  <c r="E183" i="1"/>
  <c r="E150" i="1"/>
  <c r="E181" i="1"/>
  <c r="E165" i="1"/>
  <c r="E162" i="1"/>
  <c r="E148" i="1"/>
  <c r="E179" i="1"/>
  <c r="E139" i="1"/>
  <c r="E164" i="1"/>
  <c r="E149" i="1"/>
  <c r="E147" i="1"/>
  <c r="E158" i="1"/>
  <c r="E156" i="1"/>
  <c r="E154" i="1"/>
  <c r="E152" i="1"/>
  <c r="E163" i="1"/>
  <c r="E161" i="1"/>
  <c r="E182" i="1"/>
  <c r="E146" i="1"/>
  <c r="E171" i="1"/>
  <c r="E175" i="1"/>
  <c r="E170" i="1"/>
  <c r="E142" i="1"/>
  <c r="E185" i="1"/>
  <c r="E173" i="1"/>
  <c r="E168" i="1"/>
  <c r="E176" i="1"/>
  <c r="E137" i="1"/>
  <c r="E180" i="1"/>
  <c r="E140" i="1"/>
  <c r="E144" i="1"/>
  <c r="E178" i="1"/>
  <c r="E151" i="1"/>
  <c r="E159" i="1"/>
  <c r="E166" i="1"/>
  <c r="E1301" i="1"/>
  <c r="E1329" i="1"/>
  <c r="E1330" i="1"/>
  <c r="E1315" i="1"/>
  <c r="E1298" i="1"/>
  <c r="E1319" i="1"/>
  <c r="E1314" i="1"/>
  <c r="E1327" i="1"/>
  <c r="E1339" i="1"/>
  <c r="E1297" i="1"/>
  <c r="E1322" i="1"/>
  <c r="E1323" i="1"/>
  <c r="E1311" i="1"/>
  <c r="E1302" i="1"/>
  <c r="E1313" i="1"/>
  <c r="E1306" i="1"/>
  <c r="E1320" i="1"/>
  <c r="E1332" i="1"/>
  <c r="E1304" i="1"/>
  <c r="E1326" i="1"/>
  <c r="E1316" i="1"/>
  <c r="E1307" i="1"/>
  <c r="E1300" i="1"/>
  <c r="E1312" i="1"/>
  <c r="E1324" i="1"/>
  <c r="E1318" i="1"/>
  <c r="E1340" i="1"/>
  <c r="E1337" i="1"/>
  <c r="E1335" i="1"/>
  <c r="E1294" i="1"/>
  <c r="E1305" i="1"/>
  <c r="E1317" i="1"/>
  <c r="E1333" i="1"/>
  <c r="E1331" i="1"/>
  <c r="E1328" i="1"/>
  <c r="E1341" i="1"/>
  <c r="E1299" i="1"/>
  <c r="E1310" i="1"/>
  <c r="E1295" i="1"/>
  <c r="E1338" i="1"/>
  <c r="E1325" i="1"/>
  <c r="E1308" i="1"/>
  <c r="E1321" i="1"/>
  <c r="E1336" i="1"/>
  <c r="E1334" i="1"/>
  <c r="E1293" i="1"/>
  <c r="E1296" i="1"/>
  <c r="E1303" i="1"/>
  <c r="E1309" i="1"/>
  <c r="N6" i="4"/>
  <c r="O5" i="4"/>
  <c r="J7" i="4" l="1"/>
  <c r="E237" i="1"/>
  <c r="E1392" i="1"/>
  <c r="E238" i="1"/>
  <c r="E1387" i="1"/>
  <c r="E1355" i="1"/>
  <c r="E1373" i="1"/>
  <c r="E1348" i="1"/>
  <c r="E1382" i="1"/>
  <c r="E1375" i="1"/>
  <c r="E1344" i="1"/>
  <c r="E1391" i="1"/>
  <c r="E1366" i="1"/>
  <c r="E1362" i="1"/>
  <c r="E1384" i="1"/>
  <c r="E1390" i="1"/>
  <c r="E1381" i="1"/>
  <c r="E1352" i="1"/>
  <c r="E1345" i="1"/>
  <c r="E1367" i="1"/>
  <c r="E1380" i="1"/>
  <c r="E1370" i="1"/>
  <c r="E1378" i="1"/>
  <c r="E1388" i="1"/>
  <c r="E1354" i="1"/>
  <c r="E1358" i="1"/>
  <c r="E1349" i="1"/>
  <c r="E1346" i="1"/>
  <c r="E1356" i="1"/>
  <c r="E1369" i="1"/>
  <c r="E1361" i="1"/>
  <c r="E1363" i="1"/>
  <c r="E1374" i="1"/>
  <c r="E1359" i="1"/>
  <c r="E1364" i="1"/>
  <c r="E1368" i="1"/>
  <c r="E1389" i="1"/>
  <c r="E1353" i="1"/>
  <c r="E1357" i="1"/>
  <c r="E1376" i="1"/>
  <c r="E1383" i="1"/>
  <c r="E1347" i="1"/>
  <c r="E1350" i="1"/>
  <c r="E1385" i="1"/>
  <c r="E1377" i="1"/>
  <c r="E1386" i="1"/>
  <c r="E1343" i="1"/>
  <c r="E1371" i="1"/>
  <c r="E1379" i="1"/>
  <c r="E1351" i="1"/>
  <c r="E1365" i="1"/>
  <c r="E1372" i="1"/>
  <c r="E1360" i="1"/>
  <c r="K6" i="4"/>
  <c r="F187" i="1"/>
  <c r="F186" i="1"/>
  <c r="F1342" i="1"/>
  <c r="F1333" i="1"/>
  <c r="F1325" i="1"/>
  <c r="F1311" i="1"/>
  <c r="F1297" i="1"/>
  <c r="F1340" i="1"/>
  <c r="F1341" i="1"/>
  <c r="F1310" i="1"/>
  <c r="F1339" i="1"/>
  <c r="F1317" i="1"/>
  <c r="F1296" i="1"/>
  <c r="F1319" i="1"/>
  <c r="F1304" i="1"/>
  <c r="F1326" i="1"/>
  <c r="F1332" i="1"/>
  <c r="F1303" i="1"/>
  <c r="F1313" i="1"/>
  <c r="F1324" i="1"/>
  <c r="F1299" i="1"/>
  <c r="F1293" i="1"/>
  <c r="F1337" i="1"/>
  <c r="F1331" i="1"/>
  <c r="F1320" i="1"/>
  <c r="F1318" i="1"/>
  <c r="F1307" i="1"/>
  <c r="F1301" i="1"/>
  <c r="F1295" i="1"/>
  <c r="F1338" i="1"/>
  <c r="F1327" i="1"/>
  <c r="F1312" i="1"/>
  <c r="F1314" i="1"/>
  <c r="F1308" i="1"/>
  <c r="F1302" i="1"/>
  <c r="F1334" i="1"/>
  <c r="F1306" i="1"/>
  <c r="F1321" i="1"/>
  <c r="F1315" i="1"/>
  <c r="F1309" i="1"/>
  <c r="F1298" i="1"/>
  <c r="F1336" i="1"/>
  <c r="F1300" i="1"/>
  <c r="F1328" i="1"/>
  <c r="F1322" i="1"/>
  <c r="F1316" i="1"/>
  <c r="F1305" i="1"/>
  <c r="F1330" i="1"/>
  <c r="F1294" i="1"/>
  <c r="F1335" i="1"/>
  <c r="F1329" i="1"/>
  <c r="F1323" i="1"/>
  <c r="E222" i="1"/>
  <c r="E230" i="1"/>
  <c r="E194" i="1"/>
  <c r="E203" i="1"/>
  <c r="E209" i="1"/>
  <c r="E214" i="1"/>
  <c r="E219" i="1"/>
  <c r="E227" i="1"/>
  <c r="E208" i="1"/>
  <c r="E224" i="1"/>
  <c r="E188" i="1"/>
  <c r="E196" i="1"/>
  <c r="E202" i="1"/>
  <c r="E207" i="1"/>
  <c r="E211" i="1"/>
  <c r="E229" i="1"/>
  <c r="E218" i="1"/>
  <c r="E232" i="1"/>
  <c r="E189" i="1"/>
  <c r="E195" i="1"/>
  <c r="E199" i="1"/>
  <c r="E204" i="1"/>
  <c r="E212" i="1"/>
  <c r="E225" i="1"/>
  <c r="E231" i="1"/>
  <c r="E235" i="1"/>
  <c r="E192" i="1"/>
  <c r="E197" i="1"/>
  <c r="E191" i="1"/>
  <c r="E206" i="1"/>
  <c r="E217" i="1"/>
  <c r="E223" i="1"/>
  <c r="E228" i="1"/>
  <c r="E233" i="1"/>
  <c r="E190" i="1"/>
  <c r="E213" i="1"/>
  <c r="E201" i="1"/>
  <c r="E221" i="1"/>
  <c r="E193" i="1"/>
  <c r="E198" i="1"/>
  <c r="E226" i="1"/>
  <c r="E215" i="1"/>
  <c r="E220" i="1"/>
  <c r="E236" i="1"/>
  <c r="E205" i="1"/>
  <c r="E200" i="1"/>
  <c r="E216" i="1"/>
  <c r="E234" i="1"/>
  <c r="E210" i="1"/>
  <c r="F184" i="1"/>
  <c r="F148" i="1"/>
  <c r="F169" i="1"/>
  <c r="F142" i="1"/>
  <c r="F185" i="1"/>
  <c r="F179" i="1"/>
  <c r="F152" i="1"/>
  <c r="F153" i="1"/>
  <c r="F155" i="1"/>
  <c r="F163" i="1"/>
  <c r="F149" i="1"/>
  <c r="F143" i="1"/>
  <c r="F159" i="1"/>
  <c r="F160" i="1"/>
  <c r="F162" i="1"/>
  <c r="F157" i="1"/>
  <c r="F156" i="1"/>
  <c r="F150" i="1"/>
  <c r="F166" i="1"/>
  <c r="F170" i="1"/>
  <c r="F151" i="1"/>
  <c r="F164" i="1"/>
  <c r="F158" i="1"/>
  <c r="F173" i="1"/>
  <c r="F174" i="1"/>
  <c r="F177" i="1"/>
  <c r="F181" i="1"/>
  <c r="F145" i="1"/>
  <c r="F171" i="1"/>
  <c r="F165" i="1"/>
  <c r="F137" i="1"/>
  <c r="F180" i="1"/>
  <c r="F138" i="1"/>
  <c r="F182" i="1"/>
  <c r="F141" i="1"/>
  <c r="F175" i="1"/>
  <c r="F139" i="1"/>
  <c r="F178" i="1"/>
  <c r="F172" i="1"/>
  <c r="F144" i="1"/>
  <c r="F146" i="1"/>
  <c r="F140" i="1"/>
  <c r="F183" i="1"/>
  <c r="F147" i="1"/>
  <c r="F154" i="1"/>
  <c r="F161" i="1"/>
  <c r="F167" i="1"/>
  <c r="F168" i="1"/>
  <c r="F176" i="1"/>
  <c r="O6" i="4"/>
  <c r="N7" i="4"/>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1" i="1" l="1"/>
  <c r="F1343" i="1"/>
  <c r="F1357" i="1"/>
  <c r="F1369" i="1"/>
  <c r="F1349" i="1"/>
  <c r="F1374" i="1"/>
  <c r="F1359" i="1"/>
  <c r="F1383" i="1"/>
  <c r="F1386" i="1"/>
  <c r="F1351" i="1"/>
  <c r="F1365" i="1"/>
  <c r="F1377" i="1"/>
  <c r="F1373" i="1"/>
  <c r="F1390" i="1"/>
  <c r="F1353" i="1"/>
  <c r="F1385" i="1"/>
  <c r="F1381" i="1"/>
  <c r="F1389" i="1"/>
  <c r="F1346" i="1"/>
  <c r="F1382" i="1"/>
  <c r="F1350" i="1"/>
  <c r="F1347" i="1"/>
  <c r="F1375" i="1"/>
  <c r="F1358" i="1"/>
  <c r="F1356" i="1"/>
  <c r="F1368" i="1"/>
  <c r="F1367" i="1"/>
  <c r="F1344" i="1"/>
  <c r="F1355" i="1"/>
  <c r="F1352" i="1"/>
  <c r="F1363" i="1"/>
  <c r="F1362" i="1"/>
  <c r="F1371" i="1"/>
  <c r="F1361" i="1"/>
  <c r="F1370" i="1"/>
  <c r="F1380" i="1"/>
  <c r="F1387" i="1"/>
  <c r="F1345" i="1"/>
  <c r="F1376" i="1"/>
  <c r="F1364" i="1"/>
  <c r="F1388" i="1"/>
  <c r="F1379" i="1"/>
  <c r="F1366" i="1"/>
  <c r="F1372" i="1"/>
  <c r="F1378" i="1"/>
  <c r="F1348" i="1"/>
  <c r="F1384" i="1"/>
  <c r="F1354" i="1"/>
  <c r="F1360" i="1"/>
  <c r="E1439" i="1"/>
  <c r="E1406" i="1"/>
  <c r="E1405" i="1"/>
  <c r="E1423" i="1"/>
  <c r="E1424" i="1"/>
  <c r="E1398" i="1"/>
  <c r="E1430" i="1"/>
  <c r="E1421" i="1"/>
  <c r="E1440" i="1"/>
  <c r="E1416" i="1"/>
  <c r="E1426" i="1"/>
  <c r="E1404" i="1"/>
  <c r="E1414" i="1"/>
  <c r="E1409" i="1"/>
  <c r="E1441" i="1"/>
  <c r="E1433" i="1"/>
  <c r="E1397" i="1"/>
  <c r="E1417" i="1"/>
  <c r="E1434" i="1"/>
  <c r="E1399" i="1"/>
  <c r="E1396" i="1"/>
  <c r="E1432" i="1"/>
  <c r="E1412" i="1"/>
  <c r="E1425" i="1"/>
  <c r="E1436" i="1"/>
  <c r="E1393" i="1"/>
  <c r="E1413" i="1"/>
  <c r="E1422" i="1"/>
  <c r="E1410" i="1"/>
  <c r="E1407" i="1"/>
  <c r="E1415" i="1"/>
  <c r="E1418" i="1"/>
  <c r="E1429" i="1"/>
  <c r="E1420" i="1"/>
  <c r="E1437" i="1"/>
  <c r="E1408" i="1"/>
  <c r="E1428" i="1"/>
  <c r="E1431" i="1"/>
  <c r="E1400" i="1"/>
  <c r="E1438" i="1"/>
  <c r="E1419" i="1"/>
  <c r="E1402" i="1"/>
  <c r="E1394" i="1"/>
  <c r="E1401" i="1"/>
  <c r="E1427" i="1"/>
  <c r="E1403" i="1"/>
  <c r="E1395" i="1"/>
  <c r="E1435" i="1"/>
  <c r="E1411" i="1"/>
  <c r="J8" i="4"/>
  <c r="E1442" i="1"/>
  <c r="E289" i="1"/>
  <c r="E288" i="1"/>
  <c r="F227" i="1"/>
  <c r="F222" i="1"/>
  <c r="F195" i="1"/>
  <c r="F201" i="1"/>
  <c r="F231" i="1"/>
  <c r="F209" i="1"/>
  <c r="F191" i="1"/>
  <c r="F203" i="1"/>
  <c r="F213" i="1"/>
  <c r="F234" i="1"/>
  <c r="F220" i="1"/>
  <c r="F202" i="1"/>
  <c r="F196" i="1"/>
  <c r="F190" i="1"/>
  <c r="F210" i="1"/>
  <c r="F204" i="1"/>
  <c r="F198" i="1"/>
  <c r="F221" i="1"/>
  <c r="F214" i="1"/>
  <c r="F208" i="1"/>
  <c r="F232" i="1"/>
  <c r="F226" i="1"/>
  <c r="F219" i="1"/>
  <c r="F206" i="1"/>
  <c r="F216" i="1"/>
  <c r="F228" i="1"/>
  <c r="F188" i="1"/>
  <c r="F194" i="1"/>
  <c r="F197" i="1"/>
  <c r="F189" i="1"/>
  <c r="F235" i="1"/>
  <c r="F199" i="1"/>
  <c r="F225" i="1"/>
  <c r="F236" i="1"/>
  <c r="F229" i="1"/>
  <c r="F193" i="1"/>
  <c r="F233" i="1"/>
  <c r="F230" i="1"/>
  <c r="F223" i="1"/>
  <c r="F192" i="1"/>
  <c r="F224" i="1"/>
  <c r="F217" i="1"/>
  <c r="F200" i="1"/>
  <c r="F218" i="1"/>
  <c r="F211" i="1"/>
  <c r="F207" i="1"/>
  <c r="F212" i="1"/>
  <c r="F205" i="1"/>
  <c r="F215" i="1"/>
  <c r="E285" i="1"/>
  <c r="E249" i="1"/>
  <c r="E244" i="1"/>
  <c r="E277" i="1"/>
  <c r="E256" i="1"/>
  <c r="E241" i="1"/>
  <c r="E260" i="1"/>
  <c r="E268" i="1"/>
  <c r="E274" i="1"/>
  <c r="E280" i="1"/>
  <c r="E279" i="1"/>
  <c r="E283" i="1"/>
  <c r="E240" i="1"/>
  <c r="E254" i="1"/>
  <c r="E261" i="1"/>
  <c r="E267" i="1"/>
  <c r="E273" i="1"/>
  <c r="E271" i="1"/>
  <c r="E276" i="1"/>
  <c r="E263" i="1"/>
  <c r="E284" i="1"/>
  <c r="E248" i="1"/>
  <c r="E253" i="1"/>
  <c r="E259" i="1"/>
  <c r="E265" i="1"/>
  <c r="E264" i="1"/>
  <c r="E269" i="1"/>
  <c r="E270" i="1"/>
  <c r="E278" i="1"/>
  <c r="E242" i="1"/>
  <c r="E246" i="1"/>
  <c r="E252" i="1"/>
  <c r="E258" i="1"/>
  <c r="E257" i="1"/>
  <c r="E262" i="1"/>
  <c r="E266" i="1"/>
  <c r="E275" i="1"/>
  <c r="E281" i="1"/>
  <c r="E287" i="1"/>
  <c r="E286" i="1"/>
  <c r="E243" i="1"/>
  <c r="E247" i="1"/>
  <c r="E272" i="1"/>
  <c r="E255" i="1"/>
  <c r="E282" i="1"/>
  <c r="E239" i="1"/>
  <c r="E245" i="1"/>
  <c r="E251" i="1"/>
  <c r="E250" i="1"/>
  <c r="K7" i="4"/>
  <c r="O7" i="4" s="1"/>
  <c r="F1392" i="1"/>
  <c r="F238" i="1"/>
  <c r="F237" i="1"/>
  <c r="N8" i="4"/>
  <c r="E331" i="1" l="1"/>
  <c r="E316" i="1"/>
  <c r="E299" i="1"/>
  <c r="E304" i="1"/>
  <c r="E311" i="1"/>
  <c r="E300" i="1"/>
  <c r="E324" i="1"/>
  <c r="E297" i="1"/>
  <c r="E318" i="1"/>
  <c r="E328" i="1"/>
  <c r="E330" i="1"/>
  <c r="E313" i="1"/>
  <c r="E336" i="1"/>
  <c r="E306" i="1"/>
  <c r="E292" i="1"/>
  <c r="E307" i="1"/>
  <c r="E315" i="1"/>
  <c r="E323" i="1"/>
  <c r="E309" i="1"/>
  <c r="E322" i="1"/>
  <c r="E294" i="1"/>
  <c r="E337" i="1"/>
  <c r="E301" i="1"/>
  <c r="E293" i="1"/>
  <c r="E334" i="1"/>
  <c r="E291" i="1"/>
  <c r="E298" i="1"/>
  <c r="E305" i="1"/>
  <c r="E312" i="1"/>
  <c r="E329" i="1"/>
  <c r="E314" i="1"/>
  <c r="E327" i="1"/>
  <c r="E325" i="1"/>
  <c r="E308" i="1"/>
  <c r="E321" i="1"/>
  <c r="E335" i="1"/>
  <c r="E319" i="1"/>
  <c r="E338" i="1"/>
  <c r="E302" i="1"/>
  <c r="E295" i="1"/>
  <c r="E332" i="1"/>
  <c r="E296" i="1"/>
  <c r="E303" i="1"/>
  <c r="E326" i="1"/>
  <c r="E290" i="1"/>
  <c r="E310" i="1"/>
  <c r="E320" i="1"/>
  <c r="E333" i="1"/>
  <c r="E317" i="1"/>
  <c r="F285" i="1"/>
  <c r="F240" i="1"/>
  <c r="F258" i="1"/>
  <c r="F286" i="1"/>
  <c r="F244" i="1"/>
  <c r="F252" i="1"/>
  <c r="F239" i="1"/>
  <c r="F246" i="1"/>
  <c r="F257" i="1"/>
  <c r="F256" i="1"/>
  <c r="F279" i="1"/>
  <c r="F270" i="1"/>
  <c r="F274" i="1"/>
  <c r="F268" i="1"/>
  <c r="F280" i="1"/>
  <c r="F249" i="1"/>
  <c r="F250" i="1"/>
  <c r="F262" i="1"/>
  <c r="F267" i="1"/>
  <c r="F282" i="1"/>
  <c r="F278" i="1"/>
  <c r="F242" i="1"/>
  <c r="F253" i="1"/>
  <c r="F269" i="1"/>
  <c r="F272" i="1"/>
  <c r="F283" i="1"/>
  <c r="F247" i="1"/>
  <c r="F263" i="1"/>
  <c r="F243" i="1"/>
  <c r="F251" i="1"/>
  <c r="F260" i="1"/>
  <c r="F271" i="1"/>
  <c r="F287" i="1"/>
  <c r="F255" i="1"/>
  <c r="F261" i="1"/>
  <c r="F254" i="1"/>
  <c r="F265" i="1"/>
  <c r="F281" i="1"/>
  <c r="F264" i="1"/>
  <c r="F273" i="1"/>
  <c r="F284" i="1"/>
  <c r="F248" i="1"/>
  <c r="F259" i="1"/>
  <c r="F275" i="1"/>
  <c r="F276" i="1"/>
  <c r="F277" i="1"/>
  <c r="F241" i="1"/>
  <c r="F245" i="1"/>
  <c r="F266" i="1"/>
  <c r="F1431" i="1"/>
  <c r="F1397" i="1"/>
  <c r="F1437" i="1"/>
  <c r="F1440" i="1"/>
  <c r="F1423" i="1"/>
  <c r="F1393" i="1"/>
  <c r="F1400" i="1"/>
  <c r="F1433" i="1"/>
  <c r="F1435" i="1"/>
  <c r="F1403" i="1"/>
  <c r="F1394" i="1"/>
  <c r="F1412" i="1"/>
  <c r="F1411" i="1"/>
  <c r="F1424" i="1"/>
  <c r="F1413" i="1"/>
  <c r="F1405" i="1"/>
  <c r="F1421" i="1"/>
  <c r="F1415" i="1"/>
  <c r="F1425" i="1"/>
  <c r="F1417" i="1"/>
  <c r="F1427" i="1"/>
  <c r="F1395" i="1"/>
  <c r="F1401" i="1"/>
  <c r="F1409" i="1"/>
  <c r="F1406" i="1"/>
  <c r="F1407" i="1"/>
  <c r="F1419" i="1"/>
  <c r="F1418" i="1"/>
  <c r="F1430" i="1"/>
  <c r="F1429" i="1"/>
  <c r="F1441" i="1"/>
  <c r="F1436" i="1"/>
  <c r="F1399" i="1"/>
  <c r="F1439" i="1"/>
  <c r="F1408" i="1"/>
  <c r="F1422" i="1"/>
  <c r="F1414" i="1"/>
  <c r="F1428" i="1"/>
  <c r="F1420" i="1"/>
  <c r="F1398" i="1"/>
  <c r="F1434" i="1"/>
  <c r="F1426" i="1"/>
  <c r="F1404" i="1"/>
  <c r="F1396" i="1"/>
  <c r="F1432" i="1"/>
  <c r="F1410" i="1"/>
  <c r="F1402" i="1"/>
  <c r="F1438" i="1"/>
  <c r="F1416" i="1"/>
  <c r="E1471" i="1"/>
  <c r="E1485" i="1"/>
  <c r="E1449" i="1"/>
  <c r="E1459" i="1"/>
  <c r="E1451" i="1"/>
  <c r="E1446" i="1"/>
  <c r="E1482" i="1"/>
  <c r="E1469" i="1"/>
  <c r="E1483" i="1"/>
  <c r="E1479" i="1"/>
  <c r="E1443" i="1"/>
  <c r="E1487" i="1"/>
  <c r="E1444" i="1"/>
  <c r="E1484" i="1"/>
  <c r="E1470" i="1"/>
  <c r="E1457" i="1"/>
  <c r="E1452" i="1"/>
  <c r="E1473" i="1"/>
  <c r="E1488" i="1"/>
  <c r="E1480" i="1"/>
  <c r="E1486" i="1"/>
  <c r="E1475" i="1"/>
  <c r="E1460" i="1"/>
  <c r="E1448" i="1"/>
  <c r="E1477" i="1"/>
  <c r="E1467" i="1"/>
  <c r="E1481" i="1"/>
  <c r="E1472" i="1"/>
  <c r="E1476" i="1"/>
  <c r="E1463" i="1"/>
  <c r="E1450" i="1"/>
  <c r="E1462" i="1"/>
  <c r="E1447" i="1"/>
  <c r="E1461" i="1"/>
  <c r="E1474" i="1"/>
  <c r="E1465" i="1"/>
  <c r="E1464" i="1"/>
  <c r="E1453" i="1"/>
  <c r="E1490" i="1"/>
  <c r="E1489" i="1"/>
  <c r="E1468" i="1"/>
  <c r="E1466" i="1"/>
  <c r="E1458" i="1"/>
  <c r="E1454" i="1"/>
  <c r="E1445" i="1"/>
  <c r="E1491" i="1"/>
  <c r="E1478" i="1"/>
  <c r="E1455" i="1"/>
  <c r="E1456" i="1"/>
  <c r="K8" i="4"/>
  <c r="O8" i="4" s="1"/>
  <c r="F1442" i="1"/>
  <c r="F288" i="1"/>
  <c r="F289" i="1"/>
  <c r="J9" i="4"/>
  <c r="E1492" i="1"/>
  <c r="E339" i="1"/>
  <c r="E340" i="1"/>
  <c r="N9" i="4"/>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K9" i="4" l="1"/>
  <c r="F1492" i="1"/>
  <c r="F340" i="1"/>
  <c r="F339" i="1"/>
  <c r="F1478" i="1"/>
  <c r="F1487" i="1"/>
  <c r="F1469" i="1"/>
  <c r="F1460" i="1"/>
  <c r="F1470" i="1"/>
  <c r="F1480" i="1"/>
  <c r="F1444" i="1"/>
  <c r="F1491" i="1"/>
  <c r="F1490" i="1"/>
  <c r="F1489" i="1"/>
  <c r="F1485" i="1"/>
  <c r="F1464" i="1"/>
  <c r="F1474" i="1"/>
  <c r="F1484" i="1"/>
  <c r="F1483" i="1"/>
  <c r="F1481" i="1"/>
  <c r="F1479" i="1"/>
  <c r="F1477" i="1"/>
  <c r="F1458" i="1"/>
  <c r="F1468" i="1"/>
  <c r="F1475" i="1"/>
  <c r="F1473" i="1"/>
  <c r="F1472" i="1"/>
  <c r="F1471" i="1"/>
  <c r="F1467" i="1"/>
  <c r="F1488" i="1"/>
  <c r="F1452" i="1"/>
  <c r="F1462" i="1"/>
  <c r="F1466" i="1"/>
  <c r="F1465" i="1"/>
  <c r="F1463" i="1"/>
  <c r="F1461" i="1"/>
  <c r="F1459" i="1"/>
  <c r="F1482" i="1"/>
  <c r="F1446" i="1"/>
  <c r="F1456" i="1"/>
  <c r="F1457" i="1"/>
  <c r="F1455" i="1"/>
  <c r="F1454" i="1"/>
  <c r="F1453" i="1"/>
  <c r="F1449" i="1"/>
  <c r="F1451" i="1"/>
  <c r="F1476" i="1"/>
  <c r="F1486" i="1"/>
  <c r="F1450" i="1"/>
  <c r="F1448" i="1"/>
  <c r="F1447" i="1"/>
  <c r="F1445" i="1"/>
  <c r="F1443" i="1"/>
  <c r="E343" i="1"/>
  <c r="E344" i="1"/>
  <c r="E345" i="1"/>
  <c r="E341" i="1"/>
  <c r="E342" i="1"/>
  <c r="E1512" i="1"/>
  <c r="E1514" i="1"/>
  <c r="E1526" i="1"/>
  <c r="E1532" i="1"/>
  <c r="E1505" i="1"/>
  <c r="E1520" i="1"/>
  <c r="E1500" i="1"/>
  <c r="E1493" i="1"/>
  <c r="E1522" i="1"/>
  <c r="E1499" i="1"/>
  <c r="E1534" i="1"/>
  <c r="E1511" i="1"/>
  <c r="E1536" i="1"/>
  <c r="E1521" i="1"/>
  <c r="E1531" i="1"/>
  <c r="E1537" i="1"/>
  <c r="E1494" i="1"/>
  <c r="E1496" i="1"/>
  <c r="E1509" i="1"/>
  <c r="E1517" i="1"/>
  <c r="E1523" i="1"/>
  <c r="E1513" i="1"/>
  <c r="E1518" i="1"/>
  <c r="E1539" i="1"/>
  <c r="E1503" i="1"/>
  <c r="E1510" i="1"/>
  <c r="E1516" i="1"/>
  <c r="E1525" i="1"/>
  <c r="E1528" i="1"/>
  <c r="E1515" i="1"/>
  <c r="E1530" i="1"/>
  <c r="E1506" i="1"/>
  <c r="E1529" i="1"/>
  <c r="E1497" i="1"/>
  <c r="E1508" i="1"/>
  <c r="E1540" i="1"/>
  <c r="E1541" i="1"/>
  <c r="E1538" i="1"/>
  <c r="E1501" i="1"/>
  <c r="E1524" i="1"/>
  <c r="E1504" i="1"/>
  <c r="E1498" i="1"/>
  <c r="E1533" i="1"/>
  <c r="E1502" i="1"/>
  <c r="E1535" i="1"/>
  <c r="E1507" i="1"/>
  <c r="E1527" i="1"/>
  <c r="E1495" i="1"/>
  <c r="E1519" i="1"/>
  <c r="J10" i="4"/>
  <c r="E347" i="1"/>
  <c r="E1542" i="1"/>
  <c r="E346" i="1"/>
  <c r="F330" i="1"/>
  <c r="F300" i="1"/>
  <c r="F316" i="1"/>
  <c r="F321" i="1"/>
  <c r="F292" i="1"/>
  <c r="F336" i="1"/>
  <c r="F309" i="1"/>
  <c r="F291" i="1"/>
  <c r="F312" i="1"/>
  <c r="F328" i="1"/>
  <c r="F304" i="1"/>
  <c r="F315" i="1"/>
  <c r="F333" i="1"/>
  <c r="F303" i="1"/>
  <c r="F297" i="1"/>
  <c r="F327" i="1"/>
  <c r="F324" i="1"/>
  <c r="F294" i="1"/>
  <c r="F338" i="1"/>
  <c r="F302" i="1"/>
  <c r="F319" i="1"/>
  <c r="F329" i="1"/>
  <c r="F293" i="1"/>
  <c r="F306" i="1"/>
  <c r="F332" i="1"/>
  <c r="F296" i="1"/>
  <c r="F313" i="1"/>
  <c r="F323" i="1"/>
  <c r="F298" i="1"/>
  <c r="F318" i="1"/>
  <c r="F320" i="1"/>
  <c r="F337" i="1"/>
  <c r="F301" i="1"/>
  <c r="F311" i="1"/>
  <c r="F322" i="1"/>
  <c r="F314" i="1"/>
  <c r="F331" i="1"/>
  <c r="F295" i="1"/>
  <c r="F305" i="1"/>
  <c r="F334" i="1"/>
  <c r="F308" i="1"/>
  <c r="F325" i="1"/>
  <c r="F335" i="1"/>
  <c r="F299" i="1"/>
  <c r="F317" i="1"/>
  <c r="F310" i="1"/>
  <c r="F326" i="1"/>
  <c r="F290" i="1"/>
  <c r="F307" i="1"/>
  <c r="N10" i="4"/>
  <c r="O9" i="4"/>
  <c r="C5" i="7"/>
  <c r="C4" i="7"/>
  <c r="C3" i="7"/>
  <c r="C2" i="7"/>
  <c r="K10" i="4" l="1"/>
  <c r="F347" i="1"/>
  <c r="F1542" i="1"/>
  <c r="F346" i="1"/>
  <c r="J11" i="4"/>
  <c r="N11" i="4" s="1"/>
  <c r="E1592" i="1"/>
  <c r="E398" i="1"/>
  <c r="E397" i="1"/>
  <c r="F345" i="1"/>
  <c r="F343" i="1"/>
  <c r="F341" i="1"/>
  <c r="F342" i="1"/>
  <c r="F344" i="1"/>
  <c r="E378" i="1"/>
  <c r="E360" i="1"/>
  <c r="E379" i="1"/>
  <c r="E372" i="1"/>
  <c r="E349" i="1"/>
  <c r="E392" i="1"/>
  <c r="E390" i="1"/>
  <c r="E367" i="1"/>
  <c r="E380" i="1"/>
  <c r="E359" i="1"/>
  <c r="E395" i="1"/>
  <c r="E356" i="1"/>
  <c r="E361" i="1"/>
  <c r="E348" i="1"/>
  <c r="E396" i="1"/>
  <c r="E389" i="1"/>
  <c r="E384" i="1"/>
  <c r="E371" i="1"/>
  <c r="E350" i="1"/>
  <c r="E368" i="1"/>
  <c r="E391" i="1"/>
  <c r="E366" i="1"/>
  <c r="E353" i="1"/>
  <c r="E383" i="1"/>
  <c r="E377" i="1"/>
  <c r="E362" i="1"/>
  <c r="E373" i="1"/>
  <c r="E386" i="1"/>
  <c r="E374" i="1"/>
  <c r="E365" i="1"/>
  <c r="E393" i="1"/>
  <c r="E354" i="1"/>
  <c r="E385" i="1"/>
  <c r="E355" i="1"/>
  <c r="E358" i="1"/>
  <c r="E394" i="1"/>
  <c r="E357" i="1"/>
  <c r="E364" i="1"/>
  <c r="E370" i="1"/>
  <c r="E369" i="1"/>
  <c r="E376" i="1"/>
  <c r="E375" i="1"/>
  <c r="E382" i="1"/>
  <c r="E352" i="1"/>
  <c r="E363" i="1"/>
  <c r="E388" i="1"/>
  <c r="E381" i="1"/>
  <c r="E387" i="1"/>
  <c r="E351" i="1"/>
  <c r="E1575" i="1"/>
  <c r="E1589" i="1"/>
  <c r="E1546" i="1"/>
  <c r="E1569" i="1"/>
  <c r="E1582" i="1"/>
  <c r="E1588" i="1"/>
  <c r="E1563" i="1"/>
  <c r="E1574" i="1"/>
  <c r="E1587" i="1"/>
  <c r="E1551" i="1"/>
  <c r="E1560" i="1"/>
  <c r="E1545" i="1"/>
  <c r="E1559" i="1"/>
  <c r="E1550" i="1"/>
  <c r="E1578" i="1"/>
  <c r="E1565" i="1"/>
  <c r="E1585" i="1"/>
  <c r="E1567" i="1"/>
  <c r="E1552" i="1"/>
  <c r="E1583" i="1"/>
  <c r="E1568" i="1"/>
  <c r="E1555" i="1"/>
  <c r="E1554" i="1"/>
  <c r="E1553" i="1"/>
  <c r="E1544" i="1"/>
  <c r="E1571" i="1"/>
  <c r="E1556" i="1"/>
  <c r="E1543" i="1"/>
  <c r="E1579" i="1"/>
  <c r="E1580" i="1"/>
  <c r="E1584" i="1"/>
  <c r="E1561" i="1"/>
  <c r="E1547" i="1"/>
  <c r="E1564" i="1"/>
  <c r="E1548" i="1"/>
  <c r="E1576" i="1"/>
  <c r="E1581" i="1"/>
  <c r="E1573" i="1"/>
  <c r="E1572" i="1"/>
  <c r="E1549" i="1"/>
  <c r="E1586" i="1"/>
  <c r="E1591" i="1"/>
  <c r="E1570" i="1"/>
  <c r="E1577" i="1"/>
  <c r="E1558" i="1"/>
  <c r="E1557" i="1"/>
  <c r="E1566" i="1"/>
  <c r="E1562" i="1"/>
  <c r="E1590" i="1"/>
  <c r="F1529" i="1"/>
  <c r="F1525" i="1"/>
  <c r="F1512" i="1"/>
  <c r="F1503" i="1"/>
  <c r="F1531" i="1"/>
  <c r="F1496" i="1"/>
  <c r="F1520" i="1"/>
  <c r="F1506" i="1"/>
  <c r="F1495" i="1"/>
  <c r="F1507" i="1"/>
  <c r="F1541" i="1"/>
  <c r="F1538" i="1"/>
  <c r="F1532" i="1"/>
  <c r="F1524" i="1"/>
  <c r="F1499" i="1"/>
  <c r="F1514" i="1"/>
  <c r="F1513" i="1"/>
  <c r="F1533" i="1"/>
  <c r="F1497" i="1"/>
  <c r="F1505" i="1"/>
  <c r="F1517" i="1"/>
  <c r="F1539" i="1"/>
  <c r="F1521" i="1"/>
  <c r="F1537" i="1"/>
  <c r="F1494" i="1"/>
  <c r="F1511" i="1"/>
  <c r="F1530" i="1"/>
  <c r="F1500" i="1"/>
  <c r="F1519" i="1"/>
  <c r="F1523" i="1"/>
  <c r="F1509" i="1"/>
  <c r="F1527" i="1"/>
  <c r="F1515" i="1"/>
  <c r="F1518" i="1"/>
  <c r="F1536" i="1"/>
  <c r="F1540" i="1"/>
  <c r="F1501" i="1"/>
  <c r="F1535" i="1"/>
  <c r="F1502" i="1"/>
  <c r="F1508" i="1"/>
  <c r="F1526" i="1"/>
  <c r="F1493" i="1"/>
  <c r="F1498" i="1"/>
  <c r="F1534" i="1"/>
  <c r="F1504" i="1"/>
  <c r="F1510" i="1"/>
  <c r="F1516" i="1"/>
  <c r="F1522" i="1"/>
  <c r="F1528" i="1"/>
  <c r="O10" i="4"/>
  <c r="B3" i="7"/>
  <c r="E1622" i="1" l="1"/>
  <c r="E1613" i="1"/>
  <c r="E1601" i="1"/>
  <c r="E1621" i="1"/>
  <c r="E1597" i="1"/>
  <c r="E1607" i="1"/>
  <c r="E1628" i="1"/>
  <c r="E1633" i="1"/>
  <c r="E1600" i="1"/>
  <c r="E1612" i="1"/>
  <c r="E1598" i="1"/>
  <c r="E1640" i="1"/>
  <c r="E1634" i="1"/>
  <c r="E1630" i="1"/>
  <c r="E1620" i="1"/>
  <c r="E1619" i="1"/>
  <c r="E1608" i="1"/>
  <c r="E1635" i="1"/>
  <c r="E1599" i="1"/>
  <c r="E1610" i="1"/>
  <c r="E1616" i="1"/>
  <c r="E1626" i="1"/>
  <c r="E1623" i="1"/>
  <c r="E1639" i="1"/>
  <c r="E1596" i="1"/>
  <c r="E1602" i="1"/>
  <c r="E1617" i="1"/>
  <c r="E1632" i="1"/>
  <c r="E1638" i="1"/>
  <c r="E1595" i="1"/>
  <c r="E1593" i="1"/>
  <c r="E1609" i="1"/>
  <c r="E1637" i="1"/>
  <c r="E1625" i="1"/>
  <c r="E1604" i="1"/>
  <c r="E1641" i="1"/>
  <c r="E1618" i="1"/>
  <c r="E1614" i="1"/>
  <c r="E1594" i="1"/>
  <c r="E1629" i="1"/>
  <c r="E1603" i="1"/>
  <c r="E1636" i="1"/>
  <c r="E1606" i="1"/>
  <c r="E1611" i="1"/>
  <c r="E1631" i="1"/>
  <c r="E1615" i="1"/>
  <c r="E1605" i="1"/>
  <c r="E1624" i="1"/>
  <c r="E1627" i="1"/>
  <c r="K11" i="4"/>
  <c r="F398" i="1"/>
  <c r="F397" i="1"/>
  <c r="F1592" i="1"/>
  <c r="F395" i="1"/>
  <c r="F348" i="1"/>
  <c r="F394" i="1"/>
  <c r="F376" i="1"/>
  <c r="F359" i="1"/>
  <c r="F355" i="1"/>
  <c r="F374" i="1"/>
  <c r="F391" i="1"/>
  <c r="F351" i="1"/>
  <c r="F380" i="1"/>
  <c r="F369" i="1"/>
  <c r="F365" i="1"/>
  <c r="F388" i="1"/>
  <c r="F383" i="1"/>
  <c r="F362" i="1"/>
  <c r="F381" i="1"/>
  <c r="F390" i="1"/>
  <c r="F354" i="1"/>
  <c r="F357" i="1"/>
  <c r="F363" i="1"/>
  <c r="F384" i="1"/>
  <c r="F393" i="1"/>
  <c r="F350" i="1"/>
  <c r="F356" i="1"/>
  <c r="F372" i="1"/>
  <c r="F379" i="1"/>
  <c r="F385" i="1"/>
  <c r="F352" i="1"/>
  <c r="F366" i="1"/>
  <c r="F371" i="1"/>
  <c r="F377" i="1"/>
  <c r="F367" i="1"/>
  <c r="F396" i="1"/>
  <c r="F360" i="1"/>
  <c r="F370" i="1"/>
  <c r="F361" i="1"/>
  <c r="F349" i="1"/>
  <c r="F353" i="1"/>
  <c r="F378" i="1"/>
  <c r="F389" i="1"/>
  <c r="F358" i="1"/>
  <c r="F386" i="1"/>
  <c r="F382" i="1"/>
  <c r="F373" i="1"/>
  <c r="F364" i="1"/>
  <c r="F375" i="1"/>
  <c r="F387" i="1"/>
  <c r="F392" i="1"/>
  <c r="F368" i="1"/>
  <c r="F1549" i="1"/>
  <c r="F1581" i="1"/>
  <c r="F1569" i="1"/>
  <c r="F1559" i="1"/>
  <c r="F1583" i="1"/>
  <c r="F1557" i="1"/>
  <c r="F1550" i="1"/>
  <c r="F1553" i="1"/>
  <c r="F1568" i="1"/>
  <c r="F1561" i="1"/>
  <c r="F1590" i="1"/>
  <c r="F1544" i="1"/>
  <c r="F1579" i="1"/>
  <c r="F1573" i="1"/>
  <c r="F1589" i="1"/>
  <c r="F1551" i="1"/>
  <c r="F1591" i="1"/>
  <c r="F1580" i="1"/>
  <c r="F1563" i="1"/>
  <c r="F1571" i="1"/>
  <c r="F1574" i="1"/>
  <c r="F1543" i="1"/>
  <c r="F1567" i="1"/>
  <c r="F1562" i="1"/>
  <c r="F1555" i="1"/>
  <c r="F1577" i="1"/>
  <c r="F1585" i="1"/>
  <c r="F1565" i="1"/>
  <c r="F1587" i="1"/>
  <c r="F1575" i="1"/>
  <c r="F1547" i="1"/>
  <c r="F1556" i="1"/>
  <c r="F1586" i="1"/>
  <c r="F1545" i="1"/>
  <c r="F1576" i="1"/>
  <c r="F1566" i="1"/>
  <c r="F1546" i="1"/>
  <c r="F1582" i="1"/>
  <c r="F1572" i="1"/>
  <c r="F1552" i="1"/>
  <c r="F1588" i="1"/>
  <c r="F1578" i="1"/>
  <c r="F1558" i="1"/>
  <c r="F1548" i="1"/>
  <c r="F1584" i="1"/>
  <c r="F1564" i="1"/>
  <c r="F1554" i="1"/>
  <c r="F1570" i="1"/>
  <c r="F1560" i="1"/>
  <c r="E419" i="1"/>
  <c r="E409" i="1"/>
  <c r="E427" i="1"/>
  <c r="E437" i="1"/>
  <c r="E440" i="1"/>
  <c r="E445" i="1"/>
  <c r="E401" i="1"/>
  <c r="E408" i="1"/>
  <c r="E416" i="1"/>
  <c r="E410" i="1"/>
  <c r="E439" i="1"/>
  <c r="E426" i="1"/>
  <c r="E420" i="1"/>
  <c r="E434" i="1"/>
  <c r="E428" i="1"/>
  <c r="E403" i="1"/>
  <c r="E446" i="1"/>
  <c r="E421" i="1"/>
  <c r="E435" i="1"/>
  <c r="E399" i="1"/>
  <c r="E412" i="1"/>
  <c r="E433" i="1"/>
  <c r="E413" i="1"/>
  <c r="E429" i="1"/>
  <c r="E442" i="1"/>
  <c r="E406" i="1"/>
  <c r="E443" i="1"/>
  <c r="E431" i="1"/>
  <c r="E404" i="1"/>
  <c r="E423" i="1"/>
  <c r="E436" i="1"/>
  <c r="E400" i="1"/>
  <c r="E444" i="1"/>
  <c r="E414" i="1"/>
  <c r="E417" i="1"/>
  <c r="E430" i="1"/>
  <c r="E407" i="1"/>
  <c r="E402" i="1"/>
  <c r="E422" i="1"/>
  <c r="E447" i="1"/>
  <c r="E411" i="1"/>
  <c r="E424" i="1"/>
  <c r="E415" i="1"/>
  <c r="E405" i="1"/>
  <c r="E418" i="1"/>
  <c r="E425" i="1"/>
  <c r="E432" i="1"/>
  <c r="E438" i="1"/>
  <c r="E441" i="1"/>
  <c r="J12" i="4"/>
  <c r="N12" i="4" s="1"/>
  <c r="E448" i="1"/>
  <c r="E1642" i="1"/>
  <c r="E449" i="1"/>
  <c r="O11" i="4"/>
  <c r="AE32" i="1"/>
  <c r="X32" i="1"/>
  <c r="X33" i="1"/>
  <c r="AE31" i="1"/>
  <c r="X31" i="1"/>
  <c r="AE30" i="1"/>
  <c r="X30" i="1"/>
  <c r="AE29" i="1"/>
  <c r="X29" i="1"/>
  <c r="AE28" i="1"/>
  <c r="X28" i="1"/>
  <c r="AE27" i="1"/>
  <c r="X27" i="1"/>
  <c r="AE26" i="1"/>
  <c r="X26" i="1"/>
  <c r="AE25" i="1"/>
  <c r="X25" i="1"/>
  <c r="AE24" i="1"/>
  <c r="X24" i="1"/>
  <c r="AE23" i="1"/>
  <c r="X23" i="1"/>
  <c r="AE22" i="1"/>
  <c r="X22" i="1"/>
  <c r="AE21" i="1"/>
  <c r="X21" i="1"/>
  <c r="AE20" i="1"/>
  <c r="X20" i="1"/>
  <c r="AE19" i="1"/>
  <c r="X19" i="1"/>
  <c r="AE18" i="1"/>
  <c r="X18" i="1"/>
  <c r="AE17" i="1"/>
  <c r="X17" i="1"/>
  <c r="AE16" i="1"/>
  <c r="X16" i="1"/>
  <c r="AE15" i="1"/>
  <c r="X15" i="1"/>
  <c r="AE14" i="1"/>
  <c r="X14" i="1"/>
  <c r="AE13" i="1"/>
  <c r="X13" i="1"/>
  <c r="AE12" i="1"/>
  <c r="X12" i="1"/>
  <c r="AE11" i="1"/>
  <c r="X11" i="1"/>
  <c r="AE10" i="1"/>
  <c r="X10" i="1"/>
  <c r="AE9" i="1"/>
  <c r="X9" i="1"/>
  <c r="AE8" i="1"/>
  <c r="X8" i="1"/>
  <c r="AE7" i="1"/>
  <c r="X7" i="1"/>
  <c r="AE6" i="1"/>
  <c r="X6" i="1"/>
  <c r="AE5" i="1"/>
  <c r="X5" i="1"/>
  <c r="AE4" i="1"/>
  <c r="X4" i="1"/>
  <c r="AE3" i="1"/>
  <c r="X3" i="1"/>
  <c r="E1675" i="1" l="1"/>
  <c r="E1668" i="1"/>
  <c r="E1656" i="1"/>
  <c r="E1650" i="1"/>
  <c r="E1644" i="1"/>
  <c r="E1663" i="1"/>
  <c r="E1684" i="1"/>
  <c r="E1691" i="1"/>
  <c r="E1665" i="1"/>
  <c r="E1676" i="1"/>
  <c r="E1672" i="1"/>
  <c r="E1669" i="1"/>
  <c r="E1678" i="1"/>
  <c r="E1655" i="1"/>
  <c r="E1689" i="1"/>
  <c r="E1653" i="1"/>
  <c r="E1664" i="1"/>
  <c r="E1654" i="1"/>
  <c r="E1652" i="1"/>
  <c r="E1681" i="1"/>
  <c r="E1648" i="1"/>
  <c r="E1683" i="1"/>
  <c r="E1647" i="1"/>
  <c r="E1658" i="1"/>
  <c r="E1646" i="1"/>
  <c r="E1645" i="1"/>
  <c r="E1657" i="1"/>
  <c r="E1670" i="1"/>
  <c r="E1661" i="1"/>
  <c r="E1667" i="1"/>
  <c r="E1677" i="1"/>
  <c r="E1690" i="1"/>
  <c r="E1651" i="1"/>
  <c r="E1649" i="1"/>
  <c r="E1671" i="1"/>
  <c r="E1680" i="1"/>
  <c r="E1666" i="1"/>
  <c r="E1660" i="1"/>
  <c r="E1659" i="1"/>
  <c r="E1662" i="1"/>
  <c r="E1674" i="1"/>
  <c r="E1688" i="1"/>
  <c r="E1687" i="1"/>
  <c r="E1673" i="1"/>
  <c r="E1686" i="1"/>
  <c r="E1682" i="1"/>
  <c r="E1679" i="1"/>
  <c r="E1643" i="1"/>
  <c r="E1685" i="1"/>
  <c r="F1639" i="1"/>
  <c r="F1631" i="1"/>
  <c r="F1637" i="1"/>
  <c r="F1595" i="1"/>
  <c r="F1611" i="1"/>
  <c r="F1609" i="1"/>
  <c r="F1599" i="1"/>
  <c r="F1625" i="1"/>
  <c r="F1619" i="1"/>
  <c r="F1593" i="1"/>
  <c r="F1638" i="1"/>
  <c r="F1603" i="1"/>
  <c r="F1633" i="1"/>
  <c r="F1607" i="1"/>
  <c r="F1635" i="1"/>
  <c r="F1617" i="1"/>
  <c r="F1621" i="1"/>
  <c r="F1613" i="1"/>
  <c r="F1623" i="1"/>
  <c r="F1627" i="1"/>
  <c r="F1605" i="1"/>
  <c r="F1641" i="1"/>
  <c r="F1601" i="1"/>
  <c r="F1597" i="1"/>
  <c r="F1629" i="1"/>
  <c r="F1615" i="1"/>
  <c r="F1610" i="1"/>
  <c r="F1612" i="1"/>
  <c r="F1608" i="1"/>
  <c r="F1616" i="1"/>
  <c r="F1618" i="1"/>
  <c r="F1614" i="1"/>
  <c r="F1622" i="1"/>
  <c r="F1624" i="1"/>
  <c r="F1620" i="1"/>
  <c r="F1628" i="1"/>
  <c r="F1594" i="1"/>
  <c r="F1630" i="1"/>
  <c r="F1626" i="1"/>
  <c r="F1598" i="1"/>
  <c r="F1634" i="1"/>
  <c r="F1600" i="1"/>
  <c r="F1636" i="1"/>
  <c r="F1596" i="1"/>
  <c r="F1632" i="1"/>
  <c r="F1604" i="1"/>
  <c r="F1640" i="1"/>
  <c r="F1606" i="1"/>
  <c r="F1602" i="1"/>
  <c r="E495" i="1"/>
  <c r="E452" i="1"/>
  <c r="E487" i="1"/>
  <c r="E494" i="1"/>
  <c r="E479" i="1"/>
  <c r="E491" i="1"/>
  <c r="E458" i="1"/>
  <c r="E455" i="1"/>
  <c r="E480" i="1"/>
  <c r="E469" i="1"/>
  <c r="E497" i="1"/>
  <c r="E486" i="1"/>
  <c r="E476" i="1"/>
  <c r="E463" i="1"/>
  <c r="E498" i="1"/>
  <c r="E475" i="1"/>
  <c r="E467" i="1"/>
  <c r="E485" i="1"/>
  <c r="E468" i="1"/>
  <c r="E488" i="1"/>
  <c r="E451" i="1"/>
  <c r="E450" i="1"/>
  <c r="E462" i="1"/>
  <c r="E461" i="1"/>
  <c r="E473" i="1"/>
  <c r="E470" i="1"/>
  <c r="E457" i="1"/>
  <c r="E493" i="1"/>
  <c r="E474" i="1"/>
  <c r="E481" i="1"/>
  <c r="E482" i="1"/>
  <c r="E492" i="1"/>
  <c r="E464" i="1"/>
  <c r="E456" i="1"/>
  <c r="E484" i="1"/>
  <c r="E453" i="1"/>
  <c r="E489" i="1"/>
  <c r="E454" i="1"/>
  <c r="E490" i="1"/>
  <c r="E460" i="1"/>
  <c r="E496" i="1"/>
  <c r="E465" i="1"/>
  <c r="E466" i="1"/>
  <c r="E471" i="1"/>
  <c r="E472" i="1"/>
  <c r="E478" i="1"/>
  <c r="E459" i="1"/>
  <c r="E477" i="1"/>
  <c r="E483" i="1"/>
  <c r="F446" i="1"/>
  <c r="F427" i="1"/>
  <c r="F409" i="1"/>
  <c r="F412" i="1"/>
  <c r="F441" i="1"/>
  <c r="F423" i="1"/>
  <c r="F437" i="1"/>
  <c r="F410" i="1"/>
  <c r="F401" i="1"/>
  <c r="F424" i="1"/>
  <c r="F439" i="1"/>
  <c r="F405" i="1"/>
  <c r="F419" i="1"/>
  <c r="F416" i="1"/>
  <c r="F431" i="1"/>
  <c r="F430" i="1"/>
  <c r="F445" i="1"/>
  <c r="F434" i="1"/>
  <c r="F417" i="1"/>
  <c r="F403" i="1"/>
  <c r="F432" i="1"/>
  <c r="F404" i="1"/>
  <c r="F447" i="1"/>
  <c r="F421" i="1"/>
  <c r="F415" i="1"/>
  <c r="F426" i="1"/>
  <c r="F411" i="1"/>
  <c r="F428" i="1"/>
  <c r="F422" i="1"/>
  <c r="F420" i="1"/>
  <c r="F418" i="1"/>
  <c r="F435" i="1"/>
  <c r="F429" i="1"/>
  <c r="F414" i="1"/>
  <c r="F425" i="1"/>
  <c r="F399" i="1"/>
  <c r="F442" i="1"/>
  <c r="F436" i="1"/>
  <c r="F444" i="1"/>
  <c r="F408" i="1"/>
  <c r="F433" i="1"/>
  <c r="F406" i="1"/>
  <c r="F400" i="1"/>
  <c r="F443" i="1"/>
  <c r="F438" i="1"/>
  <c r="F402" i="1"/>
  <c r="F440" i="1"/>
  <c r="F413" i="1"/>
  <c r="F407" i="1"/>
  <c r="K12" i="4"/>
  <c r="O12" i="4" s="1"/>
  <c r="F449" i="1"/>
  <c r="F448" i="1"/>
  <c r="F1642" i="1"/>
  <c r="J13" i="4"/>
  <c r="N13" i="4" s="1"/>
  <c r="E500" i="1"/>
  <c r="E499" i="1"/>
  <c r="E1692" i="1"/>
  <c r="H23" i="4"/>
  <c r="H22" i="4"/>
  <c r="H21" i="4"/>
  <c r="H20" i="4"/>
  <c r="H19" i="4"/>
  <c r="H18" i="4"/>
  <c r="H17" i="4"/>
  <c r="H16" i="4"/>
  <c r="H15" i="4"/>
  <c r="H14" i="4"/>
  <c r="H13" i="4"/>
  <c r="H12" i="4"/>
  <c r="H11" i="4"/>
  <c r="H10" i="4"/>
  <c r="H9" i="4"/>
  <c r="H8" i="4"/>
  <c r="H7" i="4"/>
  <c r="H6" i="4"/>
  <c r="H5" i="4"/>
  <c r="H4" i="4"/>
  <c r="H3" i="4"/>
  <c r="H2" i="4"/>
  <c r="E1696" i="1" l="1"/>
  <c r="E1710" i="1"/>
  <c r="E1738" i="1"/>
  <c r="E1717" i="1"/>
  <c r="E1729" i="1"/>
  <c r="E1703" i="1"/>
  <c r="E1722" i="1"/>
  <c r="E1707" i="1"/>
  <c r="E1718" i="1"/>
  <c r="E1726" i="1"/>
  <c r="E1723" i="1"/>
  <c r="E1732" i="1"/>
  <c r="E1735" i="1"/>
  <c r="E1699" i="1"/>
  <c r="E1731" i="1"/>
  <c r="E1695" i="1"/>
  <c r="E1706" i="1"/>
  <c r="E1708" i="1"/>
  <c r="E1705" i="1"/>
  <c r="E1725" i="1"/>
  <c r="E1736" i="1"/>
  <c r="E1700" i="1"/>
  <c r="E1698" i="1"/>
  <c r="E1697" i="1"/>
  <c r="E1693" i="1"/>
  <c r="E1701" i="1"/>
  <c r="E1716" i="1"/>
  <c r="E1711" i="1"/>
  <c r="E1714" i="1"/>
  <c r="E1730" i="1"/>
  <c r="E1741" i="1"/>
  <c r="E1709" i="1"/>
  <c r="E1727" i="1"/>
  <c r="E1728" i="1"/>
  <c r="E1724" i="1"/>
  <c r="E1733" i="1"/>
  <c r="E1721" i="1"/>
  <c r="E1739" i="1"/>
  <c r="E1740" i="1"/>
  <c r="E1737" i="1"/>
  <c r="E1712" i="1"/>
  <c r="E1715" i="1"/>
  <c r="E1719" i="1"/>
  <c r="E1694" i="1"/>
  <c r="E1704" i="1"/>
  <c r="E1713" i="1"/>
  <c r="E1734" i="1"/>
  <c r="E1720" i="1"/>
  <c r="E1702" i="1"/>
  <c r="E539" i="1"/>
  <c r="E542" i="1"/>
  <c r="E515" i="1"/>
  <c r="E516" i="1"/>
  <c r="E528" i="1"/>
  <c r="E545" i="1"/>
  <c r="E518" i="1"/>
  <c r="E530" i="1"/>
  <c r="E546" i="1"/>
  <c r="E533" i="1"/>
  <c r="E521" i="1"/>
  <c r="E509" i="1"/>
  <c r="E536" i="1"/>
  <c r="E534" i="1"/>
  <c r="E522" i="1"/>
  <c r="E524" i="1"/>
  <c r="E503" i="1"/>
  <c r="E512" i="1"/>
  <c r="E510" i="1"/>
  <c r="E504" i="1"/>
  <c r="E506" i="1"/>
  <c r="E548" i="1"/>
  <c r="E540" i="1"/>
  <c r="E549" i="1"/>
  <c r="E527" i="1"/>
  <c r="E520" i="1"/>
  <c r="E523" i="1"/>
  <c r="E531" i="1"/>
  <c r="E526" i="1"/>
  <c r="E529" i="1"/>
  <c r="E532" i="1"/>
  <c r="E535" i="1"/>
  <c r="E507" i="1"/>
  <c r="E543" i="1"/>
  <c r="E502" i="1"/>
  <c r="E538" i="1"/>
  <c r="E505" i="1"/>
  <c r="E541" i="1"/>
  <c r="E513" i="1"/>
  <c r="E508" i="1"/>
  <c r="E544" i="1"/>
  <c r="E511" i="1"/>
  <c r="E547" i="1"/>
  <c r="E517" i="1"/>
  <c r="E501" i="1"/>
  <c r="E519" i="1"/>
  <c r="E525" i="1"/>
  <c r="E514" i="1"/>
  <c r="E537" i="1"/>
  <c r="K13" i="4"/>
  <c r="F500" i="1"/>
  <c r="F499" i="1"/>
  <c r="F1692" i="1"/>
  <c r="F1689" i="1"/>
  <c r="F1671" i="1"/>
  <c r="F1659" i="1"/>
  <c r="F1652" i="1"/>
  <c r="F1691" i="1"/>
  <c r="F1646" i="1"/>
  <c r="F1664" i="1"/>
  <c r="F1679" i="1"/>
  <c r="F1657" i="1"/>
  <c r="F1662" i="1"/>
  <c r="F1669" i="1"/>
  <c r="F1647" i="1"/>
  <c r="F1675" i="1"/>
  <c r="F1683" i="1"/>
  <c r="F1682" i="1"/>
  <c r="F1661" i="1"/>
  <c r="F1686" i="1"/>
  <c r="F1650" i="1"/>
  <c r="F1667" i="1"/>
  <c r="F1674" i="1"/>
  <c r="F1655" i="1"/>
  <c r="F1645" i="1"/>
  <c r="F1690" i="1"/>
  <c r="F1653" i="1"/>
  <c r="F1643" i="1"/>
  <c r="F1676" i="1"/>
  <c r="F1681" i="1"/>
  <c r="F1688" i="1"/>
  <c r="F1668" i="1"/>
  <c r="F1651" i="1"/>
  <c r="F1658" i="1"/>
  <c r="F1665" i="1"/>
  <c r="F1673" i="1"/>
  <c r="F1644" i="1"/>
  <c r="F1687" i="1"/>
  <c r="F1680" i="1"/>
  <c r="F1656" i="1"/>
  <c r="F1663" i="1"/>
  <c r="F1670" i="1"/>
  <c r="F1677" i="1"/>
  <c r="F1685" i="1"/>
  <c r="F1649" i="1"/>
  <c r="F1654" i="1"/>
  <c r="F1660" i="1"/>
  <c r="F1666" i="1"/>
  <c r="F1672" i="1"/>
  <c r="F1678" i="1"/>
  <c r="F1648" i="1"/>
  <c r="F1684" i="1"/>
  <c r="J14" i="4"/>
  <c r="E1742" i="1"/>
  <c r="E551" i="1"/>
  <c r="E550" i="1"/>
  <c r="F493" i="1"/>
  <c r="F467" i="1"/>
  <c r="F462" i="1"/>
  <c r="F465" i="1"/>
  <c r="F464" i="1"/>
  <c r="F461" i="1"/>
  <c r="F466" i="1"/>
  <c r="F497" i="1"/>
  <c r="F498" i="1"/>
  <c r="F456" i="1"/>
  <c r="F458" i="1"/>
  <c r="F457" i="1"/>
  <c r="F454" i="1"/>
  <c r="F463" i="1"/>
  <c r="F484" i="1"/>
  <c r="F459" i="1"/>
  <c r="F491" i="1"/>
  <c r="F490" i="1"/>
  <c r="F450" i="1"/>
  <c r="F451" i="1"/>
  <c r="F495" i="1"/>
  <c r="F460" i="1"/>
  <c r="F480" i="1"/>
  <c r="F475" i="1"/>
  <c r="F485" i="1"/>
  <c r="F483" i="1"/>
  <c r="F492" i="1"/>
  <c r="F489" i="1"/>
  <c r="F487" i="1"/>
  <c r="F477" i="1"/>
  <c r="F496" i="1"/>
  <c r="F479" i="1"/>
  <c r="F476" i="1"/>
  <c r="F482" i="1"/>
  <c r="F481" i="1"/>
  <c r="F478" i="1"/>
  <c r="F494" i="1"/>
  <c r="F473" i="1"/>
  <c r="F469" i="1"/>
  <c r="F474" i="1"/>
  <c r="F472" i="1"/>
  <c r="F470" i="1"/>
  <c r="F452" i="1"/>
  <c r="F468" i="1"/>
  <c r="F486" i="1"/>
  <c r="F455" i="1"/>
  <c r="F471" i="1"/>
  <c r="F488" i="1"/>
  <c r="F453" i="1"/>
  <c r="N14" i="4"/>
  <c r="O13" i="4"/>
  <c r="AE860" i="1"/>
  <c r="AC860" i="1"/>
  <c r="X860" i="1"/>
  <c r="AE859" i="1"/>
  <c r="AC859" i="1"/>
  <c r="F1735" i="1" l="1"/>
  <c r="F1695" i="1"/>
  <c r="F1731" i="1"/>
  <c r="F1705" i="1"/>
  <c r="F1713" i="1"/>
  <c r="F1715" i="1"/>
  <c r="F1733" i="1"/>
  <c r="F1701" i="1"/>
  <c r="F1738" i="1"/>
  <c r="F1707" i="1"/>
  <c r="F1726" i="1"/>
  <c r="F1741" i="1"/>
  <c r="F1723" i="1"/>
  <c r="F1717" i="1"/>
  <c r="F1740" i="1"/>
  <c r="F1699" i="1"/>
  <c r="F1725" i="1"/>
  <c r="F1711" i="1"/>
  <c r="F1719" i="1"/>
  <c r="F1693" i="1"/>
  <c r="F1706" i="1"/>
  <c r="F1697" i="1"/>
  <c r="F1694" i="1"/>
  <c r="F1703" i="1"/>
  <c r="F1712" i="1"/>
  <c r="F1721" i="1"/>
  <c r="F1709" i="1"/>
  <c r="F1732" i="1"/>
  <c r="F1718" i="1"/>
  <c r="F1728" i="1"/>
  <c r="F1739" i="1"/>
  <c r="F1700" i="1"/>
  <c r="F1696" i="1"/>
  <c r="F1734" i="1"/>
  <c r="F1730" i="1"/>
  <c r="F1722" i="1"/>
  <c r="F1702" i="1"/>
  <c r="F1724" i="1"/>
  <c r="F1729" i="1"/>
  <c r="F1708" i="1"/>
  <c r="F1698" i="1"/>
  <c r="F1737" i="1"/>
  <c r="F1714" i="1"/>
  <c r="F1704" i="1"/>
  <c r="F1720" i="1"/>
  <c r="F1710" i="1"/>
  <c r="F1727" i="1"/>
  <c r="F1736" i="1"/>
  <c r="F1716" i="1"/>
  <c r="E572" i="1"/>
  <c r="E559" i="1"/>
  <c r="E583" i="1"/>
  <c r="E569" i="1"/>
  <c r="E595" i="1"/>
  <c r="E566" i="1"/>
  <c r="E552" i="1"/>
  <c r="E581" i="1"/>
  <c r="E596" i="1"/>
  <c r="E590" i="1"/>
  <c r="E576" i="1"/>
  <c r="E582" i="1"/>
  <c r="E553" i="1"/>
  <c r="E554" i="1"/>
  <c r="E560" i="1"/>
  <c r="E565" i="1"/>
  <c r="E573" i="1"/>
  <c r="E589" i="1"/>
  <c r="E587" i="1"/>
  <c r="E561" i="1"/>
  <c r="E579" i="1"/>
  <c r="E597" i="1"/>
  <c r="E575" i="1"/>
  <c r="E594" i="1"/>
  <c r="E558" i="1"/>
  <c r="E567" i="1"/>
  <c r="E588" i="1"/>
  <c r="E592" i="1"/>
  <c r="E556" i="1"/>
  <c r="E593" i="1"/>
  <c r="E577" i="1"/>
  <c r="E586" i="1"/>
  <c r="E557" i="1"/>
  <c r="E600" i="1"/>
  <c r="E580" i="1"/>
  <c r="E564" i="1"/>
  <c r="E591" i="1"/>
  <c r="E574" i="1"/>
  <c r="E571" i="1"/>
  <c r="E555" i="1"/>
  <c r="E599" i="1"/>
  <c r="E568" i="1"/>
  <c r="E578" i="1"/>
  <c r="E585" i="1"/>
  <c r="E584" i="1"/>
  <c r="E598" i="1"/>
  <c r="E563" i="1"/>
  <c r="E562" i="1"/>
  <c r="E570" i="1"/>
  <c r="F544" i="1"/>
  <c r="F517" i="1"/>
  <c r="F506" i="1"/>
  <c r="F547" i="1"/>
  <c r="F530" i="1"/>
  <c r="F520" i="1"/>
  <c r="F537" i="1"/>
  <c r="F540" i="1"/>
  <c r="F510" i="1"/>
  <c r="F528" i="1"/>
  <c r="F504" i="1"/>
  <c r="F538" i="1"/>
  <c r="F514" i="1"/>
  <c r="F549" i="1"/>
  <c r="F525" i="1"/>
  <c r="F536" i="1"/>
  <c r="F508" i="1"/>
  <c r="F546" i="1"/>
  <c r="F518" i="1"/>
  <c r="F531" i="1"/>
  <c r="F543" i="1"/>
  <c r="F502" i="1"/>
  <c r="F513" i="1"/>
  <c r="F501" i="1"/>
  <c r="F523" i="1"/>
  <c r="F529" i="1"/>
  <c r="F522" i="1"/>
  <c r="F535" i="1"/>
  <c r="F511" i="1"/>
  <c r="F533" i="1"/>
  <c r="F548" i="1"/>
  <c r="F505" i="1"/>
  <c r="F527" i="1"/>
  <c r="F541" i="1"/>
  <c r="F507" i="1"/>
  <c r="F521" i="1"/>
  <c r="F534" i="1"/>
  <c r="F516" i="1"/>
  <c r="F515" i="1"/>
  <c r="F526" i="1"/>
  <c r="F524" i="1"/>
  <c r="F545" i="1"/>
  <c r="F509" i="1"/>
  <c r="F519" i="1"/>
  <c r="F532" i="1"/>
  <c r="F539" i="1"/>
  <c r="F503" i="1"/>
  <c r="F512" i="1"/>
  <c r="F542" i="1"/>
  <c r="E1788" i="1"/>
  <c r="E1789" i="1"/>
  <c r="E1777" i="1"/>
  <c r="E1780" i="1"/>
  <c r="E1781" i="1"/>
  <c r="E1765" i="1"/>
  <c r="E1775" i="1"/>
  <c r="E1746" i="1"/>
  <c r="E1757" i="1"/>
  <c r="E1762" i="1"/>
  <c r="E1763" i="1"/>
  <c r="E1776" i="1"/>
  <c r="E1747" i="1"/>
  <c r="E1768" i="1"/>
  <c r="E1752" i="1"/>
  <c r="E1764" i="1"/>
  <c r="E1758" i="1"/>
  <c r="E1744" i="1"/>
  <c r="E1750" i="1"/>
  <c r="E1782" i="1"/>
  <c r="E1771" i="1"/>
  <c r="E1787" i="1"/>
  <c r="E1756" i="1"/>
  <c r="E1753" i="1"/>
  <c r="E1759" i="1"/>
  <c r="E1783" i="1"/>
  <c r="E1770" i="1"/>
  <c r="E1751" i="1"/>
  <c r="E1774" i="1"/>
  <c r="E1791" i="1"/>
  <c r="E1745" i="1"/>
  <c r="E1786" i="1"/>
  <c r="E1769" i="1"/>
  <c r="E1748" i="1"/>
  <c r="E1784" i="1"/>
  <c r="E1755" i="1"/>
  <c r="E1754" i="1"/>
  <c r="E1790" i="1"/>
  <c r="E1761" i="1"/>
  <c r="E1760" i="1"/>
  <c r="E1767" i="1"/>
  <c r="E1766" i="1"/>
  <c r="E1773" i="1"/>
  <c r="E1772" i="1"/>
  <c r="E1743" i="1"/>
  <c r="E1779" i="1"/>
  <c r="E1778" i="1"/>
  <c r="E1749" i="1"/>
  <c r="E1785" i="1"/>
  <c r="K14" i="4"/>
  <c r="O14" i="4" s="1"/>
  <c r="F1742" i="1"/>
  <c r="F551" i="1"/>
  <c r="F550" i="1"/>
  <c r="J15" i="4"/>
  <c r="N15" i="4" s="1"/>
  <c r="E602" i="1"/>
  <c r="E1792" i="1"/>
  <c r="E601" i="1"/>
  <c r="J16" i="4" l="1"/>
  <c r="E653" i="1"/>
  <c r="E1842" i="1"/>
  <c r="E652" i="1"/>
  <c r="F1788" i="1"/>
  <c r="F1750" i="1"/>
  <c r="F1786" i="1"/>
  <c r="F1764" i="1"/>
  <c r="F1769" i="1"/>
  <c r="F1744" i="1"/>
  <c r="F1775" i="1"/>
  <c r="F1759" i="1"/>
  <c r="F1753" i="1"/>
  <c r="F1743" i="1"/>
  <c r="F1787" i="1"/>
  <c r="F1768" i="1"/>
  <c r="F1780" i="1"/>
  <c r="F1752" i="1"/>
  <c r="F1779" i="1"/>
  <c r="F1762" i="1"/>
  <c r="F1745" i="1"/>
  <c r="F1783" i="1"/>
  <c r="F1767" i="1"/>
  <c r="F1746" i="1"/>
  <c r="F1757" i="1"/>
  <c r="F1781" i="1"/>
  <c r="F1773" i="1"/>
  <c r="F1790" i="1"/>
  <c r="F1747" i="1"/>
  <c r="F1758" i="1"/>
  <c r="F1791" i="1"/>
  <c r="F1789" i="1"/>
  <c r="F1755" i="1"/>
  <c r="F1782" i="1"/>
  <c r="F1751" i="1"/>
  <c r="F1776" i="1"/>
  <c r="F1765" i="1"/>
  <c r="F1771" i="1"/>
  <c r="F1774" i="1"/>
  <c r="F1761" i="1"/>
  <c r="F1756" i="1"/>
  <c r="F1763" i="1"/>
  <c r="F1770" i="1"/>
  <c r="F1777" i="1"/>
  <c r="F1749" i="1"/>
  <c r="F1785" i="1"/>
  <c r="F1766" i="1"/>
  <c r="F1772" i="1"/>
  <c r="F1748" i="1"/>
  <c r="F1754" i="1"/>
  <c r="F1760" i="1"/>
  <c r="F1778" i="1"/>
  <c r="F1784" i="1"/>
  <c r="E619" i="1"/>
  <c r="E605" i="1"/>
  <c r="E609" i="1"/>
  <c r="E624" i="1"/>
  <c r="E648" i="1"/>
  <c r="E638" i="1"/>
  <c r="E641" i="1"/>
  <c r="E633" i="1"/>
  <c r="E623" i="1"/>
  <c r="E637" i="1"/>
  <c r="E626" i="1"/>
  <c r="E616" i="1"/>
  <c r="E627" i="1"/>
  <c r="E632" i="1"/>
  <c r="E643" i="1"/>
  <c r="E615" i="1"/>
  <c r="E651" i="1"/>
  <c r="E646" i="1"/>
  <c r="E610" i="1"/>
  <c r="E620" i="1"/>
  <c r="E625" i="1"/>
  <c r="E636" i="1"/>
  <c r="E630" i="1"/>
  <c r="E640" i="1"/>
  <c r="E604" i="1"/>
  <c r="E613" i="1"/>
  <c r="E618" i="1"/>
  <c r="E629" i="1"/>
  <c r="E644" i="1"/>
  <c r="E608" i="1"/>
  <c r="E628" i="1"/>
  <c r="E642" i="1"/>
  <c r="E647" i="1"/>
  <c r="E603" i="1"/>
  <c r="E614" i="1"/>
  <c r="E612" i="1"/>
  <c r="E635" i="1"/>
  <c r="E607" i="1"/>
  <c r="E617" i="1"/>
  <c r="E606" i="1"/>
  <c r="E631" i="1"/>
  <c r="E639" i="1"/>
  <c r="E645" i="1"/>
  <c r="E634" i="1"/>
  <c r="E611" i="1"/>
  <c r="E622" i="1"/>
  <c r="E650" i="1"/>
  <c r="E649" i="1"/>
  <c r="E621" i="1"/>
  <c r="K15" i="4"/>
  <c r="F1792" i="1"/>
  <c r="F602" i="1"/>
  <c r="F601" i="1"/>
  <c r="E1811" i="1"/>
  <c r="E1825" i="1"/>
  <c r="E1799" i="1"/>
  <c r="E1829" i="1"/>
  <c r="E1837" i="1"/>
  <c r="E1809" i="1"/>
  <c r="E1820" i="1"/>
  <c r="E1831" i="1"/>
  <c r="E1830" i="1"/>
  <c r="E1818" i="1"/>
  <c r="E1816" i="1"/>
  <c r="E1817" i="1"/>
  <c r="E1833" i="1"/>
  <c r="E1797" i="1"/>
  <c r="E1808" i="1"/>
  <c r="E1813" i="1"/>
  <c r="E1812" i="1"/>
  <c r="E1828" i="1"/>
  <c r="E1827" i="1"/>
  <c r="E1838" i="1"/>
  <c r="E1802" i="1"/>
  <c r="E1805" i="1"/>
  <c r="E1804" i="1"/>
  <c r="E1800" i="1"/>
  <c r="E1839" i="1"/>
  <c r="E1814" i="1"/>
  <c r="E1822" i="1"/>
  <c r="E1835" i="1"/>
  <c r="E1836" i="1"/>
  <c r="E1821" i="1"/>
  <c r="E1796" i="1"/>
  <c r="E1794" i="1"/>
  <c r="E1815" i="1"/>
  <c r="E1841" i="1"/>
  <c r="E1806" i="1"/>
  <c r="E1801" i="1"/>
  <c r="E1803" i="1"/>
  <c r="E1823" i="1"/>
  <c r="E1834" i="1"/>
  <c r="E1793" i="1"/>
  <c r="E1798" i="1"/>
  <c r="E1832" i="1"/>
  <c r="E1795" i="1"/>
  <c r="E1807" i="1"/>
  <c r="E1810" i="1"/>
  <c r="E1826" i="1"/>
  <c r="E1840" i="1"/>
  <c r="E1819" i="1"/>
  <c r="E1824" i="1"/>
  <c r="F589" i="1"/>
  <c r="F555" i="1"/>
  <c r="F567" i="1"/>
  <c r="F582" i="1"/>
  <c r="F595" i="1"/>
  <c r="F566" i="1"/>
  <c r="F598" i="1"/>
  <c r="F578" i="1"/>
  <c r="F592" i="1"/>
  <c r="F556" i="1"/>
  <c r="F571" i="1"/>
  <c r="F560" i="1"/>
  <c r="F584" i="1"/>
  <c r="F573" i="1"/>
  <c r="F596" i="1"/>
  <c r="F564" i="1"/>
  <c r="F577" i="1"/>
  <c r="F562" i="1"/>
  <c r="F585" i="1"/>
  <c r="F574" i="1"/>
  <c r="F600" i="1"/>
  <c r="F552" i="1"/>
  <c r="F553" i="1"/>
  <c r="F588" i="1"/>
  <c r="F599" i="1"/>
  <c r="F563" i="1"/>
  <c r="F565" i="1"/>
  <c r="F568" i="1"/>
  <c r="F591" i="1"/>
  <c r="F593" i="1"/>
  <c r="F557" i="1"/>
  <c r="F558" i="1"/>
  <c r="F561" i="1"/>
  <c r="F587" i="1"/>
  <c r="F594" i="1"/>
  <c r="F597" i="1"/>
  <c r="F554" i="1"/>
  <c r="F581" i="1"/>
  <c r="F586" i="1"/>
  <c r="F590" i="1"/>
  <c r="F559" i="1"/>
  <c r="F575" i="1"/>
  <c r="F579" i="1"/>
  <c r="F583" i="1"/>
  <c r="F570" i="1"/>
  <c r="F569" i="1"/>
  <c r="F572" i="1"/>
  <c r="F576" i="1"/>
  <c r="F580" i="1"/>
  <c r="N16" i="4"/>
  <c r="O15" i="4"/>
  <c r="AE3" i="3"/>
  <c r="AE2" i="3"/>
  <c r="F639" i="1" l="1"/>
  <c r="F627" i="1"/>
  <c r="F624" i="1"/>
  <c r="F632" i="1"/>
  <c r="F649" i="1"/>
  <c r="F603" i="1"/>
  <c r="F628" i="1"/>
  <c r="F643" i="1"/>
  <c r="F618" i="1"/>
  <c r="F606" i="1"/>
  <c r="F609" i="1"/>
  <c r="F616" i="1"/>
  <c r="F645" i="1"/>
  <c r="F638" i="1"/>
  <c r="F614" i="1"/>
  <c r="F607" i="1"/>
  <c r="F620" i="1"/>
  <c r="F636" i="1"/>
  <c r="F613" i="1"/>
  <c r="F625" i="1"/>
  <c r="F650" i="1"/>
  <c r="F621" i="1"/>
  <c r="F634" i="1"/>
  <c r="F648" i="1"/>
  <c r="F646" i="1"/>
  <c r="F642" i="1"/>
  <c r="F610" i="1"/>
  <c r="F631" i="1"/>
  <c r="F626" i="1"/>
  <c r="F641" i="1"/>
  <c r="F605" i="1"/>
  <c r="F644" i="1"/>
  <c r="F633" i="1"/>
  <c r="F635" i="1"/>
  <c r="F608" i="1"/>
  <c r="F651" i="1"/>
  <c r="F640" i="1"/>
  <c r="F629" i="1"/>
  <c r="F615" i="1"/>
  <c r="F604" i="1"/>
  <c r="F623" i="1"/>
  <c r="F622" i="1"/>
  <c r="F612" i="1"/>
  <c r="F617" i="1"/>
  <c r="F630" i="1"/>
  <c r="F619" i="1"/>
  <c r="F647" i="1"/>
  <c r="F611" i="1"/>
  <c r="F637" i="1"/>
  <c r="E654" i="1"/>
  <c r="E659" i="1"/>
  <c r="E655" i="1"/>
  <c r="E657" i="1"/>
  <c r="E658" i="1"/>
  <c r="E656" i="1"/>
  <c r="E1891" i="1"/>
  <c r="E1865" i="1"/>
  <c r="E1860" i="1"/>
  <c r="E1853" i="1"/>
  <c r="E1846" i="1"/>
  <c r="E1888" i="1"/>
  <c r="E1872" i="1"/>
  <c r="E1879" i="1"/>
  <c r="E1875" i="1"/>
  <c r="E1886" i="1"/>
  <c r="E1850" i="1"/>
  <c r="E1849" i="1"/>
  <c r="E1854" i="1"/>
  <c r="E1883" i="1"/>
  <c r="E1863" i="1"/>
  <c r="E1874" i="1"/>
  <c r="E1885" i="1"/>
  <c r="E1876" i="1"/>
  <c r="E1882" i="1"/>
  <c r="E1857" i="1"/>
  <c r="E1868" i="1"/>
  <c r="E1877" i="1"/>
  <c r="E1866" i="1"/>
  <c r="E1843" i="1"/>
  <c r="E1880" i="1"/>
  <c r="E1884" i="1"/>
  <c r="E1887" i="1"/>
  <c r="E1862" i="1"/>
  <c r="E1858" i="1"/>
  <c r="E1847" i="1"/>
  <c r="E1852" i="1"/>
  <c r="E1881" i="1"/>
  <c r="E1856" i="1"/>
  <c r="E1848" i="1"/>
  <c r="E1861" i="1"/>
  <c r="E1864" i="1"/>
  <c r="E1869" i="1"/>
  <c r="E1844" i="1"/>
  <c r="E1870" i="1"/>
  <c r="E1873" i="1"/>
  <c r="E1878" i="1"/>
  <c r="E1851" i="1"/>
  <c r="E1867" i="1"/>
  <c r="E1855" i="1"/>
  <c r="E1889" i="1"/>
  <c r="E1890" i="1"/>
  <c r="E1845" i="1"/>
  <c r="E1859" i="1"/>
  <c r="E1871" i="1"/>
  <c r="F1835" i="1"/>
  <c r="F1813" i="1"/>
  <c r="F1832" i="1"/>
  <c r="F1796" i="1"/>
  <c r="F1800" i="1"/>
  <c r="F1812" i="1"/>
  <c r="F1818" i="1"/>
  <c r="F1824" i="1"/>
  <c r="F1806" i="1"/>
  <c r="F1816" i="1"/>
  <c r="F1826" i="1"/>
  <c r="F1836" i="1"/>
  <c r="F1793" i="1"/>
  <c r="F1805" i="1"/>
  <c r="F1811" i="1"/>
  <c r="F1817" i="1"/>
  <c r="F1823" i="1"/>
  <c r="F1794" i="1"/>
  <c r="F1820" i="1"/>
  <c r="F1829" i="1"/>
  <c r="F1841" i="1"/>
  <c r="F1798" i="1"/>
  <c r="F1804" i="1"/>
  <c r="F1810" i="1"/>
  <c r="F1801" i="1"/>
  <c r="F1830" i="1"/>
  <c r="F1814" i="1"/>
  <c r="F1822" i="1"/>
  <c r="F1834" i="1"/>
  <c r="F1840" i="1"/>
  <c r="F1797" i="1"/>
  <c r="F1803" i="1"/>
  <c r="F1821" i="1"/>
  <c r="F1809" i="1"/>
  <c r="F1808" i="1"/>
  <c r="F1815" i="1"/>
  <c r="F1827" i="1"/>
  <c r="F1833" i="1"/>
  <c r="F1839" i="1"/>
  <c r="F1795" i="1"/>
  <c r="F1799" i="1"/>
  <c r="F1838" i="1"/>
  <c r="F1802" i="1"/>
  <c r="F1807" i="1"/>
  <c r="F1819" i="1"/>
  <c r="F1825" i="1"/>
  <c r="F1831" i="1"/>
  <c r="F1828" i="1"/>
  <c r="F1837" i="1"/>
  <c r="K16" i="4"/>
  <c r="O16" i="4" s="1"/>
  <c r="F653" i="1"/>
  <c r="F1842" i="1"/>
  <c r="F652" i="1"/>
  <c r="J17" i="4"/>
  <c r="N17" i="4" s="1"/>
  <c r="E1892" i="1"/>
  <c r="E661" i="1"/>
  <c r="E660" i="1"/>
  <c r="J18" i="4" l="1"/>
  <c r="E712" i="1"/>
  <c r="E711" i="1"/>
  <c r="E1942" i="1"/>
  <c r="K17" i="4"/>
  <c r="O17" i="4" s="1"/>
  <c r="F660" i="1"/>
  <c r="F1892" i="1"/>
  <c r="F661" i="1"/>
  <c r="F1878" i="1"/>
  <c r="F1866" i="1"/>
  <c r="F1857" i="1"/>
  <c r="F1873" i="1"/>
  <c r="F1888" i="1"/>
  <c r="F1845" i="1"/>
  <c r="F1881" i="1"/>
  <c r="F1859" i="1"/>
  <c r="F1852" i="1"/>
  <c r="F1886" i="1"/>
  <c r="F1850" i="1"/>
  <c r="F1858" i="1"/>
  <c r="F1870" i="1"/>
  <c r="F1876" i="1"/>
  <c r="F1882" i="1"/>
  <c r="F1864" i="1"/>
  <c r="F1880" i="1"/>
  <c r="F1844" i="1"/>
  <c r="F1851" i="1"/>
  <c r="F1863" i="1"/>
  <c r="F1869" i="1"/>
  <c r="F1875" i="1"/>
  <c r="F1885" i="1"/>
  <c r="F1874" i="1"/>
  <c r="F1887" i="1"/>
  <c r="F1843" i="1"/>
  <c r="F1855" i="1"/>
  <c r="F1861" i="1"/>
  <c r="F1867" i="1"/>
  <c r="F1849" i="1"/>
  <c r="F1868" i="1"/>
  <c r="F1879" i="1"/>
  <c r="F1891" i="1"/>
  <c r="F1848" i="1"/>
  <c r="F1854" i="1"/>
  <c r="F1860" i="1"/>
  <c r="F1871" i="1"/>
  <c r="F1862" i="1"/>
  <c r="F1872" i="1"/>
  <c r="F1884" i="1"/>
  <c r="F1890" i="1"/>
  <c r="F1847" i="1"/>
  <c r="F1853" i="1"/>
  <c r="F1856" i="1"/>
  <c r="F1865" i="1"/>
  <c r="F1877" i="1"/>
  <c r="F1883" i="1"/>
  <c r="F1889" i="1"/>
  <c r="F1846" i="1"/>
  <c r="E666" i="1"/>
  <c r="E697" i="1"/>
  <c r="E683" i="1"/>
  <c r="E680" i="1"/>
  <c r="E701" i="1"/>
  <c r="E707" i="1"/>
  <c r="E695" i="1"/>
  <c r="E686" i="1"/>
  <c r="E672" i="1"/>
  <c r="E708" i="1"/>
  <c r="E702" i="1"/>
  <c r="E687" i="1"/>
  <c r="E673" i="1"/>
  <c r="E693" i="1"/>
  <c r="E704" i="1"/>
  <c r="E690" i="1"/>
  <c r="E679" i="1"/>
  <c r="E709" i="1"/>
  <c r="E675" i="1"/>
  <c r="E668" i="1"/>
  <c r="E665" i="1"/>
  <c r="E692" i="1"/>
  <c r="E700" i="1"/>
  <c r="E664" i="1"/>
  <c r="E703" i="1"/>
  <c r="E677" i="1"/>
  <c r="E699" i="1"/>
  <c r="E694" i="1"/>
  <c r="E667" i="1"/>
  <c r="E710" i="1"/>
  <c r="E663" i="1"/>
  <c r="E688" i="1"/>
  <c r="E674" i="1"/>
  <c r="E691" i="1"/>
  <c r="E671" i="1"/>
  <c r="E682" i="1"/>
  <c r="E681" i="1"/>
  <c r="E698" i="1"/>
  <c r="E678" i="1"/>
  <c r="E676" i="1"/>
  <c r="E689" i="1"/>
  <c r="E685" i="1"/>
  <c r="E706" i="1"/>
  <c r="E662" i="1"/>
  <c r="E670" i="1"/>
  <c r="E669" i="1"/>
  <c r="E696" i="1"/>
  <c r="E684" i="1"/>
  <c r="E705" i="1"/>
  <c r="E1937" i="1"/>
  <c r="E1925" i="1"/>
  <c r="E1938" i="1"/>
  <c r="E1902" i="1"/>
  <c r="E1903" i="1"/>
  <c r="E1900" i="1"/>
  <c r="E1909" i="1"/>
  <c r="E1941" i="1"/>
  <c r="E1895" i="1"/>
  <c r="E1932" i="1"/>
  <c r="E1927" i="1"/>
  <c r="E1901" i="1"/>
  <c r="E1939" i="1"/>
  <c r="E1936" i="1"/>
  <c r="E1924" i="1"/>
  <c r="E1919" i="1"/>
  <c r="E1931" i="1"/>
  <c r="E1926" i="1"/>
  <c r="E1914" i="1"/>
  <c r="E1920" i="1"/>
  <c r="E1907" i="1"/>
  <c r="E1913" i="1"/>
  <c r="E1908" i="1"/>
  <c r="E1896" i="1"/>
  <c r="E1921" i="1"/>
  <c r="E1912" i="1"/>
  <c r="E1918" i="1"/>
  <c r="E1930" i="1"/>
  <c r="E1897" i="1"/>
  <c r="E1906" i="1"/>
  <c r="E1915" i="1"/>
  <c r="E1933" i="1"/>
  <c r="E1894" i="1"/>
  <c r="E1922" i="1"/>
  <c r="E1893" i="1"/>
  <c r="E1929" i="1"/>
  <c r="E1928" i="1"/>
  <c r="E1899" i="1"/>
  <c r="E1935" i="1"/>
  <c r="E1898" i="1"/>
  <c r="E1934" i="1"/>
  <c r="E1905" i="1"/>
  <c r="E1904" i="1"/>
  <c r="E1940" i="1"/>
  <c r="E1911" i="1"/>
  <c r="E1910" i="1"/>
  <c r="E1917" i="1"/>
  <c r="E1916" i="1"/>
  <c r="E1923" i="1"/>
  <c r="F654" i="1"/>
  <c r="F658" i="1"/>
  <c r="F656" i="1"/>
  <c r="F655" i="1"/>
  <c r="F659" i="1"/>
  <c r="F657" i="1"/>
  <c r="N18" i="4"/>
  <c r="R46" i="2"/>
  <c r="R11" i="2"/>
  <c r="R10" i="2"/>
  <c r="R8" i="2"/>
  <c r="K18" i="4" l="1"/>
  <c r="F712" i="1"/>
  <c r="F711" i="1"/>
  <c r="F1942" i="1"/>
  <c r="F687" i="1"/>
  <c r="F663" i="1"/>
  <c r="F692" i="1"/>
  <c r="F670" i="1"/>
  <c r="F698" i="1"/>
  <c r="F666" i="1"/>
  <c r="F676" i="1"/>
  <c r="F699" i="1"/>
  <c r="F710" i="1"/>
  <c r="F688" i="1"/>
  <c r="F667" i="1"/>
  <c r="F678" i="1"/>
  <c r="F681" i="1"/>
  <c r="F703" i="1"/>
  <c r="F709" i="1"/>
  <c r="F677" i="1"/>
  <c r="F686" i="1"/>
  <c r="F690" i="1"/>
  <c r="F691" i="1"/>
  <c r="F685" i="1"/>
  <c r="F707" i="1"/>
  <c r="F671" i="1"/>
  <c r="F679" i="1"/>
  <c r="F682" i="1"/>
  <c r="F702" i="1"/>
  <c r="F662" i="1"/>
  <c r="F696" i="1"/>
  <c r="F701" i="1"/>
  <c r="F665" i="1"/>
  <c r="F672" i="1"/>
  <c r="F675" i="1"/>
  <c r="F673" i="1"/>
  <c r="F706" i="1"/>
  <c r="F695" i="1"/>
  <c r="F708" i="1"/>
  <c r="F664" i="1"/>
  <c r="F668" i="1"/>
  <c r="F684" i="1"/>
  <c r="F689" i="1"/>
  <c r="F700" i="1"/>
  <c r="F704" i="1"/>
  <c r="F669" i="1"/>
  <c r="F694" i="1"/>
  <c r="F683" i="1"/>
  <c r="F693" i="1"/>
  <c r="F697" i="1"/>
  <c r="F680" i="1"/>
  <c r="F705" i="1"/>
  <c r="F674" i="1"/>
  <c r="E1990" i="1"/>
  <c r="E1962" i="1"/>
  <c r="E1961" i="1"/>
  <c r="E1991" i="1"/>
  <c r="E1951" i="1"/>
  <c r="E1943" i="1"/>
  <c r="E1972" i="1"/>
  <c r="E1985" i="1"/>
  <c r="E1967" i="1"/>
  <c r="E1949" i="1"/>
  <c r="E1984" i="1"/>
  <c r="E1944" i="1"/>
  <c r="E1973" i="1"/>
  <c r="E1957" i="1"/>
  <c r="E1979" i="1"/>
  <c r="E1954" i="1"/>
  <c r="E1948" i="1"/>
  <c r="E1977" i="1"/>
  <c r="E1988" i="1"/>
  <c r="E1952" i="1"/>
  <c r="E1950" i="1"/>
  <c r="E1945" i="1"/>
  <c r="E1956" i="1"/>
  <c r="E1971" i="1"/>
  <c r="E1982" i="1"/>
  <c r="E1946" i="1"/>
  <c r="E1960" i="1"/>
  <c r="E1955" i="1"/>
  <c r="E1966" i="1"/>
  <c r="E1965" i="1"/>
  <c r="E1976" i="1"/>
  <c r="E1986" i="1"/>
  <c r="E1969" i="1"/>
  <c r="E1963" i="1"/>
  <c r="E1978" i="1"/>
  <c r="E1959" i="1"/>
  <c r="E1970" i="1"/>
  <c r="E1980" i="1"/>
  <c r="E1981" i="1"/>
  <c r="E1975" i="1"/>
  <c r="E1989" i="1"/>
  <c r="E1953" i="1"/>
  <c r="E1964" i="1"/>
  <c r="E1974" i="1"/>
  <c r="E1987" i="1"/>
  <c r="E1983" i="1"/>
  <c r="E1947" i="1"/>
  <c r="E1958" i="1"/>
  <c r="E1968" i="1"/>
  <c r="E758" i="1"/>
  <c r="E735" i="1"/>
  <c r="E737" i="1"/>
  <c r="E714" i="1"/>
  <c r="E759" i="1"/>
  <c r="E743" i="1"/>
  <c r="E715" i="1"/>
  <c r="E721" i="1"/>
  <c r="E744" i="1"/>
  <c r="E722" i="1"/>
  <c r="E757" i="1"/>
  <c r="E751" i="1"/>
  <c r="E750" i="1"/>
  <c r="E728" i="1"/>
  <c r="E729" i="1"/>
  <c r="E741" i="1"/>
  <c r="E745" i="1"/>
  <c r="E748" i="1"/>
  <c r="E717" i="1"/>
  <c r="E761" i="1"/>
  <c r="E726" i="1"/>
  <c r="E749" i="1"/>
  <c r="E752" i="1"/>
  <c r="E742" i="1"/>
  <c r="E713" i="1"/>
  <c r="E756" i="1"/>
  <c r="E716" i="1"/>
  <c r="E736" i="1"/>
  <c r="E732" i="1"/>
  <c r="E740" i="1"/>
  <c r="E720" i="1"/>
  <c r="E723" i="1"/>
  <c r="E730" i="1"/>
  <c r="E739" i="1"/>
  <c r="E747" i="1"/>
  <c r="E727" i="1"/>
  <c r="E731" i="1"/>
  <c r="E760" i="1"/>
  <c r="E724" i="1"/>
  <c r="E746" i="1"/>
  <c r="E754" i="1"/>
  <c r="E733" i="1"/>
  <c r="E718" i="1"/>
  <c r="E755" i="1"/>
  <c r="E734" i="1"/>
  <c r="E725" i="1"/>
  <c r="E753" i="1"/>
  <c r="E738" i="1"/>
  <c r="E719" i="1"/>
  <c r="J19" i="4"/>
  <c r="E763" i="1"/>
  <c r="E762" i="1"/>
  <c r="E1992" i="1"/>
  <c r="F1911" i="1"/>
  <c r="F1932" i="1"/>
  <c r="F1941" i="1"/>
  <c r="F1908" i="1"/>
  <c r="F1893" i="1"/>
  <c r="F1925" i="1"/>
  <c r="F1937" i="1"/>
  <c r="F1907" i="1"/>
  <c r="F1900" i="1"/>
  <c r="F1918" i="1"/>
  <c r="F1914" i="1"/>
  <c r="F1897" i="1"/>
  <c r="F1901" i="1"/>
  <c r="F1905" i="1"/>
  <c r="F1903" i="1"/>
  <c r="F1919" i="1"/>
  <c r="F1909" i="1"/>
  <c r="F1915" i="1"/>
  <c r="F1940" i="1"/>
  <c r="F1896" i="1"/>
  <c r="F1895" i="1"/>
  <c r="F1933" i="1"/>
  <c r="F1894" i="1"/>
  <c r="F1936" i="1"/>
  <c r="F1931" i="1"/>
  <c r="F1930" i="1"/>
  <c r="F1917" i="1"/>
  <c r="F1921" i="1"/>
  <c r="F1912" i="1"/>
  <c r="F1902" i="1"/>
  <c r="F1924" i="1"/>
  <c r="F1939" i="1"/>
  <c r="F1929" i="1"/>
  <c r="F1923" i="1"/>
  <c r="F1926" i="1"/>
  <c r="F1938" i="1"/>
  <c r="F1906" i="1"/>
  <c r="F1913" i="1"/>
  <c r="F1920" i="1"/>
  <c r="F1927" i="1"/>
  <c r="F1899" i="1"/>
  <c r="F1935" i="1"/>
  <c r="F1910" i="1"/>
  <c r="F1898" i="1"/>
  <c r="F1916" i="1"/>
  <c r="F1922" i="1"/>
  <c r="F1928" i="1"/>
  <c r="F1934" i="1"/>
  <c r="F1904" i="1"/>
  <c r="O18" i="4"/>
  <c r="N19" i="4"/>
  <c r="B3" i="3"/>
  <c r="E2009" i="1" l="1"/>
  <c r="E2015" i="1"/>
  <c r="E2005" i="1"/>
  <c r="E2023" i="1"/>
  <c r="E1996" i="1"/>
  <c r="E1993" i="1"/>
  <c r="E2011" i="1"/>
  <c r="E2021" i="1"/>
  <c r="E2039" i="1"/>
  <c r="E1999" i="1"/>
  <c r="E1997" i="1"/>
  <c r="E2037" i="1"/>
  <c r="E2026" i="1"/>
  <c r="E2032" i="1"/>
  <c r="E2027" i="1"/>
  <c r="E2017" i="1"/>
  <c r="E2035" i="1"/>
  <c r="E2008" i="1"/>
  <c r="E2029" i="1"/>
  <c r="E2002" i="1"/>
  <c r="E2014" i="1"/>
  <c r="E2033" i="1"/>
  <c r="E2020" i="1"/>
  <c r="E2003" i="1"/>
  <c r="E2040" i="1"/>
  <c r="E2010" i="1"/>
  <c r="E2006" i="1"/>
  <c r="E2019" i="1"/>
  <c r="E2016" i="1"/>
  <c r="E2012" i="1"/>
  <c r="E2025" i="1"/>
  <c r="E2022" i="1"/>
  <c r="E2018" i="1"/>
  <c r="E1995" i="1"/>
  <c r="E2031" i="1"/>
  <c r="E2028" i="1"/>
  <c r="E2024" i="1"/>
  <c r="E2001" i="1"/>
  <c r="E2038" i="1"/>
  <c r="E1998" i="1"/>
  <c r="E2034" i="1"/>
  <c r="E1994" i="1"/>
  <c r="E2030" i="1"/>
  <c r="E2007" i="1"/>
  <c r="E2004" i="1"/>
  <c r="E2041" i="1"/>
  <c r="E2000" i="1"/>
  <c r="E2036" i="1"/>
  <c r="E2013" i="1"/>
  <c r="E804" i="1"/>
  <c r="E779" i="1"/>
  <c r="E776" i="1"/>
  <c r="E785" i="1"/>
  <c r="E781" i="1"/>
  <c r="E767" i="1"/>
  <c r="E768" i="1"/>
  <c r="E805" i="1"/>
  <c r="E809" i="1"/>
  <c r="E794" i="1"/>
  <c r="E792" i="1"/>
  <c r="E764" i="1"/>
  <c r="E769" i="1"/>
  <c r="E811" i="1"/>
  <c r="E791" i="1"/>
  <c r="E775" i="1"/>
  <c r="E803" i="1"/>
  <c r="E774" i="1"/>
  <c r="E787" i="1"/>
  <c r="E810" i="1"/>
  <c r="E799" i="1"/>
  <c r="E812" i="1"/>
  <c r="E793" i="1"/>
  <c r="E786" i="1"/>
  <c r="E800" i="1"/>
  <c r="E797" i="1"/>
  <c r="E782" i="1"/>
  <c r="E773" i="1"/>
  <c r="E802" i="1"/>
  <c r="E766" i="1"/>
  <c r="E777" i="1"/>
  <c r="E798" i="1"/>
  <c r="E790" i="1"/>
  <c r="E801" i="1"/>
  <c r="E765" i="1"/>
  <c r="E784" i="1"/>
  <c r="E795" i="1"/>
  <c r="E770" i="1"/>
  <c r="E807" i="1"/>
  <c r="E806" i="1"/>
  <c r="E789" i="1"/>
  <c r="E808" i="1"/>
  <c r="E783" i="1"/>
  <c r="E796" i="1"/>
  <c r="E771" i="1"/>
  <c r="E778" i="1"/>
  <c r="E780" i="1"/>
  <c r="E772" i="1"/>
  <c r="E788" i="1"/>
  <c r="F1981" i="1"/>
  <c r="F1945" i="1"/>
  <c r="F1972" i="1"/>
  <c r="F1963" i="1"/>
  <c r="F1954" i="1"/>
  <c r="F1986" i="1"/>
  <c r="F1990" i="1"/>
  <c r="F1947" i="1"/>
  <c r="F1976" i="1"/>
  <c r="F1991" i="1"/>
  <c r="F1955" i="1"/>
  <c r="F1978" i="1"/>
  <c r="F1971" i="1"/>
  <c r="F1956" i="1"/>
  <c r="F1948" i="1"/>
  <c r="F1950" i="1"/>
  <c r="F1970" i="1"/>
  <c r="F1985" i="1"/>
  <c r="F1949" i="1"/>
  <c r="F1987" i="1"/>
  <c r="F1980" i="1"/>
  <c r="F1965" i="1"/>
  <c r="F1957" i="1"/>
  <c r="F1959" i="1"/>
  <c r="F1964" i="1"/>
  <c r="F1979" i="1"/>
  <c r="F1943" i="1"/>
  <c r="F1989" i="1"/>
  <c r="F1974" i="1"/>
  <c r="F1966" i="1"/>
  <c r="F1968" i="1"/>
  <c r="F1958" i="1"/>
  <c r="F1973" i="1"/>
  <c r="F1951" i="1"/>
  <c r="F1944" i="1"/>
  <c r="F1983" i="1"/>
  <c r="F1975" i="1"/>
  <c r="F1977" i="1"/>
  <c r="F1988" i="1"/>
  <c r="F1952" i="1"/>
  <c r="F1967" i="1"/>
  <c r="F1960" i="1"/>
  <c r="F1953" i="1"/>
  <c r="F1984" i="1"/>
  <c r="F1982" i="1"/>
  <c r="F1946" i="1"/>
  <c r="F1961" i="1"/>
  <c r="F1969" i="1"/>
  <c r="F1962" i="1"/>
  <c r="F744" i="1"/>
  <c r="F723" i="1"/>
  <c r="F757" i="1"/>
  <c r="F759" i="1"/>
  <c r="F746" i="1"/>
  <c r="F714" i="1"/>
  <c r="F715" i="1"/>
  <c r="F724" i="1"/>
  <c r="F732" i="1"/>
  <c r="F736" i="1"/>
  <c r="F734" i="1"/>
  <c r="F747" i="1"/>
  <c r="F722" i="1"/>
  <c r="F727" i="1"/>
  <c r="F717" i="1"/>
  <c r="F721" i="1"/>
  <c r="F756" i="1"/>
  <c r="F730" i="1"/>
  <c r="F745" i="1"/>
  <c r="F741" i="1"/>
  <c r="F753" i="1"/>
  <c r="F728" i="1"/>
  <c r="F729" i="1"/>
  <c r="F738" i="1"/>
  <c r="F739" i="1"/>
  <c r="F751" i="1"/>
  <c r="F752" i="1"/>
  <c r="F735" i="1"/>
  <c r="F716" i="1"/>
  <c r="F720" i="1"/>
  <c r="F743" i="1"/>
  <c r="F760" i="1"/>
  <c r="F733" i="1"/>
  <c r="F737" i="1"/>
  <c r="F754" i="1"/>
  <c r="F740" i="1"/>
  <c r="F731" i="1"/>
  <c r="F748" i="1"/>
  <c r="F750" i="1"/>
  <c r="F761" i="1"/>
  <c r="F725" i="1"/>
  <c r="F742" i="1"/>
  <c r="F758" i="1"/>
  <c r="F755" i="1"/>
  <c r="F719" i="1"/>
  <c r="F718" i="1"/>
  <c r="F749" i="1"/>
  <c r="F713" i="1"/>
  <c r="F726" i="1"/>
  <c r="J20" i="4"/>
  <c r="N20" i="4" s="1"/>
  <c r="E2042" i="1"/>
  <c r="E814" i="1"/>
  <c r="E813" i="1"/>
  <c r="K19" i="4"/>
  <c r="O19" i="4" s="1"/>
  <c r="F1992" i="1"/>
  <c r="F763" i="1"/>
  <c r="F762" i="1"/>
  <c r="S2" i="3"/>
  <c r="S3" i="3"/>
  <c r="S4" i="3"/>
  <c r="K20" i="4" l="1"/>
  <c r="F814" i="1"/>
  <c r="F2042" i="1"/>
  <c r="F813" i="1"/>
  <c r="E2075" i="1"/>
  <c r="E2071" i="1"/>
  <c r="E2060" i="1"/>
  <c r="E2067" i="1"/>
  <c r="E2081" i="1"/>
  <c r="E2087" i="1"/>
  <c r="E2044" i="1"/>
  <c r="E2048" i="1"/>
  <c r="E2053" i="1"/>
  <c r="E2062" i="1"/>
  <c r="E2091" i="1"/>
  <c r="E2055" i="1"/>
  <c r="E2066" i="1"/>
  <c r="E2072" i="1"/>
  <c r="E2077" i="1"/>
  <c r="E2069" i="1"/>
  <c r="E2064" i="1"/>
  <c r="E2086" i="1"/>
  <c r="E2085" i="1"/>
  <c r="E2049" i="1"/>
  <c r="E2059" i="1"/>
  <c r="E2065" i="1"/>
  <c r="E2070" i="1"/>
  <c r="E2054" i="1"/>
  <c r="E2050" i="1"/>
  <c r="E2061" i="1"/>
  <c r="E2080" i="1"/>
  <c r="E2083" i="1"/>
  <c r="E2047" i="1"/>
  <c r="E2089" i="1"/>
  <c r="E2043" i="1"/>
  <c r="E2058" i="1"/>
  <c r="E2082" i="1"/>
  <c r="E2088" i="1"/>
  <c r="E2051" i="1"/>
  <c r="E2068" i="1"/>
  <c r="E2074" i="1"/>
  <c r="E2084" i="1"/>
  <c r="E2078" i="1"/>
  <c r="E2079" i="1"/>
  <c r="E2052" i="1"/>
  <c r="E2063" i="1"/>
  <c r="E2090" i="1"/>
  <c r="E2073" i="1"/>
  <c r="E2045" i="1"/>
  <c r="E2056" i="1"/>
  <c r="E2076" i="1"/>
  <c r="E2046" i="1"/>
  <c r="E2057" i="1"/>
  <c r="F795" i="1"/>
  <c r="F774" i="1"/>
  <c r="F793" i="1"/>
  <c r="F769" i="1"/>
  <c r="F775" i="1"/>
  <c r="F800" i="1"/>
  <c r="F792" i="1"/>
  <c r="F812" i="1"/>
  <c r="F801" i="1"/>
  <c r="F783" i="1"/>
  <c r="F765" i="1"/>
  <c r="F782" i="1"/>
  <c r="F764" i="1"/>
  <c r="F810" i="1"/>
  <c r="F777" i="1"/>
  <c r="F805" i="1"/>
  <c r="F787" i="1"/>
  <c r="F786" i="1"/>
  <c r="F803" i="1"/>
  <c r="F767" i="1"/>
  <c r="F778" i="1"/>
  <c r="F798" i="1"/>
  <c r="F807" i="1"/>
  <c r="F794" i="1"/>
  <c r="F797" i="1"/>
  <c r="F808" i="1"/>
  <c r="F772" i="1"/>
  <c r="F806" i="1"/>
  <c r="F804" i="1"/>
  <c r="F791" i="1"/>
  <c r="F802" i="1"/>
  <c r="F766" i="1"/>
  <c r="F771" i="1"/>
  <c r="F785" i="1"/>
  <c r="F796" i="1"/>
  <c r="F770" i="1"/>
  <c r="F781" i="1"/>
  <c r="F768" i="1"/>
  <c r="F779" i="1"/>
  <c r="F790" i="1"/>
  <c r="F780" i="1"/>
  <c r="F789" i="1"/>
  <c r="F811" i="1"/>
  <c r="F776" i="1"/>
  <c r="F809" i="1"/>
  <c r="F773" i="1"/>
  <c r="F784" i="1"/>
  <c r="F788" i="1"/>
  <c r="F799" i="1"/>
  <c r="J21" i="4"/>
  <c r="E2092" i="1"/>
  <c r="E864" i="1"/>
  <c r="E865" i="1"/>
  <c r="F2008" i="1"/>
  <c r="F2032" i="1"/>
  <c r="F2002" i="1"/>
  <c r="F1993" i="1"/>
  <c r="F2039" i="1"/>
  <c r="F2020" i="1"/>
  <c r="F2029" i="1"/>
  <c r="F2026" i="1"/>
  <c r="F1996" i="1"/>
  <c r="F2011" i="1"/>
  <c r="F2014" i="1"/>
  <c r="F2036" i="1"/>
  <c r="F2017" i="1"/>
  <c r="F1999" i="1"/>
  <c r="F2005" i="1"/>
  <c r="F2023" i="1"/>
  <c r="F2035" i="1"/>
  <c r="F2006" i="1"/>
  <c r="F2021" i="1"/>
  <c r="F2010" i="1"/>
  <c r="F2004" i="1"/>
  <c r="F2025" i="1"/>
  <c r="F2037" i="1"/>
  <c r="F2000" i="1"/>
  <c r="F2015" i="1"/>
  <c r="F2019" i="1"/>
  <c r="F2013" i="1"/>
  <c r="F2034" i="1"/>
  <c r="F2030" i="1"/>
  <c r="F1994" i="1"/>
  <c r="F2009" i="1"/>
  <c r="F2028" i="1"/>
  <c r="F2022" i="1"/>
  <c r="F2024" i="1"/>
  <c r="F2040" i="1"/>
  <c r="F2003" i="1"/>
  <c r="F2038" i="1"/>
  <c r="F2031" i="1"/>
  <c r="F1998" i="1"/>
  <c r="F2018" i="1"/>
  <c r="F2033" i="1"/>
  <c r="F1997" i="1"/>
  <c r="F2007" i="1"/>
  <c r="F2041" i="1"/>
  <c r="F2012" i="1"/>
  <c r="F2027" i="1"/>
  <c r="F2001" i="1"/>
  <c r="F1995" i="1"/>
  <c r="F2016" i="1"/>
  <c r="E862" i="1"/>
  <c r="E824" i="1"/>
  <c r="E845" i="1"/>
  <c r="E815" i="1"/>
  <c r="E853" i="1"/>
  <c r="E840" i="1"/>
  <c r="E859" i="1"/>
  <c r="E828" i="1"/>
  <c r="E823" i="1"/>
  <c r="E854" i="1"/>
  <c r="E858" i="1"/>
  <c r="E846" i="1"/>
  <c r="E816" i="1"/>
  <c r="E817" i="1"/>
  <c r="E860" i="1"/>
  <c r="E834" i="1"/>
  <c r="E836" i="1"/>
  <c r="E835" i="1"/>
  <c r="E848" i="1"/>
  <c r="E851" i="1"/>
  <c r="E827" i="1"/>
  <c r="E842" i="1"/>
  <c r="E830" i="1"/>
  <c r="E841" i="1"/>
  <c r="E852" i="1"/>
  <c r="E833" i="1"/>
  <c r="E822" i="1"/>
  <c r="E821" i="1"/>
  <c r="E829" i="1"/>
  <c r="E839" i="1"/>
  <c r="E818" i="1"/>
  <c r="E863" i="1"/>
  <c r="E857" i="1"/>
  <c r="E847" i="1"/>
  <c r="E825" i="1"/>
  <c r="E861" i="1"/>
  <c r="E837" i="1"/>
  <c r="E843" i="1"/>
  <c r="E831" i="1"/>
  <c r="E844" i="1"/>
  <c r="E849" i="1"/>
  <c r="E850" i="1"/>
  <c r="E855" i="1"/>
  <c r="E820" i="1"/>
  <c r="E856" i="1"/>
  <c r="E826" i="1"/>
  <c r="E832" i="1"/>
  <c r="E819" i="1"/>
  <c r="E838" i="1"/>
  <c r="N21" i="4"/>
  <c r="O20" i="4"/>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F858" i="1" l="1"/>
  <c r="F830" i="1"/>
  <c r="F817" i="1"/>
  <c r="F853" i="1"/>
  <c r="F822" i="1"/>
  <c r="F848" i="1"/>
  <c r="F843" i="1"/>
  <c r="F840" i="1"/>
  <c r="F863" i="1"/>
  <c r="F827" i="1"/>
  <c r="F844" i="1"/>
  <c r="F846" i="1"/>
  <c r="F842" i="1"/>
  <c r="F841" i="1"/>
  <c r="F829" i="1"/>
  <c r="F857" i="1"/>
  <c r="F821" i="1"/>
  <c r="F838" i="1"/>
  <c r="F836" i="1"/>
  <c r="F834" i="1"/>
  <c r="F831" i="1"/>
  <c r="F819" i="1"/>
  <c r="F825" i="1"/>
  <c r="F851" i="1"/>
  <c r="F815" i="1"/>
  <c r="F832" i="1"/>
  <c r="F828" i="1"/>
  <c r="F824" i="1"/>
  <c r="F823" i="1"/>
  <c r="F835" i="1"/>
  <c r="F845" i="1"/>
  <c r="F862" i="1"/>
  <c r="F826" i="1"/>
  <c r="F818" i="1"/>
  <c r="F816" i="1"/>
  <c r="F855" i="1"/>
  <c r="F861" i="1"/>
  <c r="F839" i="1"/>
  <c r="F856" i="1"/>
  <c r="F820" i="1"/>
  <c r="F860" i="1"/>
  <c r="F859" i="1"/>
  <c r="F847" i="1"/>
  <c r="F833" i="1"/>
  <c r="F850" i="1"/>
  <c r="F854" i="1"/>
  <c r="F852" i="1"/>
  <c r="F849" i="1"/>
  <c r="F837" i="1"/>
  <c r="E913" i="1"/>
  <c r="E906" i="1"/>
  <c r="E870" i="1"/>
  <c r="E878" i="1"/>
  <c r="E871" i="1"/>
  <c r="E881" i="1"/>
  <c r="E907" i="1"/>
  <c r="E899" i="1"/>
  <c r="E896" i="1"/>
  <c r="E889" i="1"/>
  <c r="E914" i="1"/>
  <c r="E888" i="1"/>
  <c r="E895" i="1"/>
  <c r="E886" i="1"/>
  <c r="E897" i="1"/>
  <c r="E872" i="1"/>
  <c r="E902" i="1"/>
  <c r="E905" i="1"/>
  <c r="E880" i="1"/>
  <c r="E891" i="1"/>
  <c r="E882" i="1"/>
  <c r="E910" i="1"/>
  <c r="E874" i="1"/>
  <c r="E885" i="1"/>
  <c r="E890" i="1"/>
  <c r="E883" i="1"/>
  <c r="E866" i="1"/>
  <c r="E869" i="1"/>
  <c r="E904" i="1"/>
  <c r="E868" i="1"/>
  <c r="E879" i="1"/>
  <c r="E900" i="1"/>
  <c r="E893" i="1"/>
  <c r="E876" i="1"/>
  <c r="E877" i="1"/>
  <c r="E898" i="1"/>
  <c r="E909" i="1"/>
  <c r="E873" i="1"/>
  <c r="E908" i="1"/>
  <c r="E901" i="1"/>
  <c r="E903" i="1"/>
  <c r="E867" i="1"/>
  <c r="E884" i="1"/>
  <c r="E894" i="1"/>
  <c r="E887" i="1"/>
  <c r="E912" i="1"/>
  <c r="E875" i="1"/>
  <c r="E892" i="1"/>
  <c r="E911" i="1"/>
  <c r="F2075" i="1"/>
  <c r="F2072" i="1"/>
  <c r="F2045" i="1"/>
  <c r="F2090" i="1"/>
  <c r="F2070" i="1"/>
  <c r="F2046" i="1"/>
  <c r="F2057" i="1"/>
  <c r="F2056" i="1"/>
  <c r="F2082" i="1"/>
  <c r="F2060" i="1"/>
  <c r="F2068" i="1"/>
  <c r="F2086" i="1"/>
  <c r="F2050" i="1"/>
  <c r="F2064" i="1"/>
  <c r="F2043" i="1"/>
  <c r="F2079" i="1"/>
  <c r="F2061" i="1"/>
  <c r="F2081" i="1"/>
  <c r="F2088" i="1"/>
  <c r="F2049" i="1"/>
  <c r="F2078" i="1"/>
  <c r="F2054" i="1"/>
  <c r="F2067" i="1"/>
  <c r="F2077" i="1"/>
  <c r="F2087" i="1"/>
  <c r="F2044" i="1"/>
  <c r="F2055" i="1"/>
  <c r="F2071" i="1"/>
  <c r="F2080" i="1"/>
  <c r="F2091" i="1"/>
  <c r="F2048" i="1"/>
  <c r="F2065" i="1"/>
  <c r="F2073" i="1"/>
  <c r="F2084" i="1"/>
  <c r="F2052" i="1"/>
  <c r="F2059" i="1"/>
  <c r="F2066" i="1"/>
  <c r="F2076" i="1"/>
  <c r="F2063" i="1"/>
  <c r="F2089" i="1"/>
  <c r="F2053" i="1"/>
  <c r="F2058" i="1"/>
  <c r="F2069" i="1"/>
  <c r="F2074" i="1"/>
  <c r="F2083" i="1"/>
  <c r="F2047" i="1"/>
  <c r="F2051" i="1"/>
  <c r="F2062" i="1"/>
  <c r="F2085" i="1"/>
  <c r="K21" i="4"/>
  <c r="O21" i="4" s="1"/>
  <c r="F2092" i="1"/>
  <c r="F865" i="1"/>
  <c r="F864" i="1"/>
  <c r="E2119" i="1"/>
  <c r="E2112" i="1"/>
  <c r="E2120" i="1"/>
  <c r="E2135" i="1"/>
  <c r="E2129" i="1"/>
  <c r="E2137" i="1"/>
  <c r="E2130" i="1"/>
  <c r="E2138" i="1"/>
  <c r="E2111" i="1"/>
  <c r="E2139" i="1"/>
  <c r="E2093" i="1"/>
  <c r="E2107" i="1"/>
  <c r="E2101" i="1"/>
  <c r="E2102" i="1"/>
  <c r="E2117" i="1"/>
  <c r="E2125" i="1"/>
  <c r="E2094" i="1"/>
  <c r="E2099" i="1"/>
  <c r="E2114" i="1"/>
  <c r="E2108" i="1"/>
  <c r="E2141" i="1"/>
  <c r="E2124" i="1"/>
  <c r="E2118" i="1"/>
  <c r="E2095" i="1"/>
  <c r="E2132" i="1"/>
  <c r="E2126" i="1"/>
  <c r="E2105" i="1"/>
  <c r="E2136" i="1"/>
  <c r="E2113" i="1"/>
  <c r="E2096" i="1"/>
  <c r="E2123" i="1"/>
  <c r="E2100" i="1"/>
  <c r="E2131" i="1"/>
  <c r="E2106" i="1"/>
  <c r="E2128" i="1"/>
  <c r="E2109" i="1"/>
  <c r="E2098" i="1"/>
  <c r="E2134" i="1"/>
  <c r="E2115" i="1"/>
  <c r="E2104" i="1"/>
  <c r="E2140" i="1"/>
  <c r="E2121" i="1"/>
  <c r="E2110" i="1"/>
  <c r="E2127" i="1"/>
  <c r="E2116" i="1"/>
  <c r="E2097" i="1"/>
  <c r="E2133" i="1"/>
  <c r="E2122" i="1"/>
  <c r="E2103" i="1"/>
  <c r="J22" i="4"/>
  <c r="N22" i="4" s="1"/>
  <c r="E916" i="1"/>
  <c r="E2142" i="1"/>
  <c r="E915" i="1"/>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J23" i="4" l="1"/>
  <c r="E2192" i="1"/>
  <c r="E967" i="1"/>
  <c r="E966" i="1"/>
  <c r="E964" i="1"/>
  <c r="E962" i="1"/>
  <c r="E950" i="1"/>
  <c r="E960" i="1"/>
  <c r="E929" i="1"/>
  <c r="E961" i="1"/>
  <c r="E930" i="1"/>
  <c r="E942" i="1"/>
  <c r="E919" i="1"/>
  <c r="E938" i="1"/>
  <c r="E953" i="1"/>
  <c r="E918" i="1"/>
  <c r="E948" i="1"/>
  <c r="E943" i="1"/>
  <c r="E920" i="1"/>
  <c r="E917" i="1"/>
  <c r="E932" i="1"/>
  <c r="E924" i="1"/>
  <c r="E947" i="1"/>
  <c r="E926" i="1"/>
  <c r="E954" i="1"/>
  <c r="E935" i="1"/>
  <c r="E956" i="1"/>
  <c r="E937" i="1"/>
  <c r="E965" i="1"/>
  <c r="E944" i="1"/>
  <c r="E925" i="1"/>
  <c r="E936" i="1"/>
  <c r="E923" i="1"/>
  <c r="E931" i="1"/>
  <c r="E941" i="1"/>
  <c r="E955" i="1"/>
  <c r="E959" i="1"/>
  <c r="E949" i="1"/>
  <c r="E951" i="1"/>
  <c r="E927" i="1"/>
  <c r="E963" i="1"/>
  <c r="E933" i="1"/>
  <c r="E957" i="1"/>
  <c r="E940" i="1"/>
  <c r="E946" i="1"/>
  <c r="E952" i="1"/>
  <c r="E921" i="1"/>
  <c r="E922" i="1"/>
  <c r="E958" i="1"/>
  <c r="E939" i="1"/>
  <c r="E928" i="1"/>
  <c r="E945" i="1"/>
  <c r="E934" i="1"/>
  <c r="E2178" i="1"/>
  <c r="E2173" i="1"/>
  <c r="E2191" i="1"/>
  <c r="E2169" i="1"/>
  <c r="E2182" i="1"/>
  <c r="E2146" i="1"/>
  <c r="E2184" i="1"/>
  <c r="E2180" i="1"/>
  <c r="E2171" i="1"/>
  <c r="E2165" i="1"/>
  <c r="E2157" i="1"/>
  <c r="E2170" i="1"/>
  <c r="E2177" i="1"/>
  <c r="E2166" i="1"/>
  <c r="E2162" i="1"/>
  <c r="E2186" i="1"/>
  <c r="E2179" i="1"/>
  <c r="E2187" i="1"/>
  <c r="E2151" i="1"/>
  <c r="E2164" i="1"/>
  <c r="E2167" i="1"/>
  <c r="E2156" i="1"/>
  <c r="E2154" i="1"/>
  <c r="E2168" i="1"/>
  <c r="E2161" i="1"/>
  <c r="E2176" i="1"/>
  <c r="E2174" i="1"/>
  <c r="E2153" i="1"/>
  <c r="E2160" i="1"/>
  <c r="E2181" i="1"/>
  <c r="E2158" i="1"/>
  <c r="E2148" i="1"/>
  <c r="E2150" i="1"/>
  <c r="E2155" i="1"/>
  <c r="E2175" i="1"/>
  <c r="E2152" i="1"/>
  <c r="E2190" i="1"/>
  <c r="E2183" i="1"/>
  <c r="E2163" i="1"/>
  <c r="E2185" i="1"/>
  <c r="E2172" i="1"/>
  <c r="E2147" i="1"/>
  <c r="E2145" i="1"/>
  <c r="E2159" i="1"/>
  <c r="E2144" i="1"/>
  <c r="E2143" i="1"/>
  <c r="E2188" i="1"/>
  <c r="E2149" i="1"/>
  <c r="E2189" i="1"/>
  <c r="F2115" i="1"/>
  <c r="F2104" i="1"/>
  <c r="F2140" i="1"/>
  <c r="F2126" i="1"/>
  <c r="F2100" i="1"/>
  <c r="F2136" i="1"/>
  <c r="F2108" i="1"/>
  <c r="F2118" i="1"/>
  <c r="F2093" i="1"/>
  <c r="F2129" i="1"/>
  <c r="F2133" i="1"/>
  <c r="F2097" i="1"/>
  <c r="F2122" i="1"/>
  <c r="F2111" i="1"/>
  <c r="F2125" i="1"/>
  <c r="F2138" i="1"/>
  <c r="F2094" i="1"/>
  <c r="F2105" i="1"/>
  <c r="F2096" i="1"/>
  <c r="F2119" i="1"/>
  <c r="F2130" i="1"/>
  <c r="F2141" i="1"/>
  <c r="F2098" i="1"/>
  <c r="F2106" i="1"/>
  <c r="F2113" i="1"/>
  <c r="F2123" i="1"/>
  <c r="F2134" i="1"/>
  <c r="F2103" i="1"/>
  <c r="F2117" i="1"/>
  <c r="F2099" i="1"/>
  <c r="F2107" i="1"/>
  <c r="F2116" i="1"/>
  <c r="F2127" i="1"/>
  <c r="F2114" i="1"/>
  <c r="F2128" i="1"/>
  <c r="F2110" i="1"/>
  <c r="F2137" i="1"/>
  <c r="F2101" i="1"/>
  <c r="F2109" i="1"/>
  <c r="F2120" i="1"/>
  <c r="F2124" i="1"/>
  <c r="F2139" i="1"/>
  <c r="F2121" i="1"/>
  <c r="F2131" i="1"/>
  <c r="F2095" i="1"/>
  <c r="F2102" i="1"/>
  <c r="F2112" i="1"/>
  <c r="F2135" i="1"/>
  <c r="F2132" i="1"/>
  <c r="K22" i="4"/>
  <c r="F916" i="1"/>
  <c r="F2142" i="1"/>
  <c r="F915" i="1"/>
  <c r="F906" i="1"/>
  <c r="F894" i="1"/>
  <c r="F866" i="1"/>
  <c r="F902" i="1"/>
  <c r="F897" i="1"/>
  <c r="F907" i="1"/>
  <c r="F889" i="1"/>
  <c r="F879" i="1"/>
  <c r="F876" i="1"/>
  <c r="F871" i="1"/>
  <c r="F884" i="1"/>
  <c r="F913" i="1"/>
  <c r="F901" i="1"/>
  <c r="F903" i="1"/>
  <c r="F912" i="1"/>
  <c r="F875" i="1"/>
  <c r="F886" i="1"/>
  <c r="F890" i="1"/>
  <c r="F909" i="1"/>
  <c r="F914" i="1"/>
  <c r="F870" i="1"/>
  <c r="F905" i="1"/>
  <c r="F869" i="1"/>
  <c r="F880" i="1"/>
  <c r="F900" i="1"/>
  <c r="F867" i="1"/>
  <c r="F878" i="1"/>
  <c r="F899" i="1"/>
  <c r="F911" i="1"/>
  <c r="F874" i="1"/>
  <c r="F908" i="1"/>
  <c r="F873" i="1"/>
  <c r="F877" i="1"/>
  <c r="F888" i="1"/>
  <c r="F893" i="1"/>
  <c r="F904" i="1"/>
  <c r="F868" i="1"/>
  <c r="F883" i="1"/>
  <c r="F885" i="1"/>
  <c r="F896" i="1"/>
  <c r="F887" i="1"/>
  <c r="F898" i="1"/>
  <c r="F872" i="1"/>
  <c r="F891" i="1"/>
  <c r="F895" i="1"/>
  <c r="F910" i="1"/>
  <c r="F881" i="1"/>
  <c r="F892" i="1"/>
  <c r="F882" i="1"/>
  <c r="N23" i="4"/>
  <c r="O22" i="4"/>
  <c r="F949" i="1" l="1"/>
  <c r="F955" i="1"/>
  <c r="F935" i="1"/>
  <c r="F919" i="1"/>
  <c r="F963" i="1"/>
  <c r="F933" i="1"/>
  <c r="F956" i="1"/>
  <c r="F937" i="1"/>
  <c r="F943" i="1"/>
  <c r="F959" i="1"/>
  <c r="F927" i="1"/>
  <c r="F921" i="1"/>
  <c r="F929" i="1"/>
  <c r="F941" i="1"/>
  <c r="F923" i="1"/>
  <c r="F944" i="1"/>
  <c r="F951" i="1"/>
  <c r="F958" i="1"/>
  <c r="F922" i="1"/>
  <c r="F925" i="1"/>
  <c r="F931" i="1"/>
  <c r="F926" i="1"/>
  <c r="F952" i="1"/>
  <c r="F961" i="1"/>
  <c r="F918" i="1"/>
  <c r="F924" i="1"/>
  <c r="F936" i="1"/>
  <c r="F920" i="1"/>
  <c r="F946" i="1"/>
  <c r="F954" i="1"/>
  <c r="F960" i="1"/>
  <c r="F917" i="1"/>
  <c r="F948" i="1"/>
  <c r="F930" i="1"/>
  <c r="F940" i="1"/>
  <c r="F947" i="1"/>
  <c r="F953" i="1"/>
  <c r="F965" i="1"/>
  <c r="F962" i="1"/>
  <c r="F942" i="1"/>
  <c r="F934" i="1"/>
  <c r="F939" i="1"/>
  <c r="F945" i="1"/>
  <c r="F957" i="1"/>
  <c r="F964" i="1"/>
  <c r="F928" i="1"/>
  <c r="F932" i="1"/>
  <c r="F938" i="1"/>
  <c r="F950" i="1"/>
  <c r="F2163" i="1"/>
  <c r="F2190" i="1"/>
  <c r="F2157" i="1"/>
  <c r="F2144" i="1"/>
  <c r="F2154" i="1"/>
  <c r="F2186" i="1"/>
  <c r="F2184" i="1"/>
  <c r="F2168" i="1"/>
  <c r="F2189" i="1"/>
  <c r="F2147" i="1"/>
  <c r="F2181" i="1"/>
  <c r="F2171" i="1"/>
  <c r="F2146" i="1"/>
  <c r="F2151" i="1"/>
  <c r="F2172" i="1"/>
  <c r="F2177" i="1"/>
  <c r="F2159" i="1"/>
  <c r="F2162" i="1"/>
  <c r="F2191" i="1"/>
  <c r="F2175" i="1"/>
  <c r="F2185" i="1"/>
  <c r="F2149" i="1"/>
  <c r="F2164" i="1"/>
  <c r="F2152" i="1"/>
  <c r="F2148" i="1"/>
  <c r="F2179" i="1"/>
  <c r="F2143" i="1"/>
  <c r="F2158" i="1"/>
  <c r="F2145" i="1"/>
  <c r="F2153" i="1"/>
  <c r="F2173" i="1"/>
  <c r="F2188" i="1"/>
  <c r="F2187" i="1"/>
  <c r="F2183" i="1"/>
  <c r="F2166" i="1"/>
  <c r="F2167" i="1"/>
  <c r="F2182" i="1"/>
  <c r="F2178" i="1"/>
  <c r="F2174" i="1"/>
  <c r="F2180" i="1"/>
  <c r="F2150" i="1"/>
  <c r="F2161" i="1"/>
  <c r="F2176" i="1"/>
  <c r="F2169" i="1"/>
  <c r="F2165" i="1"/>
  <c r="F2155" i="1"/>
  <c r="F2170" i="1"/>
  <c r="F2160" i="1"/>
  <c r="F2156" i="1"/>
  <c r="E974" i="1"/>
  <c r="E971" i="1"/>
  <c r="E968" i="1"/>
  <c r="E973" i="1"/>
  <c r="E969" i="1"/>
  <c r="E970" i="1"/>
  <c r="E972" i="1"/>
  <c r="K23" i="4"/>
  <c r="O23" i="4" s="1"/>
  <c r="F967" i="1"/>
  <c r="F966" i="1"/>
  <c r="F2192" i="1"/>
  <c r="E2237" i="1"/>
  <c r="E2208" i="1"/>
  <c r="E2215" i="1"/>
  <c r="E2227" i="1"/>
  <c r="E2201" i="1"/>
  <c r="E2222" i="1"/>
  <c r="E2234" i="1"/>
  <c r="E2196" i="1"/>
  <c r="E2240" i="1"/>
  <c r="E2232" i="1"/>
  <c r="E2233" i="1"/>
  <c r="E2197" i="1"/>
  <c r="E2209" i="1"/>
  <c r="E2198" i="1"/>
  <c r="E2225" i="1"/>
  <c r="E2214" i="1"/>
  <c r="E2204" i="1"/>
  <c r="E2207" i="1"/>
  <c r="E2226" i="1"/>
  <c r="E2219" i="1"/>
  <c r="E2216" i="1"/>
  <c r="E2241" i="1"/>
  <c r="E2205" i="1"/>
  <c r="E2218" i="1"/>
  <c r="E2210" i="1"/>
  <c r="E2213" i="1"/>
  <c r="E2235" i="1"/>
  <c r="E2199" i="1"/>
  <c r="E2212" i="1"/>
  <c r="E2220" i="1"/>
  <c r="E2221" i="1"/>
  <c r="E2229" i="1"/>
  <c r="E2193" i="1"/>
  <c r="E2206" i="1"/>
  <c r="E2228" i="1"/>
  <c r="E2231" i="1"/>
  <c r="E2223" i="1"/>
  <c r="E2236" i="1"/>
  <c r="E2200" i="1"/>
  <c r="E2238" i="1"/>
  <c r="E2239" i="1"/>
  <c r="E2217" i="1"/>
  <c r="E2230" i="1"/>
  <c r="E2194" i="1"/>
  <c r="E2195" i="1"/>
  <c r="E2211" i="1"/>
  <c r="E2224" i="1"/>
  <c r="E2202" i="1"/>
  <c r="E2203" i="1"/>
  <c r="J24" i="4"/>
  <c r="N24" i="4" s="1"/>
  <c r="E976" i="1"/>
  <c r="E975" i="1"/>
  <c r="E2242" i="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E2276" i="1" l="1"/>
  <c r="E2286" i="1"/>
  <c r="E2256" i="1"/>
  <c r="E2255" i="1"/>
  <c r="E2252" i="1"/>
  <c r="E2251" i="1"/>
  <c r="E2249" i="1"/>
  <c r="E2246" i="1"/>
  <c r="E2245" i="1"/>
  <c r="E2244" i="1"/>
  <c r="E2243" i="1"/>
  <c r="E2289" i="1"/>
  <c r="E2291" i="1"/>
  <c r="E2288" i="1"/>
  <c r="E2287" i="1"/>
  <c r="E2285" i="1"/>
  <c r="E2282" i="1"/>
  <c r="E2281" i="1"/>
  <c r="E2280" i="1"/>
  <c r="E2279" i="1"/>
  <c r="E2275" i="1"/>
  <c r="E2264" i="1"/>
  <c r="E2263" i="1"/>
  <c r="E2262" i="1"/>
  <c r="E2261" i="1"/>
  <c r="E2257" i="1"/>
  <c r="E2273" i="1"/>
  <c r="E2268" i="1"/>
  <c r="E2270" i="1"/>
  <c r="E2269" i="1"/>
  <c r="E2267" i="1"/>
  <c r="E2250" i="1"/>
  <c r="E2258" i="1"/>
  <c r="E2274" i="1"/>
  <c r="E2266" i="1"/>
  <c r="E2253" i="1"/>
  <c r="E2272" i="1"/>
  <c r="E2259" i="1"/>
  <c r="E2278" i="1"/>
  <c r="E2265" i="1"/>
  <c r="E2248" i="1"/>
  <c r="E2284" i="1"/>
  <c r="E2271" i="1"/>
  <c r="E2254" i="1"/>
  <c r="E2290" i="1"/>
  <c r="E2277" i="1"/>
  <c r="E2260" i="1"/>
  <c r="E2247" i="1"/>
  <c r="E2283" i="1"/>
  <c r="F973" i="1"/>
  <c r="F969" i="1"/>
  <c r="F972" i="1"/>
  <c r="F971" i="1"/>
  <c r="F970" i="1"/>
  <c r="F968" i="1"/>
  <c r="F974" i="1"/>
  <c r="E1009" i="1"/>
  <c r="E991" i="1"/>
  <c r="E1008" i="1"/>
  <c r="E980" i="1"/>
  <c r="E1001" i="1"/>
  <c r="E1024" i="1"/>
  <c r="E978" i="1"/>
  <c r="E977" i="1"/>
  <c r="E1019" i="1"/>
  <c r="E979" i="1"/>
  <c r="E1022" i="1"/>
  <c r="E1021" i="1"/>
  <c r="E1020" i="1"/>
  <c r="E1025" i="1"/>
  <c r="E998" i="1"/>
  <c r="E983" i="1"/>
  <c r="E1014" i="1"/>
  <c r="E1013" i="1"/>
  <c r="E1010" i="1"/>
  <c r="E1015" i="1"/>
  <c r="E1004" i="1"/>
  <c r="E1003" i="1"/>
  <c r="E1002" i="1"/>
  <c r="E1007" i="1"/>
  <c r="E1016" i="1"/>
  <c r="E986" i="1"/>
  <c r="E985" i="1"/>
  <c r="E984" i="1"/>
  <c r="E989" i="1"/>
  <c r="E990" i="1"/>
  <c r="E992" i="1"/>
  <c r="E997" i="1"/>
  <c r="E996" i="1"/>
  <c r="E995" i="1"/>
  <c r="E999" i="1"/>
  <c r="E1011" i="1"/>
  <c r="E981" i="1"/>
  <c r="E1017" i="1"/>
  <c r="E994" i="1"/>
  <c r="E987" i="1"/>
  <c r="E1000" i="1"/>
  <c r="E993" i="1"/>
  <c r="E1006" i="1"/>
  <c r="E1005" i="1"/>
  <c r="E1012" i="1"/>
  <c r="E1023" i="1"/>
  <c r="E982" i="1"/>
  <c r="E1018" i="1"/>
  <c r="E988" i="1"/>
  <c r="K24" i="4"/>
  <c r="F976" i="1"/>
  <c r="F975" i="1"/>
  <c r="F2242" i="1"/>
  <c r="J25" i="4"/>
  <c r="E1027" i="1"/>
  <c r="E1026" i="1"/>
  <c r="E2292" i="1"/>
  <c r="F2208" i="1"/>
  <c r="F2240" i="1"/>
  <c r="F2231" i="1"/>
  <c r="F2235" i="1"/>
  <c r="F2220" i="1"/>
  <c r="F2193" i="1"/>
  <c r="F2195" i="1"/>
  <c r="F2229" i="1"/>
  <c r="F2234" i="1"/>
  <c r="F2216" i="1"/>
  <c r="F2217" i="1"/>
  <c r="F2207" i="1"/>
  <c r="F2202" i="1"/>
  <c r="F2199" i="1"/>
  <c r="F2226" i="1"/>
  <c r="F2213" i="1"/>
  <c r="F2211" i="1"/>
  <c r="F2238" i="1"/>
  <c r="F2198" i="1"/>
  <c r="F2204" i="1"/>
  <c r="F2225" i="1"/>
  <c r="F2222" i="1"/>
  <c r="F2239" i="1"/>
  <c r="F2203" i="1"/>
  <c r="F2212" i="1"/>
  <c r="F2219" i="1"/>
  <c r="F2233" i="1"/>
  <c r="F2197" i="1"/>
  <c r="F2206" i="1"/>
  <c r="F2228" i="1"/>
  <c r="F2227" i="1"/>
  <c r="F2236" i="1"/>
  <c r="F2200" i="1"/>
  <c r="F2237" i="1"/>
  <c r="F2221" i="1"/>
  <c r="F2230" i="1"/>
  <c r="F2194" i="1"/>
  <c r="F2215" i="1"/>
  <c r="F2224" i="1"/>
  <c r="F2201" i="1"/>
  <c r="F2218" i="1"/>
  <c r="F2214" i="1"/>
  <c r="F2210" i="1"/>
  <c r="F2223" i="1"/>
  <c r="F2232" i="1"/>
  <c r="F2241" i="1"/>
  <c r="F2196" i="1"/>
  <c r="F2209" i="1"/>
  <c r="F2205" i="1"/>
  <c r="N25" i="4"/>
  <c r="O24" i="4"/>
  <c r="B1" i="3"/>
  <c r="AB11" i="3"/>
  <c r="AB10" i="3"/>
  <c r="AB9" i="3"/>
  <c r="AB8" i="3"/>
  <c r="AB7" i="3"/>
  <c r="AB6" i="3"/>
  <c r="AB5" i="3"/>
  <c r="AB4" i="3"/>
  <c r="Y10" i="3"/>
  <c r="Y9" i="3"/>
  <c r="Y8" i="3"/>
  <c r="B57" i="3"/>
  <c r="F1019" i="1" l="1"/>
  <c r="F1016" i="1"/>
  <c r="F998" i="1"/>
  <c r="F1020" i="1"/>
  <c r="F995" i="1"/>
  <c r="F983" i="1"/>
  <c r="F1008" i="1"/>
  <c r="F1011" i="1"/>
  <c r="F1015" i="1"/>
  <c r="F992" i="1"/>
  <c r="F1002" i="1"/>
  <c r="F1004" i="1"/>
  <c r="F986" i="1"/>
  <c r="F993" i="1"/>
  <c r="F1014" i="1"/>
  <c r="F997" i="1"/>
  <c r="F978" i="1"/>
  <c r="F985" i="1"/>
  <c r="F977" i="1"/>
  <c r="F1021" i="1"/>
  <c r="F1013" i="1"/>
  <c r="F1007" i="1"/>
  <c r="F1022" i="1"/>
  <c r="F1023" i="1"/>
  <c r="F979" i="1"/>
  <c r="F990" i="1"/>
  <c r="F980" i="1"/>
  <c r="F987" i="1"/>
  <c r="F1009" i="1"/>
  <c r="F1005" i="1"/>
  <c r="F1001" i="1"/>
  <c r="F984" i="1"/>
  <c r="F999" i="1"/>
  <c r="F991" i="1"/>
  <c r="F994" i="1"/>
  <c r="F1003" i="1"/>
  <c r="F1024" i="1"/>
  <c r="F988" i="1"/>
  <c r="F1010" i="1"/>
  <c r="F1018" i="1"/>
  <c r="F982" i="1"/>
  <c r="F1017" i="1"/>
  <c r="F1012" i="1"/>
  <c r="F981" i="1"/>
  <c r="F1025" i="1"/>
  <c r="F1006" i="1"/>
  <c r="F989" i="1"/>
  <c r="F1000" i="1"/>
  <c r="F996" i="1"/>
  <c r="E2334" i="1"/>
  <c r="E2321" i="1"/>
  <c r="E2339" i="1"/>
  <c r="E2317" i="1"/>
  <c r="E2305" i="1"/>
  <c r="E2299" i="1"/>
  <c r="E2327" i="1"/>
  <c r="E2341" i="1"/>
  <c r="E2316" i="1"/>
  <c r="E2306" i="1"/>
  <c r="E2297" i="1"/>
  <c r="E2330" i="1"/>
  <c r="E2322" i="1"/>
  <c r="E2311" i="1"/>
  <c r="E2309" i="1"/>
  <c r="E2329" i="1"/>
  <c r="E2298" i="1"/>
  <c r="E2294" i="1"/>
  <c r="E2333" i="1"/>
  <c r="E2340" i="1"/>
  <c r="E2323" i="1"/>
  <c r="E2293" i="1"/>
  <c r="E2304" i="1"/>
  <c r="E2315" i="1"/>
  <c r="E2324" i="1"/>
  <c r="E2303" i="1"/>
  <c r="E2335" i="1"/>
  <c r="E2312" i="1"/>
  <c r="E2325" i="1"/>
  <c r="E2338" i="1"/>
  <c r="E2302" i="1"/>
  <c r="E2336" i="1"/>
  <c r="E2319" i="1"/>
  <c r="E2332" i="1"/>
  <c r="E2296" i="1"/>
  <c r="E2313" i="1"/>
  <c r="E2326" i="1"/>
  <c r="E2300" i="1"/>
  <c r="E2307" i="1"/>
  <c r="E2320" i="1"/>
  <c r="E2310" i="1"/>
  <c r="E2337" i="1"/>
  <c r="E2301" i="1"/>
  <c r="E2314" i="1"/>
  <c r="E2318" i="1"/>
  <c r="E2331" i="1"/>
  <c r="E2295" i="1"/>
  <c r="E2308" i="1"/>
  <c r="E2328" i="1"/>
  <c r="E1034" i="1"/>
  <c r="E1062" i="1"/>
  <c r="E1044" i="1"/>
  <c r="E1048" i="1"/>
  <c r="E1059" i="1"/>
  <c r="E1076" i="1"/>
  <c r="E1075" i="1"/>
  <c r="E1074" i="1"/>
  <c r="E1073" i="1"/>
  <c r="E1061" i="1"/>
  <c r="E1042" i="1"/>
  <c r="E1053" i="1"/>
  <c r="E1068" i="1"/>
  <c r="E1067" i="1"/>
  <c r="E1064" i="1"/>
  <c r="E1063" i="1"/>
  <c r="E1051" i="1"/>
  <c r="E1072" i="1"/>
  <c r="E1036" i="1"/>
  <c r="E1047" i="1"/>
  <c r="E1058" i="1"/>
  <c r="E1057" i="1"/>
  <c r="E1056" i="1"/>
  <c r="E1055" i="1"/>
  <c r="E1043" i="1"/>
  <c r="E1052" i="1"/>
  <c r="E1066" i="1"/>
  <c r="E1030" i="1"/>
  <c r="E1041" i="1"/>
  <c r="E1050" i="1"/>
  <c r="E1049" i="1"/>
  <c r="E1046" i="1"/>
  <c r="E1045" i="1"/>
  <c r="E1033" i="1"/>
  <c r="E1060" i="1"/>
  <c r="E1071" i="1"/>
  <c r="E1035" i="1"/>
  <c r="E1040" i="1"/>
  <c r="E1039" i="1"/>
  <c r="E1038" i="1"/>
  <c r="E1037" i="1"/>
  <c r="E1070" i="1"/>
  <c r="E1032" i="1"/>
  <c r="E1031" i="1"/>
  <c r="E1028" i="1"/>
  <c r="E1054" i="1"/>
  <c r="E1069" i="1"/>
  <c r="E1065" i="1"/>
  <c r="E1029" i="1"/>
  <c r="K25" i="4"/>
  <c r="F2292" i="1"/>
  <c r="F1027" i="1"/>
  <c r="F1026" i="1"/>
  <c r="J26" i="4"/>
  <c r="E2342" i="1"/>
  <c r="E1078" i="1"/>
  <c r="E1077" i="1"/>
  <c r="F2271" i="1"/>
  <c r="F2264" i="1"/>
  <c r="F2282" i="1"/>
  <c r="F2244" i="1"/>
  <c r="F2262" i="1"/>
  <c r="F2276" i="1"/>
  <c r="F2283" i="1"/>
  <c r="F2253" i="1"/>
  <c r="F2270" i="1"/>
  <c r="F2256" i="1"/>
  <c r="F2249" i="1"/>
  <c r="F2258" i="1"/>
  <c r="F2246" i="1"/>
  <c r="F2243" i="1"/>
  <c r="F2247" i="1"/>
  <c r="F2255" i="1"/>
  <c r="F2261" i="1"/>
  <c r="F2285" i="1"/>
  <c r="F2265" i="1"/>
  <c r="F2291" i="1"/>
  <c r="F2279" i="1"/>
  <c r="F2288" i="1"/>
  <c r="F2267" i="1"/>
  <c r="F2273" i="1"/>
  <c r="F2274" i="1"/>
  <c r="F2287" i="1"/>
  <c r="F2280" i="1"/>
  <c r="F2252" i="1"/>
  <c r="F2289" i="1"/>
  <c r="F2286" i="1"/>
  <c r="F2250" i="1"/>
  <c r="F2259" i="1"/>
  <c r="F2268" i="1"/>
  <c r="F2277" i="1"/>
  <c r="F2266" i="1"/>
  <c r="F2275" i="1"/>
  <c r="F2272" i="1"/>
  <c r="F2245" i="1"/>
  <c r="F2281" i="1"/>
  <c r="F2278" i="1"/>
  <c r="F2251" i="1"/>
  <c r="F2248" i="1"/>
  <c r="F2284" i="1"/>
  <c r="F2257" i="1"/>
  <c r="F2254" i="1"/>
  <c r="F2290" i="1"/>
  <c r="F2263" i="1"/>
  <c r="F2260" i="1"/>
  <c r="F2269" i="1"/>
  <c r="N26" i="4"/>
  <c r="O25" i="4"/>
  <c r="X2" i="1"/>
  <c r="E1118" i="1" l="1"/>
  <c r="E1082" i="1"/>
  <c r="E1123" i="1"/>
  <c r="E1112" i="1"/>
  <c r="E1092" i="1"/>
  <c r="E1103" i="1"/>
  <c r="E1088" i="1"/>
  <c r="E1110" i="1"/>
  <c r="E1122" i="1"/>
  <c r="E1080" i="1"/>
  <c r="E1100" i="1"/>
  <c r="E1111" i="1"/>
  <c r="E1121" i="1"/>
  <c r="E1091" i="1"/>
  <c r="E1079" i="1"/>
  <c r="E1124" i="1"/>
  <c r="E1104" i="1"/>
  <c r="E1081" i="1"/>
  <c r="E1099" i="1"/>
  <c r="E1087" i="1"/>
  <c r="E1116" i="1"/>
  <c r="E1097" i="1"/>
  <c r="E1106" i="1"/>
  <c r="E1109" i="1"/>
  <c r="E1098" i="1"/>
  <c r="E1126" i="1"/>
  <c r="E1093" i="1"/>
  <c r="E1127" i="1"/>
  <c r="E1086" i="1"/>
  <c r="E1094" i="1"/>
  <c r="E1105" i="1"/>
  <c r="E1085" i="1"/>
  <c r="E1117" i="1"/>
  <c r="E1115" i="1"/>
  <c r="E1089" i="1"/>
  <c r="E1125" i="1"/>
  <c r="E1101" i="1"/>
  <c r="E1107" i="1"/>
  <c r="E1095" i="1"/>
  <c r="E1090" i="1"/>
  <c r="E1113" i="1"/>
  <c r="E1096" i="1"/>
  <c r="E1119" i="1"/>
  <c r="E1102" i="1"/>
  <c r="E1108" i="1"/>
  <c r="E1114" i="1"/>
  <c r="E1083" i="1"/>
  <c r="E1084" i="1"/>
  <c r="E1120" i="1"/>
  <c r="F2309" i="1"/>
  <c r="F2298" i="1"/>
  <c r="F2333" i="1"/>
  <c r="F2322" i="1"/>
  <c r="F2334" i="1"/>
  <c r="F2310" i="1"/>
  <c r="F2337" i="1"/>
  <c r="F2301" i="1"/>
  <c r="F2317" i="1"/>
  <c r="F2332" i="1"/>
  <c r="F2296" i="1"/>
  <c r="F2327" i="1"/>
  <c r="F2300" i="1"/>
  <c r="F2331" i="1"/>
  <c r="F2295" i="1"/>
  <c r="F2311" i="1"/>
  <c r="F2326" i="1"/>
  <c r="F2330" i="1"/>
  <c r="F2315" i="1"/>
  <c r="F2316" i="1"/>
  <c r="F2325" i="1"/>
  <c r="F2341" i="1"/>
  <c r="F2305" i="1"/>
  <c r="F2320" i="1"/>
  <c r="F2318" i="1"/>
  <c r="F2303" i="1"/>
  <c r="F2340" i="1"/>
  <c r="F2297" i="1"/>
  <c r="F2319" i="1"/>
  <c r="F2335" i="1"/>
  <c r="F2299" i="1"/>
  <c r="F2314" i="1"/>
  <c r="F2306" i="1"/>
  <c r="F2336" i="1"/>
  <c r="F2321" i="1"/>
  <c r="F2313" i="1"/>
  <c r="F2329" i="1"/>
  <c r="F2293" i="1"/>
  <c r="F2308" i="1"/>
  <c r="F2294" i="1"/>
  <c r="F2324" i="1"/>
  <c r="F2307" i="1"/>
  <c r="F2323" i="1"/>
  <c r="F2338" i="1"/>
  <c r="F2302" i="1"/>
  <c r="F2339" i="1"/>
  <c r="F2312" i="1"/>
  <c r="F2304" i="1"/>
  <c r="F2328" i="1"/>
  <c r="E2388" i="1"/>
  <c r="E2352" i="1"/>
  <c r="E2375" i="1"/>
  <c r="E2348" i="1"/>
  <c r="E2365" i="1"/>
  <c r="E2370" i="1"/>
  <c r="E2357" i="1"/>
  <c r="E2358" i="1"/>
  <c r="E2384" i="1"/>
  <c r="E2347" i="1"/>
  <c r="E2376" i="1"/>
  <c r="E2383" i="1"/>
  <c r="E2366" i="1"/>
  <c r="E2391" i="1"/>
  <c r="E2355" i="1"/>
  <c r="E2368" i="1"/>
  <c r="E2382" i="1"/>
  <c r="E2381" i="1"/>
  <c r="E2377" i="1"/>
  <c r="E2385" i="1"/>
  <c r="E2349" i="1"/>
  <c r="E2362" i="1"/>
  <c r="E2372" i="1"/>
  <c r="E2371" i="1"/>
  <c r="E2369" i="1"/>
  <c r="E2379" i="1"/>
  <c r="E2343" i="1"/>
  <c r="E2356" i="1"/>
  <c r="E2364" i="1"/>
  <c r="E2363" i="1"/>
  <c r="E2359" i="1"/>
  <c r="E2373" i="1"/>
  <c r="E2386" i="1"/>
  <c r="E2350" i="1"/>
  <c r="E2354" i="1"/>
  <c r="E2353" i="1"/>
  <c r="E2351" i="1"/>
  <c r="E2367" i="1"/>
  <c r="E2380" i="1"/>
  <c r="E2344" i="1"/>
  <c r="E2346" i="1"/>
  <c r="E2345" i="1"/>
  <c r="E2360" i="1"/>
  <c r="E2361" i="1"/>
  <c r="E2374" i="1"/>
  <c r="E2390" i="1"/>
  <c r="E2389" i="1"/>
  <c r="E2387" i="1"/>
  <c r="E2378" i="1"/>
  <c r="J27" i="4"/>
  <c r="E1128" i="1"/>
  <c r="E2392" i="1"/>
  <c r="E1129" i="1"/>
  <c r="K26" i="4"/>
  <c r="F2342" i="1"/>
  <c r="F1077" i="1"/>
  <c r="F1078" i="1"/>
  <c r="F1048" i="1"/>
  <c r="F1061" i="1"/>
  <c r="F1067" i="1"/>
  <c r="F1073" i="1"/>
  <c r="F1029" i="1"/>
  <c r="F1035" i="1"/>
  <c r="F1062" i="1"/>
  <c r="F1047" i="1"/>
  <c r="F1042" i="1"/>
  <c r="F1053" i="1"/>
  <c r="F1059" i="1"/>
  <c r="F1065" i="1"/>
  <c r="F1071" i="1"/>
  <c r="F1028" i="1"/>
  <c r="F1040" i="1"/>
  <c r="F1034" i="1"/>
  <c r="F1072" i="1"/>
  <c r="F1066" i="1"/>
  <c r="F1030" i="1"/>
  <c r="F1039" i="1"/>
  <c r="F1045" i="1"/>
  <c r="F1051" i="1"/>
  <c r="F1057" i="1"/>
  <c r="F1049" i="1"/>
  <c r="F1055" i="1"/>
  <c r="F1060" i="1"/>
  <c r="F1075" i="1"/>
  <c r="F1032" i="1"/>
  <c r="F1038" i="1"/>
  <c r="F1044" i="1"/>
  <c r="F1050" i="1"/>
  <c r="F1063" i="1"/>
  <c r="F1033" i="1"/>
  <c r="F1054" i="1"/>
  <c r="F1068" i="1"/>
  <c r="F1074" i="1"/>
  <c r="F1031" i="1"/>
  <c r="F1037" i="1"/>
  <c r="F1043" i="1"/>
  <c r="F1041" i="1"/>
  <c r="F1056" i="1"/>
  <c r="F1036" i="1"/>
  <c r="F1076" i="1"/>
  <c r="F1046" i="1"/>
  <c r="F1069" i="1"/>
  <c r="F1052" i="1"/>
  <c r="F1058" i="1"/>
  <c r="F1064" i="1"/>
  <c r="F1070" i="1"/>
  <c r="N27" i="4"/>
  <c r="O26" i="4"/>
  <c r="AB2" i="3"/>
  <c r="E2402" i="1" l="1"/>
  <c r="E2396" i="1"/>
  <c r="E2406" i="1"/>
  <c r="E2431" i="1"/>
  <c r="E2414" i="1"/>
  <c r="E2432" i="1"/>
  <c r="E2412" i="1"/>
  <c r="E2423" i="1"/>
  <c r="E2393" i="1"/>
  <c r="E2424" i="1"/>
  <c r="E2419" i="1"/>
  <c r="E2411" i="1"/>
  <c r="E2405" i="1"/>
  <c r="E2395" i="1"/>
  <c r="E2413" i="1"/>
  <c r="E2441" i="1"/>
  <c r="E2401" i="1"/>
  <c r="E2429" i="1"/>
  <c r="E2437" i="1"/>
  <c r="E2439" i="1"/>
  <c r="E2394" i="1"/>
  <c r="E2436" i="1"/>
  <c r="E2425" i="1"/>
  <c r="E2435" i="1"/>
  <c r="E2400" i="1"/>
  <c r="E2408" i="1"/>
  <c r="E2420" i="1"/>
  <c r="E2399" i="1"/>
  <c r="E2418" i="1"/>
  <c r="E2430" i="1"/>
  <c r="E2407" i="1"/>
  <c r="E2426" i="1"/>
  <c r="E2438" i="1"/>
  <c r="E2417" i="1"/>
  <c r="E2404" i="1"/>
  <c r="E2440" i="1"/>
  <c r="E2397" i="1"/>
  <c r="E2433" i="1"/>
  <c r="E2410" i="1"/>
  <c r="E2403" i="1"/>
  <c r="E2416" i="1"/>
  <c r="E2409" i="1"/>
  <c r="E2422" i="1"/>
  <c r="E2415" i="1"/>
  <c r="E2428" i="1"/>
  <c r="E2421" i="1"/>
  <c r="E2398" i="1"/>
  <c r="E2434" i="1"/>
  <c r="E2427" i="1"/>
  <c r="E1176" i="1"/>
  <c r="E1139" i="1"/>
  <c r="E1159" i="1"/>
  <c r="E1175" i="1"/>
  <c r="E1158" i="1"/>
  <c r="E1160" i="1"/>
  <c r="E1147" i="1"/>
  <c r="E1148" i="1"/>
  <c r="E1135" i="1"/>
  <c r="E1142" i="1"/>
  <c r="E1163" i="1"/>
  <c r="E1170" i="1"/>
  <c r="E1151" i="1"/>
  <c r="E1171" i="1"/>
  <c r="E1130" i="1"/>
  <c r="E1169" i="1"/>
  <c r="E1133" i="1"/>
  <c r="E1153" i="1"/>
  <c r="E1166" i="1"/>
  <c r="E1165" i="1"/>
  <c r="E1157" i="1"/>
  <c r="E1178" i="1"/>
  <c r="E1145" i="1"/>
  <c r="E1134" i="1"/>
  <c r="E1141" i="1"/>
  <c r="E1140" i="1"/>
  <c r="E1177" i="1"/>
  <c r="E1152" i="1"/>
  <c r="E1150" i="1"/>
  <c r="E1161" i="1"/>
  <c r="E1136" i="1"/>
  <c r="E1174" i="1"/>
  <c r="E1138" i="1"/>
  <c r="E1149" i="1"/>
  <c r="E1154" i="1"/>
  <c r="E1168" i="1"/>
  <c r="E1132" i="1"/>
  <c r="E1143" i="1"/>
  <c r="E1164" i="1"/>
  <c r="E1144" i="1"/>
  <c r="E1146" i="1"/>
  <c r="E1173" i="1"/>
  <c r="E1172" i="1"/>
  <c r="E1167" i="1"/>
  <c r="E1155" i="1"/>
  <c r="E1162" i="1"/>
  <c r="E1137" i="1"/>
  <c r="E1156" i="1"/>
  <c r="E1131" i="1"/>
  <c r="F1127" i="1"/>
  <c r="F1114" i="1"/>
  <c r="F1124" i="1"/>
  <c r="F1081" i="1"/>
  <c r="F1087" i="1"/>
  <c r="F1093" i="1"/>
  <c r="F1099" i="1"/>
  <c r="F1104" i="1"/>
  <c r="F1105" i="1"/>
  <c r="F1108" i="1"/>
  <c r="F1117" i="1"/>
  <c r="F1123" i="1"/>
  <c r="F1080" i="1"/>
  <c r="F1086" i="1"/>
  <c r="F1092" i="1"/>
  <c r="F1082" i="1"/>
  <c r="F1097" i="1"/>
  <c r="F1102" i="1"/>
  <c r="F1110" i="1"/>
  <c r="F1116" i="1"/>
  <c r="F1122" i="1"/>
  <c r="F1079" i="1"/>
  <c r="F1085" i="1"/>
  <c r="F1119" i="1"/>
  <c r="F1083" i="1"/>
  <c r="F1096" i="1"/>
  <c r="F1103" i="1"/>
  <c r="F1109" i="1"/>
  <c r="F1115" i="1"/>
  <c r="F1121" i="1"/>
  <c r="F1111" i="1"/>
  <c r="F1098" i="1"/>
  <c r="F1118" i="1"/>
  <c r="F1126" i="1"/>
  <c r="F1090" i="1"/>
  <c r="F1095" i="1"/>
  <c r="F1101" i="1"/>
  <c r="F1107" i="1"/>
  <c r="F1113" i="1"/>
  <c r="F1089" i="1"/>
  <c r="F1112" i="1"/>
  <c r="F1120" i="1"/>
  <c r="F1084" i="1"/>
  <c r="F1088" i="1"/>
  <c r="F1094" i="1"/>
  <c r="F1100" i="1"/>
  <c r="F1106" i="1"/>
  <c r="F1125" i="1"/>
  <c r="F1091" i="1"/>
  <c r="F2375" i="1"/>
  <c r="F2360" i="1"/>
  <c r="F2387" i="1"/>
  <c r="F2358" i="1"/>
  <c r="F2352" i="1"/>
  <c r="F2346" i="1"/>
  <c r="F2370" i="1"/>
  <c r="F2382" i="1"/>
  <c r="F2381" i="1"/>
  <c r="F2345" i="1"/>
  <c r="F2363" i="1"/>
  <c r="F2372" i="1"/>
  <c r="F2348" i="1"/>
  <c r="F2357" i="1"/>
  <c r="F2384" i="1"/>
  <c r="F2364" i="1"/>
  <c r="F2369" i="1"/>
  <c r="F2376" i="1"/>
  <c r="F2388" i="1"/>
  <c r="F2351" i="1"/>
  <c r="F2379" i="1"/>
  <c r="F2343" i="1"/>
  <c r="F2359" i="1"/>
  <c r="F2368" i="1"/>
  <c r="F2366" i="1"/>
  <c r="F2373" i="1"/>
  <c r="F2389" i="1"/>
  <c r="F2353" i="1"/>
  <c r="F2362" i="1"/>
  <c r="F2378" i="1"/>
  <c r="F2367" i="1"/>
  <c r="F2383" i="1"/>
  <c r="F2347" i="1"/>
  <c r="F2356" i="1"/>
  <c r="F2390" i="1"/>
  <c r="F2361" i="1"/>
  <c r="F2377" i="1"/>
  <c r="F2386" i="1"/>
  <c r="F2350" i="1"/>
  <c r="F2391" i="1"/>
  <c r="F2355" i="1"/>
  <c r="F2371" i="1"/>
  <c r="F2380" i="1"/>
  <c r="F2344" i="1"/>
  <c r="F2385" i="1"/>
  <c r="F2349" i="1"/>
  <c r="F2365" i="1"/>
  <c r="F2374" i="1"/>
  <c r="F2354" i="1"/>
  <c r="K27" i="4"/>
  <c r="O27" i="4" s="1"/>
  <c r="F2392" i="1"/>
  <c r="F1129" i="1"/>
  <c r="F1128" i="1"/>
  <c r="J28" i="4"/>
  <c r="N28" i="4" s="1"/>
  <c r="E1180" i="1"/>
  <c r="E2442" i="1"/>
  <c r="E1179" i="1"/>
  <c r="Y7" i="3"/>
  <c r="Y6" i="3"/>
  <c r="Y5" i="3"/>
  <c r="Y4" i="3"/>
  <c r="Y3" i="3"/>
  <c r="Y2" i="3"/>
  <c r="V2" i="3"/>
  <c r="B56" i="3"/>
  <c r="B52" i="3"/>
  <c r="B21" i="3"/>
  <c r="B20" i="3"/>
  <c r="B19" i="3"/>
  <c r="B18" i="3"/>
  <c r="B16" i="3"/>
  <c r="B14" i="3"/>
  <c r="B13" i="3"/>
  <c r="B12" i="3"/>
  <c r="B10" i="3"/>
  <c r="B9" i="3"/>
  <c r="B8" i="3"/>
  <c r="B7" i="3"/>
  <c r="B6" i="3"/>
  <c r="B5" i="3"/>
  <c r="B4" i="3"/>
  <c r="B2" i="3"/>
  <c r="F2418" i="1" l="1"/>
  <c r="F2414" i="1"/>
  <c r="F2403" i="1"/>
  <c r="F2420" i="1"/>
  <c r="F2432" i="1"/>
  <c r="F2393" i="1"/>
  <c r="F2396" i="1"/>
  <c r="F2406" i="1"/>
  <c r="F2417" i="1"/>
  <c r="F2430" i="1"/>
  <c r="F2436" i="1"/>
  <c r="F2394" i="1"/>
  <c r="F2402" i="1"/>
  <c r="F2441" i="1"/>
  <c r="F2408" i="1"/>
  <c r="F2426" i="1"/>
  <c r="F2397" i="1"/>
  <c r="F2412" i="1"/>
  <c r="F2405" i="1"/>
  <c r="F2399" i="1"/>
  <c r="F2429" i="1"/>
  <c r="F2439" i="1"/>
  <c r="F2424" i="1"/>
  <c r="F2438" i="1"/>
  <c r="F2411" i="1"/>
  <c r="F2423" i="1"/>
  <c r="F2435" i="1"/>
  <c r="F2400" i="1"/>
  <c r="F2404" i="1"/>
  <c r="F2440" i="1"/>
  <c r="F2419" i="1"/>
  <c r="F2410" i="1"/>
  <c r="F2425" i="1"/>
  <c r="F2409" i="1"/>
  <c r="F2416" i="1"/>
  <c r="F2395" i="1"/>
  <c r="F2431" i="1"/>
  <c r="F2415" i="1"/>
  <c r="F2422" i="1"/>
  <c r="F2401" i="1"/>
  <c r="F2437" i="1"/>
  <c r="F2421" i="1"/>
  <c r="F2428" i="1"/>
  <c r="F2407" i="1"/>
  <c r="F2427" i="1"/>
  <c r="F2398" i="1"/>
  <c r="F2434" i="1"/>
  <c r="F2413" i="1"/>
  <c r="F2433" i="1"/>
  <c r="K28" i="4"/>
  <c r="F1180" i="1"/>
  <c r="F2442" i="1"/>
  <c r="F1179" i="1"/>
  <c r="E2487" i="1"/>
  <c r="E2486" i="1"/>
  <c r="E2468" i="1"/>
  <c r="E2450" i="1"/>
  <c r="E2453" i="1"/>
  <c r="E2447" i="1"/>
  <c r="E2471" i="1"/>
  <c r="E2465" i="1"/>
  <c r="E2489" i="1"/>
  <c r="E2459" i="1"/>
  <c r="E2444" i="1"/>
  <c r="E2483" i="1"/>
  <c r="E2456" i="1"/>
  <c r="E2477" i="1"/>
  <c r="E2462" i="1"/>
  <c r="E2474" i="1"/>
  <c r="E2480" i="1"/>
  <c r="E2476" i="1"/>
  <c r="E2454" i="1"/>
  <c r="E2490" i="1"/>
  <c r="E2461" i="1"/>
  <c r="E2475" i="1"/>
  <c r="E2446" i="1"/>
  <c r="E2482" i="1"/>
  <c r="E2460" i="1"/>
  <c r="E2467" i="1"/>
  <c r="E2445" i="1"/>
  <c r="E2481" i="1"/>
  <c r="E2452" i="1"/>
  <c r="E2488" i="1"/>
  <c r="E2466" i="1"/>
  <c r="E2473" i="1"/>
  <c r="E2451" i="1"/>
  <c r="E2458" i="1"/>
  <c r="E2472" i="1"/>
  <c r="E2443" i="1"/>
  <c r="E2479" i="1"/>
  <c r="E2457" i="1"/>
  <c r="E2464" i="1"/>
  <c r="E2478" i="1"/>
  <c r="E2449" i="1"/>
  <c r="E2485" i="1"/>
  <c r="E2463" i="1"/>
  <c r="E2470" i="1"/>
  <c r="E2448" i="1"/>
  <c r="E2484" i="1"/>
  <c r="E2455" i="1"/>
  <c r="E2491" i="1"/>
  <c r="E2469" i="1"/>
  <c r="E1226" i="1"/>
  <c r="E1212" i="1"/>
  <c r="E1182" i="1"/>
  <c r="E1205" i="1"/>
  <c r="E1184" i="1"/>
  <c r="E1206" i="1"/>
  <c r="E1225" i="1"/>
  <c r="E1223" i="1"/>
  <c r="E1194" i="1"/>
  <c r="E1213" i="1"/>
  <c r="E1224" i="1"/>
  <c r="E1195" i="1"/>
  <c r="E1217" i="1"/>
  <c r="E1187" i="1"/>
  <c r="E1189" i="1"/>
  <c r="E1181" i="1"/>
  <c r="E1202" i="1"/>
  <c r="E1190" i="1"/>
  <c r="E1200" i="1"/>
  <c r="E1214" i="1"/>
  <c r="E1196" i="1"/>
  <c r="E1218" i="1"/>
  <c r="E1207" i="1"/>
  <c r="E1193" i="1"/>
  <c r="E1228" i="1"/>
  <c r="E1183" i="1"/>
  <c r="E1229" i="1"/>
  <c r="E1188" i="1"/>
  <c r="E1219" i="1"/>
  <c r="E1199" i="1"/>
  <c r="E1201" i="1"/>
  <c r="E1220" i="1"/>
  <c r="E1208" i="1"/>
  <c r="E1211" i="1"/>
  <c r="E1215" i="1"/>
  <c r="E1191" i="1"/>
  <c r="E1227" i="1"/>
  <c r="E1197" i="1"/>
  <c r="E1221" i="1"/>
  <c r="E1186" i="1"/>
  <c r="E1222" i="1"/>
  <c r="E1192" i="1"/>
  <c r="E1198" i="1"/>
  <c r="E1185" i="1"/>
  <c r="E1204" i="1"/>
  <c r="E1203" i="1"/>
  <c r="E1210" i="1"/>
  <c r="E1209" i="1"/>
  <c r="E1216" i="1"/>
  <c r="F1154" i="1"/>
  <c r="F1133" i="1"/>
  <c r="F1177" i="1"/>
  <c r="F1176" i="1"/>
  <c r="F1151" i="1"/>
  <c r="F1147" i="1"/>
  <c r="F1136" i="1"/>
  <c r="F1170" i="1"/>
  <c r="F1169" i="1"/>
  <c r="F1148" i="1"/>
  <c r="F1134" i="1"/>
  <c r="F1143" i="1"/>
  <c r="F1163" i="1"/>
  <c r="F1140" i="1"/>
  <c r="F1155" i="1"/>
  <c r="F1141" i="1"/>
  <c r="F1161" i="1"/>
  <c r="F1144" i="1"/>
  <c r="F1157" i="1"/>
  <c r="F1172" i="1"/>
  <c r="F1159" i="1"/>
  <c r="F1146" i="1"/>
  <c r="F1174" i="1"/>
  <c r="F1138" i="1"/>
  <c r="F1164" i="1"/>
  <c r="F1166" i="1"/>
  <c r="F1153" i="1"/>
  <c r="F1168" i="1"/>
  <c r="F1132" i="1"/>
  <c r="F1171" i="1"/>
  <c r="F1130" i="1"/>
  <c r="F1173" i="1"/>
  <c r="F1160" i="1"/>
  <c r="F1162" i="1"/>
  <c r="F1135" i="1"/>
  <c r="F1178" i="1"/>
  <c r="F1137" i="1"/>
  <c r="F1167" i="1"/>
  <c r="F1156" i="1"/>
  <c r="F1142" i="1"/>
  <c r="F1158" i="1"/>
  <c r="F1145" i="1"/>
  <c r="F1131" i="1"/>
  <c r="F1175" i="1"/>
  <c r="F1150" i="1"/>
  <c r="F1149" i="1"/>
  <c r="F1165" i="1"/>
  <c r="F1152" i="1"/>
  <c r="F1139" i="1"/>
  <c r="J29" i="4"/>
  <c r="N29" i="4" s="1"/>
  <c r="E2492" i="1"/>
  <c r="E1231" i="1"/>
  <c r="E1230" i="1"/>
  <c r="O28" i="4"/>
  <c r="J30" i="4" l="1"/>
  <c r="E1282" i="1"/>
  <c r="E1281" i="1"/>
  <c r="F1212" i="1"/>
  <c r="F1189" i="1"/>
  <c r="F1219" i="1"/>
  <c r="F1190" i="1"/>
  <c r="F1211" i="1"/>
  <c r="F1183" i="1"/>
  <c r="F1218" i="1"/>
  <c r="F1196" i="1"/>
  <c r="F1182" i="1"/>
  <c r="F1197" i="1"/>
  <c r="F1226" i="1"/>
  <c r="F1227" i="1"/>
  <c r="F1203" i="1"/>
  <c r="F1225" i="1"/>
  <c r="F1205" i="1"/>
  <c r="F1199" i="1"/>
  <c r="F1198" i="1"/>
  <c r="F1207" i="1"/>
  <c r="F1208" i="1"/>
  <c r="F1188" i="1"/>
  <c r="F1206" i="1"/>
  <c r="F1228" i="1"/>
  <c r="F1192" i="1"/>
  <c r="F1214" i="1"/>
  <c r="F1215" i="1"/>
  <c r="F1195" i="1"/>
  <c r="F1213" i="1"/>
  <c r="F1222" i="1"/>
  <c r="F1186" i="1"/>
  <c r="F1221" i="1"/>
  <c r="F1223" i="1"/>
  <c r="F1202" i="1"/>
  <c r="F1220" i="1"/>
  <c r="F1216" i="1"/>
  <c r="F1185" i="1"/>
  <c r="F1229" i="1"/>
  <c r="F1187" i="1"/>
  <c r="F1209" i="1"/>
  <c r="F1184" i="1"/>
  <c r="F1210" i="1"/>
  <c r="F1193" i="1"/>
  <c r="F1194" i="1"/>
  <c r="F1217" i="1"/>
  <c r="F1191" i="1"/>
  <c r="F1204" i="1"/>
  <c r="F1200" i="1"/>
  <c r="F1201" i="1"/>
  <c r="F1181" i="1"/>
  <c r="F1224" i="1"/>
  <c r="E2541" i="1"/>
  <c r="E2495" i="1"/>
  <c r="E2513" i="1"/>
  <c r="E2531" i="1"/>
  <c r="E2537" i="1"/>
  <c r="E2519" i="1"/>
  <c r="E2507" i="1"/>
  <c r="E2501" i="1"/>
  <c r="E2525" i="1"/>
  <c r="E2512" i="1"/>
  <c r="E2526" i="1"/>
  <c r="E2497" i="1"/>
  <c r="E2533" i="1"/>
  <c r="E2522" i="1"/>
  <c r="E2517" i="1"/>
  <c r="E2518" i="1"/>
  <c r="E2496" i="1"/>
  <c r="E2532" i="1"/>
  <c r="E2503" i="1"/>
  <c r="E2539" i="1"/>
  <c r="E2528" i="1"/>
  <c r="E2523" i="1"/>
  <c r="E2524" i="1"/>
  <c r="E2502" i="1"/>
  <c r="E2538" i="1"/>
  <c r="E2509" i="1"/>
  <c r="E2498" i="1"/>
  <c r="E2534" i="1"/>
  <c r="E2493" i="1"/>
  <c r="E2529" i="1"/>
  <c r="E2494" i="1"/>
  <c r="E2530" i="1"/>
  <c r="E2508" i="1"/>
  <c r="E2515" i="1"/>
  <c r="E2504" i="1"/>
  <c r="E2540" i="1"/>
  <c r="E2499" i="1"/>
  <c r="E2535" i="1"/>
  <c r="E2500" i="1"/>
  <c r="E2536" i="1"/>
  <c r="E2514" i="1"/>
  <c r="E2521" i="1"/>
  <c r="E2510" i="1"/>
  <c r="E2505" i="1"/>
  <c r="E2506" i="1"/>
  <c r="E2520" i="1"/>
  <c r="E2527" i="1"/>
  <c r="E2516" i="1"/>
  <c r="E2511" i="1"/>
  <c r="F2483" i="1"/>
  <c r="F2471" i="1"/>
  <c r="F2459" i="1"/>
  <c r="F2465" i="1"/>
  <c r="F2447" i="1"/>
  <c r="F2477" i="1"/>
  <c r="F2487" i="1"/>
  <c r="F2453" i="1"/>
  <c r="F2489" i="1"/>
  <c r="F2476" i="1"/>
  <c r="F2454" i="1"/>
  <c r="F2490" i="1"/>
  <c r="F2455" i="1"/>
  <c r="F2491" i="1"/>
  <c r="F2462" i="1"/>
  <c r="F2445" i="1"/>
  <c r="F2481" i="1"/>
  <c r="F2469" i="1"/>
  <c r="F2446" i="1"/>
  <c r="F2482" i="1"/>
  <c r="F2460" i="1"/>
  <c r="F2461" i="1"/>
  <c r="F2468" i="1"/>
  <c r="F2451" i="1"/>
  <c r="F2457" i="1"/>
  <c r="F2463" i="1"/>
  <c r="F2452" i="1"/>
  <c r="F2488" i="1"/>
  <c r="F2466" i="1"/>
  <c r="F2467" i="1"/>
  <c r="F2474" i="1"/>
  <c r="F2458" i="1"/>
  <c r="F2472" i="1"/>
  <c r="F2473" i="1"/>
  <c r="F2444" i="1"/>
  <c r="F2480" i="1"/>
  <c r="F2464" i="1"/>
  <c r="F2478" i="1"/>
  <c r="F2443" i="1"/>
  <c r="F2479" i="1"/>
  <c r="F2450" i="1"/>
  <c r="F2486" i="1"/>
  <c r="F2470" i="1"/>
  <c r="F2448" i="1"/>
  <c r="F2484" i="1"/>
  <c r="F2449" i="1"/>
  <c r="F2485" i="1"/>
  <c r="F2456" i="1"/>
  <c r="F2475" i="1"/>
  <c r="K29" i="4"/>
  <c r="F1231" i="1"/>
  <c r="F1230" i="1"/>
  <c r="F2492" i="1"/>
  <c r="E1248" i="1"/>
  <c r="E1260" i="1"/>
  <c r="E1236" i="1"/>
  <c r="E1274" i="1"/>
  <c r="E1272" i="1"/>
  <c r="E1262" i="1"/>
  <c r="E1270" i="1"/>
  <c r="E1234" i="1"/>
  <c r="E1245" i="1"/>
  <c r="E1261" i="1"/>
  <c r="E1253" i="1"/>
  <c r="E1242" i="1"/>
  <c r="E1244" i="1"/>
  <c r="E1264" i="1"/>
  <c r="E1275" i="1"/>
  <c r="E1239" i="1"/>
  <c r="E1255" i="1"/>
  <c r="E1265" i="1"/>
  <c r="E1235" i="1"/>
  <c r="E1258" i="1"/>
  <c r="E1269" i="1"/>
  <c r="E1233" i="1"/>
  <c r="E1249" i="1"/>
  <c r="E1277" i="1"/>
  <c r="E1266" i="1"/>
  <c r="E1268" i="1"/>
  <c r="E1247" i="1"/>
  <c r="E1252" i="1"/>
  <c r="E1263" i="1"/>
  <c r="E1279" i="1"/>
  <c r="E1243" i="1"/>
  <c r="E1278" i="1"/>
  <c r="E1280" i="1"/>
  <c r="E1259" i="1"/>
  <c r="E1238" i="1"/>
  <c r="E1246" i="1"/>
  <c r="E1257" i="1"/>
  <c r="E1273" i="1"/>
  <c r="E1237" i="1"/>
  <c r="E1241" i="1"/>
  <c r="E1254" i="1"/>
  <c r="E1276" i="1"/>
  <c r="E1232" i="1"/>
  <c r="E1240" i="1"/>
  <c r="E1256" i="1"/>
  <c r="E1271" i="1"/>
  <c r="E1251" i="1"/>
  <c r="E1250" i="1"/>
  <c r="E1267" i="1"/>
  <c r="O29" i="4"/>
  <c r="N30" i="4"/>
  <c r="E1291" i="1" s="1"/>
  <c r="F2501" i="1" l="1"/>
  <c r="F2537" i="1"/>
  <c r="F2513" i="1"/>
  <c r="F2502" i="1"/>
  <c r="F2495" i="1"/>
  <c r="F2525" i="1"/>
  <c r="F2541" i="1"/>
  <c r="F2519" i="1"/>
  <c r="F2507" i="1"/>
  <c r="F2496" i="1"/>
  <c r="F2531" i="1"/>
  <c r="F2512" i="1"/>
  <c r="F2538" i="1"/>
  <c r="F2527" i="1"/>
  <c r="F2504" i="1"/>
  <c r="F2540" i="1"/>
  <c r="F2523" i="1"/>
  <c r="F2529" i="1"/>
  <c r="F2535" i="1"/>
  <c r="F2518" i="1"/>
  <c r="F2508" i="1"/>
  <c r="F2497" i="1"/>
  <c r="F2533" i="1"/>
  <c r="F2510" i="1"/>
  <c r="F2493" i="1"/>
  <c r="F2511" i="1"/>
  <c r="F2524" i="1"/>
  <c r="F2514" i="1"/>
  <c r="F2503" i="1"/>
  <c r="F2539" i="1"/>
  <c r="F2516" i="1"/>
  <c r="F2499" i="1"/>
  <c r="F2494" i="1"/>
  <c r="F2530" i="1"/>
  <c r="F2520" i="1"/>
  <c r="F2509" i="1"/>
  <c r="F2522" i="1"/>
  <c r="F2505" i="1"/>
  <c r="F2500" i="1"/>
  <c r="F2536" i="1"/>
  <c r="F2526" i="1"/>
  <c r="F2515" i="1"/>
  <c r="F2528" i="1"/>
  <c r="F2506" i="1"/>
  <c r="F2532" i="1"/>
  <c r="F2521" i="1"/>
  <c r="F2498" i="1"/>
  <c r="F2534" i="1"/>
  <c r="F2517" i="1"/>
  <c r="F1272" i="1"/>
  <c r="F1275" i="1"/>
  <c r="F1239" i="1"/>
  <c r="F1248" i="1"/>
  <c r="F1243" i="1"/>
  <c r="F1233" i="1"/>
  <c r="F1263" i="1"/>
  <c r="F1271" i="1"/>
  <c r="F1232" i="1"/>
  <c r="F1249" i="1"/>
  <c r="F1255" i="1"/>
  <c r="F1261" i="1"/>
  <c r="F1277" i="1"/>
  <c r="F1262" i="1"/>
  <c r="F1236" i="1"/>
  <c r="F1250" i="1"/>
  <c r="F1269" i="1"/>
  <c r="F1257" i="1"/>
  <c r="F1242" i="1"/>
  <c r="F1268" i="1"/>
  <c r="F1265" i="1"/>
  <c r="F1256" i="1"/>
  <c r="F1279" i="1"/>
  <c r="F1247" i="1"/>
  <c r="F1235" i="1"/>
  <c r="F1278" i="1"/>
  <c r="F1254" i="1"/>
  <c r="F1241" i="1"/>
  <c r="F1258" i="1"/>
  <c r="F1244" i="1"/>
  <c r="F1238" i="1"/>
  <c r="F1252" i="1"/>
  <c r="F1251" i="1"/>
  <c r="F1245" i="1"/>
  <c r="F1246" i="1"/>
  <c r="F1259" i="1"/>
  <c r="F1253" i="1"/>
  <c r="F1276" i="1"/>
  <c r="F1240" i="1"/>
  <c r="F1266" i="1"/>
  <c r="F1260" i="1"/>
  <c r="F1270" i="1"/>
  <c r="F1234" i="1"/>
  <c r="F1273" i="1"/>
  <c r="F1267" i="1"/>
  <c r="F1264" i="1"/>
  <c r="F1237" i="1"/>
  <c r="F1280" i="1"/>
  <c r="F1274" i="1"/>
  <c r="E1283" i="1"/>
  <c r="E1285" i="1"/>
  <c r="E1284" i="1"/>
  <c r="E1290" i="1"/>
  <c r="E1288" i="1"/>
  <c r="E1286" i="1"/>
  <c r="E1289" i="1"/>
  <c r="E1287" i="1"/>
  <c r="K30" i="4"/>
  <c r="O30" i="4" s="1"/>
  <c r="F1291" i="1" s="1"/>
  <c r="F1282" i="1"/>
  <c r="F1281" i="1"/>
  <c r="F1284" i="1" l="1"/>
  <c r="F1283" i="1"/>
  <c r="F1285" i="1"/>
  <c r="F1290" i="1"/>
  <c r="F1289" i="1"/>
  <c r="F1288" i="1"/>
  <c r="F1286" i="1"/>
  <c r="F1287" i="1"/>
  <c r="N5" i="7" l="1"/>
  <c r="L5" i="7"/>
  <c r="O2" i="7" l="1"/>
  <c r="K4" i="7"/>
  <c r="U4" i="7"/>
  <c r="K2" i="7"/>
  <c r="N4" i="7"/>
  <c r="L3" i="7"/>
  <c r="K3" i="7"/>
  <c r="L4" i="7"/>
  <c r="X5" i="7"/>
  <c r="N2" i="7"/>
  <c r="M3" i="7"/>
  <c r="M2" i="7"/>
  <c r="M5" i="7"/>
  <c r="V5" i="7"/>
  <c r="N3" i="7"/>
  <c r="M4" i="7"/>
  <c r="U5" i="7"/>
  <c r="X4" i="7"/>
  <c r="T5" i="7"/>
  <c r="W4" i="7"/>
  <c r="V4" i="7"/>
  <c r="O4" i="7"/>
  <c r="O3" i="7"/>
  <c r="K5" i="7"/>
  <c r="W5" i="7"/>
  <c r="O5" i="7"/>
  <c r="T4" i="7"/>
  <c r="L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t>
        </r>
        <r>
          <rPr>
            <sz val="9"/>
            <color indexed="81"/>
            <rFont val="돋움"/>
            <family val="3"/>
            <charset val="129"/>
          </rPr>
          <t xml:space="preserve">
</t>
        </r>
        <r>
          <rPr>
            <sz val="9"/>
            <color indexed="81"/>
            <rFont val="Tahoma"/>
            <family val="2"/>
          </rPr>
          <t>1: angelMap</t>
        </r>
        <r>
          <rPr>
            <sz val="9"/>
            <color indexed="81"/>
            <rFont val="돋움"/>
            <family val="3"/>
            <charset val="129"/>
          </rPr>
          <t xml:space="preserve">
</t>
        </r>
        <r>
          <rPr>
            <sz val="9"/>
            <color indexed="81"/>
            <rFont val="Tahoma"/>
            <family val="2"/>
          </rPr>
          <t>2: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 ref="AF1" authorId="0" shapeId="0" xr:uid="{79224543-F7F4-49A7-947B-4362E510E6D0}">
      <text>
        <r>
          <rPr>
            <sz val="9"/>
            <color indexed="81"/>
            <rFont val="Tahoma"/>
            <family val="2"/>
          </rPr>
          <t xml:space="preserve">HP </t>
        </r>
        <r>
          <rPr>
            <sz val="9"/>
            <color indexed="81"/>
            <rFont val="돋움"/>
            <family val="3"/>
            <charset val="129"/>
          </rPr>
          <t>성장</t>
        </r>
        <r>
          <rPr>
            <sz val="9"/>
            <color indexed="81"/>
            <rFont val="Tahoma"/>
            <family val="2"/>
          </rPr>
          <t xml:space="preserve"> </t>
        </r>
        <r>
          <rPr>
            <sz val="9"/>
            <color indexed="81"/>
            <rFont val="돋움"/>
            <family val="3"/>
            <charset val="129"/>
          </rPr>
          <t>배율</t>
        </r>
        <r>
          <rPr>
            <sz val="9"/>
            <color indexed="81"/>
            <rFont val="Tahoma"/>
            <family val="2"/>
          </rPr>
          <t xml:space="preserve"> </t>
        </r>
        <r>
          <rPr>
            <sz val="9"/>
            <color indexed="81"/>
            <rFont val="돋움"/>
            <family val="3"/>
            <charset val="129"/>
          </rPr>
          <t>수치와</t>
        </r>
        <r>
          <rPr>
            <sz val="9"/>
            <color indexed="81"/>
            <rFont val="Tahoma"/>
            <family val="2"/>
          </rPr>
          <t xml:space="preserve"> </t>
        </r>
        <r>
          <rPr>
            <sz val="9"/>
            <color indexed="81"/>
            <rFont val="돋움"/>
            <family val="3"/>
            <charset val="129"/>
          </rPr>
          <t>맞춰주면</t>
        </r>
        <r>
          <rPr>
            <sz val="9"/>
            <color indexed="81"/>
            <rFont val="Tahoma"/>
            <family val="2"/>
          </rPr>
          <t xml:space="preserve"> </t>
        </r>
        <r>
          <rPr>
            <sz val="9"/>
            <color indexed="81"/>
            <rFont val="돋움"/>
            <family val="3"/>
            <charset val="129"/>
          </rPr>
          <t>등장하는</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게이지들의</t>
        </r>
        <r>
          <rPr>
            <sz val="9"/>
            <color indexed="81"/>
            <rFont val="Tahoma"/>
            <family val="2"/>
          </rPr>
          <t xml:space="preserve"> </t>
        </r>
        <r>
          <rPr>
            <sz val="9"/>
            <color indexed="81"/>
            <rFont val="돋움"/>
            <family val="3"/>
            <charset val="129"/>
          </rPr>
          <t>칸의</t>
        </r>
        <r>
          <rPr>
            <sz val="9"/>
            <color indexed="81"/>
            <rFont val="Tahoma"/>
            <family val="2"/>
          </rPr>
          <t xml:space="preserve"> </t>
        </r>
        <r>
          <rPr>
            <sz val="9"/>
            <color indexed="81"/>
            <rFont val="돋움"/>
            <family val="3"/>
            <charset val="129"/>
          </rPr>
          <t>수치</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유지될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 xml:space="preserve">있다
</t>
        </r>
      </text>
    </comment>
    <comment ref="AG1" authorId="0" shapeId="0" xr:uid="{38F66F37-F888-4150-8CDA-D821A17667CA}">
      <text>
        <r>
          <rPr>
            <sz val="9"/>
            <color indexed="81"/>
            <rFont val="돋움"/>
            <family val="3"/>
            <charset val="129"/>
          </rPr>
          <t>몬스터의</t>
        </r>
        <r>
          <rPr>
            <sz val="9"/>
            <color indexed="81"/>
            <rFont val="Tahoma"/>
            <family val="2"/>
          </rPr>
          <t xml:space="preserve"> HP</t>
        </r>
        <r>
          <rPr>
            <sz val="9"/>
            <color indexed="81"/>
            <rFont val="돋움"/>
            <family val="3"/>
            <charset val="129"/>
          </rPr>
          <t>배수를</t>
        </r>
        <r>
          <rPr>
            <sz val="9"/>
            <color indexed="81"/>
            <rFont val="Tahoma"/>
            <family val="2"/>
          </rPr>
          <t xml:space="preserve"> </t>
        </r>
        <r>
          <rPr>
            <sz val="9"/>
            <color indexed="81"/>
            <rFont val="돋움"/>
            <family val="3"/>
            <charset val="129"/>
          </rPr>
          <t>원하는</t>
        </r>
        <r>
          <rPr>
            <sz val="9"/>
            <color indexed="81"/>
            <rFont val="Tahoma"/>
            <family val="2"/>
          </rPr>
          <t xml:space="preserve"> </t>
        </r>
        <r>
          <rPr>
            <sz val="9"/>
            <color indexed="81"/>
            <rFont val="돋움"/>
            <family val="3"/>
            <charset val="129"/>
          </rPr>
          <t>줄</t>
        </r>
        <r>
          <rPr>
            <sz val="9"/>
            <color indexed="81"/>
            <rFont val="Tahoma"/>
            <family val="2"/>
          </rPr>
          <t xml:space="preserve"> </t>
        </r>
        <r>
          <rPr>
            <sz val="9"/>
            <color indexed="81"/>
            <rFont val="돋움"/>
            <family val="3"/>
            <charset val="129"/>
          </rPr>
          <t>수로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게이지가</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얻는다
표준</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정하여서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게이지의</t>
        </r>
        <r>
          <rPr>
            <sz val="9"/>
            <color indexed="81"/>
            <rFont val="Tahoma"/>
            <family val="2"/>
          </rPr>
          <t xml:space="preserve"> </t>
        </r>
        <r>
          <rPr>
            <sz val="9"/>
            <color indexed="81"/>
            <rFont val="돋움"/>
            <family val="3"/>
            <charset val="129"/>
          </rPr>
          <t>구간</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동일해진다
그룹형</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어쩔</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없이</t>
        </r>
        <r>
          <rPr>
            <sz val="9"/>
            <color indexed="81"/>
            <rFont val="Tahoma"/>
            <family val="2"/>
          </rPr>
          <t xml:space="preserve"> </t>
        </r>
        <r>
          <rPr>
            <sz val="9"/>
            <color indexed="81"/>
            <rFont val="돋움"/>
            <family val="3"/>
            <charset val="129"/>
          </rPr>
          <t>틀어지게</t>
        </r>
        <r>
          <rPr>
            <sz val="9"/>
            <color indexed="81"/>
            <rFont val="Tahoma"/>
            <family val="2"/>
          </rPr>
          <t xml:space="preserve"> </t>
        </r>
        <r>
          <rPr>
            <sz val="9"/>
            <color indexed="81"/>
            <rFont val="돋움"/>
            <family val="3"/>
            <charset val="129"/>
          </rPr>
          <t>되니</t>
        </r>
        <r>
          <rPr>
            <sz val="9"/>
            <color indexed="81"/>
            <rFont val="Tahoma"/>
            <family val="2"/>
          </rPr>
          <t xml:space="preserve"> </t>
        </r>
        <r>
          <rPr>
            <sz val="9"/>
            <color indexed="81"/>
            <rFont val="돋움"/>
            <family val="3"/>
            <charset val="129"/>
          </rPr>
          <t>최초</t>
        </r>
        <r>
          <rPr>
            <sz val="9"/>
            <color indexed="81"/>
            <rFont val="Tahoma"/>
            <family val="2"/>
          </rPr>
          <t xml:space="preserve"> </t>
        </r>
        <r>
          <rPr>
            <sz val="9"/>
            <color indexed="81"/>
            <rFont val="돋움"/>
            <family val="3"/>
            <charset val="129"/>
          </rPr>
          <t>설정의</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기반으로</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가져온다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M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S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<sst xmlns="http://schemas.openxmlformats.org/spreadsheetml/2006/main" count="4966" uniqueCount="754">
  <si>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</si>
  <si>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</si>
  <si>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</si>
  <si>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</si>
  <si>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</si>
  <si>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</si>
  <si>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</si>
  <si>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</si>
  <si>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</si>
  <si>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</si>
  <si>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</si>
  <si>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</si>
  <si>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</si>
  <si>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</si>
  <si>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</si>
  <si>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</si>
  <si>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</si>
  <si>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</si>
  <si>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</si>
  <si>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</si>
  <si>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</si>
  <si>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</si>
  <si>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</si>
  <si>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</si>
  <si>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</si>
  <si>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</si>
  <si>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</si>
  <si>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</si>
  <si>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</si>
  <si>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</si>
  <si>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</si>
  <si>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</si>
  <si>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</si>
  <si>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</si>
  <si>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</si>
  <si>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</si>
  <si>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</si>
  <si>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</si>
  <si>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</si>
  <si>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</si>
  <si>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</si>
  <si>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</si>
  <si>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</si>
  <si>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</si>
  <si>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</si>
  <si>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</si>
  <si>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</si>
  <si>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</si>
  <si>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</si>
  <si>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</si>
  <si>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</si>
  <si>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</si>
  <si>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</si>
  <si>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</si>
  <si>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</si>
  <si>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</si>
  <si>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</si>
  <si>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</si>
  <si>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</si>
  <si>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</si>
  <si>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</si>
  <si>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</si>
  <si>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</si>
  <si>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</si>
  <si>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</si>
  <si>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</si>
  <si>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</si>
  <si>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</si>
  <si>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</si>
  <si>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</si>
  <si>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</si>
  <si>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</si>
  <si>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</si>
  <si>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</si>
  <si>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</si>
  <si>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</si>
  <si>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</si>
  <si>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</si>
  <si>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</si>
  <si>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</si>
  <si>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</si>
  <si>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</si>
  <si>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</si>
  <si>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</si>
  <si>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</si>
  <si>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</si>
  <si>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</si>
  <si>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</si>
  <si>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</si>
  <si>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</si>
  <si>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</si>
  <si>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</si>
  <si>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</si>
  <si>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Map_3x1, Map_3x2, Map_3x4</t>
  </si>
  <si>
    <t>Map_3xMiddle1</t>
  </si>
  <si>
    <t>GroupBomb1</t>
  </si>
  <si>
    <t>Map_2x1, Map_2x2, Map_2x4</t>
  </si>
  <si>
    <t>mapSetId|String!</t>
    <phoneticPr fontId="1" type="noConversion"/>
  </si>
  <si>
    <t>stageCount|Int</t>
    <phoneticPr fontId="1" type="noConversion"/>
  </si>
  <si>
    <t>stageType|Int</t>
    <phoneticPr fontId="1" type="noConversion"/>
  </si>
  <si>
    <t>normalMonsterMap|String!</t>
    <phoneticPr fontId="1" type="noConversion"/>
  </si>
  <si>
    <t>Map_3x1_1, Map_3x2, Map_3x4</t>
    <phoneticPr fontId="1" type="noConversion"/>
  </si>
  <si>
    <t>Map_1xMiddle1</t>
    <phoneticPr fontId="1" type="noConversion"/>
  </si>
  <si>
    <t>Map_1x1, Map_1x2, Map_1x4</t>
    <phoneticPr fontId="1" type="noConversion"/>
  </si>
  <si>
    <t>chaos|Bool</t>
    <phoneticPr fontId="1" type="noConversion"/>
  </si>
  <si>
    <t>SingeFast2</t>
    <phoneticPr fontId="1" type="noConversion"/>
  </si>
  <si>
    <t>SingleFast2</t>
    <phoneticPr fontId="1" type="noConversion"/>
  </si>
  <si>
    <t>SingleFast1</t>
    <phoneticPr fontId="1" type="noConversion"/>
  </si>
  <si>
    <t>environmentSetting|String!</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</si>
  <si>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</si>
  <si>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</si>
  <si>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</si>
  <si>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</si>
  <si>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</si>
  <si>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</si>
  <si>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</si>
  <si>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</si>
  <si>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</si>
  <si>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</si>
  <si>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</si>
  <si>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</si>
  <si>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</si>
  <si>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</si>
  <si>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</si>
  <si>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</si>
  <si>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</si>
  <si>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</si>
  <si>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</si>
  <si>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</si>
  <si>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</si>
  <si>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</si>
  <si>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</si>
  <si>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</si>
  <si>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</si>
  <si>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</si>
  <si>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</si>
  <si>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</si>
  <si>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</si>
  <si>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</si>
  <si>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</si>
  <si>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</si>
  <si>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</si>
  <si>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</si>
  <si>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</si>
  <si>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</si>
  <si>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</si>
  <si>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</si>
  <si>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</si>
  <si>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</si>
  <si>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</si>
  <si>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</si>
  <si>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</si>
  <si>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</si>
  <si>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</si>
  <si>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</si>
  <si>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</si>
  <si>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</si>
  <si>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</si>
  <si>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</si>
  <si>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</si>
  <si>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</si>
  <si>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</si>
  <si>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</si>
  <si>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</si>
  <si>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</si>
  <si>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</si>
  <si>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</si>
  <si>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</si>
  <si>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</si>
  <si>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</si>
  <si>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</si>
  <si>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</si>
  <si>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</si>
  <si>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</si>
  <si>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</si>
  <si>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</si>
  <si>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</si>
  <si>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</si>
  <si>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</si>
  <si>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</si>
  <si>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</si>
  <si>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</si>
  <si>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</si>
  <si>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</si>
  <si>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</si>
  <si>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</si>
  <si>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</si>
  <si>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</si>
  <si>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</si>
  <si>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</si>
  <si>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</si>
  <si>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</si>
  <si>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</si>
  <si>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</si>
  <si>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</si>
  <si>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</si>
  <si>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</si>
  <si>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</si>
  <si>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</si>
  <si>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</si>
  <si>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</si>
  <si>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</si>
  <si>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</si>
  <si>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</si>
  <si>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</si>
  <si>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</si>
  <si>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</si>
  <si>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</si>
  <si>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</si>
  <si>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</si>
  <si>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</si>
  <si>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</si>
  <si>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</si>
  <si>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</si>
  <si>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</si>
  <si>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</si>
  <si>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</si>
  <si>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</si>
  <si>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</si>
  <si>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</si>
  <si>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</si>
  <si>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</si>
  <si>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</si>
  <si>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</si>
  <si>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</si>
  <si>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</si>
  <si>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</si>
  <si>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</si>
  <si>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</si>
  <si>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</si>
  <si>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</si>
  <si>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</si>
  <si>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</si>
  <si>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</si>
  <si>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</si>
  <si>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</si>
  <si>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</si>
  <si>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</si>
  <si>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</si>
  <si>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</si>
  <si>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</si>
  <si>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</si>
  <si>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</si>
  <si>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</si>
  <si>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</si>
  <si>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</si>
  <si>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</si>
  <si>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</si>
  <si>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</si>
  <si>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</si>
  <si>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</si>
  <si>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</si>
  <si>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</si>
  <si>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</si>
  <si>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</si>
  <si>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</si>
  <si>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</si>
  <si>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</si>
  <si>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</si>
  <si>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</si>
  <si>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</si>
  <si>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</si>
  <si>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</si>
  <si>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</si>
  <si>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</si>
  <si>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</si>
  <si>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</si>
  <si>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</si>
  <si>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</si>
  <si>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</si>
  <si>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</si>
  <si>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</si>
  <si>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</si>
  <si>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</si>
  <si>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</si>
  <si>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</si>
  <si>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</si>
  <si>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</si>
  <si>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</si>
  <si>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</si>
  <si>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</si>
  <si>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</si>
  <si>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</si>
  <si>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</si>
  <si>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</si>
  <si>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</si>
  <si>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</si>
  <si>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</si>
  <si>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</si>
  <si>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</si>
  <si>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</si>
  <si>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</si>
  <si>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</si>
  <si>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</si>
  <si>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</si>
  <si>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</si>
  <si>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</si>
  <si>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</si>
  <si>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</si>
  <si>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</si>
  <si>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</si>
  <si>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</si>
  <si>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</si>
  <si>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</si>
  <si>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</si>
  <si>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</si>
  <si>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</si>
  <si>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</si>
  <si>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</si>
  <si>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</si>
  <si>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</si>
  <si>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</si>
  <si>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</si>
  <si>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</si>
  <si>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</si>
  <si>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</si>
  <si>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</si>
  <si>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</si>
  <si>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</si>
  <si>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</si>
  <si>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</si>
  <si>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</si>
  <si>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</si>
  <si>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</si>
  <si>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</si>
  <si>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</si>
  <si>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</si>
  <si>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</si>
  <si>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</si>
  <si>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</si>
  <si>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</si>
  <si>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</si>
  <si>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</si>
  <si>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</si>
  <si>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</si>
  <si>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</si>
  <si>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</si>
  <si>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</si>
  <si>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</si>
  <si>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</si>
  <si>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</si>
  <si>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</si>
  <si>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</si>
  <si>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</si>
  <si>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</si>
  <si>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</si>
  <si>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</si>
  <si>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</si>
  <si>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</si>
  <si>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</si>
  <si>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</si>
  <si>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</si>
  <si>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</si>
  <si>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</si>
  <si>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Actor001, Actor003</t>
    <phoneticPr fontId="1" type="noConversion"/>
  </si>
  <si>
    <t>Actor001, Actor004</t>
    <phoneticPr fontId="1" type="noConversion"/>
  </si>
  <si>
    <t>Actor002</t>
    <phoneticPr fontId="1" type="noConversion"/>
  </si>
  <si>
    <t>Actor001, Actor003</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</si>
  <si>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</si>
  <si>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</si>
  <si>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</si>
  <si>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</si>
  <si>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</si>
  <si>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</si>
  <si>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</si>
  <si>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</si>
  <si>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</si>
  <si>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</si>
  <si>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</si>
  <si>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</si>
  <si>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</si>
  <si>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</si>
  <si>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</si>
  <si>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</si>
  <si>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</si>
  <si>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</si>
  <si>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</si>
  <si>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</si>
  <si>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</si>
  <si>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</si>
  <si>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</si>
  <si>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</si>
  <si>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</si>
  <si>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</si>
  <si>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</si>
  <si>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</si>
  <si>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</si>
  <si>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</si>
  <si>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</si>
  <si>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</si>
  <si>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</si>
  <si>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</si>
  <si>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</si>
  <si>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</si>
  <si>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</si>
  <si>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</si>
  <si>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</si>
  <si>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</si>
  <si>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</si>
  <si>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</si>
  <si>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</si>
  <si>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</si>
  <si>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</si>
  <si>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</si>
  <si>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</si>
  <si>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</si>
  <si>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</si>
  <si>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</si>
  <si>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</si>
  <si>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</si>
  <si>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</si>
  <si>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</si>
  <si>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</si>
  <si>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</si>
  <si>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</si>
  <si>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</si>
  <si>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</si>
  <si>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</si>
  <si>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</si>
  <si>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</si>
  <si>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</si>
  <si>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</si>
  <si>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</si>
  <si>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</si>
  <si>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</si>
  <si>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</si>
  <si>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</si>
  <si>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</si>
  <si>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</si>
  <si>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</si>
  <si>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</si>
  <si>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</si>
  <si>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</si>
  <si>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</si>
  <si>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</si>
  <si>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</si>
  <si>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</si>
  <si>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</si>
  <si>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</si>
  <si>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</si>
  <si>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</si>
  <si>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</si>
  <si>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</si>
  <si>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</si>
  <si>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</si>
  <si>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</si>
  <si>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</si>
  <si>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</si>
  <si>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</si>
  <si>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</si>
  <si>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</si>
  <si>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</si>
  <si>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</si>
  <si>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</si>
  <si>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</si>
  <si>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</si>
  <si>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</si>
  <si>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</si>
  <si>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</si>
  <si>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</si>
  <si>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</si>
  <si>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</si>
  <si>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</si>
  <si>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</si>
  <si>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</si>
  <si>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</si>
  <si>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</si>
  <si>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PortalFlag_12_40_4_1</t>
    <phoneticPr fontId="1" type="noConversion"/>
  </si>
  <si>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</si>
  <si>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</si>
  <si>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</si>
  <si>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</si>
  <si>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</si>
  <si>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</si>
  <si>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</si>
  <si>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</si>
  <si>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</si>
  <si>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</si>
  <si>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</si>
  <si>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</si>
  <si>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</si>
  <si>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</si>
  <si>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</si>
  <si>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</si>
  <si>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</si>
  <si>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</si>
  <si>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</si>
  <si>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</si>
  <si>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</si>
  <si>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</si>
  <si>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</si>
  <si>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</si>
  <si>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</si>
  <si>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</si>
  <si>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</si>
  <si>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</si>
  <si>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</si>
  <si>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</si>
  <si>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</si>
  <si>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</si>
  <si>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</si>
  <si>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</si>
  <si>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</si>
  <si>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</si>
  <si>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</si>
  <si>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</si>
  <si>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</si>
  <si>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</si>
  <si>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</si>
  <si>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</si>
  <si>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</si>
  <si>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</si>
  <si>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</si>
  <si>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</si>
  <si>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</si>
  <si>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</si>
  <si>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</si>
  <si>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</si>
  <si>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</si>
  <si>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</si>
  <si>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</si>
  <si>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</si>
  <si>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</si>
  <si>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</si>
  <si>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</si>
  <si>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</si>
  <si>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</si>
  <si>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</si>
  <si>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</si>
  <si>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</si>
  <si>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</si>
  <si>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</si>
  <si>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</si>
  <si>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</si>
  <si>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</si>
  <si>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</si>
  <si>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</si>
  <si>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</si>
  <si>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</si>
  <si>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</si>
  <si>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</si>
  <si>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</si>
  <si>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</si>
  <si>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</si>
  <si>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</si>
  <si>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</si>
  <si>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</si>
  <si>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</si>
  <si>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</si>
  <si>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</si>
  <si>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</si>
  <si>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</si>
  <si>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</si>
  <si>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</si>
  <si>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</si>
  <si>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</si>
  <si>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</si>
  <si>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</si>
  <si>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</si>
  <si>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</si>
  <si>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</si>
  <si>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</si>
  <si>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</si>
  <si>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</si>
  <si>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</si>
  <si>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</si>
  <si>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</si>
  <si>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</si>
  <si>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</si>
  <si>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</si>
  <si>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</si>
  <si>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</si>
  <si>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</si>
  <si>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</si>
  <si>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</si>
  <si>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</si>
  <si>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</si>
  <si>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</si>
  <si>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</si>
  <si>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</si>
  <si>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</si>
  <si>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</si>
  <si>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</si>
  <si>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</si>
  <si>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</si>
  <si>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</si>
  <si>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</si>
  <si>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</si>
  <si>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</si>
  <si>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</si>
  <si>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</si>
  <si>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</si>
  <si>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</si>
  <si>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</si>
  <si>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</si>
  <si>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</si>
  <si>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</si>
  <si>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</si>
  <si>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</si>
  <si>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</si>
  <si>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</si>
  <si>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</si>
  <si>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</si>
  <si>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</si>
  <si>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</si>
  <si>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</si>
  <si>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</si>
  <si>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</si>
  <si>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</si>
  <si>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</si>
  <si>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</si>
  <si>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</si>
  <si>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</si>
  <si>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</si>
  <si>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</si>
  <si>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</si>
  <si>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</si>
  <si>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</si>
  <si>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</si>
  <si>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</si>
  <si>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</si>
  <si>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</si>
  <si>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</si>
  <si>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</si>
  <si>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</si>
  <si>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</si>
  <si>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</si>
  <si>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</si>
  <si>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</si>
  <si>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</si>
  <si>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</si>
  <si>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</si>
  <si>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</si>
  <si>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</si>
  <si>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</si>
  <si>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</si>
  <si>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</si>
  <si>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</si>
  <si>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</si>
  <si>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</si>
  <si>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</si>
  <si>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</si>
  <si>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</si>
  <si>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</si>
  <si>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</si>
  <si>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</si>
  <si>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</si>
  <si>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</si>
  <si>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</si>
  <si>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</si>
  <si>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</si>
  <si>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</si>
  <si>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</si>
  <si>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</si>
  <si>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</si>
  <si>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</si>
  <si>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</si>
  <si>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</si>
  <si>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</si>
  <si>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</si>
  <si>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</si>
  <si>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</si>
  <si>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</si>
  <si>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</si>
  <si>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</si>
  <si>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</si>
  <si>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</si>
  <si>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</si>
  <si>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</si>
  <si>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</si>
  <si>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</si>
  <si>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</si>
  <si>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</si>
  <si>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</si>
  <si>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</si>
  <si>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</si>
  <si>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</si>
  <si>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</si>
  <si>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</si>
  <si>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</si>
  <si>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</si>
  <si>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</si>
  <si>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</si>
  <si>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</si>
  <si>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</si>
  <si>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</si>
  <si>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</si>
  <si>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</si>
  <si>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</si>
  <si>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</si>
  <si>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</si>
  <si>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</si>
  <si>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</si>
  <si>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</si>
  <si>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</si>
  <si>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</si>
  <si>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</si>
  <si>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</si>
  <si>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</si>
  <si>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</si>
  <si>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</si>
  <si>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</si>
  <si>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</si>
  <si>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</si>
  <si>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</si>
  <si>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</si>
  <si>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</si>
  <si>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</si>
  <si>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</si>
  <si>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</si>
  <si>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</si>
  <si>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</si>
  <si>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</si>
  <si>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Map_1x9</t>
    <phoneticPr fontId="1" type="noConversion"/>
  </si>
  <si>
    <t>Map_3x9</t>
    <phoneticPr fontId="1" type="noConversion"/>
  </si>
  <si>
    <t>Map_2x9</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</si>
  <si>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</si>
  <si>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</si>
  <si>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</si>
  <si>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</si>
  <si>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</si>
  <si>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</si>
  <si>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</si>
  <si>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</si>
  <si>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</si>
  <si>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</si>
  <si>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</si>
  <si>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</si>
  <si>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</si>
  <si>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</si>
  <si>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</si>
  <si>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PolygonalMetalon_Green</t>
    <phoneticPr fontId="1" type="noConversion"/>
  </si>
  <si>
    <t>CuteUniq_White</t>
    <phoneticPr fontId="1" type="noConversion"/>
  </si>
  <si>
    <t>Wall_12_40_2_27</t>
    <phoneticPr fontId="1" type="noConversion"/>
  </si>
  <si>
    <t>Plane_12_40_2_2</t>
    <phoneticPr fontId="1" type="noConversion"/>
  </si>
  <si>
    <t>Plane_12_40_2_1</t>
    <phoneticPr fontId="1" type="noConversion"/>
  </si>
  <si>
    <t>Plane_12_40_2_3</t>
    <phoneticPr fontId="1" type="noConversion"/>
  </si>
  <si>
    <t>Env_DayLight</t>
  </si>
  <si>
    <t>Env_DayLight, Night</t>
  </si>
  <si>
    <t>Env_Night</t>
    <phoneticPr fontId="1" type="noConversion"/>
  </si>
  <si>
    <t>Env_Dawn</t>
    <phoneticPr fontId="1" type="noConversion"/>
  </si>
  <si>
    <t>Env_Sunset</t>
    <phoneticPr fontId="1" type="noConversion"/>
  </si>
  <si>
    <t>HP줄수</t>
    <phoneticPr fontId="1" type="noConversion"/>
  </si>
  <si>
    <t>최종보스HP추가배율</t>
    <phoneticPr fontId="1" type="noConversion"/>
  </si>
  <si>
    <t>보스줄참고</t>
    <phoneticPr fontId="1" type="noConversion"/>
  </si>
  <si>
    <t>보스단계참고</t>
    <phoneticPr fontId="1" type="noConversion"/>
  </si>
  <si>
    <t>그룹참고</t>
    <phoneticPr fontId="1" type="noConversion"/>
  </si>
  <si>
    <t>그룹횟수</t>
    <phoneticPr fontId="1" type="noConversion"/>
  </si>
  <si>
    <t>CreatureStump_Green</t>
    <phoneticPr fontId="1" type="noConversion"/>
  </si>
  <si>
    <t>CreatureStump_Red</t>
    <phoneticPr fontId="1" type="noConversion"/>
  </si>
  <si>
    <t>Swivel_Dark</t>
    <phoneticPr fontId="1" type="noConversion"/>
  </si>
  <si>
    <t>StoneMonster</t>
    <phoneticPr fontId="1" type="noConversion"/>
  </si>
  <si>
    <t>Swinecone_Purple</t>
    <phoneticPr fontId="1" type="noConversion"/>
  </si>
  <si>
    <t>WitchDoctor_Blue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</si>
</sst>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64">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SystemUI_DisconnectServer</v>
          </cell>
          <cell r="B7" t="str">
            <v>서버와의 접속이 원활하지 않습니다._x000D_
프로그램을 재시작합니다.</v>
          </cell>
          <cell r="C7" t="str">
            <v>Bad connection_x000D_
Restarting the app</v>
          </cell>
        </row>
        <row r="8">
          <cell r="A8" t="str">
            <v>SystemUI_Mainternance</v>
          </cell>
          <cell r="B8" t="str">
            <v>서버 점검 중입니다.</v>
          </cell>
          <cell r="C8" t="str">
            <v>We're on a mainternance</v>
          </cell>
        </row>
        <row r="9">
          <cell r="A9" t="str">
            <v>SystemUI_MainternanceDetail</v>
          </cell>
          <cell r="B9" t="str">
            <v>5월 29일 화요일 오전 3시부터 대략 11시까지 정기 점검 예정입니다. 이 동안 서버 및 웹 서비스 등을 사용하실 수 없습니다._x000D_
_x000D_
감사합니다.</v>
          </cell>
          <cell r="C9" t="str">
            <v>We will be performing scheduled maintenance on Tuesday, May 29th. Maintenance will begin at 3:00 AM PDT and conclude at approximately 11:00 AM PDT. During this time, servers and many web services will be unavailable._x000D_
_x000D_
Thank you for your patience.</v>
          </cell>
        </row>
        <row r="10">
          <cell r="A10" t="str">
            <v>SystemUI_Downloading</v>
          </cell>
          <cell r="B10" t="str">
            <v>다운로드 중</v>
          </cell>
          <cell r="C10" t="str">
            <v>Downloading</v>
          </cell>
        </row>
        <row r="11">
          <cell r="A11" t="str">
            <v>GameUI_RomanNumber1</v>
          </cell>
          <cell r="B11" t="str">
            <v>I</v>
          </cell>
          <cell r="C11" t="str">
            <v>I</v>
          </cell>
        </row>
        <row r="12">
          <cell r="A12" t="str">
            <v>GameUI_RomanNumber2</v>
          </cell>
          <cell r="B12" t="str">
            <v>II</v>
          </cell>
          <cell r="C12" t="str">
            <v>II</v>
          </cell>
        </row>
        <row r="13">
          <cell r="A13" t="str">
            <v>GameUI_RomanNumber3</v>
          </cell>
          <cell r="B13" t="str">
            <v>III</v>
          </cell>
          <cell r="C13" t="str">
            <v>III</v>
          </cell>
        </row>
        <row r="14">
          <cell r="A14" t="str">
            <v>GameUI_RomanNumber4</v>
          </cell>
          <cell r="B14" t="str">
            <v>IV</v>
          </cell>
          <cell r="C14" t="str">
            <v>IV</v>
          </cell>
        </row>
        <row r="15">
          <cell r="A15" t="str">
            <v>GameUI_RomanNumber5</v>
          </cell>
          <cell r="B15" t="str">
            <v>V</v>
          </cell>
          <cell r="C15" t="str">
            <v>V</v>
          </cell>
        </row>
        <row r="16">
          <cell r="A16" t="str">
            <v>GameUI_RomanNumber6</v>
          </cell>
          <cell r="B16" t="str">
            <v>VI</v>
          </cell>
          <cell r="C16" t="str">
            <v>VI</v>
          </cell>
        </row>
        <row r="17">
          <cell r="A17" t="str">
            <v>GameUI_RomanNumber7</v>
          </cell>
          <cell r="B17" t="str">
            <v>VII</v>
          </cell>
          <cell r="C17" t="str">
            <v>VII</v>
          </cell>
        </row>
        <row r="18">
          <cell r="A18" t="str">
            <v>GameUI_RomanNumber8</v>
          </cell>
          <cell r="B18" t="str">
            <v>VIII</v>
          </cell>
          <cell r="C18" t="str">
            <v>VIII</v>
          </cell>
        </row>
        <row r="19">
          <cell r="A19" t="str">
            <v>GameUI_RomanNumber9</v>
          </cell>
          <cell r="B19" t="str">
            <v>IX</v>
          </cell>
          <cell r="C19" t="str">
            <v>IX</v>
          </cell>
        </row>
        <row r="20">
          <cell r="A20" t="str">
            <v>GameUI_RomanNumber10</v>
          </cell>
          <cell r="B20" t="str">
            <v>X</v>
          </cell>
          <cell r="C20" t="str">
            <v>X</v>
          </cell>
        </row>
        <row r="21">
          <cell r="A21" t="str">
            <v>GameUI_RomanNumber11</v>
          </cell>
          <cell r="B21" t="str">
            <v>XI</v>
          </cell>
          <cell r="C21" t="str">
            <v>XI</v>
          </cell>
        </row>
        <row r="22">
          <cell r="A22" t="str">
            <v>GameUI_RomanNumber12</v>
          </cell>
          <cell r="B22" t="str">
            <v>XII</v>
          </cell>
          <cell r="C22" t="str">
            <v>XII</v>
          </cell>
        </row>
        <row r="23">
          <cell r="A23" t="str">
            <v>GameUI_RomanNumber13</v>
          </cell>
          <cell r="B23" t="str">
            <v>XIII</v>
          </cell>
          <cell r="C23" t="str">
            <v>XIII</v>
          </cell>
        </row>
        <row r="24">
          <cell r="A24" t="str">
            <v>GameUI_RomanNumber14</v>
          </cell>
          <cell r="B24" t="str">
            <v>XIV</v>
          </cell>
          <cell r="C24" t="str">
            <v>XIV</v>
          </cell>
        </row>
        <row r="25">
          <cell r="A25" t="str">
            <v>GameUI_RomanNumber15</v>
          </cell>
          <cell r="B25" t="str">
            <v>XV</v>
          </cell>
          <cell r="C25" t="str">
            <v>XV</v>
          </cell>
        </row>
        <row r="26">
          <cell r="A26" t="str">
            <v>GameUI_RomanNumber16</v>
          </cell>
          <cell r="B26" t="str">
            <v>XVI</v>
          </cell>
          <cell r="C26" t="str">
            <v>XVI</v>
          </cell>
        </row>
        <row r="27">
          <cell r="A27" t="str">
            <v>GameUI_RomanNumber17</v>
          </cell>
          <cell r="B27" t="str">
            <v>XVII</v>
          </cell>
          <cell r="C27" t="str">
            <v>XVII</v>
          </cell>
        </row>
        <row r="28">
          <cell r="A28" t="str">
            <v>GameUI_RomanNumber18</v>
          </cell>
          <cell r="B28" t="str">
            <v>XVIII</v>
          </cell>
          <cell r="C28" t="str">
            <v>XVIII</v>
          </cell>
        </row>
        <row r="29">
          <cell r="A29" t="str">
            <v>GameUI_RomanNumber19</v>
          </cell>
          <cell r="B29" t="str">
            <v>XIX</v>
          </cell>
          <cell r="C29" t="str">
            <v>XIX</v>
          </cell>
        </row>
        <row r="30">
          <cell r="A30" t="str">
            <v>GameUI_RomanNumber20</v>
          </cell>
          <cell r="B30" t="str">
            <v>XX</v>
          </cell>
          <cell r="C30" t="str">
            <v>XX</v>
          </cell>
        </row>
        <row r="31">
          <cell r="A31" t="str">
            <v>GameUI_RomanNumber21</v>
          </cell>
          <cell r="B31" t="str">
            <v>XXI</v>
          </cell>
          <cell r="C31" t="str">
            <v>XXI</v>
          </cell>
        </row>
        <row r="32">
          <cell r="A32" t="str">
            <v>GameUI_RomanNumber22</v>
          </cell>
          <cell r="B32" t="str">
            <v>XXII</v>
          </cell>
          <cell r="C32" t="str">
            <v>XXII</v>
          </cell>
        </row>
        <row r="33">
          <cell r="A33" t="str">
            <v>GameUI_RomanNumber23</v>
          </cell>
          <cell r="B33" t="str">
            <v>XXIII</v>
          </cell>
          <cell r="C33" t="str">
            <v>XXIII</v>
          </cell>
        </row>
        <row r="34">
          <cell r="A34" t="str">
            <v>GameUI_RomanNumber24</v>
          </cell>
          <cell r="B34" t="str">
            <v>XXIV</v>
          </cell>
          <cell r="C34" t="str">
            <v>XXIV</v>
          </cell>
        </row>
        <row r="35">
          <cell r="A35" t="str">
            <v>GameUI_RomanNumber25</v>
          </cell>
          <cell r="B35" t="str">
            <v>XXV</v>
          </cell>
          <cell r="C35" t="str">
            <v>XXV</v>
          </cell>
        </row>
        <row r="36">
          <cell r="A36" t="str">
            <v>GameUI_RomanNumber26</v>
          </cell>
          <cell r="B36" t="str">
            <v>XXVI</v>
          </cell>
          <cell r="C36" t="str">
            <v>XXVI</v>
          </cell>
        </row>
        <row r="37">
          <cell r="A37" t="str">
            <v>GameUI_RomanNumber27</v>
          </cell>
          <cell r="B37" t="str">
            <v>XXVII</v>
          </cell>
          <cell r="C37" t="str">
            <v>XXVII</v>
          </cell>
        </row>
        <row r="38">
          <cell r="A38" t="str">
            <v>GameUI_RomanNumber28</v>
          </cell>
          <cell r="B38" t="str">
            <v>XXVIII</v>
          </cell>
          <cell r="C38" t="str">
            <v>XXVIII</v>
          </cell>
        </row>
        <row r="39">
          <cell r="A39" t="str">
            <v>GameUI_RomanNumber29</v>
          </cell>
          <cell r="B39" t="str">
            <v>XXIX</v>
          </cell>
          <cell r="C39" t="str">
            <v>XXIX</v>
          </cell>
        </row>
        <row r="40">
          <cell r="A40" t="str">
            <v>GameUI_RomanNumber30</v>
          </cell>
          <cell r="B40" t="str">
            <v>XXX</v>
          </cell>
          <cell r="C40" t="str">
            <v>XXX</v>
          </cell>
        </row>
        <row r="41">
          <cell r="A41" t="str">
            <v>GameUI_Magic</v>
          </cell>
          <cell r="B41" t="str">
            <v>마법</v>
          </cell>
          <cell r="C41" t="str">
            <v>Magic</v>
          </cell>
        </row>
        <row r="42">
          <cell r="A42" t="str">
            <v>GameUI_Machine</v>
          </cell>
          <cell r="B42" t="str">
            <v>기계</v>
          </cell>
          <cell r="C42" t="str">
            <v>Machine</v>
          </cell>
        </row>
        <row r="43">
          <cell r="A43" t="str">
            <v>GameUI_Nature</v>
          </cell>
          <cell r="B43" t="str">
            <v>자연</v>
          </cell>
          <cell r="C43" t="str">
            <v>Nature</v>
          </cell>
        </row>
        <row r="44">
          <cell r="A44" t="str">
            <v>GameUI_Qigong</v>
          </cell>
          <cell r="B44" t="str">
            <v>기공</v>
          </cell>
          <cell r="C44" t="str">
            <v>Qigong</v>
          </cell>
        </row>
        <row r="45">
          <cell r="A45" t="str">
            <v>GameUI_CharGrade0</v>
          </cell>
          <cell r="B45" t="str">
            <v>일반</v>
          </cell>
          <cell r="C45" t="str">
            <v>Normal</v>
          </cell>
        </row>
        <row r="46">
          <cell r="A46" t="str">
            <v>GameUI_CharGrade1</v>
          </cell>
          <cell r="B46" t="str">
            <v>영웅</v>
          </cell>
          <cell r="C46" t="str">
            <v>Heroic</v>
          </cell>
        </row>
        <row r="47">
          <cell r="A47" t="str">
            <v>GameUI_CharGrade2</v>
          </cell>
          <cell r="B47" t="str">
            <v>전설</v>
          </cell>
          <cell r="C47" t="str">
            <v>Legendary</v>
          </cell>
        </row>
        <row r="48">
          <cell r="A48" t="str">
            <v>GameUI_EquipGrade0</v>
          </cell>
          <cell r="B48" t="str">
            <v>일반</v>
          </cell>
          <cell r="C48" t="str">
            <v>Normal</v>
          </cell>
        </row>
        <row r="49">
          <cell r="A49" t="str">
            <v>GameUI_EquipGrade1</v>
          </cell>
          <cell r="B49" t="str">
            <v>희귀</v>
          </cell>
          <cell r="C49" t="str">
            <v>Rare</v>
          </cell>
        </row>
        <row r="50">
          <cell r="A50" t="str">
            <v>GameUI_EquipGrade2</v>
          </cell>
          <cell r="B50" t="str">
            <v>영웅</v>
          </cell>
          <cell r="C50" t="str">
            <v>Heroic</v>
          </cell>
        </row>
        <row r="51">
          <cell r="A51" t="str">
            <v>GameUI_EquipGrade3</v>
          </cell>
          <cell r="B51" t="str">
            <v>에픽</v>
          </cell>
          <cell r="C51" t="str">
            <v>Epic</v>
          </cell>
        </row>
        <row r="52">
          <cell r="A52" t="str">
            <v>GameUI_EquipGrade4</v>
          </cell>
          <cell r="B52" t="str">
            <v>전설</v>
          </cell>
          <cell r="C52" t="str">
            <v>Legendary</v>
          </cell>
        </row>
        <row r="53">
          <cell r="A53" t="str">
            <v>GameUI_Lv</v>
          </cell>
          <cell r="B53" t="str">
            <v>Lv. {0}</v>
          </cell>
          <cell r="C53" t="str">
            <v>Lv. {0}</v>
          </cell>
        </row>
        <row r="54">
          <cell r="A54" t="str">
            <v>GameUI_LevelPackLv</v>
          </cell>
          <cell r="B54" t="str">
            <v>Lv. &lt;size=30&gt;{0}&lt;/size&gt;</v>
          </cell>
          <cell r="C54" t="str">
            <v>Lv. &lt;size=30&gt;{0}&lt;/size&gt;</v>
          </cell>
        </row>
        <row r="55">
          <cell r="A55" t="str">
            <v>GameUI_ExitGame</v>
          </cell>
          <cell r="B55" t="str">
            <v>나가기</v>
          </cell>
          <cell r="C55" t="str">
            <v>Exit</v>
          </cell>
        </row>
        <row r="56">
          <cell r="A56" t="str">
            <v>GameUI_ExitGameDescription</v>
          </cell>
          <cell r="B56" t="str">
            <v>게임을 종료하시겠습니까?</v>
          </cell>
          <cell r="C56" t="str">
            <v>Quit the game?</v>
          </cell>
        </row>
        <row r="57">
          <cell r="A57" t="str">
            <v>GameUI_BackToLobby</v>
          </cell>
          <cell r="B57" t="str">
            <v>나가기</v>
          </cell>
          <cell r="C57" t="str">
            <v>Exit</v>
          </cell>
        </row>
        <row r="58">
          <cell r="A58" t="str">
            <v>GameUI_BackToLobbyDescription</v>
          </cell>
          <cell r="B58" t="str">
            <v>현재 획득한 골드, 아이템 등은 획득할 수 없습니다._x000D_
전투를 중지하시겠습니까?</v>
          </cell>
          <cell r="C58" t="str">
            <v>You cannot get gold, items you got til now._x000D_
Sure to quit the battle?</v>
          </cell>
        </row>
        <row r="59">
          <cell r="A59" t="str">
            <v>GameUI_TouchToMove</v>
          </cell>
          <cell r="B59" t="str">
            <v>터치하여 이동하세요</v>
          </cell>
          <cell r="C59" t="str">
            <v>Touch to move</v>
          </cell>
        </row>
        <row r="60">
          <cell r="A60" t="str">
            <v>GameUI_BossReady</v>
          </cell>
          <cell r="B60" t="str">
            <v>보스에 대비하세요</v>
          </cell>
          <cell r="C60" t="str">
            <v>Prepare for the boss</v>
          </cell>
        </row>
        <row r="61">
          <cell r="A61" t="str">
            <v>GameUI_PossibleAfterTraining</v>
          </cell>
          <cell r="B61" t="str">
            <v>훈련 챕터 클리어 후 진행 가능</v>
          </cell>
          <cell r="C61" t="str">
            <v>Possible to play after the training chapter</v>
          </cell>
        </row>
        <row r="62">
          <cell r="A62" t="str">
            <v>GameUI_GameSetting</v>
          </cell>
          <cell r="B62" t="str">
            <v>게임설정</v>
          </cell>
          <cell r="C62" t="str">
            <v>Game Setting</v>
          </cell>
        </row>
        <row r="63">
          <cell r="A63" t="str">
            <v>GameUI_EmptyLevelPack</v>
          </cell>
          <cell r="B63" t="str">
            <v>획득한 전투팩이 없습니다</v>
          </cell>
          <cell r="C63" t="str">
            <v>Empty Battle Pack</v>
          </cell>
        </row>
        <row r="64">
          <cell r="A64" t="str">
            <v>GameUI_SoundFX</v>
          </cell>
          <cell r="B64" t="str">
            <v>효과음</v>
          </cell>
          <cell r="C64" t="str">
            <v>Sound FX</v>
          </cell>
        </row>
        <row r="65">
          <cell r="A65" t="str">
            <v>GameUI_Music</v>
          </cell>
          <cell r="B65" t="str">
            <v>BGM</v>
          </cell>
          <cell r="C65" t="str">
            <v>BGM</v>
          </cell>
        </row>
        <row r="66">
          <cell r="A66" t="str">
            <v>GameUI_UltimateWithDoubleTap</v>
          </cell>
          <cell r="B66" t="str">
            <v>전투 중 더블탭으로 궁극기 사용</v>
          </cell>
          <cell r="C66" t="str">
            <v>Use Ultimate Skill with double-tap during battle</v>
          </cell>
        </row>
        <row r="67">
          <cell r="A67" t="str">
            <v>GameUI_FixUltimateIcon</v>
          </cell>
          <cell r="B67" t="str">
            <v>궁극기 아이콘 위치 고정</v>
          </cell>
          <cell r="C67" t="str">
            <v>Fixed Ultimate Skill position</v>
          </cell>
        </row>
        <row r="68">
          <cell r="A68" t="str">
            <v>GameUI_SystemSetting</v>
          </cell>
          <cell r="B68" t="str">
            <v>시스템설정</v>
          </cell>
          <cell r="C68" t="str">
            <v>System Setting</v>
          </cell>
        </row>
        <row r="69">
          <cell r="A69" t="str">
            <v>GameUI_Language</v>
          </cell>
          <cell r="B69" t="str">
            <v>언어</v>
          </cell>
          <cell r="C69" t="str">
            <v>Language</v>
          </cell>
        </row>
        <row r="70">
          <cell r="A70" t="str">
            <v>GameUI_Language_KOR</v>
          </cell>
          <cell r="B70" t="str">
            <v>한국어</v>
          </cell>
          <cell r="C70" t="str">
            <v>Korean</v>
          </cell>
        </row>
        <row r="71">
          <cell r="A71" t="str">
            <v>GameUI_Language_ENG</v>
          </cell>
          <cell r="B71" t="str">
            <v>영어</v>
          </cell>
          <cell r="C71" t="str">
            <v>English</v>
          </cell>
        </row>
        <row r="72">
          <cell r="A72" t="str">
            <v>GameUI_Confirm</v>
          </cell>
          <cell r="B72" t="str">
            <v>확인</v>
          </cell>
          <cell r="C72" t="str">
            <v>Confirm</v>
          </cell>
        </row>
        <row r="73">
          <cell r="A73" t="str">
            <v>GameUI_ChangeLanguageDesc</v>
          </cell>
          <cell r="B73" t="str">
            <v>언어를 변경하시겠습니까?</v>
          </cell>
          <cell r="C73" t="str">
            <v>Would you change the language?</v>
          </cell>
        </row>
        <row r="74">
          <cell r="A74" t="str">
            <v>GameUI_FrameRate</v>
          </cell>
          <cell r="B74" t="str">
            <v>재생 속도</v>
          </cell>
          <cell r="C74" t="str">
            <v>Frame Rate</v>
          </cell>
        </row>
        <row r="75">
          <cell r="A75" t="str">
            <v>GameUI_Shop</v>
          </cell>
          <cell r="B75" t="str">
            <v>상점</v>
          </cell>
          <cell r="C75" t="str">
            <v>Shop</v>
          </cell>
        </row>
        <row r="76">
          <cell r="A76" t="str">
            <v>GameUI_Challenge</v>
          </cell>
          <cell r="B76" t="str">
            <v>도전</v>
          </cell>
          <cell r="C76" t="str">
            <v>Challenge</v>
          </cell>
        </row>
        <row r="77">
          <cell r="A77" t="str">
            <v>GameUI_Revert</v>
          </cell>
          <cell r="B77" t="str">
            <v>환원</v>
          </cell>
          <cell r="C77" t="str">
            <v>Revert</v>
          </cell>
        </row>
        <row r="78">
          <cell r="A78" t="str">
            <v>GameUI_Swappable</v>
          </cell>
          <cell r="B78" t="str">
            <v>교체 가능</v>
          </cell>
          <cell r="C78" t="str">
            <v>Can be swapped</v>
          </cell>
        </row>
        <row r="79">
          <cell r="A79" t="str">
            <v>GameUI_EnterInfo</v>
          </cell>
          <cell r="B79" t="str">
            <v>입장 안내</v>
          </cell>
          <cell r="C79" t="str">
            <v>Entry Info</v>
          </cell>
        </row>
        <row r="80">
          <cell r="A80" t="str">
            <v>GameUI_EnterInfoDesc</v>
          </cell>
          <cell r="B80" t="str">
            <v>현재 캐릭터의 파워레벨이 부족합니다_x000D_
_x000D_
캐릭터를 변경하시겠습니까?</v>
          </cell>
          <cell r="C80" t="str">
            <v>Not enough Power Level_x000D_
_x000D_
Change the player?</v>
          </cell>
        </row>
        <row r="81">
          <cell r="A81" t="str">
            <v>GameUI_EnterRecommendDesc</v>
          </cell>
          <cell r="B81" t="str">
            <v>더 적합한 추천 캐릭터가 있습니다_x000D_
_x000D_
캐릭터를 변경하시겠습니까?</v>
          </cell>
          <cell r="C81" t="str">
            <v>There is a more suitable recommended chracter_x000D_
_x000D_
Change the player?</v>
          </cell>
        </row>
        <row r="82">
          <cell r="A82" t="str">
            <v>GameUI_ChangeCharacter</v>
          </cell>
          <cell r="B82" t="str">
            <v>캐릭터 교체</v>
          </cell>
          <cell r="C82" t="str">
            <v>Change Character</v>
          </cell>
        </row>
        <row r="83">
          <cell r="A83" t="str">
            <v>GameUI_Chapter</v>
          </cell>
          <cell r="B83" t="str">
            <v>CHAPTER &lt;size=46&gt;{0}&lt;/size&gt;</v>
          </cell>
          <cell r="C83" t="str">
            <v>CHAPTER &lt;size=46&gt;{0}&lt;/size&gt;</v>
          </cell>
        </row>
        <row r="84">
          <cell r="A84" t="str">
            <v>GameUI_ChaosMode</v>
          </cell>
          <cell r="B84" t="str">
            <v>카오스 모드</v>
          </cell>
          <cell r="C84" t="str">
            <v>Chaos Mode</v>
          </cell>
        </row>
        <row r="85">
          <cell r="A85" t="str">
            <v>GameUI_SuggestedPowerLevel</v>
          </cell>
          <cell r="B85" t="str">
            <v>권장 파워레벨</v>
          </cell>
          <cell r="C85" t="str">
            <v>Recommended Power Level</v>
          </cell>
        </row>
        <row r="86">
          <cell r="A86" t="str">
            <v>GameUI_NumberRange</v>
          </cell>
          <cell r="B86" t="str">
            <v>{0}~{1}</v>
          </cell>
          <cell r="C86" t="str">
            <v>{0}-{1}</v>
          </cell>
        </row>
        <row r="87">
          <cell r="A87" t="str">
            <v>GameUI_Power</v>
          </cell>
          <cell r="B87" t="str">
            <v>&lt;color=#E0E0E0&gt;POWER&lt;/color&gt; &lt;size=17&gt;{0}&lt;/size&gt;</v>
          </cell>
          <cell r="C87" t="str">
            <v>&lt;color=#E0E0E0&gt;POWER&lt;/color&gt; &lt;size=17&gt;{0}&lt;/size&gt;</v>
          </cell>
        </row>
        <row r="88">
          <cell r="A88" t="str">
            <v>GameUI_Suggested</v>
          </cell>
          <cell r="B88" t="str">
            <v>추천캐릭터</v>
          </cell>
          <cell r="C88" t="str">
            <v>Recommended</v>
          </cell>
        </row>
        <row r="89">
          <cell r="A89" t="str">
            <v>GameUI_FirstSwapHealNotApplied</v>
          </cell>
          <cell r="B89" t="str">
            <v>이미 전투에 참가했던 캐릭터는 회복되지 않습니다</v>
          </cell>
          <cell r="C89" t="str">
            <v>Characters already in combat will not recover</v>
          </cell>
        </row>
        <row r="90">
          <cell r="A90" t="str">
            <v>GameUI_NowPlayingCharacter</v>
          </cell>
          <cell r="B90" t="str">
            <v>현재 플레이 중인 캐릭터입니다</v>
          </cell>
          <cell r="C90" t="str">
            <v>Now playing!</v>
          </cell>
        </row>
        <row r="91">
          <cell r="A91" t="str">
            <v>GameUI_Invincible</v>
          </cell>
          <cell r="B91" t="str">
            <v>무적!</v>
          </cell>
          <cell r="C91" t="str">
            <v>INVINCIBLE!</v>
          </cell>
        </row>
        <row r="92">
          <cell r="A92" t="str">
            <v>GameUI_Miss</v>
          </cell>
          <cell r="B92" t="str">
            <v>빗맞음</v>
          </cell>
          <cell r="C92" t="str">
            <v>MISS</v>
          </cell>
        </row>
        <row r="93">
          <cell r="A93" t="str">
            <v>GameUI_Headshot</v>
          </cell>
          <cell r="B93" t="str">
            <v>즉사!</v>
          </cell>
          <cell r="C93" t="str">
            <v>DEATH!</v>
          </cell>
        </row>
        <row r="94">
          <cell r="A94" t="str">
            <v>GameUI_ImmortalWill</v>
          </cell>
          <cell r="B94" t="str">
            <v>불사!</v>
          </cell>
          <cell r="C94" t="str">
            <v>IMMORTAL!</v>
          </cell>
        </row>
        <row r="95">
          <cell r="A95" t="str">
            <v>GameUI_ReduceContinuousDmg</v>
          </cell>
          <cell r="B95" t="str">
            <v>연타 저항!</v>
          </cell>
          <cell r="C95" t="str">
            <v>RESIST REPEAT!</v>
          </cell>
        </row>
        <row r="96">
          <cell r="A96" t="str">
            <v>GameUI_DefenseStrongDmg</v>
          </cell>
          <cell r="B96" t="str">
            <v>강공격 방어!</v>
          </cell>
          <cell r="C96" t="str">
            <v>RESIST STRONG!</v>
          </cell>
        </row>
        <row r="97">
          <cell r="A97" t="str">
            <v>GameUI_PaybackSp</v>
          </cell>
          <cell r="B97" t="str">
            <v>페이백!</v>
          </cell>
          <cell r="C97" t="str">
            <v>PAYBACK!</v>
          </cell>
        </row>
        <row r="98">
          <cell r="A98" t="str">
            <v>GameUI_Critical</v>
          </cell>
          <cell r="B98" t="str">
            <v>치명타!</v>
          </cell>
          <cell r="C98" t="str">
            <v>CRITICAL!</v>
          </cell>
        </row>
        <row r="99">
          <cell r="A99" t="str">
            <v>TimeSpaceUI_Low</v>
          </cell>
          <cell r="B99" t="str">
            <v>소</v>
          </cell>
          <cell r="C99" t="str">
            <v>Low</v>
          </cell>
        </row>
        <row r="100">
          <cell r="A100" t="str">
            <v>TimeSpaceUI_Medium</v>
          </cell>
          <cell r="B100" t="str">
            <v>중</v>
          </cell>
          <cell r="C100" t="str">
            <v>Medium</v>
          </cell>
        </row>
        <row r="101">
          <cell r="A101" t="str">
            <v>TimeSpaceUI_High</v>
          </cell>
          <cell r="B101" t="str">
            <v>대</v>
          </cell>
          <cell r="C101" t="str">
            <v>High</v>
          </cell>
        </row>
        <row r="102">
          <cell r="A102" t="str">
            <v>TimeSpaceUI_Ultra</v>
          </cell>
          <cell r="B102" t="str">
            <v>극대</v>
          </cell>
          <cell r="C102" t="str">
            <v>Ultra</v>
          </cell>
        </row>
        <row r="103">
          <cell r="A103" t="str">
            <v>TimeSpaceUI_ExtraUltra</v>
          </cell>
          <cell r="B103" t="str">
            <v>초극대</v>
          </cell>
          <cell r="C103" t="str">
            <v>ExtraUltra</v>
          </cell>
        </row>
        <row r="104">
          <cell r="A104" t="str">
            <v>PowerSourceUI_ComeHere</v>
          </cell>
          <cell r="B104" t="str">
            <v>가까이 다가가 힘의 원천으로부터 축복을 받으세요</v>
          </cell>
          <cell r="C104" t="str">
            <v>Get close to be blessed from Power Source</v>
          </cell>
        </row>
        <row r="105">
          <cell r="A105" t="str">
            <v>PowerSourceUI_Heal</v>
          </cell>
          <cell r="B105" t="str">
            <v>힘의 원천으로부터 눈부신 빛이 흘러나옵니다</v>
          </cell>
          <cell r="C105" t="str">
            <v>The bright light flows from Power Source</v>
          </cell>
        </row>
        <row r="106">
          <cell r="A106" t="str">
            <v>GameUI_Exclusive</v>
          </cell>
          <cell r="B106" t="str">
            <v>전용</v>
          </cell>
          <cell r="C106" t="str">
            <v>Exclusive</v>
          </cell>
        </row>
        <row r="107">
          <cell r="A107" t="str">
            <v>GameUI_SelectLevelPack</v>
          </cell>
          <cell r="B107" t="str">
            <v>전투팩을 선택하세요</v>
          </cell>
          <cell r="C107" t="str">
            <v>Choose a Battle Pack</v>
          </cell>
        </row>
        <row r="108">
          <cell r="A108" t="str">
            <v>GameUI_BossClearReward</v>
          </cell>
          <cell r="B108" t="str">
            <v>보스 클리어 보상</v>
          </cell>
          <cell r="C108" t="str">
            <v>Boss Clear Reward</v>
          </cell>
        </row>
        <row r="109">
          <cell r="A109" t="str">
            <v>GameUI_NoHitClearReward</v>
          </cell>
          <cell r="B109" t="str">
            <v>&lt;color=#FFC080&gt;노히트&lt;/color&gt; 클리어 보상</v>
          </cell>
          <cell r="C109" t="str">
            <v>&lt;color=#FFC080&gt;No Hit&lt;/color&gt; Clear Reward</v>
          </cell>
        </row>
        <row r="110">
          <cell r="A110" t="str">
            <v>GameUI_GetExclusiveLevelPack</v>
          </cell>
          <cell r="B110" t="str">
            <v>{0}레벨 달성! 전용 전투팩 지급</v>
          </cell>
          <cell r="C110" t="str">
            <v>Reached level {0}! Got an exclusive Battle Pack</v>
          </cell>
        </row>
        <row r="111">
          <cell r="A111" t="str">
            <v>GameUI_LevelPack</v>
          </cell>
          <cell r="B111" t="str">
            <v>전투팩</v>
          </cell>
          <cell r="C111" t="str">
            <v>Battle Pack</v>
          </cell>
        </row>
        <row r="112">
          <cell r="A112" t="str">
            <v>GameUI_NoHitLevelPack</v>
          </cell>
          <cell r="B112" t="str">
            <v>&lt;color=#FFC080&gt;노히트&lt;/color&gt; 전투팩</v>
          </cell>
          <cell r="C112" t="str">
            <v>&lt;color=#FFC080&gt;No Hit&lt;/color&gt; Battle Pack</v>
          </cell>
        </row>
        <row r="113">
          <cell r="A113" t="str">
            <v>LevelPackUIName_Atk</v>
          </cell>
          <cell r="B113" t="str">
            <v>공격력</v>
          </cell>
          <cell r="C113" t="str">
            <v>Attack Boost</v>
          </cell>
        </row>
        <row r="114">
          <cell r="A114" t="str">
            <v>LevelPackUIName_AtkBetter</v>
          </cell>
          <cell r="B114" t="str">
            <v>&lt;color=#FFC080&gt;상급&lt;/color&gt; 공격력</v>
          </cell>
          <cell r="C114" t="str">
            <v>&lt;color=#FFC080&gt;Better&lt;/color&gt; Attack Boost</v>
          </cell>
        </row>
        <row r="115">
          <cell r="A115" t="str">
            <v>LevelPackUIName_AtkBetterForGanfaul</v>
          </cell>
          <cell r="B115" t="str">
            <v>&lt;color=#FFC080&gt;구원자의 힘&lt;/color&gt;</v>
          </cell>
          <cell r="C115" t="str">
            <v>&lt;color=#FFC080&gt;Better&lt;/color&gt; Attack Boost</v>
          </cell>
        </row>
        <row r="116">
          <cell r="A116" t="str">
            <v>LevelPackUIName_AtkBetterForBei</v>
          </cell>
          <cell r="B116" t="str">
            <v>&lt;color=#FFC080&gt;불꽃의 노래&lt;/color&gt;</v>
          </cell>
          <cell r="C116" t="str">
            <v>&lt;color=#FFC080&gt;Better&lt;/color&gt; Attack Boost</v>
          </cell>
        </row>
        <row r="117">
          <cell r="A117" t="str">
            <v>LevelPackUIName_AtkBest</v>
          </cell>
          <cell r="B117" t="str">
            <v>&lt;color=#FFC080&gt;최상급&lt;/color&gt; 공격력</v>
          </cell>
          <cell r="C117" t="str">
            <v>&lt;color=#FFC080&gt;Best&lt;/color&gt; Attack Boost</v>
          </cell>
        </row>
        <row r="118">
          <cell r="A118" t="str">
            <v>LevelPackUIName_AtkSpeed</v>
          </cell>
          <cell r="B118" t="str">
            <v>공격 속도</v>
          </cell>
          <cell r="C118" t="str">
            <v>Attack Speed Boost</v>
          </cell>
        </row>
        <row r="119">
          <cell r="A119" t="str">
            <v>LevelPackUIName_AtkSpeedBetter</v>
          </cell>
          <cell r="B119" t="str">
            <v>&lt;color=#FFC080&gt;상급&lt;/color&gt; 공격 속도</v>
          </cell>
          <cell r="C119" t="str">
            <v>In progress of translating…(119)</v>
          </cell>
        </row>
        <row r="120">
          <cell r="A120" t="str">
            <v>LevelPackUIName_AtkSpeedBetterForBigBatSuccubus</v>
          </cell>
          <cell r="B120" t="str">
            <v>&lt;color=#FFC080&gt;야수의 민첩함&lt;/color&gt;</v>
          </cell>
          <cell r="C120" t="str">
            <v>In progress of translating…(120)</v>
          </cell>
        </row>
        <row r="121">
          <cell r="A121" t="str">
            <v>LevelPackUIName_AtkSpeedBest</v>
          </cell>
          <cell r="B121" t="str">
            <v>&lt;color=#FFC080&gt;최상급&lt;/color&gt; 공격 속도</v>
          </cell>
          <cell r="C121" t="str">
            <v>In progress of translating…(121)</v>
          </cell>
        </row>
        <row r="122">
          <cell r="A122" t="str">
            <v>LevelPackUIName_Crit</v>
          </cell>
          <cell r="B122" t="str">
            <v>치명타 공격</v>
          </cell>
          <cell r="C122" t="str">
            <v>In progress of translating…(122)</v>
          </cell>
        </row>
        <row r="123">
          <cell r="A123" t="str">
            <v>LevelPackUIName_CritBetter</v>
          </cell>
          <cell r="B123" t="str">
            <v>&lt;color=#FFC080&gt;상급&lt;/color&gt; 치명타 공격</v>
          </cell>
          <cell r="C123" t="str">
            <v>In progress of translating…(123)</v>
          </cell>
        </row>
        <row r="124">
          <cell r="A124" t="str">
            <v>LevelPackUIName_CritBest</v>
          </cell>
          <cell r="B124" t="str">
            <v>&lt;color=#FFC080&gt;최상급&lt;/color&gt; 치명타 공격</v>
          </cell>
          <cell r="C124" t="str">
            <v>In progress of translating…(124)</v>
          </cell>
        </row>
        <row r="125">
          <cell r="A125" t="str">
            <v>LevelPackUIName_MaxHp</v>
          </cell>
          <cell r="B125" t="str">
            <v>최대 체력</v>
          </cell>
          <cell r="C125" t="str">
            <v>In progress of translating…(125)</v>
          </cell>
        </row>
        <row r="126">
          <cell r="A126" t="str">
            <v>LevelPackUIName_MaxHpBetter</v>
          </cell>
          <cell r="B126" t="str">
            <v>&lt;color=#FFC080&gt;상급&lt;/color&gt; 최대 체력</v>
          </cell>
          <cell r="C126" t="str">
            <v>In progress of translating…(126)</v>
          </cell>
        </row>
        <row r="127">
          <cell r="A127" t="str">
            <v>LevelPackUIName_MaxHpBest</v>
          </cell>
          <cell r="B127" t="str">
            <v>&lt;color=#FFC080&gt;최상급&lt;/color&gt; 최대 체력</v>
          </cell>
          <cell r="C127" t="str">
            <v>In progress of translating…(127)</v>
          </cell>
        </row>
        <row r="128">
          <cell r="A128" t="str">
            <v>LevelPackUIName_ReduceDmgProjectile</v>
          </cell>
          <cell r="B128" t="str">
            <v>발사체 대미지 감소</v>
          </cell>
          <cell r="C128" t="str">
            <v>In progress of translating…(128)</v>
          </cell>
        </row>
        <row r="129">
          <cell r="A129" t="str">
            <v>LevelPackUIName_ReduceDmgProjectileBetter</v>
          </cell>
          <cell r="B129" t="str">
            <v>&lt;color=#FFC080&gt;상급&lt;/color&gt; 발사체 대미지 감소</v>
          </cell>
          <cell r="C129" t="str">
            <v>In progress of translating…(129)</v>
          </cell>
        </row>
        <row r="130">
          <cell r="A130" t="str">
            <v>LevelPackUIName_ReduceDmgMelee</v>
          </cell>
          <cell r="B130" t="str">
            <v>근접공격 대미지 감소</v>
          </cell>
          <cell r="C130" t="str">
            <v>In progress of translating…(130)</v>
          </cell>
        </row>
        <row r="131">
          <cell r="A131" t="str">
            <v>LevelPackUIName_ReduceDmgMeleeBetter</v>
          </cell>
          <cell r="B131" t="str">
            <v>&lt;color=#FFC080&gt;상급&lt;/color&gt; 근접공격 대미지 감소</v>
          </cell>
          <cell r="C131" t="str">
            <v>In progress of translating…(131)</v>
          </cell>
        </row>
        <row r="132">
          <cell r="A132" t="str">
            <v>LevelPackUIName_ReduceDmgClose</v>
          </cell>
          <cell r="B132" t="str">
            <v>충돌 대미지 감소</v>
          </cell>
          <cell r="C132" t="str">
            <v>In progress of translating…(132)</v>
          </cell>
        </row>
        <row r="133">
          <cell r="A133" t="str">
            <v>LevelPackUIName_ReduceDmgCloseBetter</v>
          </cell>
          <cell r="B133" t="str">
            <v>&lt;color=#FFC080&gt;상급&lt;/color&gt; 충돌 대미지 감소</v>
          </cell>
          <cell r="C133" t="str">
            <v>In progress of translating…(133)</v>
          </cell>
        </row>
        <row r="134">
          <cell r="A134" t="str">
            <v>LevelPackUIName_ReduceDmgTrap</v>
          </cell>
          <cell r="B134" t="str">
            <v>트랩 대미지 감소</v>
          </cell>
          <cell r="C134" t="str">
            <v>In progress of translating…(134)</v>
          </cell>
        </row>
        <row r="135">
          <cell r="A135" t="str">
            <v>LevelPackUIName_ReduceDmgTrapBetter</v>
          </cell>
          <cell r="B135" t="str">
            <v>&lt;color=#FFC080&gt;상급&lt;/color&gt; 트랩 대미지 감소</v>
          </cell>
          <cell r="C135" t="str">
            <v>In progress of translating…(135)</v>
          </cell>
        </row>
        <row r="136">
          <cell r="A136" t="str">
            <v>LevelPackUIName_ReduceContinuousDmg</v>
          </cell>
          <cell r="B136" t="str">
            <v>&lt;color=#FFC080&gt;연타 저항&lt;/color&gt;</v>
          </cell>
          <cell r="C136" t="str">
            <v>In progress of translating…(136)</v>
          </cell>
        </row>
        <row r="137">
          <cell r="A137" t="str">
            <v>LevelPackUIName_DefenseStrongDmg</v>
          </cell>
          <cell r="B137" t="str">
            <v>&lt;color=#FFC080&gt;강공격 방어&lt;/color&gt;</v>
          </cell>
          <cell r="C137" t="str">
            <v>In progress of translating…(137)</v>
          </cell>
        </row>
        <row r="138">
          <cell r="A138" t="str">
            <v>LevelPackUIName_ExtraGold</v>
          </cell>
          <cell r="B138" t="str">
            <v>골드 획득량 증가</v>
          </cell>
          <cell r="C138" t="str">
            <v>In progress of translating…(138)</v>
          </cell>
        </row>
        <row r="139">
          <cell r="A139" t="str">
            <v>LevelPackUIName_ExtraGoldBetter</v>
          </cell>
          <cell r="B139" t="str">
            <v>&lt;color=#FFC080&gt;상급&lt;/color&gt; 골드 획득량 증가</v>
          </cell>
          <cell r="C139" t="str">
            <v>In progress of translating…(139)</v>
          </cell>
        </row>
        <row r="140">
          <cell r="A140" t="str">
            <v>LevelPackUIName_ItemChanceBoost</v>
          </cell>
          <cell r="B140" t="str">
            <v>아이템 확률 증가</v>
          </cell>
          <cell r="C140" t="str">
            <v>In progress of translating…(140)</v>
          </cell>
        </row>
        <row r="141">
          <cell r="A141" t="str">
            <v>LevelPackUIName_ItemChanceBoostBetter</v>
          </cell>
          <cell r="B141" t="str">
            <v>&lt;color=#FFC080&gt;상급&lt;/color&gt; 아이템 확률 증가</v>
          </cell>
          <cell r="C141" t="str">
            <v>In progress of translating…(141)</v>
          </cell>
        </row>
        <row r="142">
          <cell r="A142" t="str">
            <v>LevelPackUIName_HealChanceBoost</v>
          </cell>
          <cell r="B142" t="str">
            <v>회복구슬 확률 증가</v>
          </cell>
          <cell r="C142" t="str">
            <v>In progress of translating…(142)</v>
          </cell>
        </row>
        <row r="143">
          <cell r="A143" t="str">
            <v>LevelPackUIName_HealChanceBoostBetter</v>
          </cell>
          <cell r="B143" t="str">
            <v>&lt;color=#FFC080&gt;상급&lt;/color&gt; 회복구슬 확률 증가</v>
          </cell>
          <cell r="C143" t="str">
            <v>In progress of translating…(143)</v>
          </cell>
        </row>
        <row r="144">
          <cell r="A144" t="str">
            <v>LevelPackUIName_MonsterThrough</v>
          </cell>
          <cell r="B144" t="str">
            <v>&lt;color=#FFC080&gt;몬스터 관통샷&lt;/color&gt;</v>
          </cell>
          <cell r="C144" t="str">
            <v>In progress of translating…(144)</v>
          </cell>
        </row>
        <row r="145">
          <cell r="A145" t="str">
            <v>LevelPackUIName_Ricochet</v>
          </cell>
          <cell r="B145" t="str">
            <v>&lt;color=#FFC080&gt;체인샷&lt;/color&gt;</v>
          </cell>
          <cell r="C145" t="str">
            <v>In progress of translating…(145)</v>
          </cell>
        </row>
        <row r="146">
          <cell r="A146" t="str">
            <v>LevelPackUIName_BounceWallQuad</v>
          </cell>
          <cell r="B146" t="str">
            <v>&lt;color=#FFC080&gt;벽 반사샷&lt;/color&gt;</v>
          </cell>
          <cell r="C146" t="str">
            <v>In progress of translating…(146)</v>
          </cell>
        </row>
        <row r="147">
          <cell r="A147" t="str">
            <v>LevelPackUIName_Parallel</v>
          </cell>
          <cell r="B147" t="str">
            <v>&lt;color=#FFC080&gt;전방샷&lt;/color&gt;</v>
          </cell>
          <cell r="C147" t="str">
            <v>In progress of translating…(147)</v>
          </cell>
        </row>
        <row r="148">
          <cell r="A148" t="str">
            <v>LevelPackUIName_DiagonalNwayGenerator</v>
          </cell>
          <cell r="B148" t="str">
            <v>&lt;color=#FFC080&gt;대각샷&lt;/color&gt;</v>
          </cell>
          <cell r="C148" t="str">
            <v>In progress of translating…(148)</v>
          </cell>
        </row>
        <row r="149">
          <cell r="A149" t="str">
            <v>LevelPackUIName_LeftRightNwayGenerator</v>
          </cell>
          <cell r="B149" t="str">
            <v>&lt;color=#FFC080&gt;좌우샷&lt;/color&gt;</v>
          </cell>
          <cell r="C149" t="str">
            <v>In progress of translating…(149)</v>
          </cell>
        </row>
        <row r="150">
          <cell r="A150" t="str">
            <v>LevelPackUIName_BackNwayGenerator</v>
          </cell>
          <cell r="B150" t="str">
            <v>&lt;color=#FFC080&gt;후방샷&lt;/color&gt;</v>
          </cell>
          <cell r="C150" t="str">
            <v>In progress of translating…(150)</v>
          </cell>
        </row>
        <row r="151">
          <cell r="A151" t="str">
            <v>LevelPackUIName_Repeat</v>
          </cell>
          <cell r="B151" t="str">
            <v>&lt;color=#FFC080&gt;반복 공격&lt;/color&gt;</v>
          </cell>
          <cell r="C151" t="str">
            <v>In progress of translating…(151)</v>
          </cell>
        </row>
        <row r="152">
          <cell r="A152" t="str">
            <v>LevelPackUIName_HealOnKill</v>
          </cell>
          <cell r="B152" t="str">
            <v>몬스터 킬 시 회복</v>
          </cell>
          <cell r="C152" t="str">
            <v>In progress of translating…(152)</v>
          </cell>
        </row>
        <row r="153">
          <cell r="A153" t="str">
            <v>LevelPackUIName_HealOnKillBetter</v>
          </cell>
          <cell r="B153" t="str">
            <v>&lt;color=#FFC080&gt;상급&lt;/color&gt; 몬스터 킬 시 회복</v>
          </cell>
          <cell r="C153" t="str">
            <v>In progress of translating…(153)</v>
          </cell>
        </row>
        <row r="154">
          <cell r="A154" t="str">
            <v>LevelPackUIName_AtkSpeedUpOnEncounter</v>
          </cell>
          <cell r="B154" t="str">
            <v>적 조우 시_x000D_
공격 속도 증가</v>
          </cell>
          <cell r="C154" t="str">
            <v>In progress of translating…(154)</v>
          </cell>
        </row>
        <row r="155">
          <cell r="A155" t="str">
            <v>LevelPackUIName_AtkSpeedUpOnEncounterBetter</v>
          </cell>
          <cell r="B155" t="str">
            <v>&lt;color=#FFC080&gt;상급&lt;/color&gt; 적 조우 시_x000D_
공격 속도 증가</v>
          </cell>
          <cell r="C155" t="str">
            <v>In progress of translating…(155)</v>
          </cell>
        </row>
        <row r="156">
          <cell r="A156" t="str">
            <v>LevelPackUIName_VampireOnAttack</v>
          </cell>
          <cell r="B156" t="str">
            <v>공격 시 흡혈</v>
          </cell>
          <cell r="C156" t="str">
            <v>In progress of translating…(156)</v>
          </cell>
        </row>
        <row r="157">
          <cell r="A157" t="str">
            <v>LevelPackUIName_VampireOnAttackBetter</v>
          </cell>
          <cell r="B157" t="str">
            <v>&lt;color=#FFC080&gt;상급&lt;/color&gt; 공격 시 흡혈</v>
          </cell>
          <cell r="C157" t="str">
            <v>In progress of translating…(157)</v>
          </cell>
        </row>
        <row r="158">
          <cell r="A158" t="str">
            <v>LevelPackUIName_RecoverOnAttacked</v>
          </cell>
          <cell r="B158" t="str">
            <v>&lt;color=#FFC080&gt;피격 시 HP 리젠&lt;/color&gt;</v>
          </cell>
          <cell r="C158" t="str">
            <v>In progress of translating…(158)</v>
          </cell>
        </row>
        <row r="159">
          <cell r="A159" t="str">
            <v>LevelPackUIName_ReflectOnAttacked</v>
          </cell>
          <cell r="B159" t="str">
            <v>피격 시 반사</v>
          </cell>
          <cell r="C159" t="str">
            <v>In progress of translating…(159)</v>
          </cell>
        </row>
        <row r="160">
          <cell r="A160" t="str">
            <v>LevelPackUIName_ReflectOnAttackedBetter</v>
          </cell>
          <cell r="B160" t="str">
            <v>&lt;color=#FFC080&gt;상급&lt;/color&gt; 피격 시 반사</v>
          </cell>
          <cell r="C160" t="str">
            <v>In progress of translating…(160)</v>
          </cell>
        </row>
        <row r="161">
          <cell r="A161" t="str">
            <v>LevelPackUIName_AtkUpOnLowerHp</v>
          </cell>
          <cell r="B161" t="str">
            <v>HP 낮을수록_x000D_
공격력 증가</v>
          </cell>
          <cell r="C161" t="str">
            <v>In progress of translating…(161)</v>
          </cell>
        </row>
        <row r="162">
          <cell r="A162" t="str">
            <v>LevelPackUIName_AtkUpOnLowerHpBetter</v>
          </cell>
          <cell r="B162" t="str">
            <v>&lt;color=#FFC080&gt;상급&lt;/color&gt; HP 낮을수록_x000D_
공격력 증가</v>
          </cell>
          <cell r="C162" t="str">
            <v>In progress of translating…(162)</v>
          </cell>
        </row>
        <row r="163">
          <cell r="A163" t="str">
            <v>LevelPackUIName_CritDmgUpOnLowerHp</v>
          </cell>
          <cell r="B163" t="str">
            <v>적 HP 낮을수록_x000D_
치명타 대미지 증가</v>
          </cell>
          <cell r="C163" t="str">
            <v>In progress of translating…(163)</v>
          </cell>
        </row>
        <row r="164">
          <cell r="A164" t="str">
            <v>LevelPackUIName_CritDmgUpOnLowerHpBetter</v>
          </cell>
          <cell r="B164" t="str">
            <v>&lt;color=#FFC080&gt;상급&lt;/color&gt; 적 HP 낮을수록_x000D_
치명타 대미지 증가</v>
          </cell>
          <cell r="C164" t="str">
            <v>In progress of translating…(164)</v>
          </cell>
        </row>
        <row r="165">
          <cell r="A165" t="str">
            <v>LevelPackUIName_InstantKill</v>
          </cell>
          <cell r="B165" t="str">
            <v>일정확률로 즉사</v>
          </cell>
          <cell r="C165" t="str">
            <v>In progress of translating…(165)</v>
          </cell>
        </row>
        <row r="166">
          <cell r="A166" t="str">
            <v>LevelPackUIName_InstantKillBetter</v>
          </cell>
          <cell r="B166" t="str">
            <v>&lt;color=#FFC080&gt;상급&lt;/color&gt; 일정확률로 즉사</v>
          </cell>
          <cell r="C166" t="str">
            <v>In progress of translating…(166)</v>
          </cell>
        </row>
        <row r="167">
          <cell r="A167" t="str">
            <v>LevelPackUIName_ImmortalWill</v>
          </cell>
          <cell r="B167" t="str">
            <v>불사의 의지</v>
          </cell>
          <cell r="C167" t="str">
            <v>In progress of translating…(167)</v>
          </cell>
        </row>
        <row r="168">
          <cell r="A168" t="str">
            <v>LevelPackUIName_ImmortalWillBetter</v>
          </cell>
          <cell r="B168" t="str">
            <v>&lt;color=#FFC080&gt;상급&lt;/color&gt; 불사의 의지</v>
          </cell>
          <cell r="C168" t="str">
            <v>In progress of translating…(168)</v>
          </cell>
        </row>
        <row r="169">
          <cell r="A169" t="str">
            <v>LevelPackUIName_HealAreaOnEncounter</v>
          </cell>
          <cell r="B169" t="str">
            <v>&lt;color=#FFC080&gt;적 조우 시 회복지대&lt;/color&gt;</v>
          </cell>
          <cell r="C169" t="str">
            <v>In progress of translating…(169)</v>
          </cell>
        </row>
        <row r="170">
          <cell r="A170" t="str">
            <v>LevelPackUIName_MoveSpeedUpOnAttacked</v>
          </cell>
          <cell r="B170" t="str">
            <v>&lt;color=#FFC080&gt;피격 시_x000D_
이동 속도 증가&lt;/color&gt;</v>
          </cell>
          <cell r="C170" t="str">
            <v>In progress of translating…(170)</v>
          </cell>
        </row>
        <row r="171">
          <cell r="A171" t="str">
            <v>LevelPackUIName_MoveSpeedUpOnKill</v>
          </cell>
          <cell r="B171" t="str">
            <v>&lt;color=#FFC080&gt;킬 시_x000D_
이동 속도 증가&lt;/color&gt;</v>
          </cell>
          <cell r="C171" t="str">
            <v>In progress of translating…(171)</v>
          </cell>
        </row>
        <row r="172">
          <cell r="A172" t="str">
            <v>LevelPackUIName_MineOnMove</v>
          </cell>
          <cell r="B172" t="str">
            <v>&lt;color=#FFC080&gt;이동 중 오브 설치&lt;/color&gt;</v>
          </cell>
          <cell r="C172" t="str">
            <v>In progress of translating…(172)</v>
          </cell>
        </row>
        <row r="173">
          <cell r="A173" t="str">
            <v>LevelPackUIName_SlowHitObject</v>
          </cell>
          <cell r="B173" t="str">
            <v>발사체 속도 감소</v>
          </cell>
          <cell r="C173" t="str">
            <v>In progress of translating…(173)</v>
          </cell>
        </row>
        <row r="174">
          <cell r="A174" t="str">
            <v>LevelPackUIName_SlowHitObjectBetter</v>
          </cell>
          <cell r="B174" t="str">
            <v>&lt;color=#FFC080&gt;상급&lt;/color&gt; 발사체 속도 감소</v>
          </cell>
          <cell r="C174" t="str">
            <v>In progress of translating…(174)</v>
          </cell>
        </row>
        <row r="175">
          <cell r="A175" t="str">
            <v>LevelPackUIName_Paralyze</v>
          </cell>
          <cell r="B175" t="str">
            <v>&lt;color=#FFC080&gt;마비 효과&lt;/color&gt;</v>
          </cell>
          <cell r="C175" t="str">
            <v>In progress of translating…(175)</v>
          </cell>
        </row>
        <row r="176">
          <cell r="A176" t="str">
            <v>LevelPackUIName_Hold</v>
          </cell>
          <cell r="B176" t="str">
            <v>&lt;color=#FFC080&gt;이동 불가 효과&lt;/color&gt;</v>
          </cell>
          <cell r="C176" t="str">
            <v>In progress of translating…(176)</v>
          </cell>
        </row>
        <row r="177">
          <cell r="A177" t="str">
            <v>LevelPackUIName_Transport</v>
          </cell>
          <cell r="B177" t="str">
            <v>&lt;color=#FFC080&gt;몬스터 전이 효과&lt;/color&gt;</v>
          </cell>
          <cell r="C177" t="str">
            <v>In progress of translating…(177)</v>
          </cell>
        </row>
        <row r="178">
          <cell r="A178" t="str">
            <v>LevelPackUIName_SummonShield</v>
          </cell>
          <cell r="B178" t="str">
            <v>&lt;color=#FFC080&gt;쉴드 소환&lt;/color&gt;</v>
          </cell>
          <cell r="C178" t="str">
            <v>In progress of translating…(178)</v>
          </cell>
        </row>
        <row r="179">
          <cell r="A179" t="str">
            <v>LevelPackUIName_HealSpOnAttack</v>
          </cell>
          <cell r="B179" t="str">
            <v>공격 시 궁게이지 획득</v>
          </cell>
          <cell r="C179" t="str">
            <v>In progress of translating…(179)</v>
          </cell>
        </row>
        <row r="180">
          <cell r="A180" t="str">
            <v>LevelPackUIName_HealSpOnAttackBetter</v>
          </cell>
          <cell r="B180" t="str">
            <v>&lt;color=#FFC080&gt;상급&lt;/color&gt; 공격 시 궁게이지 획득</v>
          </cell>
          <cell r="C180" t="str">
            <v>In progress of translating…(180)</v>
          </cell>
        </row>
        <row r="181">
          <cell r="A181" t="str">
            <v>LevelPackUIName_PaybackSp</v>
          </cell>
          <cell r="B181" t="str">
            <v>&lt;color=#FFC080&gt;궁게이지 페이백&lt;/color&gt;</v>
          </cell>
          <cell r="C181" t="str">
            <v>In progress of translating…(181)</v>
          </cell>
        </row>
        <row r="182">
          <cell r="A182" t="str">
            <v>LevelPackUIDesc_Atk</v>
          </cell>
          <cell r="B182" t="str">
            <v>공격력이 증가합니다</v>
          </cell>
          <cell r="C182" t="str">
            <v>In progress of translating…(182)</v>
          </cell>
        </row>
        <row r="183">
          <cell r="A183" t="str">
            <v>LevelPackUIDesc_AtkBetter</v>
          </cell>
          <cell r="B183" t="str">
            <v>공격력이 많이 증가합니다</v>
          </cell>
          <cell r="C183" t="str">
            <v>In progress of translating…(183)</v>
          </cell>
        </row>
        <row r="184">
          <cell r="A184" t="str">
            <v>LevelPackUIDesc_AtkBest</v>
          </cell>
          <cell r="B184" t="str">
            <v>공격력이 매우 많이 증가합니다</v>
          </cell>
          <cell r="C184" t="str">
            <v>In progress of translating…(184)</v>
          </cell>
        </row>
        <row r="185">
          <cell r="A185" t="str">
            <v>LevelPackUIDesc_AtkSpeed</v>
          </cell>
          <cell r="B185" t="str">
            <v>공격 속도가 증가합니다</v>
          </cell>
          <cell r="C185" t="str">
            <v>In progress of translating…(185)</v>
          </cell>
        </row>
        <row r="186">
          <cell r="A186" t="str">
            <v>LevelPackUIDesc_AtkSpeedBetter</v>
          </cell>
          <cell r="B186" t="str">
            <v>공격 속도가 많이 증가합니다</v>
          </cell>
          <cell r="C186" t="str">
            <v>In progress of translating…(186)</v>
          </cell>
        </row>
        <row r="187">
          <cell r="A187" t="str">
            <v>LevelPackUIDesc_AtkSpeedBest</v>
          </cell>
          <cell r="B187" t="str">
            <v>공격 속도가 매우 많이 증가합니다</v>
          </cell>
          <cell r="C187" t="str">
            <v>In progress of translating…(187)</v>
          </cell>
        </row>
        <row r="188">
          <cell r="A188" t="str">
            <v>LevelPackUIDesc_Crit</v>
          </cell>
          <cell r="B188" t="str">
            <v>치명타 확률과 치명타 대미지가 증가합니다</v>
          </cell>
          <cell r="C188" t="str">
            <v>In progress of translating…(188)</v>
          </cell>
        </row>
        <row r="189">
          <cell r="A189" t="str">
            <v>LevelPackUIDesc_CritBetter</v>
          </cell>
          <cell r="B189" t="str">
            <v>치명타 확률과 치명타 대미지가 많이 증가합니다</v>
          </cell>
          <cell r="C189" t="str">
            <v>In progress of translating…(189)</v>
          </cell>
        </row>
        <row r="190">
          <cell r="A190" t="str">
            <v>LevelPackUIDesc_CritBest</v>
          </cell>
          <cell r="B190" t="str">
            <v>치명타 확률과 치명타 대미지가 매우 많이 증가합니다</v>
          </cell>
          <cell r="C190" t="str">
            <v>In progress of translating…(190)</v>
          </cell>
        </row>
        <row r="191">
          <cell r="A191" t="str">
            <v>LevelPackUIDesc_MaxHp</v>
          </cell>
          <cell r="B191" t="str">
            <v>최대 체력이 증가합니다</v>
          </cell>
          <cell r="C191" t="str">
            <v>In progress of translating…(191)</v>
          </cell>
        </row>
        <row r="192">
          <cell r="A192" t="str">
            <v>LevelPackUIDesc_MaxHpBetter</v>
          </cell>
          <cell r="B192" t="str">
            <v>최대 체력이 많이 증가합니다</v>
          </cell>
          <cell r="C192" t="str">
            <v>In progress of translating…(192)</v>
          </cell>
        </row>
        <row r="193">
          <cell r="A193" t="str">
            <v>LevelPackUIDesc_MaxHpBest</v>
          </cell>
          <cell r="B193" t="str">
            <v>최대 체력이 매우 많이 증가합니다</v>
          </cell>
          <cell r="C193" t="str">
            <v>In progress of translating…(193)</v>
          </cell>
        </row>
        <row r="194">
          <cell r="A194" t="str">
            <v>LevelPackUIDesc_ReduceDmgProjectile</v>
          </cell>
          <cell r="B194" t="str">
            <v>발사체의 대미지가 감소합니다</v>
          </cell>
          <cell r="C194" t="str">
            <v>In progress of translating…(194)</v>
          </cell>
        </row>
        <row r="195">
          <cell r="A195" t="str">
            <v>LevelPackUIDesc_ReduceDmgProjectileBetter</v>
          </cell>
          <cell r="B195" t="str">
            <v>발사체의 대미지가 더 많이 감소합니다</v>
          </cell>
          <cell r="C195" t="str">
            <v>In progress of translating…(195)</v>
          </cell>
        </row>
        <row r="196">
          <cell r="A196" t="str">
            <v>LevelPackUIDesc_ReduceDmgMelee</v>
          </cell>
          <cell r="B196" t="str">
            <v>근접공격의 대미지가 감소합니다</v>
          </cell>
          <cell r="C196" t="str">
            <v>In progress of translating…(196)</v>
          </cell>
        </row>
        <row r="197">
          <cell r="A197" t="str">
            <v>LevelPackUIDesc_ReduceDmgMeleeBetter</v>
          </cell>
          <cell r="B197" t="str">
            <v>근접공격의 대미지가 더 많이 감소합니다</v>
          </cell>
          <cell r="C197" t="str">
            <v>In progress of translating…(197)</v>
          </cell>
        </row>
        <row r="198">
          <cell r="A198" t="str">
            <v>LevelPackUIDesc_ReduceDmgClose</v>
          </cell>
          <cell r="B198" t="str">
            <v>몬스터와 충돌 시 대미지가 감소합니다</v>
          </cell>
          <cell r="C198" t="str">
            <v>In progress of translating…(198)</v>
          </cell>
        </row>
        <row r="199">
          <cell r="A199" t="str">
            <v>LevelPackUIDesc_ReduceDmgCloseBetter</v>
          </cell>
          <cell r="B199" t="str">
            <v>몬스터와 충돌 시 대미지가 더 많이 감소합니다</v>
          </cell>
          <cell r="C199" t="str">
            <v>In progress of translating…(199)</v>
          </cell>
        </row>
        <row r="200">
          <cell r="A200" t="str">
            <v>LevelPackUIDesc_ReduceDmgTrap</v>
          </cell>
          <cell r="B200" t="str">
            <v>트랩의 대미지가 감소합니다</v>
          </cell>
          <cell r="C200" t="str">
            <v>In progress of translating…(200)</v>
          </cell>
        </row>
        <row r="201">
          <cell r="A201" t="str">
            <v>LevelPackUIDesc_ReduceDmgTrapBetter</v>
          </cell>
          <cell r="B201" t="str">
            <v>트랩의 대미지가 더 많이 감소합니다</v>
          </cell>
          <cell r="C201" t="str">
            <v>In progress of translating…(201)</v>
          </cell>
        </row>
        <row r="202">
          <cell r="A202" t="str">
            <v>LevelPackUIDesc_ReduceContinuousDmg</v>
          </cell>
          <cell r="B202" t="str">
            <v>몬스터에게 피격 시 짧은 시간 동안 대미지가 감소합니다</v>
          </cell>
          <cell r="C202" t="str">
            <v>In progress of translating…(202)</v>
          </cell>
        </row>
        <row r="203">
          <cell r="A203" t="str">
            <v>LevelPackUIDesc_DefenseStrongDmg</v>
          </cell>
          <cell r="B203" t="str">
            <v>대미지가 최대 체력의 일정량을 넘지 않습니다</v>
          </cell>
          <cell r="C203" t="str">
            <v>In progress of translating…(203)</v>
          </cell>
        </row>
        <row r="204">
          <cell r="A204" t="str">
            <v>LevelPackUIDesc_ExtraGold</v>
          </cell>
          <cell r="B204" t="str">
            <v>골드 획득량이 증가합니다</v>
          </cell>
          <cell r="C204" t="str">
            <v>In progress of translating…(204)</v>
          </cell>
        </row>
        <row r="205">
          <cell r="A205" t="str">
            <v>LevelPackUIDesc_ExtraGoldBetter</v>
          </cell>
          <cell r="B205" t="str">
            <v>골드 획득량이 더 많이 증가합니다</v>
          </cell>
          <cell r="C205" t="str">
            <v>In progress of translating…(205)</v>
          </cell>
        </row>
        <row r="206">
          <cell r="A206" t="str">
            <v>LevelPackUIDesc_ItemChanceBoost</v>
          </cell>
          <cell r="B206" t="str">
            <v>아이템 획득 확률이 증가합니다</v>
          </cell>
          <cell r="C206" t="str">
            <v>In progress of translating…(206)</v>
          </cell>
        </row>
        <row r="207">
          <cell r="A207" t="str">
            <v>LevelPackUIDesc_ItemChanceBoostBetter</v>
          </cell>
          <cell r="B207" t="str">
            <v>아이템 획득 확률이 더 많이 증가합니다</v>
          </cell>
          <cell r="C207" t="str">
            <v>In progress of translating…(207)</v>
          </cell>
        </row>
        <row r="208">
          <cell r="A208" t="str">
            <v>LevelPackUIDesc_HealChanceBoost</v>
          </cell>
          <cell r="B208" t="str">
            <v>회복구슬 획득 확률이 증가합니다</v>
          </cell>
          <cell r="C208" t="str">
            <v>In progress of translating…(208)</v>
          </cell>
        </row>
        <row r="209">
          <cell r="A209" t="str">
            <v>LevelPackUIDesc_HealChanceBoostBetter</v>
          </cell>
          <cell r="B209" t="str">
            <v>회복구슬 획득 확률이 더 많이 증가합니다</v>
          </cell>
          <cell r="C209" t="str">
            <v>In progress of translating…(209)</v>
          </cell>
        </row>
        <row r="210">
          <cell r="A210" t="str">
            <v>LevelPackUIDesc_MonsterThrough</v>
          </cell>
          <cell r="B210" t="str">
            <v>평타 공격이 몬스터를 관통합니다</v>
          </cell>
          <cell r="C210" t="str">
            <v>In progress of translating…(210)</v>
          </cell>
        </row>
        <row r="211">
          <cell r="A211" t="str">
            <v>LevelPackUIDesc_Ricochet</v>
          </cell>
          <cell r="B211" t="str">
            <v>평타 공격이 몬스터 명중 후 다른 몬스터로 향해갑니다</v>
          </cell>
          <cell r="C211" t="str">
            <v>In progress of translating…(211)</v>
          </cell>
        </row>
        <row r="212">
          <cell r="A212" t="str">
            <v>LevelPackUIDesc_BounceWallQuad</v>
          </cell>
          <cell r="B212" t="str">
            <v>평타 공격이 벽에 튕겨 날아갑니다</v>
          </cell>
          <cell r="C212" t="str">
            <v>In progress of translating…(212)</v>
          </cell>
        </row>
        <row r="213">
          <cell r="A213" t="str">
            <v>LevelPackUIDesc_Parallel</v>
          </cell>
          <cell r="B213" t="str">
            <v>평타 공격이 전방으로 더 발사됩니다</v>
          </cell>
          <cell r="C213" t="str">
            <v>In progress of translating…(213)</v>
          </cell>
        </row>
        <row r="214">
          <cell r="A214" t="str">
            <v>LevelPackUIDesc_DiagonalNwayGenerator</v>
          </cell>
          <cell r="B214" t="str">
            <v>평타 공격이 대각으로 더 발사됩니다</v>
          </cell>
          <cell r="C214" t="str">
            <v>In progress of translating…(214)</v>
          </cell>
        </row>
        <row r="215">
          <cell r="A215" t="str">
            <v>LevelPackUIDesc_LeftRightNwayGenerator</v>
          </cell>
          <cell r="B215" t="str">
            <v>평타 공격이 좌우로 더 발사됩니다</v>
          </cell>
          <cell r="C215" t="str">
            <v>In progress of translating…(215)</v>
          </cell>
        </row>
        <row r="216">
          <cell r="A216" t="str">
            <v>LevelPackUIDesc_BackNwayGenerator</v>
          </cell>
          <cell r="B216" t="str">
            <v>평타 공격이 후방으로 더 발사됩니다</v>
          </cell>
          <cell r="C216" t="str">
            <v>In progress of translating…(216)</v>
          </cell>
        </row>
        <row r="217">
          <cell r="A217" t="str">
            <v>LevelPackUIDesc_Repeat</v>
          </cell>
          <cell r="B217" t="str">
            <v>평타 공격이 한 번 더 반복됩니다</v>
          </cell>
          <cell r="C217" t="str">
            <v>In progress of translating…(217)</v>
          </cell>
        </row>
        <row r="218">
          <cell r="A218" t="str">
            <v>LevelPackUIDesc_HealOnKill</v>
          </cell>
          <cell r="B218" t="str">
            <v>몬스터를 죽일 때 회복합니다</v>
          </cell>
          <cell r="C218" t="str">
            <v>In progress of translating…(218)</v>
          </cell>
        </row>
        <row r="219">
          <cell r="A219" t="str">
            <v>LevelPackUIDesc_HealOnKillBetter</v>
          </cell>
          <cell r="B219" t="str">
            <v>몬스터를 죽일 때 더 많이 회복합니다</v>
          </cell>
          <cell r="C219" t="str">
            <v>In progress of translating…(219)</v>
          </cell>
        </row>
        <row r="220">
          <cell r="A220" t="str">
            <v>LevelPackUIDesc_AtkSpeedUpOnEncounter</v>
          </cell>
          <cell r="B220" t="str">
            <v>몬스터 조우 시 공격 속도가 증가합니다</v>
          </cell>
          <cell r="C220" t="str">
            <v>In progress of translating…(220)</v>
          </cell>
        </row>
        <row r="221">
          <cell r="A221" t="str">
            <v>LevelPackUIDesc_AtkSpeedUpOnEncounterBetter</v>
          </cell>
          <cell r="B221" t="str">
            <v>몬스터 조우 시 공격 속도가 더 많이 증가합니다</v>
          </cell>
          <cell r="C221" t="str">
            <v>In progress of translating…(221)</v>
          </cell>
        </row>
        <row r="222">
          <cell r="A222" t="str">
            <v>LevelPackUIDesc_VampireOnAttack</v>
          </cell>
          <cell r="B222" t="str">
            <v>몬스터 공격 시 대미지의 일부를 흡수합니다</v>
          </cell>
          <cell r="C222" t="str">
            <v>In progress of translating…(222)</v>
          </cell>
        </row>
        <row r="223">
          <cell r="A223" t="str">
            <v>LevelPackUIDesc_VampireOnAttackBetter</v>
          </cell>
          <cell r="B223" t="str">
            <v>몬스터 공격 시 대미지의 일부를 더 많이 흡수합니다</v>
          </cell>
          <cell r="C223" t="str">
            <v>In progress of translating…(223)</v>
          </cell>
        </row>
        <row r="224">
          <cell r="A224" t="str">
            <v>LevelPackUIDesc_RecoverOnAttacked</v>
          </cell>
          <cell r="B224" t="str">
            <v>HP를 잃을 때 대미지의 일부를 서서히 회복합니다</v>
          </cell>
          <cell r="C224" t="str">
            <v>In progress of translating…(224)</v>
          </cell>
        </row>
        <row r="225">
          <cell r="A225" t="str">
            <v>LevelPackUIDesc_ReflectOnAttacked</v>
          </cell>
          <cell r="B225" t="str">
            <v>몬스터에게 피격 시 대미지의 일부를 반사합니다</v>
          </cell>
          <cell r="C225" t="str">
            <v>In progress of translating…(225)</v>
          </cell>
        </row>
        <row r="226">
          <cell r="A226" t="str">
            <v>LevelPackUIDesc_ReflectOnAttackedBetter</v>
          </cell>
          <cell r="B226" t="str">
            <v>몬스터에게 피격 시 대미지의 일부를 더 많이 반사합니다</v>
          </cell>
          <cell r="C226" t="str">
            <v>In progress of translating…(226)</v>
          </cell>
        </row>
        <row r="227">
          <cell r="A227" t="str">
            <v>LevelPackUIDesc_AtkUpOnLowerHp</v>
          </cell>
          <cell r="B227" t="str">
            <v>HP가 낮을수록 공격력이 증가합니다</v>
          </cell>
          <cell r="C227" t="str">
            <v>In progress of translating…(227)</v>
          </cell>
        </row>
        <row r="228">
          <cell r="A228" t="str">
            <v>LevelPackUIDesc_AtkUpOnLowerHpBetter</v>
          </cell>
          <cell r="B228" t="str">
            <v>HP가 낮을수록 공격력이 더 많이 증가합니다</v>
          </cell>
          <cell r="C228" t="str">
            <v>In progress of translating…(228)</v>
          </cell>
        </row>
        <row r="229">
          <cell r="A229" t="str">
            <v>LevelPackUIDesc_CritDmgUpOnLowerHp</v>
          </cell>
          <cell r="B229" t="str">
            <v>상대의 HP가 낮을수록 치명타 대미지가 증가합니다</v>
          </cell>
          <cell r="C229" t="str">
            <v>In progress of translating…(229)</v>
          </cell>
        </row>
        <row r="230">
          <cell r="A230" t="str">
            <v>LevelPackUIDesc_CritDmgUpOnLowerHpBetter</v>
          </cell>
          <cell r="B230" t="str">
            <v>상대의 HP가 낮을수록 치명타 대미지가 더 많이 증가합니다</v>
          </cell>
          <cell r="C230" t="str">
            <v>In progress of translating…(230)</v>
          </cell>
        </row>
        <row r="231">
          <cell r="A231" t="str">
            <v>LevelPackUIDesc_InstantKill</v>
          </cell>
          <cell r="B231" t="str">
            <v>몬스터를 확률로 한 방에 죽입니다</v>
          </cell>
          <cell r="C231" t="str">
            <v>In progress of translating…(231)</v>
          </cell>
        </row>
        <row r="232">
          <cell r="A232" t="str">
            <v>LevelPackUIDesc_InstantKillBetter</v>
          </cell>
          <cell r="B232" t="str">
            <v>몬스터를 더 높은 확률로 한 방에 죽입니다</v>
          </cell>
          <cell r="C232" t="str">
            <v>In progress of translating…(232)</v>
          </cell>
        </row>
        <row r="233">
          <cell r="A233" t="str">
            <v>LevelPackUIDesc_ImmortalWill</v>
          </cell>
          <cell r="B233" t="str">
            <v>HP가 0 이 될 때 확률로 살아납니다</v>
          </cell>
          <cell r="C233" t="str">
            <v>In progress of translating…(233)</v>
          </cell>
        </row>
        <row r="234">
          <cell r="A234" t="str">
            <v>LevelPackUIDesc_ImmortalWillBetter</v>
          </cell>
          <cell r="B234" t="str">
            <v>HP가 0 이 될 때 더 높은 확률로 살아납니다</v>
          </cell>
          <cell r="C234" t="str">
            <v>In progress of translating…(234)</v>
          </cell>
        </row>
        <row r="235">
          <cell r="A235" t="str">
            <v>LevelPackUIDesc_HealAreaOnEncounter</v>
          </cell>
          <cell r="B235" t="str">
            <v>몬스터 조우 시 회복지대가 생성됩니다</v>
          </cell>
          <cell r="C235" t="str">
            <v>In progress of translating…(235)</v>
          </cell>
        </row>
        <row r="236">
          <cell r="A236" t="str">
            <v>LevelPackUIDesc_MoveSpeedUpOnAttacked</v>
          </cell>
          <cell r="B236" t="str">
            <v>HP를 잃을 때 이동 속도가 증가합니다</v>
          </cell>
          <cell r="C236" t="str">
            <v>In progress of translating…(236)</v>
          </cell>
        </row>
        <row r="237">
          <cell r="A237" t="str">
            <v>LevelPackUIDesc_MoveSpeedUpOnKill</v>
          </cell>
          <cell r="B237" t="str">
            <v>몬스터를 죽일 때 이동 속도가 증가합니다</v>
          </cell>
          <cell r="C237" t="str">
            <v>In progress of translating…(237)</v>
          </cell>
        </row>
        <row r="238">
          <cell r="A238" t="str">
            <v>LevelPackUIDesc_MineOnMove</v>
          </cell>
          <cell r="B238" t="str">
            <v>이동 시 공격구체를 설치합니다</v>
          </cell>
          <cell r="C238" t="str">
            <v>In progress of translating…(238)</v>
          </cell>
        </row>
        <row r="239">
          <cell r="A239" t="str">
            <v>LevelPackUIDesc_SlowHitObject</v>
          </cell>
          <cell r="B239" t="str">
            <v>몬스터의 발사체 속도가 줄어듭니다</v>
          </cell>
          <cell r="C239" t="str">
            <v>In progress of translating…(239)</v>
          </cell>
        </row>
        <row r="240">
          <cell r="A240" t="str">
            <v>LevelPackUIDesc_SlowHitObjectBetter</v>
          </cell>
          <cell r="B240" t="str">
            <v>몬스터의 발사체 속도가 더 많이 줄어듭니다</v>
          </cell>
          <cell r="C240" t="str">
            <v>In progress of translating…(240)</v>
          </cell>
        </row>
        <row r="241">
          <cell r="A241" t="str">
            <v>LevelPackUIDesc_Paralyze</v>
          </cell>
          <cell r="B241" t="str">
            <v>공격에 마비 효과를 부여합니다</v>
          </cell>
          <cell r="C241" t="str">
            <v>In progress of translating…(241)</v>
          </cell>
        </row>
        <row r="242">
          <cell r="A242" t="str">
            <v>LevelPackUIDesc_Hold</v>
          </cell>
          <cell r="B242" t="str">
            <v>공격에 이동 불가 효과를 부여합니다</v>
          </cell>
          <cell r="C242" t="str">
            <v>In progress of translating…(242)</v>
          </cell>
        </row>
        <row r="243">
          <cell r="A243" t="str">
            <v>LevelPackUIDesc_Transport</v>
          </cell>
          <cell r="B243" t="str">
            <v>공격에 몬스터 전이 효과를 부여합니다</v>
          </cell>
          <cell r="C243" t="str">
            <v>In progress of translating…(243)</v>
          </cell>
        </row>
        <row r="244">
          <cell r="A244" t="str">
            <v>LevelPackUIDesc_SummonShield</v>
          </cell>
          <cell r="B244" t="str">
            <v>주기적으로 발사체를 막는 쉴드를 소환합니다</v>
          </cell>
          <cell r="C244" t="str">
            <v>In progress of translating…(244)</v>
          </cell>
        </row>
        <row r="245">
          <cell r="A245" t="str">
            <v>LevelPackUIDesc_HealSpOnAttack</v>
          </cell>
          <cell r="B245" t="str">
            <v>몬스터 공격 시 확률로 궁극기 게이지를 획득합니다</v>
          </cell>
          <cell r="C245" t="str">
            <v>In progress of translating…(245)</v>
          </cell>
        </row>
        <row r="246">
          <cell r="A246" t="str">
            <v>LevelPackUIDesc_HealSpOnAttackBetter</v>
          </cell>
          <cell r="B246" t="str">
            <v>몬스터 공격 시 더 높은 확률로 궁극기 게이지를 획득합니다</v>
          </cell>
          <cell r="C246" t="str">
            <v>In progress of translating…(246)</v>
          </cell>
        </row>
        <row r="247">
          <cell r="A247" t="str">
            <v>LevelPackUIDesc_PaybackSp</v>
          </cell>
          <cell r="B247" t="str">
            <v>궁극기 사용 시 일부 궁극기 게이지를 돌려받습니다</v>
          </cell>
          <cell r="C247" t="str">
            <v>In progress of translating…(247)</v>
          </cell>
        </row>
        <row r="248">
          <cell r="A248" t="str">
            <v>Chapter1Name</v>
          </cell>
          <cell r="B248" t="str">
            <v>드넓은 평야</v>
          </cell>
          <cell r="C248" t="str">
            <v>In progress of translating…(248)</v>
          </cell>
        </row>
        <row r="249">
          <cell r="A249" t="str">
            <v>Chapter2Name</v>
          </cell>
          <cell r="B249" t="str">
            <v>드넓은 평야2</v>
          </cell>
          <cell r="C249" t="str">
            <v>In progress of translating…(249)</v>
          </cell>
        </row>
        <row r="250">
          <cell r="A250" t="str">
            <v>Chapter3Name</v>
          </cell>
          <cell r="B250" t="str">
            <v>드넓은 평야3</v>
          </cell>
          <cell r="C250" t="str">
            <v>In progress of translating…(250)</v>
          </cell>
        </row>
        <row r="251">
          <cell r="A251" t="str">
            <v>Chapter4Name</v>
          </cell>
          <cell r="B251" t="str">
            <v>드넓은 평야4</v>
          </cell>
          <cell r="C251" t="str">
            <v>In progress of translating…(251)</v>
          </cell>
        </row>
        <row r="252">
          <cell r="A252" t="str">
            <v>Chapter5Name</v>
          </cell>
          <cell r="B252" t="str">
            <v>드넓은 평야5</v>
          </cell>
          <cell r="C252" t="str">
            <v>In progress of translating…(252)</v>
          </cell>
        </row>
        <row r="253">
          <cell r="A253" t="str">
            <v>Chapter6Name</v>
          </cell>
          <cell r="B253" t="str">
            <v>드넓은 평야6</v>
          </cell>
          <cell r="C253" t="str">
            <v>In progress of translating…(253)</v>
          </cell>
        </row>
        <row r="254">
          <cell r="A254" t="str">
            <v>Chapter7Name</v>
          </cell>
          <cell r="B254" t="str">
            <v>드넓은 평야7</v>
          </cell>
          <cell r="C254" t="str">
            <v>In progress of translating…(254)</v>
          </cell>
        </row>
        <row r="255">
          <cell r="A255" t="str">
            <v>Chapter8Name</v>
          </cell>
          <cell r="B255" t="str">
            <v>드넓은 평야8</v>
          </cell>
          <cell r="C255" t="str">
            <v>In progress of translating…(255)</v>
          </cell>
        </row>
        <row r="256">
          <cell r="A256" t="str">
            <v>Chapter9Name</v>
          </cell>
          <cell r="B256" t="str">
            <v>드넓은 평야9</v>
          </cell>
          <cell r="C256" t="str">
            <v>In progress of translating…(256)</v>
          </cell>
        </row>
        <row r="257">
          <cell r="A257" t="str">
            <v>Chapter10Name</v>
          </cell>
          <cell r="B257" t="str">
            <v>드넓은 평야10</v>
          </cell>
          <cell r="C257" t="str">
            <v>In progress of translating…(257)</v>
          </cell>
        </row>
        <row r="258">
          <cell r="A258" t="str">
            <v>Chapter11Name</v>
          </cell>
          <cell r="B258" t="str">
            <v>드넓은 평야11</v>
          </cell>
          <cell r="C258" t="str">
            <v>In progress of translating…(258)</v>
          </cell>
        </row>
        <row r="259">
          <cell r="A259" t="str">
            <v>Chapter12Name</v>
          </cell>
          <cell r="B259" t="str">
            <v>드넓은 평야12</v>
          </cell>
          <cell r="C259" t="str">
            <v>In progress of translating…(259)</v>
          </cell>
        </row>
        <row r="260">
          <cell r="A260" t="str">
            <v>Chapter13Name</v>
          </cell>
          <cell r="B260" t="str">
            <v>드넓은 평야13</v>
          </cell>
          <cell r="C260" t="str">
            <v>In progress of translating…(260)</v>
          </cell>
        </row>
        <row r="261">
          <cell r="A261" t="str">
            <v>Chapter14Name</v>
          </cell>
          <cell r="B261" t="str">
            <v>드넓은 평야14</v>
          </cell>
          <cell r="C261" t="str">
            <v>In progress of translating…(261)</v>
          </cell>
        </row>
        <row r="262">
          <cell r="A262" t="str">
            <v>Chapter15Name</v>
          </cell>
          <cell r="B262" t="str">
            <v>드넓은 평야15</v>
          </cell>
          <cell r="C262" t="str">
            <v>In progress of translating…(262)</v>
          </cell>
        </row>
        <row r="263">
          <cell r="A263" t="str">
            <v>Chapter16Name</v>
          </cell>
          <cell r="B263" t="str">
            <v>드넓은 평야16</v>
          </cell>
          <cell r="C263" t="str">
            <v>In progress of translating…(263)</v>
          </cell>
        </row>
        <row r="264">
          <cell r="A264" t="str">
            <v>Chapter17Name</v>
          </cell>
          <cell r="B264" t="str">
            <v>드넓은 평야17</v>
          </cell>
          <cell r="C264" t="str">
            <v>In progress of translating…(264)</v>
          </cell>
        </row>
        <row r="265">
          <cell r="A265" t="str">
            <v>Chapter18Name</v>
          </cell>
          <cell r="B265" t="str">
            <v>드넓은 평야18</v>
          </cell>
          <cell r="C265" t="str">
            <v>In progress of translating…(265)</v>
          </cell>
        </row>
        <row r="266">
          <cell r="A266" t="str">
            <v>Chapter19Name</v>
          </cell>
          <cell r="B266" t="str">
            <v>드넓은 평야19</v>
          </cell>
          <cell r="C266" t="str">
            <v>In progress of translating…(266)</v>
          </cell>
        </row>
        <row r="267">
          <cell r="A267" t="str">
            <v>Chapter20Name</v>
          </cell>
          <cell r="B267" t="str">
            <v>드넓은 평야20</v>
          </cell>
          <cell r="C267" t="str">
            <v>In progress of translating…(267)</v>
          </cell>
        </row>
        <row r="268">
          <cell r="A268" t="str">
            <v>Chapter21Name</v>
          </cell>
          <cell r="B268" t="str">
            <v>드넓은 평야21</v>
          </cell>
          <cell r="C268" t="str">
            <v>In progress of translating…(268)</v>
          </cell>
        </row>
        <row r="269">
          <cell r="A269" t="str">
            <v>Chapter22Name</v>
          </cell>
          <cell r="B269" t="str">
            <v>드넓은 평야22</v>
          </cell>
          <cell r="C269" t="str">
            <v>In progress of translating…(269)</v>
          </cell>
        </row>
        <row r="270">
          <cell r="A270" t="str">
            <v>Chapter23Name</v>
          </cell>
          <cell r="B270" t="str">
            <v>드넓은 평야23</v>
          </cell>
          <cell r="C270" t="str">
            <v>In progress of translating…(270)</v>
          </cell>
        </row>
        <row r="271">
          <cell r="A271" t="str">
            <v>Chapter24Name</v>
          </cell>
          <cell r="B271" t="str">
            <v>드넓은 평야24</v>
          </cell>
          <cell r="C271" t="str">
            <v>In progress of translating…(271)</v>
          </cell>
        </row>
        <row r="272">
          <cell r="A272" t="str">
            <v>Chapter25Name</v>
          </cell>
          <cell r="B272" t="str">
            <v>드넓은 평야25</v>
          </cell>
          <cell r="C272" t="str">
            <v>In progress of translating…(272)</v>
          </cell>
        </row>
        <row r="273">
          <cell r="A273" t="str">
            <v>Chapter26Name</v>
          </cell>
          <cell r="B273" t="str">
            <v>드넓은 평야26</v>
          </cell>
          <cell r="C273" t="str">
            <v>In progress of translating…(273)</v>
          </cell>
        </row>
        <row r="274">
          <cell r="A274" t="str">
            <v>Chapter27Name</v>
          </cell>
          <cell r="B274" t="str">
            <v>드넓은 평야27</v>
          </cell>
          <cell r="C274" t="str">
            <v>In progress of translating…(274)</v>
          </cell>
        </row>
        <row r="275">
          <cell r="A275" t="str">
            <v>Chapter28Name</v>
          </cell>
          <cell r="B275" t="str">
            <v>드넓은 평야28</v>
          </cell>
          <cell r="C275" t="str">
            <v>In progress of translating…(275)</v>
          </cell>
        </row>
        <row r="276">
          <cell r="A276" t="str">
            <v>Chapter29Name</v>
          </cell>
          <cell r="B276" t="str">
            <v>드넓은 평야29</v>
          </cell>
          <cell r="C276" t="str">
            <v>In progress of translating…(276)</v>
          </cell>
        </row>
        <row r="277">
          <cell r="A277" t="str">
            <v>Chapter1Desc</v>
          </cell>
          <cell r="B277" t="str">
            <v>하얀 눈보라는 휘날리는 설원입니다. 래빗 무리가 몰려오고 있으니 조심하세요!</v>
          </cell>
          <cell r="C277" t="str">
            <v>In progress of translating…(277)</v>
          </cell>
        </row>
        <row r="278">
          <cell r="A278" t="str">
            <v>Chapter2Desc</v>
          </cell>
          <cell r="B278" t="str">
            <v>챕터2 디스크립션 {0} 등을 이용해서 저지하세요.</v>
          </cell>
          <cell r="C278" t="str">
            <v>In progress of translating…(278)</v>
          </cell>
        </row>
        <row r="279">
          <cell r="A279" t="str">
            <v>Chapter3Desc</v>
          </cell>
          <cell r="B279" t="str">
            <v>챕터3 디스크립션 {0} 등을 이용해서 저지하세요.</v>
          </cell>
          <cell r="C279" t="str">
            <v>In progress of translating…(279)</v>
          </cell>
        </row>
        <row r="280">
          <cell r="A280" t="str">
            <v>Chapter4Desc</v>
          </cell>
          <cell r="B280" t="str">
            <v>챕터4 디스크립션 {0} 등을 이용해서 저지하세요.</v>
          </cell>
          <cell r="C280" t="str">
            <v>In progress of translating…(280)</v>
          </cell>
        </row>
        <row r="281">
          <cell r="A281" t="str">
            <v>Chapter5Desc</v>
          </cell>
          <cell r="B281" t="str">
            <v>챕터5 디스크립션 {0} 등을 이용해서 저지하세요.</v>
          </cell>
          <cell r="C281" t="str">
            <v>In progress of translating…(281)</v>
          </cell>
        </row>
        <row r="282">
          <cell r="A282" t="str">
            <v>Chapter6Desc</v>
          </cell>
          <cell r="B282" t="str">
            <v>챕터6 디스크립션 {0} 등을 이용해서 저지하세요.</v>
          </cell>
          <cell r="C282" t="str">
            <v>In progress of translating…(282)</v>
          </cell>
        </row>
        <row r="283">
          <cell r="A283" t="str">
            <v>Chapter7Desc</v>
          </cell>
          <cell r="B283" t="str">
            <v>6개의 관문을 통과해야 합니다 래빗 무리가 몰려오고 있으니 {0} 등을 이용해서 저지하세요.</v>
          </cell>
          <cell r="C283" t="str">
            <v>In progress of translating…(283)</v>
          </cell>
        </row>
        <row r="284">
          <cell r="A284" t="str">
            <v>Chapter8Desc</v>
          </cell>
          <cell r="B284" t="str">
            <v>챕터8 디스크립션 {0} 등을 이용해서 저지하세요.</v>
          </cell>
          <cell r="C284" t="str">
            <v>In progress of translating…(284)</v>
          </cell>
        </row>
        <row r="285">
          <cell r="A285" t="str">
            <v>Chapter9Desc</v>
          </cell>
          <cell r="B285" t="str">
            <v>챕터9 디스크립션 {0} 등을 이용해서 저지하세요.</v>
          </cell>
          <cell r="C285" t="str">
            <v>In progress of translating…(285)</v>
          </cell>
        </row>
        <row r="286">
          <cell r="A286" t="str">
            <v>Chapter10Desc</v>
          </cell>
          <cell r="B286" t="str">
            <v>챕터10 디스크립션 {0} 등을 이용해서 저지하세요.</v>
          </cell>
          <cell r="C286" t="str">
            <v>In progress of translating…(286)</v>
          </cell>
        </row>
        <row r="287">
          <cell r="A287" t="str">
            <v>Chapter11Desc</v>
          </cell>
          <cell r="B287" t="str">
            <v>챕터11 디스크립션 {0} 등을 이용해서 저지하세요.</v>
          </cell>
          <cell r="C287" t="str">
            <v>In progress of translating…(287)</v>
          </cell>
        </row>
        <row r="288">
          <cell r="A288" t="str">
            <v>Chapter12Desc</v>
          </cell>
          <cell r="B288" t="str">
            <v>챕터12 디스크립션 {0} 등을 이용해서 저지하세요.</v>
          </cell>
          <cell r="C288" t="str">
            <v>In progress of translating…(288)</v>
          </cell>
        </row>
        <row r="289">
          <cell r="A289" t="str">
            <v>Chapter13Desc</v>
          </cell>
          <cell r="B289" t="str">
            <v>챕터13 디스크립션 {0} 등을 이용해서 저지하세요.</v>
          </cell>
          <cell r="C289" t="str">
            <v>In progress of translating…(289)</v>
          </cell>
        </row>
        <row r="290">
          <cell r="A290" t="str">
            <v>Chapter14Desc</v>
          </cell>
          <cell r="B290" t="str">
            <v>챕터14 디스크립션 {0} 등을 이용해서 저지하세요.</v>
          </cell>
          <cell r="C290" t="str">
            <v>In progress of translating…(290)</v>
          </cell>
        </row>
        <row r="291">
          <cell r="A291" t="str">
            <v>Chapter15Desc</v>
          </cell>
          <cell r="B291" t="str">
            <v>챕터15 디스크립션 {0} 등을 이용해서 저지하세요.</v>
          </cell>
          <cell r="C291" t="str">
            <v>In progress of translating…(291)</v>
          </cell>
        </row>
        <row r="292">
          <cell r="A292" t="str">
            <v>Chapter16Desc</v>
          </cell>
          <cell r="B292" t="str">
            <v>챕터16 디스크립션 {0} 등을 이용해서 저지하세요.</v>
          </cell>
          <cell r="C292" t="str">
            <v>In progress of translating…(292)</v>
          </cell>
        </row>
        <row r="293">
          <cell r="A293" t="str">
            <v>Chapter17Desc</v>
          </cell>
          <cell r="B293" t="str">
            <v>챕터17 디스크립션 {0} 등을 이용해서 저지하세요.</v>
          </cell>
          <cell r="C293" t="str">
            <v>In progress of translating…(293)</v>
          </cell>
        </row>
        <row r="294">
          <cell r="A294" t="str">
            <v>Chapter18Desc</v>
          </cell>
          <cell r="B294" t="str">
            <v>챕터18 디스크립션 {0} 등을 이용해서 저지하세요.</v>
          </cell>
          <cell r="C294" t="str">
            <v>In progress of translating…(294)</v>
          </cell>
        </row>
        <row r="295">
          <cell r="A295" t="str">
            <v>Chapter19Desc</v>
          </cell>
          <cell r="B295" t="str">
            <v>챕터19 디스크립션 {0} 등을 이용해서 저지하세요.</v>
          </cell>
          <cell r="C295" t="str">
            <v>In progress of translating…(295)</v>
          </cell>
        </row>
        <row r="296">
          <cell r="A296" t="str">
            <v>Chapter20Desc</v>
          </cell>
          <cell r="B296" t="str">
            <v>챕터20 디스크립션 {0} 등을 이용해서 저지하세요.</v>
          </cell>
          <cell r="C296" t="str">
            <v>In progress of translating…(296)</v>
          </cell>
        </row>
        <row r="297">
          <cell r="A297" t="str">
            <v>Chapter21Desc</v>
          </cell>
          <cell r="B297" t="str">
            <v>챕터21 디스크립션 {0} 등을 이용해서 저지하세요.</v>
          </cell>
          <cell r="C297" t="str">
            <v>In progress of translating…(297)</v>
          </cell>
        </row>
        <row r="298">
          <cell r="A298" t="str">
            <v>Chapter22Desc</v>
          </cell>
          <cell r="B298" t="str">
            <v>챕터22 디스크립션 {0} 등을 이용해서 저지하세요.</v>
          </cell>
          <cell r="C298" t="str">
            <v>In progress of translating…(298)</v>
          </cell>
        </row>
        <row r="299">
          <cell r="A299" t="str">
            <v>Chapter23Desc</v>
          </cell>
          <cell r="B299" t="str">
            <v>챕터23 디스크립션 {0} 등을 이용해서 저지하세요.</v>
          </cell>
          <cell r="C299" t="str">
            <v>In progress of translating…(299)</v>
          </cell>
        </row>
        <row r="300">
          <cell r="A300" t="str">
            <v>Chapter24Desc</v>
          </cell>
          <cell r="B300" t="str">
            <v>챕터24 디스크립션 {0} 등을 이용해서 저지하세요.</v>
          </cell>
          <cell r="C300" t="str">
            <v>In progress of translating…(300)</v>
          </cell>
        </row>
        <row r="301">
          <cell r="A301" t="str">
            <v>Chapter25Desc</v>
          </cell>
          <cell r="B301" t="str">
            <v>챕터25 디스크립션 {0} 등을 이용해서 저지하세요.</v>
          </cell>
          <cell r="C301" t="str">
            <v>In progress of translating…(301)</v>
          </cell>
        </row>
        <row r="302">
          <cell r="A302" t="str">
            <v>Chapter26Desc</v>
          </cell>
          <cell r="B302" t="str">
            <v>챕터26 디스크립션 {0} 등을 이용해서 저지하세요.</v>
          </cell>
          <cell r="C302" t="str">
            <v>In progress of translating…(302)</v>
          </cell>
        </row>
        <row r="303">
          <cell r="A303" t="str">
            <v>Chapter27Desc</v>
          </cell>
          <cell r="B303" t="str">
            <v>챕터27 디스크립션 {0} 등을 이용해서 저지하세요.</v>
          </cell>
          <cell r="C303" t="str">
            <v>In progress of translating…(303)</v>
          </cell>
        </row>
        <row r="304">
          <cell r="A304" t="str">
            <v>Chapter28Desc</v>
          </cell>
          <cell r="B304" t="str">
            <v>챕터28 디스크립션 {0} 등을 이용해서 저지하세요.</v>
          </cell>
          <cell r="C304" t="str">
            <v>In progress of translating…(304)</v>
          </cell>
        </row>
        <row r="305">
          <cell r="A305" t="str">
            <v>Chapter29Desc</v>
          </cell>
          <cell r="B305" t="str">
            <v>챕터29 디스크립션 {0} 등을 이용해서 저지하세요.</v>
          </cell>
          <cell r="C305" t="str">
            <v>In progress of translating…(305)</v>
          </cell>
        </row>
        <row r="306">
          <cell r="A306" t="str">
            <v>CharName_Ganfaul</v>
          </cell>
          <cell r="B306" t="str">
            <v>간파울</v>
          </cell>
          <cell r="C306" t="str">
            <v>Ganfaul</v>
          </cell>
        </row>
        <row r="307">
          <cell r="A307" t="str">
            <v>CharDesc_Ganfaul</v>
          </cell>
          <cell r="B307"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07" t="str">
            <v>In progress of translating…(307)</v>
          </cell>
        </row>
        <row r="308">
          <cell r="A308" t="str">
            <v>CharName_KeepSeries</v>
          </cell>
          <cell r="B308" t="str">
            <v>킵시리즈</v>
          </cell>
          <cell r="C308" t="str">
            <v>KeepSeries</v>
          </cell>
        </row>
        <row r="309">
          <cell r="A309" t="str">
            <v>CharDesc_KeepSeries</v>
          </cell>
          <cell r="B309"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09" t="str">
            <v>In progress of translating…(309)</v>
          </cell>
        </row>
        <row r="310">
          <cell r="A310" t="str">
            <v>CharName_BigBatSuccubus</v>
          </cell>
          <cell r="B310" t="str">
            <v>빅뱃서큐버스</v>
          </cell>
          <cell r="C310" t="str">
            <v>Succubus</v>
          </cell>
        </row>
        <row r="311">
          <cell r="A311" t="str">
            <v>CharDesc_BigBatSuccubus</v>
          </cell>
          <cell r="B311" t="str">
            <v>빅뱃서큐버스의 설명 우다다다_x000D_
_x000D_
연타 공격을 사용한다</v>
          </cell>
          <cell r="C311" t="str">
            <v>In progress of translating…(311)</v>
          </cell>
        </row>
        <row r="312">
          <cell r="A312" t="str">
            <v>CharName_Bei</v>
          </cell>
          <cell r="B312" t="str">
            <v>베이</v>
          </cell>
          <cell r="C312" t="str">
            <v>Bei</v>
          </cell>
        </row>
        <row r="313">
          <cell r="A313" t="str">
            <v>CharDesc_Bei</v>
          </cell>
          <cell r="B313" t="str">
            <v>베이의 설명 우다다다_x000D_
_x000D_
장판 공격을 사용한다</v>
          </cell>
          <cell r="C313" t="str">
            <v>In progress of translating…(313)</v>
          </cell>
        </row>
        <row r="314">
          <cell r="A314" t="str">
            <v>CharName_JellyFishGirl</v>
          </cell>
          <cell r="B314" t="str">
            <v>젤리피쉬걸</v>
          </cell>
          <cell r="C314" t="str">
            <v>JellyFIshGirl</v>
          </cell>
        </row>
        <row r="315">
          <cell r="A315" t="str">
            <v>CharDesc_JellyFishGirl</v>
          </cell>
          <cell r="B315" t="str">
            <v>젤리피쉬걸의 설명 우다다다_x000D_
_x000D_
곡사로 공격한다</v>
          </cell>
          <cell r="C315" t="str">
            <v>In progress of translating…(315)</v>
          </cell>
        </row>
        <row r="316">
          <cell r="A316" t="str">
            <v>CharName_EarthMage</v>
          </cell>
          <cell r="B316" t="str">
            <v>어스메이지</v>
          </cell>
          <cell r="C316" t="str">
            <v>EarthMage</v>
          </cell>
        </row>
        <row r="317">
          <cell r="A317" t="str">
            <v>CharDesc_EarthMage</v>
          </cell>
          <cell r="B317" t="str">
            <v>어스메이지의 설명 우다다다_x000D_
_x000D_
적의 미스를 무마시키는 백발백중 캐릭터</v>
          </cell>
          <cell r="C317" t="str">
            <v>In progress of translating…(317)</v>
          </cell>
        </row>
        <row r="318">
          <cell r="A318" t="str">
            <v>CharName_DynaMob</v>
          </cell>
          <cell r="B318" t="str">
            <v>다이나몹</v>
          </cell>
          <cell r="C318" t="str">
            <v>DynaMob</v>
          </cell>
        </row>
        <row r="319">
          <cell r="A319" t="str">
            <v>CharDesc_DynaMob</v>
          </cell>
          <cell r="B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19" t="str">
            <v>In progress of translating…(319)</v>
          </cell>
        </row>
        <row r="320">
          <cell r="A320" t="str">
            <v>CharName_SciFiWarrior</v>
          </cell>
          <cell r="B320" t="str">
            <v>SF워리어</v>
          </cell>
          <cell r="C320" t="str">
            <v>SFWarrior</v>
          </cell>
        </row>
        <row r="321">
          <cell r="A321" t="str">
            <v>CharDesc_SciFiWarrior</v>
          </cell>
          <cell r="B321" t="str">
            <v>SF워리어의 설명 우다다다_x000D_
_x000D_
멀티타겟 프리셋으로 공격한다</v>
          </cell>
          <cell r="C321" t="str">
            <v>In progress of translating…(321)</v>
          </cell>
        </row>
        <row r="322">
          <cell r="A322" t="str">
            <v>CharName_ChaosElemental</v>
          </cell>
          <cell r="B322" t="str">
            <v>카오스엘리멘탈</v>
          </cell>
          <cell r="C322" t="str">
            <v>ChaosElemental</v>
          </cell>
        </row>
        <row r="323">
          <cell r="A323" t="str">
            <v>CharDesc_ChaosElemental</v>
          </cell>
          <cell r="B323" t="str">
            <v>카오스엘리멘탈의 설명 우다다다_x000D_
_x000D_
멀티타겟 프리셋으로 공격한다</v>
          </cell>
          <cell r="C323" t="str">
            <v>In progress of translating…(323)</v>
          </cell>
        </row>
        <row r="324">
          <cell r="A324" t="str">
            <v>CharName_SuperHero</v>
          </cell>
          <cell r="B324" t="str">
            <v>슈퍼히어로</v>
          </cell>
          <cell r="C324" t="str">
            <v>SuperHero</v>
          </cell>
        </row>
        <row r="325">
          <cell r="A325" t="str">
            <v>CharDesc_SuperHero</v>
          </cell>
          <cell r="B325" t="str">
            <v>슈퍼히어로의 설명 우다다다_x000D_
_x000D_
멀티타겟 프리셋으로 공격한다</v>
          </cell>
          <cell r="C325" t="str">
            <v>In progress of translating…(325)</v>
          </cell>
        </row>
        <row r="326">
          <cell r="A326" t="str">
            <v>CharName_Meryl</v>
          </cell>
          <cell r="B326" t="str">
            <v>메릴</v>
          </cell>
          <cell r="C326" t="str">
            <v>Meryl</v>
          </cell>
        </row>
        <row r="327">
          <cell r="A327" t="str">
            <v>CharDesc_Meryl</v>
          </cell>
          <cell r="B327" t="str">
            <v>메릴의 설명 우다다다_x000D_
_x000D_
멀티타겟 프리셋으로 공격한다</v>
          </cell>
          <cell r="C327" t="str">
            <v>In progress of translating…(327)</v>
          </cell>
        </row>
        <row r="328">
          <cell r="A328" t="str">
            <v>CharName_GreekWarrior</v>
          </cell>
          <cell r="B328" t="str">
            <v>그릭워리어</v>
          </cell>
          <cell r="C328" t="str">
            <v>GreekWarrior</v>
          </cell>
        </row>
        <row r="329">
          <cell r="A329" t="str">
            <v>CharDesc_GreekWarrior</v>
          </cell>
          <cell r="B329" t="str">
            <v>그릭워리어의 설명 우다다다_x000D_
_x000D_
멀티타겟 프리셋으로 공격한다</v>
          </cell>
          <cell r="C329" t="str">
            <v>In progress of translating…(329)</v>
          </cell>
        </row>
        <row r="330">
          <cell r="A330" t="str">
            <v>CharName_Akai</v>
          </cell>
          <cell r="B330" t="str">
            <v>아카이</v>
          </cell>
          <cell r="C330" t="str">
            <v>Akai</v>
          </cell>
        </row>
        <row r="331">
          <cell r="A331" t="str">
            <v>CharDesc_Akai</v>
          </cell>
          <cell r="B331" t="str">
            <v>아카이의 설명 우다다다_x000D_
_x000D_
멀티타겟 프리셋으로 공격한다</v>
          </cell>
          <cell r="C331" t="str">
            <v>In progress of translating…(331)</v>
          </cell>
        </row>
        <row r="332">
          <cell r="A332" t="str">
            <v>CharName_Yuka</v>
          </cell>
          <cell r="B332" t="str">
            <v>유카</v>
          </cell>
          <cell r="C332" t="str">
            <v>Yuka</v>
          </cell>
        </row>
        <row r="333">
          <cell r="A333" t="str">
            <v>CharDesc_Yuka</v>
          </cell>
          <cell r="B333" t="str">
            <v>유카의 설명 우다다다_x000D_
_x000D_
멀티타겟 프리셋으로 공격한다</v>
          </cell>
          <cell r="C333" t="str">
            <v>In progress of translating…(333)</v>
          </cell>
        </row>
        <row r="334">
          <cell r="A334" t="str">
            <v>CharName_SteampunkRobot</v>
          </cell>
          <cell r="B334" t="str">
            <v>스팀펑크로봇</v>
          </cell>
          <cell r="C334" t="str">
            <v>SteampunkRobot</v>
          </cell>
        </row>
        <row r="335">
          <cell r="A335" t="str">
            <v>CharDesc_SteampunkRobot</v>
          </cell>
          <cell r="B335" t="str">
            <v>스팀펑크로봇의 설명 우다다다_x000D_
_x000D_
멀티타겟 프리셋으로 공격한다</v>
          </cell>
          <cell r="C335" t="str">
            <v>In progress of translating…(335)</v>
          </cell>
        </row>
        <row r="336">
          <cell r="A336" t="str">
            <v>CharName_Kachujin</v>
          </cell>
          <cell r="B336" t="str">
            <v>카츄진</v>
          </cell>
          <cell r="C336" t="str">
            <v>Kachujin</v>
          </cell>
        </row>
        <row r="337">
          <cell r="A337" t="str">
            <v>CharDesc_Kachujin</v>
          </cell>
          <cell r="B337" t="str">
            <v>카츄진의 설명 우다다다_x000D_
_x000D_
멀티타겟 프리셋으로 공격한다</v>
          </cell>
          <cell r="C337" t="str">
            <v>In progress of translating…(337)</v>
          </cell>
        </row>
        <row r="338">
          <cell r="A338" t="str">
            <v>CharName_Medea</v>
          </cell>
          <cell r="B338" t="str">
            <v>메디아</v>
          </cell>
          <cell r="C338" t="str">
            <v>Medea</v>
          </cell>
        </row>
        <row r="339">
          <cell r="A339" t="str">
            <v>CharDesc_Medea</v>
          </cell>
          <cell r="B339" t="str">
            <v>메디아의 설명 우다다다_x000D_
_x000D_
멀티타겟 프리셋으로 공격한다</v>
          </cell>
          <cell r="C339" t="str">
            <v>In progress of translating…(339)</v>
          </cell>
        </row>
        <row r="340">
          <cell r="A340" t="str">
            <v>CharName_Lola</v>
          </cell>
          <cell r="B340" t="str">
            <v>롤라</v>
          </cell>
          <cell r="C340" t="str">
            <v>Lola</v>
          </cell>
        </row>
        <row r="341">
          <cell r="A341" t="str">
            <v>CharDesc_Lola</v>
          </cell>
          <cell r="B341" t="str">
            <v>롤라의 설명 우다다다_x000D_
_x000D_
멀티타겟 프리셋으로 공격한다</v>
          </cell>
          <cell r="C341" t="str">
            <v>In progress of translating…(341)</v>
          </cell>
        </row>
        <row r="342">
          <cell r="A342" t="str">
            <v>CharName_RockElemental</v>
          </cell>
          <cell r="B342" t="str">
            <v>바위엘리멘탈</v>
          </cell>
          <cell r="C342" t="str">
            <v>RockElemental</v>
          </cell>
        </row>
        <row r="343">
          <cell r="A343" t="str">
            <v>CharDesc_RockElemental</v>
          </cell>
          <cell r="B343" t="str">
            <v>바위엘리멘탈의 설명 우다다다_x000D_
_x000D_
멀티타겟 프리셋으로 공격한다</v>
          </cell>
          <cell r="C343" t="str">
            <v>In progress of translating…(343)</v>
          </cell>
        </row>
        <row r="344">
          <cell r="A344" t="str">
            <v>CharName_Soldier</v>
          </cell>
          <cell r="B344" t="str">
            <v>솔져</v>
          </cell>
          <cell r="C344" t="str">
            <v>Soldier</v>
          </cell>
        </row>
        <row r="345">
          <cell r="A345" t="str">
            <v>CharDesc_Soldier</v>
          </cell>
          <cell r="B345" t="str">
            <v>솔져의 설명 우다다다_x000D_
_x000D_
멀티타겟 프리셋으로 공격한다</v>
          </cell>
          <cell r="C345" t="str">
            <v>In progress of translating…(345)</v>
          </cell>
        </row>
        <row r="346">
          <cell r="A346" t="str">
            <v>CharName_DualWarrior</v>
          </cell>
          <cell r="B346" t="str">
            <v>듀얼워리어</v>
          </cell>
          <cell r="C346" t="str">
            <v>DualWarrior</v>
          </cell>
        </row>
        <row r="347">
          <cell r="A347" t="str">
            <v>CharDesc_DualWarrior</v>
          </cell>
          <cell r="B347" t="str">
            <v>듀얼워리어의 설명 우다다다_x000D_
_x000D_
멀티타겟 프리셋으로 공격한다</v>
          </cell>
          <cell r="C347" t="str">
            <v>In progress of translating…(347)</v>
          </cell>
        </row>
        <row r="348">
          <cell r="A348" t="str">
            <v>CharName_GloryArmor</v>
          </cell>
          <cell r="B348" t="str">
            <v>글로리아머</v>
          </cell>
          <cell r="C348" t="str">
            <v>GloryArmor</v>
          </cell>
        </row>
        <row r="349">
          <cell r="A349" t="str">
            <v>CharDesc_GloryArmor</v>
          </cell>
          <cell r="B349" t="str">
            <v>글로리아머의 설명 우다다다_x000D_
_x000D_
멀티타겟 프리셋으로 공격한다</v>
          </cell>
          <cell r="C349" t="str">
            <v>In progress of translating…(349)</v>
          </cell>
        </row>
        <row r="350">
          <cell r="A350" t="str">
            <v>CharName_RpgKnight</v>
          </cell>
          <cell r="B350" t="str">
            <v>RPG나이트</v>
          </cell>
          <cell r="C350" t="str">
            <v>RpgKnight</v>
          </cell>
        </row>
        <row r="351">
          <cell r="A351" t="str">
            <v>CharDesc_RpgKnight</v>
          </cell>
          <cell r="B351" t="str">
            <v>RPG나이트의 설명 우다다다_x000D_
_x000D_
멀티타겟 프리셋으로 공격한다</v>
          </cell>
          <cell r="C351" t="str">
            <v>In progress of translating…(351)</v>
          </cell>
        </row>
        <row r="352">
          <cell r="A352" t="str">
            <v>CharName_DemonHuntress</v>
          </cell>
          <cell r="B352" t="str">
            <v>데몬헌트리스</v>
          </cell>
          <cell r="C352" t="str">
            <v>DemonHuntress</v>
          </cell>
        </row>
        <row r="353">
          <cell r="A353" t="str">
            <v>CharDesc_DemonHuntress</v>
          </cell>
          <cell r="B353" t="str">
            <v>데몬헌트리스의 설명 우다다다_x000D_
_x000D_
멀티타겟 프리셋으로 공격한다</v>
          </cell>
          <cell r="C353" t="str">
            <v>In progress of translating…(353)</v>
          </cell>
        </row>
        <row r="354">
          <cell r="A354" t="str">
            <v>CharName_MobileFemale</v>
          </cell>
          <cell r="B354" t="str">
            <v>모바일피메일</v>
          </cell>
          <cell r="C354" t="str">
            <v>MobileFemale</v>
          </cell>
        </row>
        <row r="355">
          <cell r="A355" t="str">
            <v>CharDesc_MobileFemale</v>
          </cell>
          <cell r="B355" t="str">
            <v>모바일피메일의 설명 우다다다_x000D_
_x000D_
멀티타겟 프리셋으로 공격한다</v>
          </cell>
          <cell r="C355" t="str">
            <v>In progress of translating…(355)</v>
          </cell>
        </row>
        <row r="356">
          <cell r="A356" t="str">
            <v>CharName_CyborgCharacter</v>
          </cell>
          <cell r="B356" t="str">
            <v>사이보그캐릭터</v>
          </cell>
          <cell r="C356" t="str">
            <v>CyborgCharacter</v>
          </cell>
        </row>
        <row r="357">
          <cell r="A357" t="str">
            <v>CharDesc_CyborgCharacter</v>
          </cell>
          <cell r="B357" t="str">
            <v>사이보그캐릭터의 설명 우다다다_x000D_
_x000D_
멀티타겟 프리셋으로 공격한다</v>
          </cell>
          <cell r="C357" t="str">
            <v>In progress of translating…(357)</v>
          </cell>
        </row>
        <row r="358">
          <cell r="A358" t="str">
            <v>CharName_SandWarrior</v>
          </cell>
          <cell r="B358" t="str">
            <v>샌드워리어</v>
          </cell>
          <cell r="C358" t="str">
            <v>SandWarrior</v>
          </cell>
        </row>
        <row r="359">
          <cell r="A359" t="str">
            <v>CharDesc_SandWarrior</v>
          </cell>
          <cell r="B359" t="str">
            <v>샌드워리어의 설명 우다다다_x000D_
_x000D_
멀티타겟 프리셋으로 공격한다</v>
          </cell>
          <cell r="C359" t="str">
            <v>In progress of translating…(359)</v>
          </cell>
        </row>
        <row r="360">
          <cell r="A360" t="str">
            <v>CharName_BladeFanDancer</v>
          </cell>
          <cell r="B360" t="str">
            <v>블레이드팬댄서</v>
          </cell>
          <cell r="C360" t="str">
            <v>BladeFanDancer</v>
          </cell>
        </row>
        <row r="361">
          <cell r="A361" t="str">
            <v>CharDesc_BladeFanDancer</v>
          </cell>
          <cell r="B361" t="str">
            <v>블레이드팬댄서의 설명 우다다다_x000D_
_x000D_
멀티타겟 프리셋으로 공격한다</v>
          </cell>
          <cell r="C361" t="str">
            <v>In progress of translating…(361)</v>
          </cell>
        </row>
        <row r="362">
          <cell r="A362" t="str">
            <v>CharName_Syria</v>
          </cell>
          <cell r="B362" t="str">
            <v>시리아</v>
          </cell>
          <cell r="C362" t="str">
            <v>Syria</v>
          </cell>
        </row>
        <row r="363">
          <cell r="A363" t="str">
            <v>CharDesc_Syria</v>
          </cell>
          <cell r="B363" t="str">
            <v>시리아의 설명 우다다다_x000D_
_x000D_
멀티타겟 프리셋으로 공격한다</v>
          </cell>
          <cell r="C363" t="str">
            <v>In progress of translating…(363)</v>
          </cell>
        </row>
        <row r="364">
          <cell r="A364" t="str">
            <v>CharName_Linhi</v>
          </cell>
          <cell r="B364" t="str">
            <v>린하이</v>
          </cell>
          <cell r="C364" t="str">
            <v>Linhi</v>
          </cell>
        </row>
        <row r="365">
          <cell r="A365" t="str">
            <v>CharDesc_Linhi</v>
          </cell>
          <cell r="B365" t="str">
            <v>린하이의 설명 우다다다_x000D_
_x000D_
멀티타겟 프리셋으로 공격한다</v>
          </cell>
          <cell r="C365" t="str">
            <v>In progress of translating…(365)</v>
          </cell>
        </row>
        <row r="366">
          <cell r="A366" t="str">
            <v>CharName_NecromancerFour</v>
          </cell>
          <cell r="B366" t="str">
            <v>네크로맨서포</v>
          </cell>
          <cell r="C366" t="str">
            <v>NecromancerFour</v>
          </cell>
        </row>
        <row r="367">
          <cell r="A367" t="str">
            <v>CharDesc_NecromancerFour</v>
          </cell>
          <cell r="B367" t="str">
            <v>네크로맨서포의 설명 우다다다_x000D_
_x000D_
멀티타겟 프리셋으로 공격한다</v>
          </cell>
          <cell r="C367" t="str">
            <v>In progress of translating…(367)</v>
          </cell>
        </row>
        <row r="368">
          <cell r="A368" t="str">
            <v>CharName_GirlWarrior</v>
          </cell>
          <cell r="B368" t="str">
            <v>걸워리어</v>
          </cell>
          <cell r="C368" t="str">
            <v>GirlWarrior</v>
          </cell>
        </row>
        <row r="369">
          <cell r="A369" t="str">
            <v>CharDesc_GirlWarrior</v>
          </cell>
          <cell r="B369" t="str">
            <v>걸워리어의 설명 우다다다_x000D_
_x000D_
멀티타겟 프리셋으로 공격한다</v>
          </cell>
          <cell r="C369" t="str">
            <v>In progress of translating…(369)</v>
          </cell>
        </row>
        <row r="370">
          <cell r="A370" t="str">
            <v>CharName_GirlArcher</v>
          </cell>
          <cell r="B370" t="str">
            <v>걸아처</v>
          </cell>
          <cell r="C370" t="str">
            <v>GirlArcher</v>
          </cell>
        </row>
        <row r="371">
          <cell r="A371" t="str">
            <v>CharDesc_GirlArcher</v>
          </cell>
          <cell r="B371" t="str">
            <v>걸아처의 설명 우다다다_x000D_
_x000D_
멀티타겟 프리셋으로 공격한다</v>
          </cell>
          <cell r="C371" t="str">
            <v>In progress of translating…(371)</v>
          </cell>
        </row>
        <row r="372">
          <cell r="A372" t="str">
            <v>CharName_EnergyShieldRobot</v>
          </cell>
          <cell r="B372" t="str">
            <v>에너지실드로봇</v>
          </cell>
          <cell r="C372" t="str">
            <v>EnergyShieldRobot</v>
          </cell>
        </row>
        <row r="373">
          <cell r="A373" t="str">
            <v>CharDesc_EnergyShieldRobot</v>
          </cell>
          <cell r="B373" t="str">
            <v>에너지실드로봇의 설명 우다다다_x000D_
_x000D_
멀티타겟 프리셋으로 공격한다</v>
          </cell>
          <cell r="C373" t="str">
            <v>In progress of translating…(373)</v>
          </cell>
        </row>
        <row r="374">
          <cell r="A374" t="str">
            <v>CharName_IceMagician</v>
          </cell>
          <cell r="B374" t="str">
            <v>아이스매지션</v>
          </cell>
          <cell r="C374" t="str">
            <v>IceMagician</v>
          </cell>
        </row>
        <row r="375">
          <cell r="A375" t="str">
            <v>CharDesc_IceMagician</v>
          </cell>
          <cell r="B375" t="str">
            <v>아이스매지션의 설명 우다다다_x000D_
_x000D_
멀티타겟 프리셋으로 공격한다</v>
          </cell>
          <cell r="C375" t="str">
            <v>In progress of translating…(375)</v>
          </cell>
        </row>
        <row r="376">
          <cell r="A376" t="str">
            <v>CharName_AngelicWarrior</v>
          </cell>
          <cell r="B376" t="str">
            <v>앤젤릭워리어</v>
          </cell>
          <cell r="C376" t="str">
            <v>AngelicWarrior</v>
          </cell>
        </row>
        <row r="377">
          <cell r="A377" t="str">
            <v>CharDesc_AngelicWarrior</v>
          </cell>
          <cell r="B377" t="str">
            <v>앤젤릭워리어의 설명 우다다다_x000D_
_x000D_
멀티타겟 프리셋으로 공격한다</v>
          </cell>
          <cell r="C377" t="str">
            <v>In progress of translating…(377)</v>
          </cell>
        </row>
        <row r="378">
          <cell r="A378" t="str">
            <v>BossName_SlimeRabbit</v>
          </cell>
          <cell r="B378" t="str">
            <v>초록 토끼귀 슬라임</v>
          </cell>
          <cell r="C378" t="str">
            <v>Green Rabbit Slime</v>
          </cell>
        </row>
        <row r="379">
          <cell r="A379" t="str">
            <v>BossName_SlimeRabbit_Red</v>
          </cell>
          <cell r="B379" t="str">
            <v>붉은 토끼귀 슬라임</v>
          </cell>
          <cell r="C379" t="str">
            <v>Red Rabbit Slime</v>
          </cell>
        </row>
        <row r="380">
          <cell r="A380" t="str">
            <v>BossName_TerribleStump_Purple</v>
          </cell>
          <cell r="B380" t="str">
            <v>나무귀신</v>
          </cell>
          <cell r="C380" t="str">
            <v>Terrible Stump</v>
          </cell>
        </row>
        <row r="381">
          <cell r="A381" t="str">
            <v>BossName_PolygonalMetalon_Red</v>
          </cell>
          <cell r="B381" t="str">
            <v>외뿔 풍뎅이</v>
          </cell>
          <cell r="C381" t="str">
            <v>In progress of translating…(381)</v>
          </cell>
        </row>
        <row r="382">
          <cell r="A382" t="str">
            <v>BossName_SpiritKing</v>
          </cell>
          <cell r="B382" t="str">
            <v>스피릿 킹</v>
          </cell>
          <cell r="C382" t="str">
            <v>Spirit King</v>
          </cell>
        </row>
        <row r="383">
          <cell r="A383" t="str">
            <v>BossName_RpgDemon_Violet</v>
          </cell>
          <cell r="B383" t="str">
            <v>알피지데몬</v>
          </cell>
          <cell r="C383" t="str">
            <v>In progress of translating…(383)</v>
          </cell>
        </row>
        <row r="384">
          <cell r="A384" t="str">
            <v>BossName_BigBatCrab</v>
          </cell>
          <cell r="B384" t="str">
            <v>빅뱃크랩</v>
          </cell>
          <cell r="C384" t="str">
            <v>In progress of translating…(384)</v>
          </cell>
        </row>
        <row r="385">
          <cell r="A385" t="str">
            <v>BossName_CreatureStump_Brown</v>
          </cell>
          <cell r="B385" t="str">
            <v>크리처스텀프브라운</v>
          </cell>
          <cell r="C385" t="str">
            <v>In progress of translating…(385)</v>
          </cell>
        </row>
        <row r="386">
          <cell r="A386" t="str">
            <v>BossName_CuteUniq</v>
          </cell>
          <cell r="B386" t="str">
            <v>유니콘</v>
          </cell>
          <cell r="C386" t="str">
            <v>In progress of translating…(386)</v>
          </cell>
        </row>
        <row r="387">
          <cell r="A387" t="str">
            <v>BossName_RobotSphere</v>
          </cell>
          <cell r="B387" t="str">
            <v>로봇스피어</v>
          </cell>
          <cell r="C387" t="str">
            <v>In progress of translating…(387)</v>
          </cell>
        </row>
        <row r="388">
          <cell r="A388" t="str">
            <v>BossDesc_SlimeRabbit</v>
          </cell>
          <cell r="B388" t="str">
            <v>친구들을 계속 불러내는 슬라임 무리입니다. 광역 공격을 할 수 있는 {0} 등 캐릭터를 사용하세요!</v>
          </cell>
          <cell r="C388" t="str">
            <v>In progress of translating…(388)</v>
          </cell>
        </row>
        <row r="389">
          <cell r="A389" t="str">
            <v>BossDesc_SlimeRabbit_Red</v>
          </cell>
          <cell r="B389" t="str">
            <v>좀 더 공격적인 슬라임 무리입니다. 광역 공격을 할 수 있는 {0} 등 캐릭터를 사용하세요!</v>
          </cell>
          <cell r="C389" t="str">
            <v>In progress of translating…(389)</v>
          </cell>
        </row>
        <row r="390">
          <cell r="A390" t="str">
            <v>BossDesc_TerribleStump_Purple</v>
          </cell>
          <cell r="B390" t="str">
            <v>화가 단단히 난 듯한 나무 귀신입니다. {0} 등 단일 개체에게 강한 캐릭터로 저지하세요!</v>
          </cell>
          <cell r="C390" t="str">
            <v>In progress of translating…(390)</v>
          </cell>
        </row>
        <row r="391">
          <cell r="A391" t="str">
            <v>BossDesc_PolygonalMetalon_Red</v>
          </cell>
          <cell r="B391" t="str">
            <v>거대한 몸집의 풍뎅이네요. {0} 등 단일 개체에게 강한 캐릭터로 저지하세요!</v>
          </cell>
          <cell r="C391" t="str">
            <v>In progress of translating…(391)</v>
          </cell>
        </row>
        <row r="392">
          <cell r="A392" t="str">
            <v>BossDesc_SpiritKing</v>
          </cell>
          <cell r="B392" t="str">
            <v>무시무시한 눈빛과 거대한 몸집을 가진 스피릿 킹입니다. {0} 등 큰 개체에게 공격할 수 있는 캐릭터를 써보세요!</v>
          </cell>
          <cell r="C392" t="str">
            <v>In progress of translating…(392)</v>
          </cell>
        </row>
        <row r="393">
          <cell r="A393" t="str">
            <v>BossDesc_RpgDemon_Violet</v>
          </cell>
          <cell r="B393" t="str">
            <v>단일 공격을 할 수 있는 {0} 등 캐릭터를 사용하세요!</v>
          </cell>
          <cell r="C393" t="str">
            <v>In progress of translating…(393)</v>
          </cell>
        </row>
        <row r="394">
          <cell r="A394" t="str">
            <v>BossDesc_BigBatCrab</v>
          </cell>
          <cell r="B394" t="str">
            <v>단일 공격을 할 수 있는 {0} 등 캐릭터를 사용하세요!</v>
          </cell>
          <cell r="C394" t="str">
            <v>In progress of translating…(394)</v>
          </cell>
        </row>
        <row r="395">
          <cell r="A395" t="str">
            <v>BossDesc_CreatureStump_Brown</v>
          </cell>
          <cell r="B395" t="str">
            <v>떼로 몰려오네요. {0} 등 광역 개체에게 강한 캐릭터로 저지하세요!</v>
          </cell>
          <cell r="C395" t="str">
            <v>In progress of translating…(395)</v>
          </cell>
        </row>
        <row r="396">
          <cell r="A396" t="str">
            <v>BossDesc_CuteUniq</v>
          </cell>
          <cell r="B396" t="str">
            <v>돌진하여 공격하는 강력한 몬스터예요. {0} 등 근거리에서 강한 캐릭터로 저지하세요!</v>
          </cell>
          <cell r="C396" t="str">
            <v>In progress of translating…(396)</v>
          </cell>
        </row>
        <row r="397">
          <cell r="A397" t="str">
            <v>BossDesc_RobotSphere</v>
          </cell>
          <cell r="B397" t="str">
            <v>데굴데굴 굴러다니는 로봇이에요. {0} 등 근거리에서 강한 캐릭터를 써보세요!</v>
          </cell>
          <cell r="C397" t="str">
            <v>In progress of translating…(397)</v>
          </cell>
        </row>
        <row r="398">
          <cell r="A398" t="str">
            <v>PenaltyUIName_One</v>
          </cell>
          <cell r="B398" t="str">
            <v>&lt;color=#FF0000&gt;{0}&lt;/color&gt; 계열 캐릭터의 &lt;color=#FF0000&gt;대미지 피해 {1}배&lt;/color&gt;</v>
          </cell>
          <cell r="C398" t="str">
            <v>In progress of translating…(398)</v>
          </cell>
        </row>
        <row r="399">
          <cell r="A399" t="str">
            <v>PenaltyUIMind_One</v>
          </cell>
          <cell r="B399" t="str">
            <v>던전의 으스스한 기운으로 &lt;color=#FF0000&gt;{0}&lt;/color&gt; 계열이 &lt;color=#FF0000&gt;더 많은 대미지&lt;/color&gt;를 입게 됩니다</v>
          </cell>
          <cell r="C399" t="str">
            <v>In progress of translating…(399)</v>
          </cell>
        </row>
        <row r="400">
          <cell r="A400" t="str">
            <v>PenaltyUIRepre_OneOfTwo</v>
          </cell>
          <cell r="B400" t="str">
            <v>&lt;color=#FF0000&gt;{0}&lt;/color&gt; 또는 &lt;color=#FF0000&gt;{1}&lt;/color&gt; 계열 캐릭터의 &lt;color=#FF0000&gt;대미지 피해 {2}배&lt;/color&gt;</v>
          </cell>
          <cell r="C400" t="str">
            <v>In progress of translating…(400)</v>
          </cell>
        </row>
        <row r="401">
          <cell r="A401" t="str">
            <v>PenaltyUIName_Two</v>
          </cell>
          <cell r="B401" t="str">
            <v>&lt;color=#FF0000&gt;{0}&lt;/color&gt;, &lt;color=#FF0000&gt;{1}&lt;/color&gt; 계열 캐릭터의 &lt;color=#FF0000&gt;대미지 피해 {2}배&lt;/color&gt;</v>
          </cell>
          <cell r="C401" t="str">
            <v>In progress of translating…(401)</v>
          </cell>
        </row>
        <row r="402">
          <cell r="A402" t="str">
            <v>PenaltyUIMind_Two</v>
          </cell>
          <cell r="B402" t="str">
            <v>던전의 으스스한 기운으로 &lt;color=#FF0000&gt;{0}&lt;/color&gt;, &lt;color=#FF0000&gt;{1}&lt;/color&gt; 계열이 &lt;color=#FF0000&gt;더 많은 대미지&lt;/color&gt;를 입게 됩니다</v>
          </cell>
          <cell r="C402" t="str">
            <v>In progress of translating…(402)</v>
          </cell>
        </row>
        <row r="403">
          <cell r="A403" t="str">
            <v>PenaltyUIRepre_TwoOfFour</v>
          </cell>
          <cell r="B403" t="str">
            <v>&lt;color=#FF0000&gt;{0}&lt;/color&gt;, &lt;color=#FF0000&gt;{1}&lt;/color&gt;, &lt;color=#FF0000&gt;{2}&lt;/color&gt;, &lt;color=#FF0000&gt;{3}&lt;/color&gt; 계열 중 &lt;color=#FF0000&gt;{4} 계열&lt;/color&gt; 캐릭터의 &lt;color=#FF0000&gt;대미지 피해 {5}배&lt;/color&gt;</v>
          </cell>
          <cell r="C403" t="str">
            <v>In progress of translating…(403)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DyeingTable"/>
    </sheetNames>
    <sheetDataSet>
      <sheetData sheetId="0"/>
      <sheetData sheetId="1"/>
      <sheetData sheetId="2">
        <row r="3">
          <cell r="B3">
            <v>600</v>
          </cell>
          <cell r="C3">
            <v>150</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1001</v>
          </cell>
          <cell r="B2" t="str">
            <v>1-10 노멀드랍</v>
          </cell>
        </row>
        <row r="3">
          <cell r="A3">
            <v>1002</v>
          </cell>
          <cell r="B3" t="str">
            <v>11-20 노멀드랍</v>
          </cell>
        </row>
        <row r="4">
          <cell r="A4">
            <v>1003</v>
          </cell>
          <cell r="B4" t="str">
            <v>21-30 노멀드랍</v>
          </cell>
        </row>
        <row r="5">
          <cell r="A5">
            <v>1004</v>
          </cell>
          <cell r="B5" t="str">
            <v>31-40 노멀드랍</v>
          </cell>
        </row>
        <row r="6">
          <cell r="A6">
            <v>1005</v>
          </cell>
          <cell r="B6" t="str">
            <v>41-50 노멀드랍</v>
          </cell>
        </row>
        <row r="7">
          <cell r="A7">
            <v>2001</v>
          </cell>
          <cell r="B7" t="str">
            <v>하트 2개</v>
          </cell>
        </row>
        <row r="8">
          <cell r="A8">
            <v>3001</v>
          </cell>
          <cell r="B8" t="str">
            <v>장비 1개</v>
          </cell>
        </row>
        <row r="9">
          <cell r="A9">
            <v>5001</v>
          </cell>
          <cell r="B9" t="str">
            <v>1 중간보스드랍</v>
          </cell>
        </row>
        <row r="10">
          <cell r="A10">
            <v>5002</v>
          </cell>
          <cell r="B10" t="str">
            <v>1 중간보스드랍</v>
          </cell>
        </row>
        <row r="11">
          <cell r="A11">
            <v>5003</v>
          </cell>
          <cell r="B11" t="str">
            <v>1 중간보스드랍</v>
          </cell>
        </row>
        <row r="12">
          <cell r="A12">
            <v>5004</v>
          </cell>
          <cell r="B12" t="str">
            <v>1 중간보스드랍</v>
          </cell>
        </row>
        <row r="13">
          <cell r="A13">
            <v>6001</v>
          </cell>
          <cell r="B13" t="str">
            <v>1 최종보스드랍</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NormalAttack0.8</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NormalAttackMelee0.8</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NormalAttackGanfaul</v>
          </cell>
        </row>
        <row r="15">
          <cell r="A15" t="str">
            <v>UltimatePositionBuffGanfaul</v>
          </cell>
        </row>
        <row r="16">
          <cell r="A16" t="str">
            <v>UltimateAttackGanfaul</v>
          </cell>
        </row>
        <row r="17">
          <cell r="A17" t="str">
            <v>NormalAttackKeepSeries</v>
          </cell>
        </row>
        <row r="18">
          <cell r="A18" t="str">
            <v>UltimateRemoveKeepSeries</v>
          </cell>
        </row>
        <row r="19">
          <cell r="A19" t="str">
            <v>UltimateCreateKeepSeries</v>
          </cell>
        </row>
        <row r="20">
          <cell r="A20" t="str">
            <v>UltimateAttackKeepSeries</v>
          </cell>
        </row>
        <row r="21">
          <cell r="A21" t="str">
            <v>NormalAttackBigBatSuccubus</v>
          </cell>
        </row>
        <row r="22">
          <cell r="A22" t="str">
            <v>NormalAttackBei</v>
          </cell>
        </row>
        <row r="23">
          <cell r="A23" t="str">
            <v>NormalAttackJellyFishGirl</v>
          </cell>
        </row>
        <row r="24">
          <cell r="A24" t="str">
            <v>NormalAttackEarthMage</v>
          </cell>
        </row>
        <row r="25">
          <cell r="A25" t="str">
            <v>NormalAttackDynaMob</v>
          </cell>
        </row>
        <row r="26">
          <cell r="A26" t="str">
            <v>NormalAttackSciFiWarrior</v>
          </cell>
        </row>
        <row r="27">
          <cell r="A27" t="str">
            <v>NormalAttackChaosElemental</v>
          </cell>
        </row>
        <row r="28">
          <cell r="A28" t="str">
            <v>NormalAttackSuperHero</v>
          </cell>
        </row>
        <row r="29">
          <cell r="A29" t="str">
            <v>NormalAttackMeryl</v>
          </cell>
        </row>
        <row r="30">
          <cell r="A30" t="str">
            <v>NormalAttackGreekWarrior</v>
          </cell>
        </row>
        <row r="31">
          <cell r="A31" t="str">
            <v>NormalAttackAkai</v>
          </cell>
        </row>
        <row r="32">
          <cell r="A32" t="str">
            <v>NormalAttackYuka</v>
          </cell>
        </row>
        <row r="33">
          <cell r="A33" t="str">
            <v>NormalAttackSteampunkRobot</v>
          </cell>
        </row>
        <row r="34">
          <cell r="A34" t="str">
            <v>NormalAttackKachujin</v>
          </cell>
        </row>
        <row r="35">
          <cell r="A35" t="str">
            <v>NormalAttackMedea</v>
          </cell>
        </row>
        <row r="36">
          <cell r="A36" t="str">
            <v>NormalAttackLola</v>
          </cell>
        </row>
        <row r="37">
          <cell r="A37" t="str">
            <v>NormalAttackRockElemental</v>
          </cell>
        </row>
        <row r="38">
          <cell r="A38" t="str">
            <v>NormalAttackSoldier</v>
          </cell>
        </row>
        <row r="39">
          <cell r="A39" t="str">
            <v>NormalAttackDualWarrior</v>
          </cell>
        </row>
        <row r="40">
          <cell r="A40" t="str">
            <v>NormalAttackGloryArmor</v>
          </cell>
        </row>
        <row r="41">
          <cell r="A41" t="str">
            <v>NormalAttackRpgKnight</v>
          </cell>
        </row>
        <row r="42">
          <cell r="A42" t="str">
            <v>NormalAttackDemonHuntress</v>
          </cell>
        </row>
        <row r="43">
          <cell r="A43" t="str">
            <v>NormalAttackMobileFemale</v>
          </cell>
        </row>
        <row r="44">
          <cell r="A44" t="str">
            <v>NormalAttackCyborgCharacter</v>
          </cell>
        </row>
        <row r="45">
          <cell r="A45" t="str">
            <v>NormalAttackSandWarrior</v>
          </cell>
        </row>
        <row r="46">
          <cell r="A46" t="str">
            <v>NormalAttackBladeFanDancer</v>
          </cell>
        </row>
        <row r="47">
          <cell r="A47" t="str">
            <v>NormalAttackSyria</v>
          </cell>
        </row>
        <row r="48">
          <cell r="A48" t="str">
            <v>NormalAttackLinhi</v>
          </cell>
        </row>
        <row r="49">
          <cell r="A49" t="str">
            <v>NormalAttackNecromancerFour</v>
          </cell>
        </row>
        <row r="50">
          <cell r="A50" t="str">
            <v>NormalAttackGirlWarrior</v>
          </cell>
        </row>
        <row r="51">
          <cell r="A51" t="str">
            <v>NormalAttackGirlArcher</v>
          </cell>
        </row>
        <row r="52">
          <cell r="A52" t="str">
            <v>NormalAttackEnergyShieldRobot</v>
          </cell>
        </row>
        <row r="53">
          <cell r="A53" t="str">
            <v>NormalAttackIceMagician</v>
          </cell>
        </row>
        <row r="54">
          <cell r="A54" t="str">
            <v>NormalAttackAngelicWarrior</v>
          </cell>
        </row>
        <row r="55">
          <cell r="A55" t="str">
            <v>CallInvincibleTortoise</v>
          </cell>
        </row>
        <row r="56">
          <cell r="A56" t="str">
            <v>InvincibleTortoise</v>
          </cell>
        </row>
        <row r="57">
          <cell r="A57" t="str">
            <v>CountBarrier5Times</v>
          </cell>
        </row>
        <row r="58">
          <cell r="A58" t="str">
            <v>CallBurrowNinjaAssassin</v>
          </cell>
        </row>
        <row r="59">
          <cell r="A59" t="str">
            <v>BurrowNinjaAssassin</v>
          </cell>
        </row>
        <row r="60">
          <cell r="A60" t="str">
            <v>RushPigPet</v>
          </cell>
        </row>
        <row r="61">
          <cell r="A61" t="str">
            <v>RushPolygonalMetalon_Green</v>
          </cell>
        </row>
        <row r="62">
          <cell r="A62" t="str">
            <v>RushCuteUniq</v>
          </cell>
        </row>
        <row r="63">
          <cell r="A63" t="str">
            <v>RushRobotSphere</v>
          </cell>
        </row>
        <row r="64">
          <cell r="A64" t="str">
            <v>LP_Atk</v>
          </cell>
        </row>
        <row r="65">
          <cell r="A65" t="str">
            <v>LP_AtkBetter</v>
          </cell>
        </row>
        <row r="66">
          <cell r="A66" t="str">
            <v>LP_AtkBest</v>
          </cell>
        </row>
        <row r="67">
          <cell r="A67" t="str">
            <v>LP_AtkSpeed</v>
          </cell>
        </row>
        <row r="68">
          <cell r="A68" t="str">
            <v>LP_AtkSpeedBetter</v>
          </cell>
        </row>
        <row r="69">
          <cell r="A69" t="str">
            <v>LP_AtkSpeedBest</v>
          </cell>
        </row>
        <row r="70">
          <cell r="A70" t="str">
            <v>LP_Crit</v>
          </cell>
        </row>
        <row r="71">
          <cell r="A71" t="str">
            <v>LP_CritBetter</v>
          </cell>
        </row>
        <row r="72">
          <cell r="A72" t="str">
            <v>LP_CritBest</v>
          </cell>
        </row>
        <row r="73">
          <cell r="A73" t="str">
            <v>LP_CritDamage</v>
          </cell>
        </row>
        <row r="74">
          <cell r="A74" t="str">
            <v>LP_CritDamage_Crit</v>
          </cell>
        </row>
        <row r="75">
          <cell r="A75" t="str">
            <v>LP_CritDamageBetter</v>
          </cell>
        </row>
        <row r="76">
          <cell r="A76" t="str">
            <v>LP_CritDamageBetter_Crit</v>
          </cell>
        </row>
        <row r="77">
          <cell r="A77" t="str">
            <v>LP_CritDamageBest</v>
          </cell>
        </row>
        <row r="78">
          <cell r="A78" t="str">
            <v>LP_CritDamageBest_Crit</v>
          </cell>
        </row>
        <row r="79">
          <cell r="A79" t="str">
            <v>LP_MaxHp</v>
          </cell>
        </row>
        <row r="80">
          <cell r="A80" t="str">
            <v>LP_MaxHpBetter</v>
          </cell>
        </row>
        <row r="81">
          <cell r="A81" t="str">
            <v>LP_MaxHpBest</v>
          </cell>
        </row>
        <row r="82">
          <cell r="A82" t="str">
            <v>LP_ReduceDmgProjectile</v>
          </cell>
        </row>
        <row r="83">
          <cell r="A83" t="str">
            <v>LP_ReduceDmgProjectileBetter</v>
          </cell>
        </row>
        <row r="84">
          <cell r="A84" t="str">
            <v>LP_ReduceDmgMelee</v>
          </cell>
        </row>
        <row r="85">
          <cell r="A85" t="str">
            <v>LP_ReduceDmgMeleeBetter</v>
          </cell>
        </row>
        <row r="86">
          <cell r="A86" t="str">
            <v>LP_ReduceDmgClose</v>
          </cell>
        </row>
        <row r="87">
          <cell r="A87" t="str">
            <v>LP_ReduceDmgCloseBetter</v>
          </cell>
        </row>
        <row r="88">
          <cell r="A88" t="str">
            <v>LP_ReduceDmgTrap</v>
          </cell>
        </row>
        <row r="89">
          <cell r="A89" t="str">
            <v>LP_ReduceDmgTrapBetter</v>
          </cell>
        </row>
        <row r="90">
          <cell r="A90" t="str">
            <v>LP_ReduceContinuousDmg</v>
          </cell>
        </row>
        <row r="91">
          <cell r="A91" t="str">
            <v>LP_DefenseStrongDmg</v>
          </cell>
        </row>
        <row r="92">
          <cell r="A92" t="str">
            <v>LP_ExtraGold</v>
          </cell>
        </row>
        <row r="93">
          <cell r="A93" t="str">
            <v>LP_ExtraGoldBetter</v>
          </cell>
        </row>
        <row r="94">
          <cell r="A94" t="str">
            <v>LP_ItemChanceBoost</v>
          </cell>
        </row>
        <row r="95">
          <cell r="A95" t="str">
            <v>LP_ItemChanceBoostBetter</v>
          </cell>
        </row>
        <row r="96">
          <cell r="A96" t="str">
            <v>LP_HealChanceBoost</v>
          </cell>
        </row>
        <row r="97">
          <cell r="A97" t="str">
            <v>LP_HealChanceBoostBetter</v>
          </cell>
        </row>
        <row r="98">
          <cell r="A98" t="str">
            <v>LP_MonsterThrough</v>
          </cell>
        </row>
        <row r="99">
          <cell r="A99" t="str">
            <v>LP_Ricochet</v>
          </cell>
        </row>
        <row r="100">
          <cell r="A100" t="str">
            <v>LP_BounceWallQuad</v>
          </cell>
        </row>
        <row r="101">
          <cell r="A101" t="str">
            <v>LP_Parallel</v>
          </cell>
        </row>
        <row r="102">
          <cell r="A102" t="str">
            <v>LP_DiagonalNwayGenerator</v>
          </cell>
        </row>
        <row r="103">
          <cell r="A103" t="str">
            <v>LP_LeftRightNwayGenerator</v>
          </cell>
        </row>
        <row r="104">
          <cell r="A104" t="str">
            <v>LP_BackNwayGenerator</v>
          </cell>
        </row>
        <row r="105">
          <cell r="A105" t="str">
            <v>LP_Repeat</v>
          </cell>
        </row>
        <row r="106">
          <cell r="A106" t="str">
            <v>LP_HealOnKill</v>
          </cell>
        </row>
        <row r="107">
          <cell r="A107" t="str">
            <v>LP_HealOnKillBetter</v>
          </cell>
        </row>
        <row r="108">
          <cell r="A108" t="str">
            <v>LP_AtkSpeedUpOnEncounter</v>
          </cell>
        </row>
        <row r="109">
          <cell r="A109" t="str">
            <v>LP_AtkSpeedUpOnEncounter_Spd</v>
          </cell>
        </row>
        <row r="110">
          <cell r="A110" t="str">
            <v>LP_AtkSpeedUpOnEncounterBetter</v>
          </cell>
        </row>
        <row r="111">
          <cell r="A111" t="str">
            <v>LP_AtkSpeedUpOnEncounterBetter_Spd</v>
          </cell>
        </row>
        <row r="112">
          <cell r="A112" t="str">
            <v>LP_VampireOnAttack</v>
          </cell>
        </row>
        <row r="113">
          <cell r="A113" t="str">
            <v>LP_VampireOnAttackBetter</v>
          </cell>
        </row>
        <row r="114">
          <cell r="A114" t="str">
            <v>LP_RecoverOnAttacked</v>
          </cell>
        </row>
        <row r="115">
          <cell r="A115" t="str">
            <v>LP_RecoverOnAttacked_Heal</v>
          </cell>
        </row>
        <row r="116">
          <cell r="A116" t="str">
            <v>LP_ReflectOnAttacked</v>
          </cell>
        </row>
        <row r="117">
          <cell r="A117" t="str">
            <v>LP_ReflectOnAttackedBetter</v>
          </cell>
        </row>
        <row r="118">
          <cell r="A118" t="str">
            <v>LP_AtkUpOnLowerHp</v>
          </cell>
        </row>
        <row r="119">
          <cell r="A119" t="str">
            <v>LP_AtkUpOnLowerHpBetter</v>
          </cell>
        </row>
        <row r="120">
          <cell r="A120" t="str">
            <v>LP_CritDmgUpOnLowerHp</v>
          </cell>
        </row>
        <row r="121">
          <cell r="A121" t="str">
            <v>LP_CritDmgUpOnLowerHpBetter</v>
          </cell>
        </row>
        <row r="122">
          <cell r="A122" t="str">
            <v>LP_InstantKill</v>
          </cell>
        </row>
        <row r="123">
          <cell r="A123" t="str">
            <v>LP_InstantKillBetter</v>
          </cell>
        </row>
        <row r="124">
          <cell r="A124" t="str">
            <v>LP_ImmortalWill</v>
          </cell>
        </row>
        <row r="125">
          <cell r="A125" t="str">
            <v>LP_ImmortalWillBetter</v>
          </cell>
        </row>
        <row r="126">
          <cell r="A126" t="str">
            <v>LP_HealAreaOnEncounter</v>
          </cell>
        </row>
        <row r="127">
          <cell r="A127" t="str">
            <v>LP_HealAreaOnEncounter_CreateHit</v>
          </cell>
        </row>
        <row r="128">
          <cell r="A128" t="str">
            <v>LP_HealAreaOnEncounter_CH_Heal</v>
          </cell>
        </row>
        <row r="129">
          <cell r="A129" t="str">
            <v>LP_MoveSpeedUpOnAttacked</v>
          </cell>
        </row>
        <row r="130">
          <cell r="A130" t="str">
            <v>LP_MoveSpeedUpOnAttacked_Move</v>
          </cell>
        </row>
        <row r="131">
          <cell r="A131" t="str">
            <v>LP_MoveSpeedUpOnKill</v>
          </cell>
        </row>
        <row r="132">
          <cell r="A132" t="str">
            <v>LP_MoveSpeedUpOnKill_Move</v>
          </cell>
        </row>
        <row r="133">
          <cell r="A133" t="str">
            <v>LP_MineOnMove</v>
          </cell>
        </row>
        <row r="134">
          <cell r="A134" t="str">
            <v>LP_MineOnMove_Damage</v>
          </cell>
        </row>
        <row r="135">
          <cell r="A135" t="str">
            <v>LP_SlowHitObject</v>
          </cell>
        </row>
        <row r="136">
          <cell r="A136" t="str">
            <v>LP_SlowHitObjectBetter</v>
          </cell>
        </row>
        <row r="137">
          <cell r="A137" t="str">
            <v>LP_Paralyze</v>
          </cell>
        </row>
        <row r="138">
          <cell r="A138" t="str">
            <v>LP_Paralyze_CannotAction</v>
          </cell>
        </row>
        <row r="139">
          <cell r="A139" t="str">
            <v>LP_Hold</v>
          </cell>
        </row>
        <row r="140">
          <cell r="A140" t="str">
            <v>LP_Hold_CannotMove</v>
          </cell>
        </row>
        <row r="141">
          <cell r="A141" t="str">
            <v>LP_Transport</v>
          </cell>
        </row>
        <row r="142">
          <cell r="A142" t="str">
            <v>LP_Transport_Teleported</v>
          </cell>
        </row>
        <row r="143">
          <cell r="A143" t="str">
            <v>LP_SummonShield</v>
          </cell>
        </row>
        <row r="144">
          <cell r="A144" t="str">
            <v>LP_HealSpOnAttack</v>
          </cell>
        </row>
        <row r="145">
          <cell r="A145" t="str">
            <v>LP_HealSpOnAttackBetter</v>
          </cell>
        </row>
        <row r="146">
          <cell r="A146" t="str">
            <v>LP_PaybackSp</v>
          </cell>
        </row>
        <row r="147">
          <cell r="A147" t="str">
            <v>PN_Magic2Times</v>
          </cell>
        </row>
        <row r="148">
          <cell r="A148" t="str">
            <v>PN_Machine2Times</v>
          </cell>
        </row>
        <row r="149">
          <cell r="A149" t="str">
            <v>PN_Nature2Times</v>
          </cell>
        </row>
        <row r="150">
          <cell r="A150"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Rush</v>
          </cell>
          <cell r="F2" t="str">
            <v>돌진 어펙터</v>
          </cell>
          <cell r="G2"/>
          <cell r="H2"/>
          <cell r="I2" t="str">
            <v>속도</v>
          </cell>
          <cell r="J2" t="str">
            <v>최소 돌진 거리</v>
          </cell>
          <cell r="K2" t="str">
            <v>지나칠 거리
(시간으로 환산)
(음수가능)</v>
          </cell>
          <cell r="L2" t="str">
            <v>i1=0 일때
추적능력 0~50
50이면 완전추적
i1=1or2 일때
타겟(플레이어)이 얼마나(거리) 근접하면 멈출 것인가</v>
          </cell>
          <cell r="M2" t="str">
            <v/>
          </cell>
          <cell r="N2" t="str">
            <v>오버라이딩
우측 입력은 여기</v>
          </cell>
          <cell r="O2" t="str">
            <v>종료조건 대상
0: 타겟
1: 타겟첫위치
2: 랜덤위치</v>
          </cell>
          <cell r="P2" t="str">
            <v>i1=1or2 일때
근접하면 멈출지 말지 사용여부</v>
          </cell>
          <cell r="Q2" t="str">
            <v/>
          </cell>
          <cell r="R2" t="str">
            <v>오버라이딩
우측 입력은 여기</v>
          </cell>
          <cell r="S2" t="str">
            <v>관통여부
(개발예정)</v>
          </cell>
          <cell r="T2" t="str">
            <v>도착 시 실행할 StateName</v>
          </cell>
          <cell r="U2" t="str">
            <v>러쉬 중
충돌 대미지 배수량
없으면 안 사용
근접공 배수를 가져오기 때문에 그 부분을 나누든 처리 필요</v>
          </cell>
          <cell r="V2" t="str">
            <v/>
          </cell>
          <cell r="W2" t="str">
            <v/>
          </cell>
          <cell r="Y2" t="str">
            <v>MaxHp</v>
          </cell>
          <cell r="Z2">
            <v>0</v>
          </cell>
          <cell r="AB2" t="str">
            <v>OnStartStage</v>
          </cell>
          <cell r="AC2">
            <v>1</v>
          </cell>
        </row>
        <row r="3">
          <cell r="A3" t="str">
            <v>NormalAttack0.8_01</v>
          </cell>
          <cell r="B3" t="str">
            <v>NormalAttack0.8</v>
          </cell>
          <cell r="C3" t="str">
            <v/>
          </cell>
          <cell r="D3">
            <v>1</v>
          </cell>
          <cell r="E3" t="str">
            <v>BaseDamage</v>
          </cell>
          <cell r="H3" t="str">
            <v/>
          </cell>
          <cell r="I3">
            <v>0.8</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NormalAttackMelee0.8_01</v>
          </cell>
          <cell r="B9" t="str">
            <v>NormalAttackMelee0.8</v>
          </cell>
          <cell r="C9" t="str">
            <v/>
          </cell>
          <cell r="D9">
            <v>1</v>
          </cell>
          <cell r="E9" t="str">
            <v>BaseDamage</v>
          </cell>
          <cell r="H9" t="str">
            <v/>
          </cell>
          <cell r="I9">
            <v>0.8</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NormalAttackGanfaul_01</v>
          </cell>
          <cell r="B15" t="str">
            <v>NormalAttackGanfaul</v>
          </cell>
          <cell r="C15" t="str">
            <v/>
          </cell>
          <cell r="D15">
            <v>1</v>
          </cell>
          <cell r="E15" t="str">
            <v>BaseDamage</v>
          </cell>
          <cell r="H15" t="str">
            <v/>
          </cell>
          <cell r="I15">
            <v>0.92</v>
          </cell>
          <cell r="O15" t="str">
            <v/>
          </cell>
          <cell r="S15" t="str">
            <v/>
          </cell>
          <cell r="Y15" t="str">
            <v>BossMonsterDamageIncreaseAddRate</v>
          </cell>
          <cell r="Z15">
            <v>13</v>
          </cell>
        </row>
        <row r="16">
          <cell r="A16" t="str">
            <v>UltimatePositionBuffGanfaul_01</v>
          </cell>
          <cell r="B16" t="str">
            <v>UltimatePositionBuffGanfaul</v>
          </cell>
          <cell r="C16" t="str">
            <v/>
          </cell>
          <cell r="D16">
            <v>1</v>
          </cell>
          <cell r="E16" t="str">
            <v>PositionBuff</v>
          </cell>
          <cell r="H16" t="str">
            <v/>
          </cell>
          <cell r="I16">
            <v>4.8</v>
          </cell>
          <cell r="J16">
            <v>2</v>
          </cell>
          <cell r="K16">
            <v>-0.05</v>
          </cell>
          <cell r="N16">
            <v>5</v>
          </cell>
          <cell r="O16">
            <v>5</v>
          </cell>
          <cell r="S16" t="str">
            <v/>
          </cell>
          <cell r="V16" t="str">
            <v>Magic shield 1_D</v>
          </cell>
          <cell r="Y16" t="str">
            <v>BossMonsterDamageDecreaseAddRate</v>
          </cell>
          <cell r="Z16">
            <v>14</v>
          </cell>
        </row>
        <row r="17">
          <cell r="A17" t="str">
            <v>UltimateAttackGanfaul_01</v>
          </cell>
          <cell r="B17" t="str">
            <v>UltimateAttackGanfaul</v>
          </cell>
          <cell r="C17" t="str">
            <v/>
          </cell>
          <cell r="D17">
            <v>1</v>
          </cell>
          <cell r="E17" t="str">
            <v>BaseDamage</v>
          </cell>
          <cell r="H17" t="str">
            <v/>
          </cell>
          <cell r="I17">
            <v>4</v>
          </cell>
          <cell r="O17" t="str">
            <v/>
          </cell>
          <cell r="S17" t="str">
            <v/>
          </cell>
          <cell r="Y17" t="str">
            <v>PowerSourceHealAddRate</v>
          </cell>
          <cell r="Z17">
            <v>15</v>
          </cell>
        </row>
        <row r="18">
          <cell r="A18" t="str">
            <v>NormalAttackKeepSeries_01</v>
          </cell>
          <cell r="B18" t="str">
            <v>NormalAttackKeepSeries</v>
          </cell>
          <cell r="C18" t="str">
            <v/>
          </cell>
          <cell r="D18">
            <v>1</v>
          </cell>
          <cell r="E18" t="str">
            <v>BaseDamage</v>
          </cell>
          <cell r="H18" t="str">
            <v/>
          </cell>
          <cell r="I18">
            <v>0.5625</v>
          </cell>
          <cell r="J18">
            <v>2.88</v>
          </cell>
          <cell r="O18" t="str">
            <v/>
          </cell>
          <cell r="S18" t="str">
            <v/>
          </cell>
          <cell r="Y18" t="str">
            <v>SwapHealAddRate</v>
          </cell>
          <cell r="Z18">
            <v>16</v>
          </cell>
        </row>
        <row r="19">
          <cell r="A19" t="str">
            <v>UltimateRemoveKeepSeries_01</v>
          </cell>
          <cell r="B19" t="str">
            <v>UltimateRemoveKeepSeries</v>
          </cell>
          <cell r="C19" t="str">
            <v/>
          </cell>
          <cell r="D19">
            <v>1</v>
          </cell>
          <cell r="E19" t="str">
            <v>RemoveColliderHitObjectAffector</v>
          </cell>
          <cell r="H19" t="str">
            <v/>
          </cell>
          <cell r="I19">
            <v>0.9</v>
          </cell>
          <cell r="J19">
            <v>2.2000000000000002</v>
          </cell>
          <cell r="O19" t="str">
            <v/>
          </cell>
          <cell r="R19">
            <v>0</v>
          </cell>
          <cell r="S19">
            <v>0</v>
          </cell>
          <cell r="W19" t="str">
            <v>Eff3_Left_D</v>
          </cell>
          <cell r="Y19" t="str">
            <v>LevelUpHealRate</v>
          </cell>
          <cell r="Z19">
            <v>17</v>
          </cell>
        </row>
        <row r="20">
          <cell r="A20" t="str">
            <v>UltimateCreateKeepSeries_01</v>
          </cell>
          <cell r="B20" t="str">
            <v>UltimateCreateKeepSeries</v>
          </cell>
          <cell r="C20" t="str">
            <v/>
          </cell>
          <cell r="D20">
            <v>1</v>
          </cell>
          <cell r="E20" t="str">
            <v>CreateHitObject</v>
          </cell>
          <cell r="H20" t="str">
            <v/>
          </cell>
          <cell r="O20" t="str">
            <v/>
          </cell>
          <cell r="S20" t="str">
            <v/>
          </cell>
          <cell r="T20" t="str">
            <v>UltimateHitObjectInfo</v>
          </cell>
          <cell r="Y20" t="str">
            <v>MaxHpAddRate</v>
          </cell>
          <cell r="Z20">
            <v>18</v>
          </cell>
        </row>
        <row r="21">
          <cell r="A21" t="str">
            <v>UltimateAttackKeepSeries_01</v>
          </cell>
          <cell r="B21" t="str">
            <v>UltimateAttackKeepSeries</v>
          </cell>
          <cell r="C21" t="str">
            <v/>
          </cell>
          <cell r="D21">
            <v>1</v>
          </cell>
          <cell r="E21" t="str">
            <v>BaseDamage</v>
          </cell>
          <cell r="H21" t="str">
            <v/>
          </cell>
          <cell r="I21">
            <v>0.84375</v>
          </cell>
          <cell r="O21" t="str">
            <v/>
          </cell>
          <cell r="S21" t="str">
            <v/>
          </cell>
          <cell r="Y21" t="str">
            <v>AttackAddRate</v>
          </cell>
          <cell r="Z21">
            <v>19</v>
          </cell>
        </row>
        <row r="22">
          <cell r="A22" t="str">
            <v>NormalAttackBigBatSuccubus_01</v>
          </cell>
          <cell r="B22" t="str">
            <v>NormalAttackBigBatSuccubus</v>
          </cell>
          <cell r="C22" t="str">
            <v/>
          </cell>
          <cell r="D22">
            <v>1</v>
          </cell>
          <cell r="E22" t="str">
            <v>BaseDamage</v>
          </cell>
          <cell r="H22" t="str">
            <v/>
          </cell>
          <cell r="I22">
            <v>0.23</v>
          </cell>
          <cell r="O22" t="str">
            <v/>
          </cell>
          <cell r="S22" t="str">
            <v/>
          </cell>
          <cell r="Y22" t="str">
            <v>CriticalPower</v>
          </cell>
          <cell r="Z22">
            <v>20</v>
          </cell>
        </row>
        <row r="23">
          <cell r="A23" t="str">
            <v>NormalAttackBei_01</v>
          </cell>
          <cell r="B23" t="str">
            <v>NormalAttackBei</v>
          </cell>
          <cell r="C23" t="str">
            <v/>
          </cell>
          <cell r="D23">
            <v>1</v>
          </cell>
          <cell r="E23" t="str">
            <v>BaseDamage</v>
          </cell>
          <cell r="H23" t="str">
            <v/>
          </cell>
          <cell r="I23">
            <v>0.3</v>
          </cell>
          <cell r="O23" t="str">
            <v/>
          </cell>
          <cell r="S23" t="str">
            <v/>
          </cell>
        </row>
        <row r="24">
          <cell r="A24" t="str">
            <v>NormalAttackJellyFishGirl_01</v>
          </cell>
          <cell r="B24" t="str">
            <v>NormalAttackJellyFishGirl</v>
          </cell>
          <cell r="C24" t="str">
            <v/>
          </cell>
          <cell r="D24">
            <v>1</v>
          </cell>
          <cell r="E24" t="str">
            <v>BaseDamage</v>
          </cell>
          <cell r="H24" t="str">
            <v/>
          </cell>
          <cell r="I24">
            <v>0.55000000000000004</v>
          </cell>
          <cell r="O24" t="str">
            <v/>
          </cell>
          <cell r="S24" t="str">
            <v/>
          </cell>
        </row>
        <row r="25">
          <cell r="A25" t="str">
            <v>NormalAttackEarthMage_01</v>
          </cell>
          <cell r="B25" t="str">
            <v>NormalAttackEarthMage</v>
          </cell>
          <cell r="C25" t="str">
            <v/>
          </cell>
          <cell r="D25">
            <v>1</v>
          </cell>
          <cell r="E25" t="str">
            <v>BaseDamage</v>
          </cell>
          <cell r="H25" t="str">
            <v/>
          </cell>
          <cell r="I25">
            <v>0.55000000000000004</v>
          </cell>
          <cell r="O25" t="str">
            <v/>
          </cell>
          <cell r="S25" t="str">
            <v/>
          </cell>
        </row>
        <row r="26">
          <cell r="A26" t="str">
            <v>NormalAttackDynaMob_01</v>
          </cell>
          <cell r="B26" t="str">
            <v>NormalAttackDynaMob</v>
          </cell>
          <cell r="C26" t="str">
            <v/>
          </cell>
          <cell r="D26">
            <v>1</v>
          </cell>
          <cell r="E26" t="str">
            <v>BaseDamage</v>
          </cell>
          <cell r="H26" t="str">
            <v/>
          </cell>
          <cell r="I26">
            <v>0.55000000000000004</v>
          </cell>
          <cell r="O26" t="str">
            <v/>
          </cell>
          <cell r="S26" t="str">
            <v/>
          </cell>
        </row>
        <row r="27">
          <cell r="A27" t="str">
            <v>NormalAttackSciFiWarrior_01</v>
          </cell>
          <cell r="B27" t="str">
            <v>NormalAttackSciFiWarrior</v>
          </cell>
          <cell r="C27" t="str">
            <v/>
          </cell>
          <cell r="D27">
            <v>1</v>
          </cell>
          <cell r="E27" t="str">
            <v>BaseDamage</v>
          </cell>
          <cell r="H27" t="str">
            <v/>
          </cell>
          <cell r="I27">
            <v>0.55000000000000004</v>
          </cell>
          <cell r="O27" t="str">
            <v/>
          </cell>
          <cell r="S27" t="str">
            <v/>
          </cell>
        </row>
        <row r="28">
          <cell r="A28" t="str">
            <v>NormalAttackChaosElemental_01</v>
          </cell>
          <cell r="B28" t="str">
            <v>NormalAttackChaosElemental</v>
          </cell>
          <cell r="C28" t="str">
            <v/>
          </cell>
          <cell r="D28">
            <v>1</v>
          </cell>
          <cell r="E28" t="str">
            <v>BaseDamage</v>
          </cell>
          <cell r="H28" t="str">
            <v/>
          </cell>
          <cell r="I28">
            <v>0.55000000000000004</v>
          </cell>
          <cell r="O28" t="str">
            <v/>
          </cell>
          <cell r="S28" t="str">
            <v/>
          </cell>
        </row>
        <row r="29">
          <cell r="A29" t="str">
            <v>NormalAttackSuperHero_01</v>
          </cell>
          <cell r="B29" t="str">
            <v>NormalAttackSuperHero</v>
          </cell>
          <cell r="C29" t="str">
            <v/>
          </cell>
          <cell r="D29">
            <v>1</v>
          </cell>
          <cell r="E29" t="str">
            <v>BaseDamage</v>
          </cell>
          <cell r="H29" t="str">
            <v/>
          </cell>
          <cell r="I29">
            <v>0.55000000000000004</v>
          </cell>
          <cell r="O29" t="str">
            <v/>
          </cell>
          <cell r="S29" t="str">
            <v/>
          </cell>
        </row>
        <row r="30">
          <cell r="A30" t="str">
            <v>NormalAttackMeryl_01</v>
          </cell>
          <cell r="B30" t="str">
            <v>NormalAttackMeryl</v>
          </cell>
          <cell r="C30" t="str">
            <v/>
          </cell>
          <cell r="D30">
            <v>1</v>
          </cell>
          <cell r="E30" t="str">
            <v>BaseDamage</v>
          </cell>
          <cell r="H30" t="str">
            <v/>
          </cell>
          <cell r="I30">
            <v>0.55000000000000004</v>
          </cell>
          <cell r="O30" t="str">
            <v/>
          </cell>
          <cell r="S30" t="str">
            <v/>
          </cell>
        </row>
        <row r="31">
          <cell r="A31" t="str">
            <v>NormalAttackGreekWarrior_01</v>
          </cell>
          <cell r="B31" t="str">
            <v>NormalAttackGreekWarrior</v>
          </cell>
          <cell r="C31" t="str">
            <v/>
          </cell>
          <cell r="D31">
            <v>1</v>
          </cell>
          <cell r="E31" t="str">
            <v>BaseDamage</v>
          </cell>
          <cell r="H31" t="str">
            <v/>
          </cell>
          <cell r="I31">
            <v>0.55000000000000004</v>
          </cell>
          <cell r="O31" t="str">
            <v/>
          </cell>
          <cell r="S31" t="str">
            <v/>
          </cell>
        </row>
        <row r="32">
          <cell r="A32" t="str">
            <v>NormalAttackAkai_01</v>
          </cell>
          <cell r="B32" t="str">
            <v>NormalAttackAkai</v>
          </cell>
          <cell r="C32" t="str">
            <v/>
          </cell>
          <cell r="D32">
            <v>1</v>
          </cell>
          <cell r="E32" t="str">
            <v>BaseDamage</v>
          </cell>
          <cell r="H32" t="str">
            <v/>
          </cell>
          <cell r="I32">
            <v>0.55000000000000004</v>
          </cell>
          <cell r="O32" t="str">
            <v/>
          </cell>
          <cell r="S32" t="str">
            <v/>
          </cell>
        </row>
        <row r="33">
          <cell r="A33" t="str">
            <v>NormalAttackYuka_01</v>
          </cell>
          <cell r="B33" t="str">
            <v>NormalAttackYuka</v>
          </cell>
          <cell r="C33" t="str">
            <v/>
          </cell>
          <cell r="D33">
            <v>1</v>
          </cell>
          <cell r="E33" t="str">
            <v>BaseDamage</v>
          </cell>
          <cell r="H33" t="str">
            <v/>
          </cell>
          <cell r="I33">
            <v>0.55000000000000004</v>
          </cell>
          <cell r="O33" t="str">
            <v/>
          </cell>
          <cell r="S33" t="str">
            <v/>
          </cell>
        </row>
        <row r="34">
          <cell r="A34" t="str">
            <v>NormalAttackSteampunkRobot_01</v>
          </cell>
          <cell r="B34" t="str">
            <v>NormalAttackSteampunkRobot</v>
          </cell>
          <cell r="C34" t="str">
            <v/>
          </cell>
          <cell r="D34">
            <v>1</v>
          </cell>
          <cell r="E34" t="str">
            <v>BaseDamage</v>
          </cell>
          <cell r="H34" t="str">
            <v/>
          </cell>
          <cell r="I34">
            <v>0.55000000000000004</v>
          </cell>
          <cell r="O34" t="str">
            <v/>
          </cell>
          <cell r="S34" t="str">
            <v/>
          </cell>
        </row>
        <row r="35">
          <cell r="A35" t="str">
            <v>NormalAttackKachujin_01</v>
          </cell>
          <cell r="B35" t="str">
            <v>NormalAttackKachujin</v>
          </cell>
          <cell r="C35" t="str">
            <v/>
          </cell>
          <cell r="D35">
            <v>1</v>
          </cell>
          <cell r="E35" t="str">
            <v>BaseDamage</v>
          </cell>
          <cell r="H35" t="str">
            <v/>
          </cell>
          <cell r="I35">
            <v>0.55000000000000004</v>
          </cell>
          <cell r="O35" t="str">
            <v/>
          </cell>
          <cell r="S35" t="str">
            <v/>
          </cell>
        </row>
        <row r="36">
          <cell r="A36" t="str">
            <v>NormalAttackMedea_01</v>
          </cell>
          <cell r="B36" t="str">
            <v>NormalAttackMedea</v>
          </cell>
          <cell r="C36" t="str">
            <v/>
          </cell>
          <cell r="D36">
            <v>1</v>
          </cell>
          <cell r="E36" t="str">
            <v>BaseDamage</v>
          </cell>
          <cell r="H36" t="str">
            <v/>
          </cell>
          <cell r="I36">
            <v>0.55000000000000004</v>
          </cell>
          <cell r="O36" t="str">
            <v/>
          </cell>
          <cell r="S36" t="str">
            <v/>
          </cell>
        </row>
        <row r="37">
          <cell r="A37" t="str">
            <v>NormalAttackLola_01</v>
          </cell>
          <cell r="B37" t="str">
            <v>NormalAttackLola</v>
          </cell>
          <cell r="C37" t="str">
            <v/>
          </cell>
          <cell r="D37">
            <v>1</v>
          </cell>
          <cell r="E37" t="str">
            <v>BaseDamage</v>
          </cell>
          <cell r="H37" t="str">
            <v/>
          </cell>
          <cell r="I37">
            <v>0.55000000000000004</v>
          </cell>
          <cell r="O37" t="str">
            <v/>
          </cell>
          <cell r="S37" t="str">
            <v/>
          </cell>
        </row>
        <row r="38">
          <cell r="A38" t="str">
            <v>NormalAttackRockElemental_01</v>
          </cell>
          <cell r="B38" t="str">
            <v>NormalAttackRockElemental</v>
          </cell>
          <cell r="C38" t="str">
            <v/>
          </cell>
          <cell r="D38">
            <v>1</v>
          </cell>
          <cell r="E38" t="str">
            <v>BaseDamage</v>
          </cell>
          <cell r="H38" t="str">
            <v/>
          </cell>
          <cell r="I38">
            <v>0.55000000000000004</v>
          </cell>
          <cell r="O38" t="str">
            <v/>
          </cell>
          <cell r="S38" t="str">
            <v/>
          </cell>
        </row>
        <row r="39">
          <cell r="A39" t="str">
            <v>NormalAttackSoldier_01</v>
          </cell>
          <cell r="B39" t="str">
            <v>NormalAttackSoldier</v>
          </cell>
          <cell r="C39" t="str">
            <v/>
          </cell>
          <cell r="D39">
            <v>1</v>
          </cell>
          <cell r="E39" t="str">
            <v>BaseDamage</v>
          </cell>
          <cell r="H39" t="str">
            <v/>
          </cell>
          <cell r="I39">
            <v>0.55000000000000004</v>
          </cell>
          <cell r="O39" t="str">
            <v/>
          </cell>
          <cell r="S39" t="str">
            <v/>
          </cell>
        </row>
        <row r="40">
          <cell r="A40" t="str">
            <v>NormalAttackDualWarrior_01</v>
          </cell>
          <cell r="B40" t="str">
            <v>NormalAttackDualWarrior</v>
          </cell>
          <cell r="C40" t="str">
            <v/>
          </cell>
          <cell r="D40">
            <v>1</v>
          </cell>
          <cell r="E40" t="str">
            <v>BaseDamage</v>
          </cell>
          <cell r="H40" t="str">
            <v/>
          </cell>
          <cell r="I40">
            <v>0.55000000000000004</v>
          </cell>
          <cell r="O40" t="str">
            <v/>
          </cell>
          <cell r="S40" t="str">
            <v/>
          </cell>
        </row>
        <row r="41">
          <cell r="A41" t="str">
            <v>NormalAttackGloryArmor_01</v>
          </cell>
          <cell r="B41" t="str">
            <v>NormalAttackGloryArmor</v>
          </cell>
          <cell r="C41" t="str">
            <v/>
          </cell>
          <cell r="D41">
            <v>1</v>
          </cell>
          <cell r="E41" t="str">
            <v>BaseDamage</v>
          </cell>
          <cell r="H41" t="str">
            <v/>
          </cell>
          <cell r="I41">
            <v>0.55000000000000004</v>
          </cell>
          <cell r="O41" t="str">
            <v/>
          </cell>
          <cell r="S41" t="str">
            <v/>
          </cell>
        </row>
        <row r="42">
          <cell r="A42" t="str">
            <v>NormalAttackRpgKnight_01</v>
          </cell>
          <cell r="B42" t="str">
            <v>NormalAttackRpgKnight</v>
          </cell>
          <cell r="C42" t="str">
            <v/>
          </cell>
          <cell r="D42">
            <v>1</v>
          </cell>
          <cell r="E42" t="str">
            <v>BaseDamage</v>
          </cell>
          <cell r="H42" t="str">
            <v/>
          </cell>
          <cell r="I42">
            <v>0.55000000000000004</v>
          </cell>
          <cell r="O42" t="str">
            <v/>
          </cell>
          <cell r="S42" t="str">
            <v/>
          </cell>
        </row>
        <row r="43">
          <cell r="A43" t="str">
            <v>NormalAttackDemonHuntress_01</v>
          </cell>
          <cell r="B43" t="str">
            <v>NormalAttackDemonHuntress</v>
          </cell>
          <cell r="C43" t="str">
            <v/>
          </cell>
          <cell r="D43">
            <v>1</v>
          </cell>
          <cell r="E43" t="str">
            <v>BaseDamage</v>
          </cell>
          <cell r="H43" t="str">
            <v/>
          </cell>
          <cell r="I43">
            <v>0.55000000000000004</v>
          </cell>
          <cell r="O43" t="str">
            <v/>
          </cell>
          <cell r="S43" t="str">
            <v/>
          </cell>
        </row>
        <row r="44">
          <cell r="A44" t="str">
            <v>NormalAttackMobileFemale_01</v>
          </cell>
          <cell r="B44" t="str">
            <v>NormalAttackMobileFemale</v>
          </cell>
          <cell r="C44" t="str">
            <v/>
          </cell>
          <cell r="D44">
            <v>1</v>
          </cell>
          <cell r="E44" t="str">
            <v>BaseDamage</v>
          </cell>
          <cell r="H44" t="str">
            <v/>
          </cell>
          <cell r="I44">
            <v>0.55000000000000004</v>
          </cell>
          <cell r="O44" t="str">
            <v/>
          </cell>
          <cell r="S44" t="str">
            <v/>
          </cell>
        </row>
        <row r="45">
          <cell r="A45" t="str">
            <v>NormalAttackCyborgCharacter_01</v>
          </cell>
          <cell r="B45" t="str">
            <v>NormalAttackCyborgCharacter</v>
          </cell>
          <cell r="C45" t="str">
            <v/>
          </cell>
          <cell r="D45">
            <v>1</v>
          </cell>
          <cell r="E45" t="str">
            <v>BaseDamage</v>
          </cell>
          <cell r="H45" t="str">
            <v/>
          </cell>
          <cell r="I45">
            <v>0.55000000000000004</v>
          </cell>
          <cell r="O45" t="str">
            <v/>
          </cell>
          <cell r="S45" t="str">
            <v/>
          </cell>
        </row>
        <row r="46">
          <cell r="A46" t="str">
            <v>NormalAttackSandWarrior_01</v>
          </cell>
          <cell r="B46" t="str">
            <v>NormalAttackSandWarrior</v>
          </cell>
          <cell r="C46" t="str">
            <v/>
          </cell>
          <cell r="D46">
            <v>1</v>
          </cell>
          <cell r="E46" t="str">
            <v>BaseDamage</v>
          </cell>
          <cell r="H46" t="str">
            <v/>
          </cell>
          <cell r="I46">
            <v>0.55000000000000004</v>
          </cell>
          <cell r="O46" t="str">
            <v/>
          </cell>
          <cell r="S46" t="str">
            <v/>
          </cell>
        </row>
        <row r="47">
          <cell r="A47" t="str">
            <v>NormalAttackBladeFanDancer_01</v>
          </cell>
          <cell r="B47" t="str">
            <v>NormalAttackBladeFanDancer</v>
          </cell>
          <cell r="C47" t="str">
            <v/>
          </cell>
          <cell r="D47">
            <v>1</v>
          </cell>
          <cell r="E47" t="str">
            <v>BaseDamage</v>
          </cell>
          <cell r="H47" t="str">
            <v/>
          </cell>
          <cell r="I47">
            <v>0.55000000000000004</v>
          </cell>
          <cell r="O47" t="str">
            <v/>
          </cell>
          <cell r="S47" t="str">
            <v/>
          </cell>
        </row>
        <row r="48">
          <cell r="A48" t="str">
            <v>NormalAttackSyria_01</v>
          </cell>
          <cell r="B48" t="str">
            <v>NormalAttackSyria</v>
          </cell>
          <cell r="C48" t="str">
            <v/>
          </cell>
          <cell r="D48">
            <v>1</v>
          </cell>
          <cell r="E48" t="str">
            <v>BaseDamage</v>
          </cell>
          <cell r="H48" t="str">
            <v/>
          </cell>
          <cell r="I48">
            <v>0.55000000000000004</v>
          </cell>
          <cell r="O48" t="str">
            <v/>
          </cell>
          <cell r="S48" t="str">
            <v/>
          </cell>
        </row>
        <row r="49">
          <cell r="A49" t="str">
            <v>NormalAttackLinhi_01</v>
          </cell>
          <cell r="B49" t="str">
            <v>NormalAttackLinhi</v>
          </cell>
          <cell r="C49" t="str">
            <v/>
          </cell>
          <cell r="D49">
            <v>1</v>
          </cell>
          <cell r="E49" t="str">
            <v>BaseDamage</v>
          </cell>
          <cell r="H49" t="str">
            <v/>
          </cell>
          <cell r="I49">
            <v>0.55000000000000004</v>
          </cell>
          <cell r="O49" t="str">
            <v/>
          </cell>
          <cell r="S49" t="str">
            <v/>
          </cell>
        </row>
        <row r="50">
          <cell r="A50" t="str">
            <v>NormalAttackNecromancerFour_01</v>
          </cell>
          <cell r="B50" t="str">
            <v>NormalAttackNecromancerFour</v>
          </cell>
          <cell r="C50" t="str">
            <v/>
          </cell>
          <cell r="D50">
            <v>1</v>
          </cell>
          <cell r="E50" t="str">
            <v>BaseDamage</v>
          </cell>
          <cell r="H50" t="str">
            <v/>
          </cell>
          <cell r="I50">
            <v>0.55000000000000004</v>
          </cell>
          <cell r="O50" t="str">
            <v/>
          </cell>
          <cell r="S50" t="str">
            <v/>
          </cell>
        </row>
        <row r="51">
          <cell r="A51" t="str">
            <v>NormalAttackGirlWarrior_01</v>
          </cell>
          <cell r="B51" t="str">
            <v>NormalAttackGirlWarrior</v>
          </cell>
          <cell r="C51" t="str">
            <v/>
          </cell>
          <cell r="D51">
            <v>1</v>
          </cell>
          <cell r="E51" t="str">
            <v>BaseDamage</v>
          </cell>
          <cell r="H51" t="str">
            <v/>
          </cell>
          <cell r="I51">
            <v>0.55000000000000004</v>
          </cell>
          <cell r="O51" t="str">
            <v/>
          </cell>
          <cell r="S51" t="str">
            <v/>
          </cell>
        </row>
        <row r="52">
          <cell r="A52" t="str">
            <v>NormalAttackGirlArcher_01</v>
          </cell>
          <cell r="B52" t="str">
            <v>NormalAttackGirlArcher</v>
          </cell>
          <cell r="C52" t="str">
            <v/>
          </cell>
          <cell r="D52">
            <v>1</v>
          </cell>
          <cell r="E52" t="str">
            <v>BaseDamage</v>
          </cell>
          <cell r="H52" t="str">
            <v/>
          </cell>
          <cell r="I52">
            <v>0.55000000000000004</v>
          </cell>
          <cell r="O52" t="str">
            <v/>
          </cell>
          <cell r="S52" t="str">
            <v/>
          </cell>
        </row>
        <row r="53">
          <cell r="A53" t="str">
            <v>NormalAttackEnergyShieldRobot_01</v>
          </cell>
          <cell r="B53" t="str">
            <v>NormalAttackEnergyShieldRobot</v>
          </cell>
          <cell r="C53" t="str">
            <v/>
          </cell>
          <cell r="D53">
            <v>1</v>
          </cell>
          <cell r="E53" t="str">
            <v>BaseDamage</v>
          </cell>
          <cell r="H53" t="str">
            <v/>
          </cell>
          <cell r="I53">
            <v>0.55000000000000004</v>
          </cell>
          <cell r="O53" t="str">
            <v/>
          </cell>
          <cell r="S53" t="str">
            <v/>
          </cell>
        </row>
        <row r="54">
          <cell r="A54" t="str">
            <v>NormalAttackIceMagician_01</v>
          </cell>
          <cell r="B54" t="str">
            <v>NormalAttackIceMagician</v>
          </cell>
          <cell r="C54" t="str">
            <v/>
          </cell>
          <cell r="D54">
            <v>1</v>
          </cell>
          <cell r="E54" t="str">
            <v>BaseDamage</v>
          </cell>
          <cell r="H54" t="str">
            <v/>
          </cell>
          <cell r="I54">
            <v>0.55000000000000004</v>
          </cell>
          <cell r="O54" t="str">
            <v/>
          </cell>
          <cell r="S54" t="str">
            <v/>
          </cell>
        </row>
        <row r="55">
          <cell r="A55" t="str">
            <v>NormalAttackAngelicWarrior_01</v>
          </cell>
          <cell r="B55" t="str">
            <v>NormalAttackAngelicWarrior</v>
          </cell>
          <cell r="C55" t="str">
            <v/>
          </cell>
          <cell r="D55">
            <v>1</v>
          </cell>
          <cell r="E55" t="str">
            <v>BaseDamage</v>
          </cell>
          <cell r="H55" t="str">
            <v/>
          </cell>
          <cell r="I55">
            <v>0.55000000000000004</v>
          </cell>
          <cell r="O55" t="str">
            <v/>
          </cell>
          <cell r="S55" t="str">
            <v/>
          </cell>
        </row>
        <row r="56">
          <cell r="A56" t="str">
            <v>CallInvincibleTortoise_01</v>
          </cell>
          <cell r="B56" t="str">
            <v>CallInvincibleTortoise</v>
          </cell>
          <cell r="C56" t="str">
            <v/>
          </cell>
          <cell r="D56">
            <v>1</v>
          </cell>
          <cell r="E56" t="str">
            <v>CallAffectorValue</v>
          </cell>
          <cell r="H56" t="str">
            <v/>
          </cell>
          <cell r="I56">
            <v>-1</v>
          </cell>
          <cell r="O56" t="str">
            <v/>
          </cell>
          <cell r="Q56" t="str">
            <v>OnDamage</v>
          </cell>
          <cell r="S56">
            <v>4</v>
          </cell>
          <cell r="U56" t="str">
            <v>InvincibleTortoise</v>
          </cell>
        </row>
        <row r="57">
          <cell r="A57" t="str">
            <v>InvincibleTortoise_01</v>
          </cell>
          <cell r="B57" t="str">
            <v>InvincibleTortoise</v>
          </cell>
          <cell r="C57" t="str">
            <v/>
          </cell>
          <cell r="D57">
            <v>1</v>
          </cell>
          <cell r="E57" t="str">
            <v>InvincibleTortoise</v>
          </cell>
          <cell r="H57" t="str">
            <v/>
          </cell>
          <cell r="I57">
            <v>3</v>
          </cell>
          <cell r="O57" t="str">
            <v/>
          </cell>
          <cell r="S57" t="str">
            <v/>
          </cell>
          <cell r="T57" t="str">
            <v>GuardStart</v>
          </cell>
          <cell r="U57" t="str">
            <v>GuardEnd</v>
          </cell>
        </row>
        <row r="58">
          <cell r="A58" t="str">
            <v>CountBarrier5Times_01</v>
          </cell>
          <cell r="B58" t="str">
            <v>CountBarrier5Times</v>
          </cell>
          <cell r="C58" t="str">
            <v/>
          </cell>
          <cell r="D58">
            <v>1</v>
          </cell>
          <cell r="E58" t="str">
            <v>CountBarrier</v>
          </cell>
          <cell r="H58" t="str">
            <v/>
          </cell>
          <cell r="I58">
            <v>-1</v>
          </cell>
          <cell r="O58" t="str">
            <v/>
          </cell>
          <cell r="P58">
            <v>5</v>
          </cell>
          <cell r="S58" t="str">
            <v/>
          </cell>
          <cell r="V58" t="str">
            <v>Effect29_D</v>
          </cell>
        </row>
        <row r="59">
          <cell r="A59" t="str">
            <v>CallBurrowNinjaAssassin_01</v>
          </cell>
          <cell r="B59" t="str">
            <v>CallBurrowNinjaAssassin</v>
          </cell>
          <cell r="C59" t="str">
            <v/>
          </cell>
          <cell r="D59">
            <v>1</v>
          </cell>
          <cell r="E59" t="str">
            <v>CallAffectorValue</v>
          </cell>
          <cell r="H59" t="str">
            <v/>
          </cell>
          <cell r="I59">
            <v>-1</v>
          </cell>
          <cell r="O59" t="str">
            <v/>
          </cell>
          <cell r="Q59" t="str">
            <v>OnDamage</v>
          </cell>
          <cell r="S59">
            <v>4</v>
          </cell>
          <cell r="U59" t="str">
            <v>BurrowNinjaAssassin</v>
          </cell>
        </row>
        <row r="60">
          <cell r="A60" t="str">
            <v>BurrowNinjaAssassin_01</v>
          </cell>
          <cell r="B60" t="str">
            <v>BurrowNinjaAssassin</v>
          </cell>
          <cell r="C60" t="str">
            <v/>
          </cell>
          <cell r="D60">
            <v>1</v>
          </cell>
          <cell r="E60" t="str">
            <v>Burrow</v>
          </cell>
          <cell r="H60" t="str">
            <v/>
          </cell>
          <cell r="I60">
            <v>3</v>
          </cell>
          <cell r="K60">
            <v>0.5</v>
          </cell>
          <cell r="L60">
            <v>1</v>
          </cell>
          <cell r="O60" t="str">
            <v/>
          </cell>
          <cell r="P60">
            <v>2</v>
          </cell>
          <cell r="S60" t="str">
            <v/>
          </cell>
          <cell r="T60" t="str">
            <v>BurrowStart</v>
          </cell>
          <cell r="U60" t="str">
            <v>BurrowEnd</v>
          </cell>
          <cell r="V60" t="str">
            <v>BurrowScrollObject</v>
          </cell>
          <cell r="W60" t="str">
            <v>BurrowAttack</v>
          </cell>
        </row>
        <row r="61">
          <cell r="A61" t="str">
            <v>RushPigPet_01</v>
          </cell>
          <cell r="B61" t="str">
            <v>RushPigPet</v>
          </cell>
          <cell r="C61" t="str">
            <v/>
          </cell>
          <cell r="D61">
            <v>1</v>
          </cell>
          <cell r="E61" t="str">
            <v>Rush</v>
          </cell>
          <cell r="H61" t="str">
            <v/>
          </cell>
          <cell r="I61">
            <v>5</v>
          </cell>
          <cell r="J61">
            <v>1.5</v>
          </cell>
          <cell r="K61">
            <v>0</v>
          </cell>
          <cell r="L61">
            <v>0.5</v>
          </cell>
          <cell r="N61">
            <v>1</v>
          </cell>
          <cell r="O61">
            <v>1</v>
          </cell>
          <cell r="P61">
            <v>1</v>
          </cell>
          <cell r="S61" t="str">
            <v/>
          </cell>
          <cell r="T61" t="str">
            <v>RushEnd</v>
          </cell>
          <cell r="U61">
            <v>1</v>
          </cell>
        </row>
        <row r="62">
          <cell r="A62" t="str">
            <v>RushPolygonalMetalon_Green_01</v>
          </cell>
          <cell r="B62" t="str">
            <v>RushPolygonalMetalon_Green</v>
          </cell>
          <cell r="C62" t="str">
            <v/>
          </cell>
          <cell r="D62">
            <v>1</v>
          </cell>
          <cell r="E62" t="str">
            <v>Rush</v>
          </cell>
          <cell r="H62" t="str">
            <v/>
          </cell>
          <cell r="I62">
            <v>8</v>
          </cell>
          <cell r="J62">
            <v>1</v>
          </cell>
          <cell r="K62">
            <v>0</v>
          </cell>
          <cell r="L62">
            <v>2.5</v>
          </cell>
          <cell r="N62">
            <v>1</v>
          </cell>
          <cell r="O62">
            <v>1</v>
          </cell>
          <cell r="P62">
            <v>1</v>
          </cell>
          <cell r="S62" t="str">
            <v/>
          </cell>
          <cell r="T62" t="str">
            <v>RushEnd</v>
          </cell>
          <cell r="U62">
            <v>1.2</v>
          </cell>
        </row>
        <row r="63">
          <cell r="A63" t="str">
            <v>RushCuteUniq_01</v>
          </cell>
          <cell r="B63" t="str">
            <v>RushCuteUniq</v>
          </cell>
          <cell r="C63" t="str">
            <v/>
          </cell>
          <cell r="D63">
            <v>1</v>
          </cell>
          <cell r="E63" t="str">
            <v>Rush</v>
          </cell>
          <cell r="H63" t="str">
            <v/>
          </cell>
          <cell r="I63">
            <v>6.5</v>
          </cell>
          <cell r="J63">
            <v>2.5</v>
          </cell>
          <cell r="K63">
            <v>1</v>
          </cell>
          <cell r="L63">
            <v>0</v>
          </cell>
          <cell r="N63">
            <v>0</v>
          </cell>
          <cell r="O63">
            <v>0</v>
          </cell>
          <cell r="S63" t="str">
            <v/>
          </cell>
          <cell r="T63" t="str">
            <v>RushEnd</v>
          </cell>
          <cell r="U63">
            <v>1.2</v>
          </cell>
        </row>
        <row r="64">
          <cell r="A64" t="str">
            <v>RushRobotSphere_01</v>
          </cell>
          <cell r="B64" t="str">
            <v>RushRobotSphere</v>
          </cell>
          <cell r="C64" t="str">
            <v/>
          </cell>
          <cell r="D64">
            <v>1</v>
          </cell>
          <cell r="E64" t="str">
            <v>Rush</v>
          </cell>
          <cell r="H64" t="str">
            <v/>
          </cell>
          <cell r="I64">
            <v>8</v>
          </cell>
          <cell r="J64">
            <v>2</v>
          </cell>
          <cell r="K64">
            <v>5</v>
          </cell>
          <cell r="L64">
            <v>0</v>
          </cell>
          <cell r="N64">
            <v>0</v>
          </cell>
          <cell r="O64">
            <v>0</v>
          </cell>
          <cell r="S64" t="str">
            <v/>
          </cell>
          <cell r="T64" t="str">
            <v>RushEnd</v>
          </cell>
          <cell r="U64">
            <v>1.5</v>
          </cell>
        </row>
        <row r="65">
          <cell r="A65" t="str">
            <v>LP_Atk_01</v>
          </cell>
          <cell r="B65" t="str">
            <v>LP_Atk</v>
          </cell>
          <cell r="C65" t="str">
            <v/>
          </cell>
          <cell r="D65">
            <v>1</v>
          </cell>
          <cell r="E65" t="str">
            <v>ChangeActorStatus</v>
          </cell>
          <cell r="H65" t="str">
            <v/>
          </cell>
          <cell r="I65">
            <v>-1</v>
          </cell>
          <cell r="J65">
            <v>0.15</v>
          </cell>
          <cell r="M65" t="str">
            <v>AttackAddRate</v>
          </cell>
          <cell r="O65">
            <v>19</v>
          </cell>
          <cell r="S65" t="str">
            <v/>
          </cell>
        </row>
        <row r="66">
          <cell r="A66" t="str">
            <v>LP_Atk_02</v>
          </cell>
          <cell r="B66" t="str">
            <v>LP_Atk</v>
          </cell>
          <cell r="C66" t="str">
            <v/>
          </cell>
          <cell r="D66">
            <v>2</v>
          </cell>
          <cell r="E66" t="str">
            <v>ChangeActorStatus</v>
          </cell>
          <cell r="H66" t="str">
            <v/>
          </cell>
          <cell r="I66">
            <v>-1</v>
          </cell>
          <cell r="J66">
            <v>0.315</v>
          </cell>
          <cell r="M66" t="str">
            <v>AttackAddRate</v>
          </cell>
          <cell r="O66">
            <v>19</v>
          </cell>
          <cell r="S66" t="str">
            <v/>
          </cell>
        </row>
        <row r="67">
          <cell r="A67" t="str">
            <v>LP_Atk_03</v>
          </cell>
          <cell r="B67" t="str">
            <v>LP_Atk</v>
          </cell>
          <cell r="C67" t="str">
            <v/>
          </cell>
          <cell r="D67">
            <v>3</v>
          </cell>
          <cell r="E67" t="str">
            <v>ChangeActorStatus</v>
          </cell>
          <cell r="H67" t="str">
            <v/>
          </cell>
          <cell r="I67">
            <v>-1</v>
          </cell>
          <cell r="J67">
            <v>0.49500000000000005</v>
          </cell>
          <cell r="M67" t="str">
            <v>AttackAddRate</v>
          </cell>
          <cell r="N67"/>
          <cell r="O67">
            <v>19</v>
          </cell>
          <cell r="S67" t="str">
            <v/>
          </cell>
        </row>
        <row r="68">
          <cell r="A68" t="str">
            <v>LP_Atk_04</v>
          </cell>
          <cell r="B68" t="str">
            <v>LP_Atk</v>
          </cell>
          <cell r="C68" t="str">
            <v/>
          </cell>
          <cell r="D68">
            <v>4</v>
          </cell>
          <cell r="E68" t="str">
            <v>ChangeActorStatus</v>
          </cell>
          <cell r="H68" t="str">
            <v/>
          </cell>
          <cell r="I68">
            <v>-1</v>
          </cell>
          <cell r="J68">
            <v>0.69</v>
          </cell>
          <cell r="M68" t="str">
            <v>AttackAddRate</v>
          </cell>
          <cell r="O68">
            <v>19</v>
          </cell>
          <cell r="S68" t="str">
            <v/>
          </cell>
        </row>
        <row r="69">
          <cell r="A69" t="str">
            <v>LP_Atk_05</v>
          </cell>
          <cell r="B69" t="str">
            <v>LP_Atk</v>
          </cell>
          <cell r="C69" t="str">
            <v/>
          </cell>
          <cell r="D69">
            <v>5</v>
          </cell>
          <cell r="E69" t="str">
            <v>ChangeActorStatus</v>
          </cell>
          <cell r="H69" t="str">
            <v/>
          </cell>
          <cell r="I69">
            <v>-1</v>
          </cell>
          <cell r="J69">
            <v>0.89999999999999991</v>
          </cell>
          <cell r="M69" t="str">
            <v>AttackAddRate</v>
          </cell>
          <cell r="O69">
            <v>19</v>
          </cell>
          <cell r="S69" t="str">
            <v/>
          </cell>
        </row>
        <row r="70">
          <cell r="A70" t="str">
            <v>LP_Atk_06</v>
          </cell>
          <cell r="B70" t="str">
            <v>LP_Atk</v>
          </cell>
          <cell r="C70" t="str">
            <v/>
          </cell>
          <cell r="D70">
            <v>6</v>
          </cell>
          <cell r="E70" t="str">
            <v>ChangeActorStatus</v>
          </cell>
          <cell r="H70" t="str">
            <v/>
          </cell>
          <cell r="I70">
            <v>-1</v>
          </cell>
          <cell r="J70">
            <v>1.125</v>
          </cell>
          <cell r="M70" t="str">
            <v>AttackAddRate</v>
          </cell>
          <cell r="O70">
            <v>19</v>
          </cell>
          <cell r="S70" t="str">
            <v/>
          </cell>
        </row>
        <row r="71">
          <cell r="A71" t="str">
            <v>LP_Atk_07</v>
          </cell>
          <cell r="B71" t="str">
            <v>LP_Atk</v>
          </cell>
          <cell r="C71" t="str">
            <v/>
          </cell>
          <cell r="D71">
            <v>7</v>
          </cell>
          <cell r="E71" t="str">
            <v>ChangeActorStatus</v>
          </cell>
          <cell r="H71" t="str">
            <v/>
          </cell>
          <cell r="I71">
            <v>-1</v>
          </cell>
          <cell r="J71">
            <v>1.3650000000000002</v>
          </cell>
          <cell r="M71" t="str">
            <v>AttackAddRate</v>
          </cell>
          <cell r="O71">
            <v>19</v>
          </cell>
          <cell r="S71" t="str">
            <v/>
          </cell>
        </row>
        <row r="72">
          <cell r="A72" t="str">
            <v>LP_Atk_08</v>
          </cell>
          <cell r="B72" t="str">
            <v>LP_Atk</v>
          </cell>
          <cell r="C72" t="str">
            <v/>
          </cell>
          <cell r="D72">
            <v>8</v>
          </cell>
          <cell r="E72" t="str">
            <v>ChangeActorStatus</v>
          </cell>
          <cell r="H72" t="str">
            <v/>
          </cell>
          <cell r="I72">
            <v>-1</v>
          </cell>
          <cell r="J72">
            <v>1.62</v>
          </cell>
          <cell r="M72" t="str">
            <v>AttackAddRate</v>
          </cell>
          <cell r="O72">
            <v>19</v>
          </cell>
          <cell r="S72" t="str">
            <v/>
          </cell>
        </row>
        <row r="73">
          <cell r="A73" t="str">
            <v>LP_Atk_09</v>
          </cell>
          <cell r="B73" t="str">
            <v>LP_Atk</v>
          </cell>
          <cell r="C73" t="str">
            <v/>
          </cell>
          <cell r="D73">
            <v>9</v>
          </cell>
          <cell r="E73" t="str">
            <v>ChangeActorStatus</v>
          </cell>
          <cell r="H73" t="str">
            <v/>
          </cell>
          <cell r="I73">
            <v>-1</v>
          </cell>
          <cell r="J73">
            <v>1.89</v>
          </cell>
          <cell r="M73" t="str">
            <v>AttackAddRate</v>
          </cell>
          <cell r="O73">
            <v>19</v>
          </cell>
          <cell r="S73" t="str">
            <v/>
          </cell>
        </row>
        <row r="74">
          <cell r="A74" t="str">
            <v>LP_AtkBetter_01</v>
          </cell>
          <cell r="B74" t="str">
            <v>LP_AtkBetter</v>
          </cell>
          <cell r="C74" t="str">
            <v/>
          </cell>
          <cell r="D74">
            <v>1</v>
          </cell>
          <cell r="E74" t="str">
            <v>ChangeActorStatus</v>
          </cell>
          <cell r="H74" t="str">
            <v/>
          </cell>
          <cell r="I74">
            <v>-1</v>
          </cell>
          <cell r="J74">
            <v>0.25</v>
          </cell>
          <cell r="M74" t="str">
            <v>AttackAddRate</v>
          </cell>
          <cell r="O74">
            <v>19</v>
          </cell>
          <cell r="S74" t="str">
            <v/>
          </cell>
        </row>
        <row r="75">
          <cell r="A75" t="str">
            <v>LP_AtkBetter_02</v>
          </cell>
          <cell r="B75" t="str">
            <v>LP_AtkBetter</v>
          </cell>
          <cell r="C75" t="str">
            <v/>
          </cell>
          <cell r="D75">
            <v>2</v>
          </cell>
          <cell r="E75" t="str">
            <v>ChangeActorStatus</v>
          </cell>
          <cell r="H75" t="str">
            <v/>
          </cell>
          <cell r="I75">
            <v>-1</v>
          </cell>
          <cell r="J75">
            <v>0.52500000000000002</v>
          </cell>
          <cell r="M75" t="str">
            <v>AttackAddRate</v>
          </cell>
          <cell r="O75">
            <v>19</v>
          </cell>
          <cell r="S75" t="str">
            <v/>
          </cell>
        </row>
        <row r="76">
          <cell r="A76" t="str">
            <v>LP_AtkBetter_03</v>
          </cell>
          <cell r="B76" t="str">
            <v>LP_AtkBetter</v>
          </cell>
          <cell r="C76" t="str">
            <v/>
          </cell>
          <cell r="D76">
            <v>3</v>
          </cell>
          <cell r="E76" t="str">
            <v>ChangeActorStatus</v>
          </cell>
          <cell r="H76" t="str">
            <v/>
          </cell>
          <cell r="I76">
            <v>-1</v>
          </cell>
          <cell r="J76">
            <v>0.82500000000000007</v>
          </cell>
          <cell r="M76" t="str">
            <v>AttackAddRate</v>
          </cell>
          <cell r="O76">
            <v>19</v>
          </cell>
          <cell r="S76" t="str">
            <v/>
          </cell>
        </row>
        <row r="77">
          <cell r="A77" t="str">
            <v>LP_AtkBetter_04</v>
          </cell>
          <cell r="B77" t="str">
            <v>LP_AtkBetter</v>
          </cell>
          <cell r="C77" t="str">
            <v/>
          </cell>
          <cell r="D77">
            <v>4</v>
          </cell>
          <cell r="E77" t="str">
            <v>ChangeActorStatus</v>
          </cell>
          <cell r="H77" t="str">
            <v/>
          </cell>
          <cell r="I77">
            <v>-1</v>
          </cell>
          <cell r="J77">
            <v>1.1499999999999999</v>
          </cell>
          <cell r="M77" t="str">
            <v>AttackAddRate</v>
          </cell>
          <cell r="O77">
            <v>19</v>
          </cell>
          <cell r="S77" t="str">
            <v/>
          </cell>
        </row>
        <row r="78">
          <cell r="A78" t="str">
            <v>LP_AtkBetter_05</v>
          </cell>
          <cell r="B78" t="str">
            <v>LP_AtkBetter</v>
          </cell>
          <cell r="C78" t="str">
            <v/>
          </cell>
          <cell r="D78">
            <v>5</v>
          </cell>
          <cell r="E78" t="str">
            <v>ChangeActorStatus</v>
          </cell>
          <cell r="H78" t="str">
            <v/>
          </cell>
          <cell r="I78">
            <v>-1</v>
          </cell>
          <cell r="J78">
            <v>1.5</v>
          </cell>
          <cell r="M78" t="str">
            <v>AttackAddRate</v>
          </cell>
          <cell r="O78">
            <v>19</v>
          </cell>
          <cell r="S78" t="str">
            <v/>
          </cell>
        </row>
        <row r="79">
          <cell r="A79" t="str">
            <v>LP_AtkBetter_06</v>
          </cell>
          <cell r="B79" t="str">
            <v>LP_AtkBetter</v>
          </cell>
          <cell r="C79" t="str">
            <v/>
          </cell>
          <cell r="D79">
            <v>6</v>
          </cell>
          <cell r="E79" t="str">
            <v>ChangeActorStatus</v>
          </cell>
          <cell r="H79" t="str">
            <v/>
          </cell>
          <cell r="I79">
            <v>-1</v>
          </cell>
          <cell r="J79">
            <v>1.875</v>
          </cell>
          <cell r="M79" t="str">
            <v>AttackAddRate</v>
          </cell>
          <cell r="O79">
            <v>19</v>
          </cell>
          <cell r="S79" t="str">
            <v/>
          </cell>
        </row>
        <row r="80">
          <cell r="A80" t="str">
            <v>LP_AtkBetter_07</v>
          </cell>
          <cell r="B80" t="str">
            <v>LP_AtkBetter</v>
          </cell>
          <cell r="C80" t="str">
            <v/>
          </cell>
          <cell r="D80">
            <v>7</v>
          </cell>
          <cell r="E80" t="str">
            <v>ChangeActorStatus</v>
          </cell>
          <cell r="H80" t="str">
            <v/>
          </cell>
          <cell r="I80">
            <v>-1</v>
          </cell>
          <cell r="J80">
            <v>2.2749999999999999</v>
          </cell>
          <cell r="M80" t="str">
            <v>AttackAddRate</v>
          </cell>
          <cell r="O80">
            <v>19</v>
          </cell>
          <cell r="S80" t="str">
            <v/>
          </cell>
        </row>
        <row r="81">
          <cell r="A81" t="str">
            <v>LP_AtkBetter_08</v>
          </cell>
          <cell r="B81" t="str">
            <v>LP_AtkBetter</v>
          </cell>
          <cell r="C81" t="str">
            <v/>
          </cell>
          <cell r="D81">
            <v>8</v>
          </cell>
          <cell r="E81" t="str">
            <v>ChangeActorStatus</v>
          </cell>
          <cell r="H81" t="str">
            <v/>
          </cell>
          <cell r="I81">
            <v>-1</v>
          </cell>
          <cell r="J81">
            <v>2.7</v>
          </cell>
          <cell r="M81" t="str">
            <v>AttackAddRate</v>
          </cell>
          <cell r="O81">
            <v>19</v>
          </cell>
          <cell r="S81" t="str">
            <v/>
          </cell>
        </row>
        <row r="82">
          <cell r="A82" t="str">
            <v>LP_AtkBetter_09</v>
          </cell>
          <cell r="B82" t="str">
            <v>LP_AtkBetter</v>
          </cell>
          <cell r="C82" t="str">
            <v/>
          </cell>
          <cell r="D82">
            <v>9</v>
          </cell>
          <cell r="E82" t="str">
            <v>ChangeActorStatus</v>
          </cell>
          <cell r="H82" t="str">
            <v/>
          </cell>
          <cell r="I82">
            <v>-1</v>
          </cell>
          <cell r="J82">
            <v>3.15</v>
          </cell>
          <cell r="M82" t="str">
            <v>AttackAddRate</v>
          </cell>
          <cell r="O82">
            <v>19</v>
          </cell>
          <cell r="S82" t="str">
            <v/>
          </cell>
        </row>
        <row r="83">
          <cell r="A83" t="str">
            <v>LP_AtkBest_01</v>
          </cell>
          <cell r="B83" t="str">
            <v>LP_AtkBest</v>
          </cell>
          <cell r="C83" t="str">
            <v/>
          </cell>
          <cell r="D83">
            <v>1</v>
          </cell>
          <cell r="E83" t="str">
            <v>ChangeActorStatus</v>
          </cell>
          <cell r="H83" t="str">
            <v/>
          </cell>
          <cell r="I83">
            <v>-1</v>
          </cell>
          <cell r="J83">
            <v>0.45</v>
          </cell>
          <cell r="M83" t="str">
            <v>AttackAddRate</v>
          </cell>
          <cell r="O83">
            <v>19</v>
          </cell>
          <cell r="S83" t="str">
            <v/>
          </cell>
        </row>
        <row r="84">
          <cell r="A84" t="str">
            <v>LP_AtkBest_02</v>
          </cell>
          <cell r="B84" t="str">
            <v>LP_AtkBest</v>
          </cell>
          <cell r="C84" t="str">
            <v/>
          </cell>
          <cell r="D84">
            <v>2</v>
          </cell>
          <cell r="E84" t="str">
            <v>ChangeActorStatus</v>
          </cell>
          <cell r="H84" t="str">
            <v/>
          </cell>
          <cell r="I84">
            <v>-1</v>
          </cell>
          <cell r="J84">
            <v>0.94500000000000006</v>
          </cell>
          <cell r="M84" t="str">
            <v>AttackAddRate</v>
          </cell>
          <cell r="O84">
            <v>19</v>
          </cell>
          <cell r="S84" t="str">
            <v/>
          </cell>
        </row>
        <row r="85">
          <cell r="A85" t="str">
            <v>LP_AtkBest_03</v>
          </cell>
          <cell r="B85" t="str">
            <v>LP_AtkBest</v>
          </cell>
          <cell r="C85" t="str">
            <v/>
          </cell>
          <cell r="D85">
            <v>3</v>
          </cell>
          <cell r="E85" t="str">
            <v>ChangeActorStatus</v>
          </cell>
          <cell r="H85" t="str">
            <v/>
          </cell>
          <cell r="I85">
            <v>-1</v>
          </cell>
          <cell r="J85">
            <v>1.4850000000000003</v>
          </cell>
          <cell r="M85" t="str">
            <v>AttackAddRate</v>
          </cell>
          <cell r="O85">
            <v>19</v>
          </cell>
          <cell r="S85" t="str">
            <v/>
          </cell>
        </row>
        <row r="86">
          <cell r="A86" t="str">
            <v>LP_AtkSpeed_01</v>
          </cell>
          <cell r="B86" t="str">
            <v>LP_AtkSpeed</v>
          </cell>
          <cell r="C86" t="str">
            <v/>
          </cell>
          <cell r="D86">
            <v>1</v>
          </cell>
          <cell r="E86" t="str">
            <v>ChangeActorStatus</v>
          </cell>
          <cell r="H86" t="str">
            <v/>
          </cell>
          <cell r="I86">
            <v>-1</v>
          </cell>
          <cell r="J86">
            <v>0.11875000000000001</v>
          </cell>
          <cell r="M86" t="str">
            <v>AttackSpeedAddRate</v>
          </cell>
          <cell r="O86">
            <v>3</v>
          </cell>
          <cell r="S86" t="str">
            <v/>
          </cell>
        </row>
        <row r="87">
          <cell r="A87" t="str">
            <v>LP_AtkSpeed_02</v>
          </cell>
          <cell r="B87" t="str">
            <v>LP_AtkSpeed</v>
          </cell>
          <cell r="C87" t="str">
            <v/>
          </cell>
          <cell r="D87">
            <v>2</v>
          </cell>
          <cell r="E87" t="str">
            <v>ChangeActorStatus</v>
          </cell>
          <cell r="H87" t="str">
            <v/>
          </cell>
          <cell r="I87">
            <v>-1</v>
          </cell>
          <cell r="J87">
            <v>0.24937500000000001</v>
          </cell>
          <cell r="M87" t="str">
            <v>AttackSpeedAddRate</v>
          </cell>
          <cell r="O87">
            <v>3</v>
          </cell>
          <cell r="S87" t="str">
            <v/>
          </cell>
        </row>
        <row r="88">
          <cell r="A88" t="str">
            <v>LP_AtkSpeed_03</v>
          </cell>
          <cell r="B88" t="str">
            <v>LP_AtkSpeed</v>
          </cell>
          <cell r="C88" t="str">
            <v/>
          </cell>
          <cell r="D88">
            <v>3</v>
          </cell>
          <cell r="E88" t="str">
            <v>ChangeActorStatus</v>
          </cell>
          <cell r="H88" t="str">
            <v/>
          </cell>
          <cell r="I88">
            <v>-1</v>
          </cell>
          <cell r="J88">
            <v>0.39187500000000003</v>
          </cell>
          <cell r="M88" t="str">
            <v>AttackSpeedAddRate</v>
          </cell>
          <cell r="O88">
            <v>3</v>
          </cell>
          <cell r="S88" t="str">
            <v/>
          </cell>
        </row>
        <row r="89">
          <cell r="A89" t="str">
            <v>LP_AtkSpeed_04</v>
          </cell>
          <cell r="B89" t="str">
            <v>LP_AtkSpeed</v>
          </cell>
          <cell r="C89" t="str">
            <v/>
          </cell>
          <cell r="D89">
            <v>4</v>
          </cell>
          <cell r="E89" t="str">
            <v>ChangeActorStatus</v>
          </cell>
          <cell r="H89" t="str">
            <v/>
          </cell>
          <cell r="I89">
            <v>-1</v>
          </cell>
          <cell r="J89">
            <v>0.54625000000000001</v>
          </cell>
          <cell r="M89" t="str">
            <v>AttackSpeedAddRate</v>
          </cell>
          <cell r="O89">
            <v>3</v>
          </cell>
          <cell r="S89" t="str">
            <v/>
          </cell>
        </row>
        <row r="90">
          <cell r="A90" t="str">
            <v>LP_AtkSpeed_05</v>
          </cell>
          <cell r="B90" t="str">
            <v>LP_AtkSpeed</v>
          </cell>
          <cell r="C90" t="str">
            <v/>
          </cell>
          <cell r="D90">
            <v>5</v>
          </cell>
          <cell r="E90" t="str">
            <v>ChangeActorStatus</v>
          </cell>
          <cell r="H90" t="str">
            <v/>
          </cell>
          <cell r="I90">
            <v>-1</v>
          </cell>
          <cell r="J90">
            <v>0.71249999999999991</v>
          </cell>
          <cell r="M90" t="str">
            <v>AttackSpeedAddRate</v>
          </cell>
          <cell r="O90">
            <v>3</v>
          </cell>
          <cell r="S90" t="str">
            <v/>
          </cell>
        </row>
        <row r="91">
          <cell r="A91" t="str">
            <v>LP_AtkSpeed_06</v>
          </cell>
          <cell r="B91" t="str">
            <v>LP_AtkSpeed</v>
          </cell>
          <cell r="C91" t="str">
            <v/>
          </cell>
          <cell r="D91">
            <v>6</v>
          </cell>
          <cell r="E91" t="str">
            <v>ChangeActorStatus</v>
          </cell>
          <cell r="H91" t="str">
            <v/>
          </cell>
          <cell r="I91">
            <v>-1</v>
          </cell>
          <cell r="J91">
            <v>0.890625</v>
          </cell>
          <cell r="M91" t="str">
            <v>AttackSpeedAddRate</v>
          </cell>
          <cell r="O91">
            <v>3</v>
          </cell>
          <cell r="S91" t="str">
            <v/>
          </cell>
        </row>
        <row r="92">
          <cell r="A92" t="str">
            <v>LP_AtkSpeed_07</v>
          </cell>
          <cell r="B92" t="str">
            <v>LP_AtkSpeed</v>
          </cell>
          <cell r="C92" t="str">
            <v/>
          </cell>
          <cell r="D92">
            <v>7</v>
          </cell>
          <cell r="E92" t="str">
            <v>ChangeActorStatus</v>
          </cell>
          <cell r="H92" t="str">
            <v/>
          </cell>
          <cell r="I92">
            <v>-1</v>
          </cell>
          <cell r="J92">
            <v>1.0806250000000002</v>
          </cell>
          <cell r="M92" t="str">
            <v>AttackSpeedAddRate</v>
          </cell>
          <cell r="O92">
            <v>3</v>
          </cell>
          <cell r="S92" t="str">
            <v/>
          </cell>
        </row>
        <row r="93">
          <cell r="A93" t="str">
            <v>LP_AtkSpeed_08</v>
          </cell>
          <cell r="B93" t="str">
            <v>LP_AtkSpeed</v>
          </cell>
          <cell r="C93" t="str">
            <v/>
          </cell>
          <cell r="D93">
            <v>8</v>
          </cell>
          <cell r="E93" t="str">
            <v>ChangeActorStatus</v>
          </cell>
          <cell r="H93" t="str">
            <v/>
          </cell>
          <cell r="I93">
            <v>-1</v>
          </cell>
          <cell r="J93">
            <v>1.2825</v>
          </cell>
          <cell r="M93" t="str">
            <v>AttackSpeedAddRate</v>
          </cell>
          <cell r="O93">
            <v>3</v>
          </cell>
          <cell r="S93" t="str">
            <v/>
          </cell>
        </row>
        <row r="94">
          <cell r="A94" t="str">
            <v>LP_AtkSpeed_09</v>
          </cell>
          <cell r="B94" t="str">
            <v>LP_AtkSpeed</v>
          </cell>
          <cell r="C94" t="str">
            <v/>
          </cell>
          <cell r="D94">
            <v>9</v>
          </cell>
          <cell r="E94" t="str">
            <v>ChangeActorStatus</v>
          </cell>
          <cell r="H94" t="str">
            <v/>
          </cell>
          <cell r="I94">
            <v>-1</v>
          </cell>
          <cell r="J94">
            <v>1.4962499999999999</v>
          </cell>
          <cell r="M94" t="str">
            <v>AttackSpeedAddRate</v>
          </cell>
          <cell r="O94">
            <v>3</v>
          </cell>
          <cell r="S94" t="str">
            <v/>
          </cell>
        </row>
        <row r="95">
          <cell r="A95" t="str">
            <v>LP_AtkSpeedBetter_01</v>
          </cell>
          <cell r="B95" t="str">
            <v>LP_AtkSpeedBetter</v>
          </cell>
          <cell r="C95" t="str">
            <v/>
          </cell>
          <cell r="D95">
            <v>1</v>
          </cell>
          <cell r="E95" t="str">
            <v>ChangeActorStatus</v>
          </cell>
          <cell r="H95" t="str">
            <v/>
          </cell>
          <cell r="I95">
            <v>-1</v>
          </cell>
          <cell r="J95">
            <v>0.19791666666666666</v>
          </cell>
          <cell r="M95" t="str">
            <v>AttackSpeedAddRate</v>
          </cell>
          <cell r="O95">
            <v>3</v>
          </cell>
          <cell r="S95" t="str">
            <v/>
          </cell>
        </row>
        <row r="96">
          <cell r="A96" t="str">
            <v>LP_AtkSpeedBetter_02</v>
          </cell>
          <cell r="B96" t="str">
            <v>LP_AtkSpeedBetter</v>
          </cell>
          <cell r="C96" t="str">
            <v/>
          </cell>
          <cell r="D96">
            <v>2</v>
          </cell>
          <cell r="E96" t="str">
            <v>ChangeActorStatus</v>
          </cell>
          <cell r="H96" t="str">
            <v/>
          </cell>
          <cell r="I96">
            <v>-1</v>
          </cell>
          <cell r="J96">
            <v>0.41562499999999997</v>
          </cell>
          <cell r="M96" t="str">
            <v>AttackSpeedAddRate</v>
          </cell>
          <cell r="O96">
            <v>3</v>
          </cell>
          <cell r="S96" t="str">
            <v/>
          </cell>
        </row>
        <row r="97">
          <cell r="A97" t="str">
            <v>LP_AtkSpeedBetter_03</v>
          </cell>
          <cell r="B97" t="str">
            <v>LP_AtkSpeedBetter</v>
          </cell>
          <cell r="C97" t="str">
            <v/>
          </cell>
          <cell r="D97">
            <v>3</v>
          </cell>
          <cell r="E97" t="str">
            <v>ChangeActorStatus</v>
          </cell>
          <cell r="H97" t="str">
            <v/>
          </cell>
          <cell r="I97">
            <v>-1</v>
          </cell>
          <cell r="J97">
            <v>0.65312500000000007</v>
          </cell>
          <cell r="M97" t="str">
            <v>AttackSpeedAddRate</v>
          </cell>
          <cell r="O97">
            <v>3</v>
          </cell>
          <cell r="S97" t="str">
            <v/>
          </cell>
        </row>
        <row r="98">
          <cell r="A98" t="str">
            <v>LP_AtkSpeedBetter_04</v>
          </cell>
          <cell r="B98" t="str">
            <v>LP_AtkSpeedBetter</v>
          </cell>
          <cell r="C98" t="str">
            <v/>
          </cell>
          <cell r="D98">
            <v>4</v>
          </cell>
          <cell r="E98" t="str">
            <v>ChangeActorStatus</v>
          </cell>
          <cell r="H98" t="str">
            <v/>
          </cell>
          <cell r="I98">
            <v>-1</v>
          </cell>
          <cell r="J98">
            <v>0.91041666666666654</v>
          </cell>
          <cell r="M98" t="str">
            <v>AttackSpeedAddRate</v>
          </cell>
          <cell r="O98">
            <v>3</v>
          </cell>
          <cell r="S98" t="str">
            <v/>
          </cell>
        </row>
        <row r="99">
          <cell r="A99" t="str">
            <v>LP_AtkSpeedBetter_05</v>
          </cell>
          <cell r="B99" t="str">
            <v>LP_AtkSpeedBetter</v>
          </cell>
          <cell r="C99" t="str">
            <v/>
          </cell>
          <cell r="D99">
            <v>5</v>
          </cell>
          <cell r="E99" t="str">
            <v>ChangeActorStatus</v>
          </cell>
          <cell r="H99" t="str">
            <v/>
          </cell>
          <cell r="I99">
            <v>-1</v>
          </cell>
          <cell r="J99">
            <v>1.1875</v>
          </cell>
          <cell r="M99" t="str">
            <v>AttackSpeedAddRate</v>
          </cell>
          <cell r="O99">
            <v>3</v>
          </cell>
          <cell r="S99" t="str">
            <v/>
          </cell>
        </row>
        <row r="100">
          <cell r="A100" t="str">
            <v>LP_AtkSpeedBetter_06</v>
          </cell>
          <cell r="B100" t="str">
            <v>LP_AtkSpeedBetter</v>
          </cell>
          <cell r="C100" t="str">
            <v/>
          </cell>
          <cell r="D100">
            <v>6</v>
          </cell>
          <cell r="E100" t="str">
            <v>ChangeActorStatus</v>
          </cell>
          <cell r="H100" t="str">
            <v/>
          </cell>
          <cell r="I100">
            <v>-1</v>
          </cell>
          <cell r="J100">
            <v>1.484375</v>
          </cell>
          <cell r="M100" t="str">
            <v>AttackSpeedAddRate</v>
          </cell>
          <cell r="O100">
            <v>3</v>
          </cell>
          <cell r="S100" t="str">
            <v/>
          </cell>
        </row>
        <row r="101">
          <cell r="A101" t="str">
            <v>LP_AtkSpeedBetter_07</v>
          </cell>
          <cell r="B101" t="str">
            <v>LP_AtkSpeedBetter</v>
          </cell>
          <cell r="C101" t="str">
            <v/>
          </cell>
          <cell r="D101">
            <v>7</v>
          </cell>
          <cell r="E101" t="str">
            <v>ChangeActorStatus</v>
          </cell>
          <cell r="H101" t="str">
            <v/>
          </cell>
          <cell r="I101">
            <v>-1</v>
          </cell>
          <cell r="J101">
            <v>1.8010416666666667</v>
          </cell>
          <cell r="M101" t="str">
            <v>AttackSpeedAddRate</v>
          </cell>
          <cell r="O101">
            <v>3</v>
          </cell>
          <cell r="S101" t="str">
            <v/>
          </cell>
        </row>
        <row r="102">
          <cell r="A102" t="str">
            <v>LP_AtkSpeedBetter_08</v>
          </cell>
          <cell r="B102" t="str">
            <v>LP_AtkSpeedBetter</v>
          </cell>
          <cell r="C102" t="str">
            <v/>
          </cell>
          <cell r="D102">
            <v>8</v>
          </cell>
          <cell r="E102" t="str">
            <v>ChangeActorStatus</v>
          </cell>
          <cell r="H102" t="str">
            <v/>
          </cell>
          <cell r="I102">
            <v>-1</v>
          </cell>
          <cell r="J102">
            <v>2.1375000000000002</v>
          </cell>
          <cell r="M102" t="str">
            <v>AttackSpeedAddRate</v>
          </cell>
          <cell r="O102">
            <v>3</v>
          </cell>
          <cell r="S102" t="str">
            <v/>
          </cell>
        </row>
        <row r="103">
          <cell r="A103" t="str">
            <v>LP_AtkSpeedBetter_09</v>
          </cell>
          <cell r="B103" t="str">
            <v>LP_AtkSpeedBetter</v>
          </cell>
          <cell r="C103" t="str">
            <v/>
          </cell>
          <cell r="D103">
            <v>9</v>
          </cell>
          <cell r="E103" t="str">
            <v>ChangeActorStatus</v>
          </cell>
          <cell r="H103" t="str">
            <v/>
          </cell>
          <cell r="I103">
            <v>-1</v>
          </cell>
          <cell r="J103">
            <v>2.4937499999999999</v>
          </cell>
          <cell r="M103" t="str">
            <v>AttackSpeedAddRate</v>
          </cell>
          <cell r="O103">
            <v>3</v>
          </cell>
          <cell r="S103" t="str">
            <v/>
          </cell>
        </row>
        <row r="104">
          <cell r="A104" t="str">
            <v>LP_AtkSpeedBest_01</v>
          </cell>
          <cell r="B104" t="str">
            <v>LP_AtkSpeedBest</v>
          </cell>
          <cell r="C104" t="str">
            <v/>
          </cell>
          <cell r="D104">
            <v>1</v>
          </cell>
          <cell r="E104" t="str">
            <v>ChangeActorStatus</v>
          </cell>
          <cell r="H104" t="str">
            <v/>
          </cell>
          <cell r="I104">
            <v>-1</v>
          </cell>
          <cell r="J104">
            <v>0.35625000000000001</v>
          </cell>
          <cell r="M104" t="str">
            <v>AttackSpeedAddRate</v>
          </cell>
          <cell r="O104">
            <v>3</v>
          </cell>
          <cell r="S104" t="str">
            <v/>
          </cell>
        </row>
        <row r="105">
          <cell r="A105" t="str">
            <v>LP_AtkSpeedBest_02</v>
          </cell>
          <cell r="B105" t="str">
            <v>LP_AtkSpeedBest</v>
          </cell>
          <cell r="C105" t="str">
            <v/>
          </cell>
          <cell r="D105">
            <v>2</v>
          </cell>
          <cell r="E105" t="str">
            <v>ChangeActorStatus</v>
          </cell>
          <cell r="H105" t="str">
            <v/>
          </cell>
          <cell r="I105">
            <v>-1</v>
          </cell>
          <cell r="J105">
            <v>0.74812500000000004</v>
          </cell>
          <cell r="M105" t="str">
            <v>AttackSpeedAddRate</v>
          </cell>
          <cell r="O105">
            <v>3</v>
          </cell>
          <cell r="S105" t="str">
            <v/>
          </cell>
        </row>
        <row r="106">
          <cell r="A106" t="str">
            <v>LP_AtkSpeedBest_03</v>
          </cell>
          <cell r="B106" t="str">
            <v>LP_AtkSpeedBest</v>
          </cell>
          <cell r="C106" t="str">
            <v/>
          </cell>
          <cell r="D106">
            <v>3</v>
          </cell>
          <cell r="E106" t="str">
            <v>ChangeActorStatus</v>
          </cell>
          <cell r="H106" t="str">
            <v/>
          </cell>
          <cell r="I106">
            <v>-1</v>
          </cell>
          <cell r="J106">
            <v>1.1756250000000004</v>
          </cell>
          <cell r="M106" t="str">
            <v>AttackSpeedAddRate</v>
          </cell>
          <cell r="O106">
            <v>3</v>
          </cell>
          <cell r="S106" t="str">
            <v/>
          </cell>
        </row>
        <row r="107">
          <cell r="A107" t="str">
            <v>LP_Crit_01</v>
          </cell>
          <cell r="B107" t="str">
            <v>LP_Crit</v>
          </cell>
          <cell r="C107" t="str">
            <v/>
          </cell>
          <cell r="D107">
            <v>1</v>
          </cell>
          <cell r="E107" t="str">
            <v>ChangeActorStatus</v>
          </cell>
          <cell r="H107" t="str">
            <v/>
          </cell>
          <cell r="I107">
            <v>-1</v>
          </cell>
          <cell r="J107">
            <v>0.11249999999999999</v>
          </cell>
          <cell r="M107" t="str">
            <v>CriticalPower</v>
          </cell>
          <cell r="O107">
            <v>20</v>
          </cell>
          <cell r="S107" t="str">
            <v/>
          </cell>
        </row>
        <row r="108">
          <cell r="A108" t="str">
            <v>LP_Crit_02</v>
          </cell>
          <cell r="B108" t="str">
            <v>LP_Crit</v>
          </cell>
          <cell r="C108" t="str">
            <v/>
          </cell>
          <cell r="D108">
            <v>2</v>
          </cell>
          <cell r="E108" t="str">
            <v>ChangeActorStatus</v>
          </cell>
          <cell r="H108" t="str">
            <v/>
          </cell>
          <cell r="I108">
            <v>-1</v>
          </cell>
          <cell r="J108">
            <v>0.23624999999999999</v>
          </cell>
          <cell r="M108" t="str">
            <v>CriticalPower</v>
          </cell>
          <cell r="O108">
            <v>20</v>
          </cell>
          <cell r="S108" t="str">
            <v/>
          </cell>
        </row>
        <row r="109">
          <cell r="A109" t="str">
            <v>LP_Crit_03</v>
          </cell>
          <cell r="B109" t="str">
            <v>LP_Crit</v>
          </cell>
          <cell r="C109" t="str">
            <v/>
          </cell>
          <cell r="D109">
            <v>3</v>
          </cell>
          <cell r="E109" t="str">
            <v>ChangeActorStatus</v>
          </cell>
          <cell r="H109" t="str">
            <v/>
          </cell>
          <cell r="I109">
            <v>-1</v>
          </cell>
          <cell r="J109">
            <v>0.37125000000000002</v>
          </cell>
          <cell r="M109" t="str">
            <v>CriticalPower</v>
          </cell>
          <cell r="O109">
            <v>20</v>
          </cell>
          <cell r="S109" t="str">
            <v/>
          </cell>
        </row>
        <row r="110">
          <cell r="A110" t="str">
            <v>LP_Crit_04</v>
          </cell>
          <cell r="B110" t="str">
            <v>LP_Crit</v>
          </cell>
          <cell r="C110" t="str">
            <v/>
          </cell>
          <cell r="D110">
            <v>4</v>
          </cell>
          <cell r="E110" t="str">
            <v>ChangeActorStatus</v>
          </cell>
          <cell r="H110" t="str">
            <v/>
          </cell>
          <cell r="I110">
            <v>-1</v>
          </cell>
          <cell r="J110">
            <v>0.51749999999999996</v>
          </cell>
          <cell r="M110" t="str">
            <v>CriticalPower</v>
          </cell>
          <cell r="O110">
            <v>20</v>
          </cell>
          <cell r="S110" t="str">
            <v/>
          </cell>
        </row>
        <row r="111">
          <cell r="A111" t="str">
            <v>LP_Crit_05</v>
          </cell>
          <cell r="B111" t="str">
            <v>LP_Crit</v>
          </cell>
          <cell r="C111" t="str">
            <v/>
          </cell>
          <cell r="D111">
            <v>5</v>
          </cell>
          <cell r="E111" t="str">
            <v>ChangeActorStatus</v>
          </cell>
          <cell r="H111" t="str">
            <v/>
          </cell>
          <cell r="I111">
            <v>-1</v>
          </cell>
          <cell r="J111">
            <v>0.67499999999999993</v>
          </cell>
          <cell r="M111" t="str">
            <v>CriticalPower</v>
          </cell>
          <cell r="O111">
            <v>20</v>
          </cell>
          <cell r="S111" t="str">
            <v/>
          </cell>
        </row>
        <row r="112">
          <cell r="A112" t="str">
            <v>LP_Crit_06</v>
          </cell>
          <cell r="B112" t="str">
            <v>LP_Crit</v>
          </cell>
          <cell r="C112" t="str">
            <v/>
          </cell>
          <cell r="D112">
            <v>6</v>
          </cell>
          <cell r="E112" t="str">
            <v>ChangeActorStatus</v>
          </cell>
          <cell r="H112" t="str">
            <v/>
          </cell>
          <cell r="I112">
            <v>-1</v>
          </cell>
          <cell r="J112">
            <v>0.84375</v>
          </cell>
          <cell r="M112" t="str">
            <v>CriticalPower</v>
          </cell>
          <cell r="O112">
            <v>20</v>
          </cell>
          <cell r="S112" t="str">
            <v/>
          </cell>
        </row>
        <row r="113">
          <cell r="A113" t="str">
            <v>LP_Crit_07</v>
          </cell>
          <cell r="B113" t="str">
            <v>LP_Crit</v>
          </cell>
          <cell r="C113" t="str">
            <v/>
          </cell>
          <cell r="D113">
            <v>7</v>
          </cell>
          <cell r="E113" t="str">
            <v>ChangeActorStatus</v>
          </cell>
          <cell r="H113" t="str">
            <v/>
          </cell>
          <cell r="I113">
            <v>-1</v>
          </cell>
          <cell r="J113">
            <v>1.0237500000000002</v>
          </cell>
          <cell r="M113" t="str">
            <v>CriticalPower</v>
          </cell>
          <cell r="O113">
            <v>20</v>
          </cell>
          <cell r="S113" t="str">
            <v/>
          </cell>
        </row>
        <row r="114">
          <cell r="A114" t="str">
            <v>LP_Crit_08</v>
          </cell>
          <cell r="B114" t="str">
            <v>LP_Crit</v>
          </cell>
          <cell r="C114" t="str">
            <v/>
          </cell>
          <cell r="D114">
            <v>8</v>
          </cell>
          <cell r="E114" t="str">
            <v>ChangeActorStatus</v>
          </cell>
          <cell r="H114" t="str">
            <v/>
          </cell>
          <cell r="I114">
            <v>-1</v>
          </cell>
          <cell r="J114">
            <v>1.2150000000000001</v>
          </cell>
          <cell r="M114" t="str">
            <v>CriticalPower</v>
          </cell>
          <cell r="O114">
            <v>20</v>
          </cell>
          <cell r="S114" t="str">
            <v/>
          </cell>
        </row>
        <row r="115">
          <cell r="A115" t="str">
            <v>LP_Crit_09</v>
          </cell>
          <cell r="B115" t="str">
            <v>LP_Crit</v>
          </cell>
          <cell r="C115" t="str">
            <v/>
          </cell>
          <cell r="D115">
            <v>9</v>
          </cell>
          <cell r="E115" t="str">
            <v>ChangeActorStatus</v>
          </cell>
          <cell r="H115" t="str">
            <v/>
          </cell>
          <cell r="I115">
            <v>-1</v>
          </cell>
          <cell r="J115">
            <v>1.4174999999999998</v>
          </cell>
          <cell r="M115" t="str">
            <v>CriticalPower</v>
          </cell>
          <cell r="O115">
            <v>20</v>
          </cell>
          <cell r="S115" t="str">
            <v/>
          </cell>
        </row>
        <row r="116">
          <cell r="A116" t="str">
            <v>LP_CritBetter_01</v>
          </cell>
          <cell r="B116" t="str">
            <v>LP_CritBetter</v>
          </cell>
          <cell r="C116" t="str">
            <v/>
          </cell>
          <cell r="D116">
            <v>1</v>
          </cell>
          <cell r="E116" t="str">
            <v>ChangeActorStatus</v>
          </cell>
          <cell r="H116" t="str">
            <v/>
          </cell>
          <cell r="I116">
            <v>-1</v>
          </cell>
          <cell r="J116">
            <v>0.1875</v>
          </cell>
          <cell r="M116" t="str">
            <v>CriticalPower</v>
          </cell>
          <cell r="O116">
            <v>20</v>
          </cell>
          <cell r="S116" t="str">
            <v/>
          </cell>
        </row>
        <row r="117">
          <cell r="A117" t="str">
            <v>LP_CritBetter_02</v>
          </cell>
          <cell r="B117" t="str">
            <v>LP_CritBetter</v>
          </cell>
          <cell r="C117" t="str">
            <v/>
          </cell>
          <cell r="D117">
            <v>2</v>
          </cell>
          <cell r="E117" t="str">
            <v>ChangeActorStatus</v>
          </cell>
          <cell r="H117" t="str">
            <v/>
          </cell>
          <cell r="I117">
            <v>-1</v>
          </cell>
          <cell r="J117">
            <v>0.39375000000000004</v>
          </cell>
          <cell r="M117" t="str">
            <v>CriticalPower</v>
          </cell>
          <cell r="O117">
            <v>20</v>
          </cell>
          <cell r="S117" t="str">
            <v/>
          </cell>
        </row>
        <row r="118">
          <cell r="A118" t="str">
            <v>LP_CritBetter_03</v>
          </cell>
          <cell r="B118" t="str">
            <v>LP_CritBetter</v>
          </cell>
          <cell r="C118" t="str">
            <v/>
          </cell>
          <cell r="D118">
            <v>3</v>
          </cell>
          <cell r="E118" t="str">
            <v>ChangeActorStatus</v>
          </cell>
          <cell r="H118" t="str">
            <v/>
          </cell>
          <cell r="I118">
            <v>-1</v>
          </cell>
          <cell r="J118">
            <v>0.61875000000000002</v>
          </cell>
          <cell r="M118" t="str">
            <v>CriticalPower</v>
          </cell>
          <cell r="O118">
            <v>20</v>
          </cell>
          <cell r="S118" t="str">
            <v/>
          </cell>
        </row>
        <row r="119">
          <cell r="A119" t="str">
            <v>LP_CritBetter_04</v>
          </cell>
          <cell r="B119" t="str">
            <v>LP_CritBetter</v>
          </cell>
          <cell r="C119" t="str">
            <v/>
          </cell>
          <cell r="D119">
            <v>4</v>
          </cell>
          <cell r="E119" t="str">
            <v>ChangeActorStatus</v>
          </cell>
          <cell r="H119" t="str">
            <v/>
          </cell>
          <cell r="I119">
            <v>-1</v>
          </cell>
          <cell r="J119">
            <v>0.86249999999999993</v>
          </cell>
          <cell r="M119" t="str">
            <v>CriticalPower</v>
          </cell>
          <cell r="O119">
            <v>20</v>
          </cell>
          <cell r="S119" t="str">
            <v/>
          </cell>
        </row>
        <row r="120">
          <cell r="A120" t="str">
            <v>LP_CritBetter_05</v>
          </cell>
          <cell r="B120" t="str">
            <v>LP_CritBetter</v>
          </cell>
          <cell r="C120" t="str">
            <v/>
          </cell>
          <cell r="D120">
            <v>5</v>
          </cell>
          <cell r="E120" t="str">
            <v>ChangeActorStatus</v>
          </cell>
          <cell r="H120" t="str">
            <v/>
          </cell>
          <cell r="I120">
            <v>-1</v>
          </cell>
          <cell r="J120">
            <v>1.125</v>
          </cell>
          <cell r="M120" t="str">
            <v>CriticalPower</v>
          </cell>
          <cell r="O120">
            <v>20</v>
          </cell>
          <cell r="S120" t="str">
            <v/>
          </cell>
        </row>
        <row r="121">
          <cell r="A121" t="str">
            <v>LP_CritBest_01</v>
          </cell>
          <cell r="B121" t="str">
            <v>LP_CritBest</v>
          </cell>
          <cell r="C121" t="str">
            <v/>
          </cell>
          <cell r="D121">
            <v>1</v>
          </cell>
          <cell r="E121" t="str">
            <v>ChangeActorStatus</v>
          </cell>
          <cell r="H121" t="str">
            <v/>
          </cell>
          <cell r="I121">
            <v>-1</v>
          </cell>
          <cell r="J121">
            <v>0.33749999999999997</v>
          </cell>
          <cell r="M121" t="str">
            <v>CriticalPower</v>
          </cell>
          <cell r="O121">
            <v>20</v>
          </cell>
          <cell r="S121" t="str">
            <v/>
          </cell>
        </row>
        <row r="122">
          <cell r="A122" t="str">
            <v>LP_CritBest_02</v>
          </cell>
          <cell r="B122" t="str">
            <v>LP_CritBest</v>
          </cell>
          <cell r="C122" t="str">
            <v/>
          </cell>
          <cell r="D122">
            <v>2</v>
          </cell>
          <cell r="E122" t="str">
            <v>ChangeActorStatus</v>
          </cell>
          <cell r="H122" t="str">
            <v/>
          </cell>
          <cell r="I122">
            <v>-1</v>
          </cell>
          <cell r="J122">
            <v>0.7087500000000001</v>
          </cell>
          <cell r="M122" t="str">
            <v>CriticalPower</v>
          </cell>
          <cell r="O122">
            <v>20</v>
          </cell>
          <cell r="S122" t="str">
            <v/>
          </cell>
        </row>
        <row r="123">
          <cell r="A123" t="str">
            <v>LP_CritBest_03</v>
          </cell>
          <cell r="B123" t="str">
            <v>LP_CritBest</v>
          </cell>
          <cell r="C123" t="str">
            <v/>
          </cell>
          <cell r="D123">
            <v>3</v>
          </cell>
          <cell r="E123" t="str">
            <v>ChangeActorStatus</v>
          </cell>
          <cell r="H123" t="str">
            <v/>
          </cell>
          <cell r="I123">
            <v>-1</v>
          </cell>
          <cell r="J123">
            <v>1.1137500000000002</v>
          </cell>
          <cell r="M123" t="str">
            <v>CriticalPower</v>
          </cell>
          <cell r="O123">
            <v>20</v>
          </cell>
          <cell r="S123" t="str">
            <v/>
          </cell>
        </row>
        <row r="124">
          <cell r="A124" t="str">
            <v>LP_MaxHp_01</v>
          </cell>
          <cell r="B124" t="str">
            <v>LP_MaxHp</v>
          </cell>
          <cell r="C124" t="str">
            <v/>
          </cell>
          <cell r="D124">
            <v>1</v>
          </cell>
          <cell r="E124" t="str">
            <v>ChangeActorStatus</v>
          </cell>
          <cell r="H124" t="str">
            <v/>
          </cell>
          <cell r="I124">
            <v>-1</v>
          </cell>
          <cell r="J124">
            <v>6.25E-2</v>
          </cell>
          <cell r="M124" t="str">
            <v>MaxHpAddRate</v>
          </cell>
          <cell r="O124">
            <v>18</v>
          </cell>
          <cell r="S124" t="str">
            <v/>
          </cell>
        </row>
        <row r="125">
          <cell r="A125" t="str">
            <v>LP_MaxHp_02</v>
          </cell>
          <cell r="B125" t="str">
            <v>LP_MaxHp</v>
          </cell>
          <cell r="C125" t="str">
            <v/>
          </cell>
          <cell r="D125">
            <v>2</v>
          </cell>
          <cell r="E125" t="str">
            <v>ChangeActorStatus</v>
          </cell>
          <cell r="H125" t="str">
            <v/>
          </cell>
          <cell r="I125">
            <v>-1</v>
          </cell>
          <cell r="J125">
            <v>0.13125000000000001</v>
          </cell>
          <cell r="M125" t="str">
            <v>MaxHpAddRate</v>
          </cell>
          <cell r="O125">
            <v>18</v>
          </cell>
          <cell r="S125" t="str">
            <v/>
          </cell>
        </row>
        <row r="126">
          <cell r="A126" t="str">
            <v>LP_MaxHp_03</v>
          </cell>
          <cell r="B126" t="str">
            <v>LP_MaxHp</v>
          </cell>
          <cell r="C126" t="str">
            <v/>
          </cell>
          <cell r="D126">
            <v>3</v>
          </cell>
          <cell r="E126" t="str">
            <v>ChangeActorStatus</v>
          </cell>
          <cell r="H126" t="str">
            <v/>
          </cell>
          <cell r="I126">
            <v>-1</v>
          </cell>
          <cell r="J126">
            <v>0.20625000000000002</v>
          </cell>
          <cell r="M126" t="str">
            <v>MaxHpAddRate</v>
          </cell>
          <cell r="O126">
            <v>18</v>
          </cell>
          <cell r="S126" t="str">
            <v/>
          </cell>
        </row>
        <row r="127">
          <cell r="A127" t="str">
            <v>LP_MaxHp_04</v>
          </cell>
          <cell r="B127" t="str">
            <v>LP_MaxHp</v>
          </cell>
          <cell r="C127" t="str">
            <v/>
          </cell>
          <cell r="D127">
            <v>4</v>
          </cell>
          <cell r="E127" t="str">
            <v>ChangeActorStatus</v>
          </cell>
          <cell r="H127" t="str">
            <v/>
          </cell>
          <cell r="I127">
            <v>-1</v>
          </cell>
          <cell r="J127">
            <v>0.28749999999999998</v>
          </cell>
          <cell r="M127" t="str">
            <v>MaxHpAddRate</v>
          </cell>
          <cell r="O127">
            <v>18</v>
          </cell>
          <cell r="S127" t="str">
            <v/>
          </cell>
        </row>
        <row r="128">
          <cell r="A128" t="str">
            <v>LP_MaxHp_05</v>
          </cell>
          <cell r="B128" t="str">
            <v>LP_MaxHp</v>
          </cell>
          <cell r="C128" t="str">
            <v/>
          </cell>
          <cell r="D128">
            <v>5</v>
          </cell>
          <cell r="E128" t="str">
            <v>ChangeActorStatus</v>
          </cell>
          <cell r="H128" t="str">
            <v/>
          </cell>
          <cell r="I128">
            <v>-1</v>
          </cell>
          <cell r="J128">
            <v>0.375</v>
          </cell>
          <cell r="M128" t="str">
            <v>MaxHpAddRate</v>
          </cell>
          <cell r="O128">
            <v>18</v>
          </cell>
          <cell r="S128" t="str">
            <v/>
          </cell>
        </row>
        <row r="129">
          <cell r="A129" t="str">
            <v>LP_MaxHp_06</v>
          </cell>
          <cell r="B129" t="str">
            <v>LP_MaxHp</v>
          </cell>
          <cell r="C129" t="str">
            <v/>
          </cell>
          <cell r="D129">
            <v>6</v>
          </cell>
          <cell r="E129" t="str">
            <v>ChangeActorStatus</v>
          </cell>
          <cell r="H129" t="str">
            <v/>
          </cell>
          <cell r="I129">
            <v>-1</v>
          </cell>
          <cell r="J129">
            <v>0.46875</v>
          </cell>
          <cell r="M129" t="str">
            <v>MaxHpAddRate</v>
          </cell>
          <cell r="O129">
            <v>18</v>
          </cell>
          <cell r="S129" t="str">
            <v/>
          </cell>
        </row>
        <row r="130">
          <cell r="A130" t="str">
            <v>LP_MaxHp_07</v>
          </cell>
          <cell r="B130" t="str">
            <v>LP_MaxHp</v>
          </cell>
          <cell r="C130" t="str">
            <v/>
          </cell>
          <cell r="D130">
            <v>7</v>
          </cell>
          <cell r="E130" t="str">
            <v>ChangeActorStatus</v>
          </cell>
          <cell r="H130" t="str">
            <v/>
          </cell>
          <cell r="I130">
            <v>-1</v>
          </cell>
          <cell r="J130">
            <v>0.56875000000000009</v>
          </cell>
          <cell r="M130" t="str">
            <v>MaxHpAddRate</v>
          </cell>
          <cell r="O130">
            <v>18</v>
          </cell>
          <cell r="S130" t="str">
            <v/>
          </cell>
        </row>
        <row r="131">
          <cell r="A131" t="str">
            <v>LP_MaxHp_08</v>
          </cell>
          <cell r="B131" t="str">
            <v>LP_MaxHp</v>
          </cell>
          <cell r="C131" t="str">
            <v/>
          </cell>
          <cell r="D131">
            <v>8</v>
          </cell>
          <cell r="E131" t="str">
            <v>ChangeActorStatus</v>
          </cell>
          <cell r="H131" t="str">
            <v/>
          </cell>
          <cell r="I131">
            <v>-1</v>
          </cell>
          <cell r="J131">
            <v>0.67500000000000016</v>
          </cell>
          <cell r="M131" t="str">
            <v>MaxHpAddRate</v>
          </cell>
          <cell r="O131">
            <v>18</v>
          </cell>
          <cell r="S131" t="str">
            <v/>
          </cell>
        </row>
        <row r="132">
          <cell r="A132" t="str">
            <v>LP_MaxHp_09</v>
          </cell>
          <cell r="B132" t="str">
            <v>LP_MaxHp</v>
          </cell>
          <cell r="C132" t="str">
            <v/>
          </cell>
          <cell r="D132">
            <v>9</v>
          </cell>
          <cell r="E132" t="str">
            <v>ChangeActorStatus</v>
          </cell>
          <cell r="H132" t="str">
            <v/>
          </cell>
          <cell r="I132">
            <v>-1</v>
          </cell>
          <cell r="J132">
            <v>0.78749999999999998</v>
          </cell>
          <cell r="M132" t="str">
            <v>MaxHpAddRate</v>
          </cell>
          <cell r="O132">
            <v>18</v>
          </cell>
          <cell r="S132" t="str">
            <v/>
          </cell>
        </row>
        <row r="133">
          <cell r="A133" t="str">
            <v>LP_MaxHpBetter_01</v>
          </cell>
          <cell r="B133" t="str">
            <v>LP_MaxHpBetter</v>
          </cell>
          <cell r="C133" t="str">
            <v/>
          </cell>
          <cell r="D133">
            <v>1</v>
          </cell>
          <cell r="E133" t="str">
            <v>ChangeActorStatus</v>
          </cell>
          <cell r="H133" t="str">
            <v/>
          </cell>
          <cell r="I133">
            <v>-1</v>
          </cell>
          <cell r="J133">
            <v>0.10416666666666667</v>
          </cell>
          <cell r="M133" t="str">
            <v>MaxHpAddRate</v>
          </cell>
          <cell r="O133">
            <v>18</v>
          </cell>
          <cell r="S133" t="str">
            <v/>
          </cell>
        </row>
        <row r="134">
          <cell r="A134" t="str">
            <v>LP_MaxHpBetter_02</v>
          </cell>
          <cell r="B134" t="str">
            <v>LP_MaxHpBetter</v>
          </cell>
          <cell r="C134" t="str">
            <v/>
          </cell>
          <cell r="D134">
            <v>2</v>
          </cell>
          <cell r="E134" t="str">
            <v>ChangeActorStatus</v>
          </cell>
          <cell r="H134" t="str">
            <v/>
          </cell>
          <cell r="I134">
            <v>-1</v>
          </cell>
          <cell r="J134">
            <v>0.21875</v>
          </cell>
          <cell r="M134" t="str">
            <v>MaxHpAddRate</v>
          </cell>
          <cell r="O134">
            <v>18</v>
          </cell>
          <cell r="S134" t="str">
            <v/>
          </cell>
        </row>
        <row r="135">
          <cell r="A135" t="str">
            <v>LP_MaxHpBetter_03</v>
          </cell>
          <cell r="B135" t="str">
            <v>LP_MaxHpBetter</v>
          </cell>
          <cell r="C135" t="str">
            <v/>
          </cell>
          <cell r="D135">
            <v>3</v>
          </cell>
          <cell r="E135" t="str">
            <v>ChangeActorStatus</v>
          </cell>
          <cell r="H135" t="str">
            <v/>
          </cell>
          <cell r="I135">
            <v>-1</v>
          </cell>
          <cell r="J135">
            <v>0.34375</v>
          </cell>
          <cell r="M135" t="str">
            <v>MaxHpAddRate</v>
          </cell>
          <cell r="O135">
            <v>18</v>
          </cell>
          <cell r="S135" t="str">
            <v/>
          </cell>
        </row>
        <row r="136">
          <cell r="A136" t="str">
            <v>LP_MaxHpBetter_04</v>
          </cell>
          <cell r="B136" t="str">
            <v>LP_MaxHpBetter</v>
          </cell>
          <cell r="C136" t="str">
            <v/>
          </cell>
          <cell r="D136">
            <v>4</v>
          </cell>
          <cell r="E136" t="str">
            <v>ChangeActorStatus</v>
          </cell>
          <cell r="H136" t="str">
            <v/>
          </cell>
          <cell r="I136">
            <v>-1</v>
          </cell>
          <cell r="J136">
            <v>0.47916666666666669</v>
          </cell>
          <cell r="M136" t="str">
            <v>MaxHpAddRate</v>
          </cell>
          <cell r="O136">
            <v>18</v>
          </cell>
          <cell r="S136" t="str">
            <v/>
          </cell>
        </row>
        <row r="137">
          <cell r="A137" t="str">
            <v>LP_MaxHpBetter_05</v>
          </cell>
          <cell r="B137" t="str">
            <v>LP_MaxHpBetter</v>
          </cell>
          <cell r="C137" t="str">
            <v/>
          </cell>
          <cell r="D137">
            <v>5</v>
          </cell>
          <cell r="E137" t="str">
            <v>ChangeActorStatus</v>
          </cell>
          <cell r="H137" t="str">
            <v/>
          </cell>
          <cell r="I137">
            <v>-1</v>
          </cell>
          <cell r="J137">
            <v>0.625</v>
          </cell>
          <cell r="M137" t="str">
            <v>MaxHpAddRate</v>
          </cell>
          <cell r="O137">
            <v>18</v>
          </cell>
          <cell r="S137" t="str">
            <v/>
          </cell>
        </row>
        <row r="138">
          <cell r="A138" t="str">
            <v>LP_MaxHpBetter_06</v>
          </cell>
          <cell r="B138" t="str">
            <v>LP_MaxHpBetter</v>
          </cell>
          <cell r="C138" t="str">
            <v/>
          </cell>
          <cell r="D138">
            <v>6</v>
          </cell>
          <cell r="E138" t="str">
            <v>ChangeActorStatus</v>
          </cell>
          <cell r="H138" t="str">
            <v/>
          </cell>
          <cell r="I138">
            <v>-1</v>
          </cell>
          <cell r="J138">
            <v>0.78125</v>
          </cell>
          <cell r="M138" t="str">
            <v>MaxHpAddRate</v>
          </cell>
          <cell r="O138">
            <v>18</v>
          </cell>
          <cell r="S138" t="str">
            <v/>
          </cell>
        </row>
        <row r="139">
          <cell r="A139" t="str">
            <v>LP_MaxHpBetter_07</v>
          </cell>
          <cell r="B139" t="str">
            <v>LP_MaxHpBetter</v>
          </cell>
          <cell r="C139" t="str">
            <v/>
          </cell>
          <cell r="D139">
            <v>7</v>
          </cell>
          <cell r="E139" t="str">
            <v>ChangeActorStatus</v>
          </cell>
          <cell r="H139" t="str">
            <v/>
          </cell>
          <cell r="I139">
            <v>-1</v>
          </cell>
          <cell r="J139">
            <v>0.94791666666666663</v>
          </cell>
          <cell r="M139" t="str">
            <v>MaxHpAddRate</v>
          </cell>
          <cell r="O139">
            <v>18</v>
          </cell>
          <cell r="S139" t="str">
            <v/>
          </cell>
        </row>
        <row r="140">
          <cell r="A140" t="str">
            <v>LP_MaxHpBetter_08</v>
          </cell>
          <cell r="B140" t="str">
            <v>LP_MaxHpBetter</v>
          </cell>
          <cell r="C140" t="str">
            <v/>
          </cell>
          <cell r="D140">
            <v>8</v>
          </cell>
          <cell r="E140" t="str">
            <v>ChangeActorStatus</v>
          </cell>
          <cell r="H140" t="str">
            <v/>
          </cell>
          <cell r="I140">
            <v>-1</v>
          </cell>
          <cell r="J140">
            <v>1.125</v>
          </cell>
          <cell r="M140" t="str">
            <v>MaxHpAddRate</v>
          </cell>
          <cell r="O140">
            <v>18</v>
          </cell>
          <cell r="S140" t="str">
            <v/>
          </cell>
        </row>
        <row r="141">
          <cell r="A141" t="str">
            <v>LP_MaxHpBetter_09</v>
          </cell>
          <cell r="B141" t="str">
            <v>LP_MaxHpBetter</v>
          </cell>
          <cell r="C141" t="str">
            <v/>
          </cell>
          <cell r="D141">
            <v>9</v>
          </cell>
          <cell r="E141" t="str">
            <v>ChangeActorStatus</v>
          </cell>
          <cell r="H141" t="str">
            <v/>
          </cell>
          <cell r="I141">
            <v>-1</v>
          </cell>
          <cell r="J141">
            <v>1.3125</v>
          </cell>
          <cell r="M141" t="str">
            <v>MaxHpAddRate</v>
          </cell>
          <cell r="O141">
            <v>18</v>
          </cell>
          <cell r="S141" t="str">
            <v/>
          </cell>
        </row>
        <row r="142">
          <cell r="A142" t="str">
            <v>LP_MaxHpBest_01</v>
          </cell>
          <cell r="B142" t="str">
            <v>LP_MaxHpBest</v>
          </cell>
          <cell r="C142" t="str">
            <v/>
          </cell>
          <cell r="D142">
            <v>1</v>
          </cell>
          <cell r="E142" t="str">
            <v>ChangeActorStatus</v>
          </cell>
          <cell r="H142" t="str">
            <v/>
          </cell>
          <cell r="I142">
            <v>-1</v>
          </cell>
          <cell r="J142">
            <v>0.1875</v>
          </cell>
          <cell r="M142" t="str">
            <v>MaxHpAddRate</v>
          </cell>
          <cell r="O142">
            <v>18</v>
          </cell>
          <cell r="S142" t="str">
            <v/>
          </cell>
        </row>
        <row r="143">
          <cell r="A143" t="str">
            <v>LP_MaxHpBest_02</v>
          </cell>
          <cell r="B143" t="str">
            <v>LP_MaxHpBest</v>
          </cell>
          <cell r="C143" t="str">
            <v/>
          </cell>
          <cell r="D143">
            <v>2</v>
          </cell>
          <cell r="E143" t="str">
            <v>ChangeActorStatus</v>
          </cell>
          <cell r="H143" t="str">
            <v/>
          </cell>
          <cell r="I143">
            <v>-1</v>
          </cell>
          <cell r="J143">
            <v>0.39375000000000004</v>
          </cell>
          <cell r="M143" t="str">
            <v>MaxHpAddRate</v>
          </cell>
          <cell r="O143">
            <v>18</v>
          </cell>
          <cell r="S143" t="str">
            <v/>
          </cell>
        </row>
        <row r="144">
          <cell r="A144" t="str">
            <v>LP_MaxHpBest_03</v>
          </cell>
          <cell r="B144" t="str">
            <v>LP_MaxHpBest</v>
          </cell>
          <cell r="C144" t="str">
            <v/>
          </cell>
          <cell r="D144">
            <v>3</v>
          </cell>
          <cell r="E144" t="str">
            <v>ChangeActorStatus</v>
          </cell>
          <cell r="H144" t="str">
            <v/>
          </cell>
          <cell r="I144">
            <v>-1</v>
          </cell>
          <cell r="J144">
            <v>0.61875000000000013</v>
          </cell>
          <cell r="M144" t="str">
            <v>MaxHpAddRate</v>
          </cell>
          <cell r="O144">
            <v>18</v>
          </cell>
          <cell r="S144" t="str">
            <v/>
          </cell>
        </row>
        <row r="145">
          <cell r="A145" t="str">
            <v>LP_MaxHpBest_04</v>
          </cell>
          <cell r="B145" t="str">
            <v>LP_MaxHpBest</v>
          </cell>
          <cell r="C145" t="str">
            <v/>
          </cell>
          <cell r="D145">
            <v>4</v>
          </cell>
          <cell r="E145" t="str">
            <v>ChangeActorStatus</v>
          </cell>
          <cell r="H145" t="str">
            <v/>
          </cell>
          <cell r="I145">
            <v>-1</v>
          </cell>
          <cell r="J145">
            <v>0.86249999999999993</v>
          </cell>
          <cell r="M145" t="str">
            <v>MaxHpAddRate</v>
          </cell>
          <cell r="O145">
            <v>18</v>
          </cell>
          <cell r="S145" t="str">
            <v/>
          </cell>
        </row>
        <row r="146">
          <cell r="A146" t="str">
            <v>LP_MaxHpBest_05</v>
          </cell>
          <cell r="B146" t="str">
            <v>LP_MaxHpBest</v>
          </cell>
          <cell r="C146" t="str">
            <v/>
          </cell>
          <cell r="D146">
            <v>5</v>
          </cell>
          <cell r="E146" t="str">
            <v>ChangeActorStatus</v>
          </cell>
          <cell r="H146" t="str">
            <v/>
          </cell>
          <cell r="I146">
            <v>-1</v>
          </cell>
          <cell r="J146">
            <v>1.125</v>
          </cell>
          <cell r="M146" t="str">
            <v>MaxHpAddRate</v>
          </cell>
          <cell r="O146">
            <v>18</v>
          </cell>
          <cell r="S146" t="str">
            <v/>
          </cell>
        </row>
        <row r="147">
          <cell r="A147" t="str">
            <v>LP_ReduceDmgProjectile_01</v>
          </cell>
          <cell r="B147" t="str">
            <v>LP_ReduceDmgProjectile</v>
          </cell>
          <cell r="C147" t="str">
            <v/>
          </cell>
          <cell r="D147">
            <v>1</v>
          </cell>
          <cell r="E147" t="str">
            <v>ReduceDamage</v>
          </cell>
          <cell r="H147" t="str">
            <v/>
          </cell>
          <cell r="J147">
            <v>9.9999999999999992E-2</v>
          </cell>
          <cell r="O147" t="str">
            <v/>
          </cell>
          <cell r="S147" t="str">
            <v/>
          </cell>
        </row>
        <row r="148">
          <cell r="A148" t="str">
            <v>LP_ReduceDmgProjectile_02</v>
          </cell>
          <cell r="B148" t="str">
            <v>LP_ReduceDmgProjectile</v>
          </cell>
          <cell r="C148" t="str">
            <v/>
          </cell>
          <cell r="D148">
            <v>2</v>
          </cell>
          <cell r="E148" t="str">
            <v>ReduceDamage</v>
          </cell>
          <cell r="H148" t="str">
            <v/>
          </cell>
          <cell r="J148">
            <v>0.21</v>
          </cell>
          <cell r="O148" t="str">
            <v/>
          </cell>
          <cell r="S148" t="str">
            <v/>
          </cell>
        </row>
        <row r="149">
          <cell r="A149" t="str">
            <v>LP_ReduceDmgProjectile_03</v>
          </cell>
          <cell r="B149" t="str">
            <v>LP_ReduceDmgProjectile</v>
          </cell>
          <cell r="C149" t="str">
            <v/>
          </cell>
          <cell r="D149">
            <v>3</v>
          </cell>
          <cell r="E149" t="str">
            <v>ReduceDamage</v>
          </cell>
          <cell r="H149" t="str">
            <v/>
          </cell>
          <cell r="J149">
            <v>0.33</v>
          </cell>
          <cell r="O149" t="str">
            <v/>
          </cell>
          <cell r="S149" t="str">
            <v/>
          </cell>
        </row>
        <row r="150">
          <cell r="A150" t="str">
            <v>LP_ReduceDmgProjectile_04</v>
          </cell>
          <cell r="B150" t="str">
            <v>LP_ReduceDmgProjectile</v>
          </cell>
          <cell r="C150" t="str">
            <v/>
          </cell>
          <cell r="D150">
            <v>4</v>
          </cell>
          <cell r="E150" t="str">
            <v>ReduceDamage</v>
          </cell>
          <cell r="H150" t="str">
            <v/>
          </cell>
          <cell r="J150">
            <v>0.45999999999999996</v>
          </cell>
          <cell r="O150" t="str">
            <v/>
          </cell>
          <cell r="S150" t="str">
            <v/>
          </cell>
        </row>
        <row r="151">
          <cell r="A151" t="str">
            <v>LP_ReduceDmgProjectile_05</v>
          </cell>
          <cell r="B151" t="str">
            <v>LP_ReduceDmgProjectile</v>
          </cell>
          <cell r="C151" t="str">
            <v/>
          </cell>
          <cell r="D151">
            <v>5</v>
          </cell>
          <cell r="E151" t="str">
            <v>ReduceDamage</v>
          </cell>
          <cell r="H151" t="str">
            <v/>
          </cell>
          <cell r="J151">
            <v>0.6</v>
          </cell>
          <cell r="O151" t="str">
            <v/>
          </cell>
          <cell r="S151" t="str">
            <v/>
          </cell>
        </row>
        <row r="152">
          <cell r="A152" t="str">
            <v>LP_ReduceDmgProjectile_06</v>
          </cell>
          <cell r="B152" t="str">
            <v>LP_ReduceDmgProjectile</v>
          </cell>
          <cell r="C152" t="str">
            <v/>
          </cell>
          <cell r="D152">
            <v>6</v>
          </cell>
          <cell r="E152" t="str">
            <v>ReduceDamage</v>
          </cell>
          <cell r="H152" t="str">
            <v/>
          </cell>
          <cell r="J152">
            <v>0.75</v>
          </cell>
          <cell r="O152" t="str">
            <v/>
          </cell>
          <cell r="S152" t="str">
            <v/>
          </cell>
        </row>
        <row r="153">
          <cell r="A153" t="str">
            <v>LP_ReduceDmgProjectile_07</v>
          </cell>
          <cell r="B153" t="str">
            <v>LP_ReduceDmgProjectile</v>
          </cell>
          <cell r="C153" t="str">
            <v/>
          </cell>
          <cell r="D153">
            <v>7</v>
          </cell>
          <cell r="E153" t="str">
            <v>ReduceDamage</v>
          </cell>
          <cell r="H153" t="str">
            <v/>
          </cell>
          <cell r="J153">
            <v>0.91000000000000014</v>
          </cell>
          <cell r="O153" t="str">
            <v/>
          </cell>
          <cell r="S153" t="str">
            <v/>
          </cell>
        </row>
        <row r="154">
          <cell r="A154" t="str">
            <v>LP_ReduceDmgProjectile_08</v>
          </cell>
          <cell r="B154" t="str">
            <v>LP_ReduceDmgProjectile</v>
          </cell>
          <cell r="C154" t="str">
            <v/>
          </cell>
          <cell r="D154">
            <v>8</v>
          </cell>
          <cell r="E154" t="str">
            <v>ReduceDamage</v>
          </cell>
          <cell r="H154" t="str">
            <v/>
          </cell>
          <cell r="J154">
            <v>1.08</v>
          </cell>
          <cell r="O154" t="str">
            <v/>
          </cell>
          <cell r="S154" t="str">
            <v/>
          </cell>
        </row>
        <row r="155">
          <cell r="A155" t="str">
            <v>LP_ReduceDmgProjectile_09</v>
          </cell>
          <cell r="B155" t="str">
            <v>LP_ReduceDmgProjectile</v>
          </cell>
          <cell r="C155" t="str">
            <v/>
          </cell>
          <cell r="D155">
            <v>9</v>
          </cell>
          <cell r="E155" t="str">
            <v>ReduceDamage</v>
          </cell>
          <cell r="H155" t="str">
            <v/>
          </cell>
          <cell r="J155">
            <v>1.26</v>
          </cell>
          <cell r="O155" t="str">
            <v/>
          </cell>
          <cell r="S155" t="str">
            <v/>
          </cell>
        </row>
        <row r="156">
          <cell r="A156" t="str">
            <v>LP_ReduceDmgProjectileBetter_01</v>
          </cell>
          <cell r="B156" t="str">
            <v>LP_ReduceDmgProjectileBetter</v>
          </cell>
          <cell r="C156" t="str">
            <v/>
          </cell>
          <cell r="D156">
            <v>1</v>
          </cell>
          <cell r="E156" t="str">
            <v>ReduceDamage</v>
          </cell>
          <cell r="H156" t="str">
            <v/>
          </cell>
          <cell r="J156">
            <v>0.16666666666666666</v>
          </cell>
          <cell r="O156" t="str">
            <v/>
          </cell>
          <cell r="S156" t="str">
            <v/>
          </cell>
        </row>
        <row r="157">
          <cell r="A157" t="str">
            <v>LP_ReduceDmgProjectileBetter_02</v>
          </cell>
          <cell r="B157" t="str">
            <v>LP_ReduceDmgProjectileBetter</v>
          </cell>
          <cell r="C157" t="str">
            <v/>
          </cell>
          <cell r="D157">
            <v>2</v>
          </cell>
          <cell r="E157" t="str">
            <v>ReduceDamage</v>
          </cell>
          <cell r="H157" t="str">
            <v/>
          </cell>
          <cell r="J157">
            <v>0.35000000000000003</v>
          </cell>
          <cell r="O157" t="str">
            <v/>
          </cell>
          <cell r="S157" t="str">
            <v/>
          </cell>
        </row>
        <row r="158">
          <cell r="A158" t="str">
            <v>LP_ReduceDmgProjectileBetter_03</v>
          </cell>
          <cell r="B158" t="str">
            <v>LP_ReduceDmgProjectileBetter</v>
          </cell>
          <cell r="C158" t="str">
            <v/>
          </cell>
          <cell r="D158">
            <v>3</v>
          </cell>
          <cell r="E158" t="str">
            <v>ReduceDamage</v>
          </cell>
          <cell r="H158" t="str">
            <v/>
          </cell>
          <cell r="J158">
            <v>0.55000000000000004</v>
          </cell>
          <cell r="O158" t="str">
            <v/>
          </cell>
          <cell r="S158" t="str">
            <v/>
          </cell>
        </row>
        <row r="159">
          <cell r="A159" t="str">
            <v>LP_ReduceDmgProjectileBetter_04</v>
          </cell>
          <cell r="B159" t="str">
            <v>LP_ReduceDmgProjectileBetter</v>
          </cell>
          <cell r="C159" t="str">
            <v/>
          </cell>
          <cell r="D159">
            <v>4</v>
          </cell>
          <cell r="E159" t="str">
            <v>ReduceDamage</v>
          </cell>
          <cell r="H159" t="str">
            <v/>
          </cell>
          <cell r="J159">
            <v>0.76666666666666661</v>
          </cell>
          <cell r="O159" t="str">
            <v/>
          </cell>
          <cell r="S159" t="str">
            <v/>
          </cell>
        </row>
        <row r="160">
          <cell r="A160" t="str">
            <v>LP_ReduceDmgProjectileBetter_05</v>
          </cell>
          <cell r="B160" t="str">
            <v>LP_ReduceDmgProjectileBetter</v>
          </cell>
          <cell r="C160" t="str">
            <v/>
          </cell>
          <cell r="D160">
            <v>5</v>
          </cell>
          <cell r="E160" t="str">
            <v>ReduceDamage</v>
          </cell>
          <cell r="H160" t="str">
            <v/>
          </cell>
          <cell r="J160">
            <v>1</v>
          </cell>
          <cell r="O160" t="str">
            <v/>
          </cell>
          <cell r="S160" t="str">
            <v/>
          </cell>
        </row>
        <row r="161">
          <cell r="A161" t="str">
            <v>LP_ReduceDmgProjectileBetter_06</v>
          </cell>
          <cell r="B161" t="str">
            <v>LP_ReduceDmgProjectileBetter</v>
          </cell>
          <cell r="C161" t="str">
            <v/>
          </cell>
          <cell r="D161">
            <v>6</v>
          </cell>
          <cell r="E161" t="str">
            <v>ReduceDamage</v>
          </cell>
          <cell r="H161" t="str">
            <v/>
          </cell>
          <cell r="J161">
            <v>1.25</v>
          </cell>
          <cell r="O161" t="str">
            <v/>
          </cell>
          <cell r="S161" t="str">
            <v/>
          </cell>
        </row>
        <row r="162">
          <cell r="A162" t="str">
            <v>LP_ReduceDmgProjectileBetter_07</v>
          </cell>
          <cell r="B162" t="str">
            <v>LP_ReduceDmgProjectileBetter</v>
          </cell>
          <cell r="C162" t="str">
            <v/>
          </cell>
          <cell r="D162">
            <v>7</v>
          </cell>
          <cell r="E162" t="str">
            <v>ReduceDamage</v>
          </cell>
          <cell r="H162" t="str">
            <v/>
          </cell>
          <cell r="J162">
            <v>1.5166666666666666</v>
          </cell>
          <cell r="O162" t="str">
            <v/>
          </cell>
          <cell r="S162" t="str">
            <v/>
          </cell>
        </row>
        <row r="163">
          <cell r="A163" t="str">
            <v>LP_ReduceDmgProjectileBetter_08</v>
          </cell>
          <cell r="B163" t="str">
            <v>LP_ReduceDmgProjectileBetter</v>
          </cell>
          <cell r="C163" t="str">
            <v/>
          </cell>
          <cell r="D163">
            <v>8</v>
          </cell>
          <cell r="E163" t="str">
            <v>ReduceDamage</v>
          </cell>
          <cell r="H163" t="str">
            <v/>
          </cell>
          <cell r="J163">
            <v>1.8</v>
          </cell>
          <cell r="O163" t="str">
            <v/>
          </cell>
          <cell r="S163" t="str">
            <v/>
          </cell>
        </row>
        <row r="164">
          <cell r="A164" t="str">
            <v>LP_ReduceDmgProjectileBetter_09</v>
          </cell>
          <cell r="B164" t="str">
            <v>LP_ReduceDmgProjectileBetter</v>
          </cell>
          <cell r="C164" t="str">
            <v/>
          </cell>
          <cell r="D164">
            <v>9</v>
          </cell>
          <cell r="E164" t="str">
            <v>ReduceDamage</v>
          </cell>
          <cell r="H164" t="str">
            <v/>
          </cell>
          <cell r="J164">
            <v>2.1</v>
          </cell>
          <cell r="O164" t="str">
            <v/>
          </cell>
          <cell r="S164" t="str">
            <v/>
          </cell>
        </row>
        <row r="165">
          <cell r="A165" t="str">
            <v>LP_ReduceDmgMelee_01</v>
          </cell>
          <cell r="B165" t="str">
            <v>LP_ReduceDmgMelee</v>
          </cell>
          <cell r="C165" t="str">
            <v/>
          </cell>
          <cell r="D165">
            <v>1</v>
          </cell>
          <cell r="E165" t="str">
            <v>ReduceDamage</v>
          </cell>
          <cell r="H165" t="str">
            <v/>
          </cell>
          <cell r="I165">
            <v>9.9999999999999992E-2</v>
          </cell>
          <cell r="O165" t="str">
            <v/>
          </cell>
          <cell r="S165" t="str">
            <v/>
          </cell>
        </row>
        <row r="166">
          <cell r="A166" t="str">
            <v>LP_ReduceDmgMelee_02</v>
          </cell>
          <cell r="B166" t="str">
            <v>LP_ReduceDmgMelee</v>
          </cell>
          <cell r="C166" t="str">
            <v/>
          </cell>
          <cell r="D166">
            <v>2</v>
          </cell>
          <cell r="E166" t="str">
            <v>ReduceDamage</v>
          </cell>
          <cell r="H166" t="str">
            <v/>
          </cell>
          <cell r="I166">
            <v>0.21</v>
          </cell>
          <cell r="O166" t="str">
            <v/>
          </cell>
          <cell r="S166" t="str">
            <v/>
          </cell>
        </row>
        <row r="167">
          <cell r="A167" t="str">
            <v>LP_ReduceDmgMelee_03</v>
          </cell>
          <cell r="B167" t="str">
            <v>LP_ReduceDmgMelee</v>
          </cell>
          <cell r="C167" t="str">
            <v/>
          </cell>
          <cell r="D167">
            <v>3</v>
          </cell>
          <cell r="E167" t="str">
            <v>ReduceDamage</v>
          </cell>
          <cell r="H167" t="str">
            <v/>
          </cell>
          <cell r="I167">
            <v>0.33</v>
          </cell>
          <cell r="O167" t="str">
            <v/>
          </cell>
          <cell r="S167" t="str">
            <v/>
          </cell>
        </row>
        <row r="168">
          <cell r="A168" t="str">
            <v>LP_ReduceDmgMelee_04</v>
          </cell>
          <cell r="B168" t="str">
            <v>LP_ReduceDmgMelee</v>
          </cell>
          <cell r="C168" t="str">
            <v/>
          </cell>
          <cell r="D168">
            <v>4</v>
          </cell>
          <cell r="E168" t="str">
            <v>ReduceDamage</v>
          </cell>
          <cell r="H168" t="str">
            <v/>
          </cell>
          <cell r="I168">
            <v>0.45999999999999996</v>
          </cell>
          <cell r="O168" t="str">
            <v/>
          </cell>
          <cell r="S168" t="str">
            <v/>
          </cell>
        </row>
        <row r="169">
          <cell r="A169" t="str">
            <v>LP_ReduceDmgMelee_05</v>
          </cell>
          <cell r="B169" t="str">
            <v>LP_ReduceDmgMelee</v>
          </cell>
          <cell r="C169" t="str">
            <v/>
          </cell>
          <cell r="D169">
            <v>5</v>
          </cell>
          <cell r="E169" t="str">
            <v>ReduceDamage</v>
          </cell>
          <cell r="H169" t="str">
            <v/>
          </cell>
          <cell r="I169">
            <v>0.6</v>
          </cell>
          <cell r="O169" t="str">
            <v/>
          </cell>
          <cell r="S169" t="str">
            <v/>
          </cell>
        </row>
        <row r="170">
          <cell r="A170" t="str">
            <v>LP_ReduceDmgMelee_06</v>
          </cell>
          <cell r="B170" t="str">
            <v>LP_ReduceDmgMelee</v>
          </cell>
          <cell r="C170" t="str">
            <v/>
          </cell>
          <cell r="D170">
            <v>6</v>
          </cell>
          <cell r="E170" t="str">
            <v>ReduceDamage</v>
          </cell>
          <cell r="H170" t="str">
            <v/>
          </cell>
          <cell r="I170">
            <v>0.75</v>
          </cell>
          <cell r="O170" t="str">
            <v/>
          </cell>
          <cell r="S170" t="str">
            <v/>
          </cell>
        </row>
        <row r="171">
          <cell r="A171" t="str">
            <v>LP_ReduceDmgMelee_07</v>
          </cell>
          <cell r="B171" t="str">
            <v>LP_ReduceDmgMelee</v>
          </cell>
          <cell r="C171" t="str">
            <v/>
          </cell>
          <cell r="D171">
            <v>7</v>
          </cell>
          <cell r="E171" t="str">
            <v>ReduceDamage</v>
          </cell>
          <cell r="H171" t="str">
            <v/>
          </cell>
          <cell r="I171">
            <v>0.91000000000000014</v>
          </cell>
          <cell r="O171" t="str">
            <v/>
          </cell>
          <cell r="S171" t="str">
            <v/>
          </cell>
        </row>
        <row r="172">
          <cell r="A172" t="str">
            <v>LP_ReduceDmgMelee_08</v>
          </cell>
          <cell r="B172" t="str">
            <v>LP_ReduceDmgMelee</v>
          </cell>
          <cell r="C172" t="str">
            <v/>
          </cell>
          <cell r="D172">
            <v>8</v>
          </cell>
          <cell r="E172" t="str">
            <v>ReduceDamage</v>
          </cell>
          <cell r="H172" t="str">
            <v/>
          </cell>
          <cell r="I172">
            <v>1.08</v>
          </cell>
          <cell r="O172" t="str">
            <v/>
          </cell>
          <cell r="S172" t="str">
            <v/>
          </cell>
        </row>
        <row r="173">
          <cell r="A173" t="str">
            <v>LP_ReduceDmgMelee_09</v>
          </cell>
          <cell r="B173" t="str">
            <v>LP_ReduceDmgMelee</v>
          </cell>
          <cell r="C173" t="str">
            <v/>
          </cell>
          <cell r="D173">
            <v>9</v>
          </cell>
          <cell r="E173" t="str">
            <v>ReduceDamage</v>
          </cell>
          <cell r="H173" t="str">
            <v/>
          </cell>
          <cell r="I173">
            <v>1.26</v>
          </cell>
          <cell r="O173" t="str">
            <v/>
          </cell>
          <cell r="S173" t="str">
            <v/>
          </cell>
        </row>
        <row r="174">
          <cell r="A174" t="str">
            <v>LP_ReduceDmgMeleeBetter_01</v>
          </cell>
          <cell r="B174" t="str">
            <v>LP_ReduceDmgMeleeBetter</v>
          </cell>
          <cell r="C174" t="str">
            <v/>
          </cell>
          <cell r="D174">
            <v>1</v>
          </cell>
          <cell r="E174" t="str">
            <v>ReduceDamage</v>
          </cell>
          <cell r="H174" t="str">
            <v/>
          </cell>
          <cell r="I174">
            <v>0.16666666666666666</v>
          </cell>
          <cell r="O174" t="str">
            <v/>
          </cell>
          <cell r="S174" t="str">
            <v/>
          </cell>
        </row>
        <row r="175">
          <cell r="A175" t="str">
            <v>LP_ReduceDmgMeleeBetter_02</v>
          </cell>
          <cell r="B175" t="str">
            <v>LP_ReduceDmgMeleeBetter</v>
          </cell>
          <cell r="C175" t="str">
            <v/>
          </cell>
          <cell r="D175">
            <v>2</v>
          </cell>
          <cell r="E175" t="str">
            <v>ReduceDamage</v>
          </cell>
          <cell r="H175" t="str">
            <v/>
          </cell>
          <cell r="I175">
            <v>0.35000000000000003</v>
          </cell>
          <cell r="O175" t="str">
            <v/>
          </cell>
          <cell r="S175" t="str">
            <v/>
          </cell>
        </row>
        <row r="176">
          <cell r="A176" t="str">
            <v>LP_ReduceDmgMeleeBetter_03</v>
          </cell>
          <cell r="B176" t="str">
            <v>LP_ReduceDmgMeleeBetter</v>
          </cell>
          <cell r="C176" t="str">
            <v/>
          </cell>
          <cell r="D176">
            <v>3</v>
          </cell>
          <cell r="E176" t="str">
            <v>ReduceDamage</v>
          </cell>
          <cell r="H176" t="str">
            <v/>
          </cell>
          <cell r="I176">
            <v>0.55000000000000004</v>
          </cell>
          <cell r="O176" t="str">
            <v/>
          </cell>
          <cell r="S176" t="str">
            <v/>
          </cell>
        </row>
        <row r="177">
          <cell r="A177" t="str">
            <v>LP_ReduceDmgMeleeBetter_04</v>
          </cell>
          <cell r="B177" t="str">
            <v>LP_ReduceDmgMeleeBetter</v>
          </cell>
          <cell r="C177" t="str">
            <v/>
          </cell>
          <cell r="D177">
            <v>4</v>
          </cell>
          <cell r="E177" t="str">
            <v>ReduceDamage</v>
          </cell>
          <cell r="H177" t="str">
            <v/>
          </cell>
          <cell r="I177">
            <v>0.76666666666666661</v>
          </cell>
          <cell r="O177" t="str">
            <v/>
          </cell>
          <cell r="S177" t="str">
            <v/>
          </cell>
        </row>
        <row r="178">
          <cell r="A178" t="str">
            <v>LP_ReduceDmgMeleeBetter_05</v>
          </cell>
          <cell r="B178" t="str">
            <v>LP_ReduceDmgMeleeBetter</v>
          </cell>
          <cell r="C178" t="str">
            <v/>
          </cell>
          <cell r="D178">
            <v>5</v>
          </cell>
          <cell r="E178" t="str">
            <v>ReduceDamage</v>
          </cell>
          <cell r="H178" t="str">
            <v/>
          </cell>
          <cell r="I178">
            <v>1</v>
          </cell>
          <cell r="O178" t="str">
            <v/>
          </cell>
          <cell r="S178" t="str">
            <v/>
          </cell>
        </row>
        <row r="179">
          <cell r="A179" t="str">
            <v>LP_ReduceDmgMeleeBetter_06</v>
          </cell>
          <cell r="B179" t="str">
            <v>LP_ReduceDmgMeleeBetter</v>
          </cell>
          <cell r="C179" t="str">
            <v/>
          </cell>
          <cell r="D179">
            <v>6</v>
          </cell>
          <cell r="E179" t="str">
            <v>ReduceDamage</v>
          </cell>
          <cell r="H179" t="str">
            <v/>
          </cell>
          <cell r="I179">
            <v>1.25</v>
          </cell>
          <cell r="O179" t="str">
            <v/>
          </cell>
          <cell r="S179" t="str">
            <v/>
          </cell>
        </row>
        <row r="180">
          <cell r="A180" t="str">
            <v>LP_ReduceDmgMeleeBetter_07</v>
          </cell>
          <cell r="B180" t="str">
            <v>LP_ReduceDmgMeleeBetter</v>
          </cell>
          <cell r="C180" t="str">
            <v/>
          </cell>
          <cell r="D180">
            <v>7</v>
          </cell>
          <cell r="E180" t="str">
            <v>ReduceDamage</v>
          </cell>
          <cell r="H180" t="str">
            <v/>
          </cell>
          <cell r="I180">
            <v>1.5166666666666666</v>
          </cell>
          <cell r="O180" t="str">
            <v/>
          </cell>
          <cell r="S180" t="str">
            <v/>
          </cell>
        </row>
        <row r="181">
          <cell r="A181" t="str">
            <v>LP_ReduceDmgMeleeBetter_08</v>
          </cell>
          <cell r="B181" t="str">
            <v>LP_ReduceDmgMeleeBetter</v>
          </cell>
          <cell r="C181" t="str">
            <v/>
          </cell>
          <cell r="D181">
            <v>8</v>
          </cell>
          <cell r="E181" t="str">
            <v>ReduceDamage</v>
          </cell>
          <cell r="H181" t="str">
            <v/>
          </cell>
          <cell r="I181">
            <v>1.8</v>
          </cell>
          <cell r="O181" t="str">
            <v/>
          </cell>
          <cell r="S181" t="str">
            <v/>
          </cell>
        </row>
        <row r="182">
          <cell r="A182" t="str">
            <v>LP_ReduceDmgMeleeBetter_09</v>
          </cell>
          <cell r="B182" t="str">
            <v>LP_ReduceDmgMeleeBetter</v>
          </cell>
          <cell r="C182" t="str">
            <v/>
          </cell>
          <cell r="D182">
            <v>9</v>
          </cell>
          <cell r="E182" t="str">
            <v>ReduceDamage</v>
          </cell>
          <cell r="H182" t="str">
            <v/>
          </cell>
          <cell r="I182">
            <v>2.1</v>
          </cell>
          <cell r="O182" t="str">
            <v/>
          </cell>
          <cell r="S182" t="str">
            <v/>
          </cell>
        </row>
        <row r="183">
          <cell r="A183" t="str">
            <v>LP_ReduceDmgClose_01</v>
          </cell>
          <cell r="B183" t="str">
            <v>LP_ReduceDmgClose</v>
          </cell>
          <cell r="C183" t="str">
            <v/>
          </cell>
          <cell r="D183">
            <v>1</v>
          </cell>
          <cell r="E183" t="str">
            <v>ReduceDamage</v>
          </cell>
          <cell r="H183" t="str">
            <v/>
          </cell>
          <cell r="K183">
            <v>9.9999999999999992E-2</v>
          </cell>
          <cell r="O183" t="str">
            <v/>
          </cell>
          <cell r="S183" t="str">
            <v/>
          </cell>
        </row>
        <row r="184">
          <cell r="A184" t="str">
            <v>LP_ReduceDmgClose_02</v>
          </cell>
          <cell r="B184" t="str">
            <v>LP_ReduceDmgClose</v>
          </cell>
          <cell r="C184" t="str">
            <v/>
          </cell>
          <cell r="D184">
            <v>2</v>
          </cell>
          <cell r="E184" t="str">
            <v>ReduceDamage</v>
          </cell>
          <cell r="H184" t="str">
            <v/>
          </cell>
          <cell r="K184">
            <v>0.21</v>
          </cell>
          <cell r="O184" t="str">
            <v/>
          </cell>
          <cell r="S184" t="str">
            <v/>
          </cell>
        </row>
        <row r="185">
          <cell r="A185" t="str">
            <v>LP_ReduceDmgClose_03</v>
          </cell>
          <cell r="B185" t="str">
            <v>LP_ReduceDmgClose</v>
          </cell>
          <cell r="C185" t="str">
            <v/>
          </cell>
          <cell r="D185">
            <v>3</v>
          </cell>
          <cell r="E185" t="str">
            <v>ReduceDamage</v>
          </cell>
          <cell r="H185" t="str">
            <v/>
          </cell>
          <cell r="K185">
            <v>0.33</v>
          </cell>
          <cell r="O185" t="str">
            <v/>
          </cell>
          <cell r="S185" t="str">
            <v/>
          </cell>
        </row>
        <row r="186">
          <cell r="A186" t="str">
            <v>LP_ReduceDmgClose_04</v>
          </cell>
          <cell r="B186" t="str">
            <v>LP_ReduceDmgClose</v>
          </cell>
          <cell r="C186" t="str">
            <v/>
          </cell>
          <cell r="D186">
            <v>4</v>
          </cell>
          <cell r="E186" t="str">
            <v>ReduceDamage</v>
          </cell>
          <cell r="H186" t="str">
            <v/>
          </cell>
          <cell r="K186">
            <v>0.45999999999999996</v>
          </cell>
          <cell r="O186" t="str">
            <v/>
          </cell>
          <cell r="S186" t="str">
            <v/>
          </cell>
        </row>
        <row r="187">
          <cell r="A187" t="str">
            <v>LP_ReduceDmgClose_05</v>
          </cell>
          <cell r="B187" t="str">
            <v>LP_ReduceDmgClose</v>
          </cell>
          <cell r="C187" t="str">
            <v/>
          </cell>
          <cell r="D187">
            <v>5</v>
          </cell>
          <cell r="E187" t="str">
            <v>ReduceDamage</v>
          </cell>
          <cell r="H187" t="str">
            <v/>
          </cell>
          <cell r="K187">
            <v>0.6</v>
          </cell>
          <cell r="O187" t="str">
            <v/>
          </cell>
          <cell r="S187" t="str">
            <v/>
          </cell>
        </row>
        <row r="188">
          <cell r="A188" t="str">
            <v>LP_ReduceDmgClose_06</v>
          </cell>
          <cell r="B188" t="str">
            <v>LP_ReduceDmgClose</v>
          </cell>
          <cell r="C188" t="str">
            <v/>
          </cell>
          <cell r="D188">
            <v>6</v>
          </cell>
          <cell r="E188" t="str">
            <v>ReduceDamage</v>
          </cell>
          <cell r="H188" t="str">
            <v/>
          </cell>
          <cell r="K188">
            <v>0.75</v>
          </cell>
          <cell r="O188" t="str">
            <v/>
          </cell>
          <cell r="S188" t="str">
            <v/>
          </cell>
        </row>
        <row r="189">
          <cell r="A189" t="str">
            <v>LP_ReduceDmgClose_07</v>
          </cell>
          <cell r="B189" t="str">
            <v>LP_ReduceDmgClose</v>
          </cell>
          <cell r="C189" t="str">
            <v/>
          </cell>
          <cell r="D189">
            <v>7</v>
          </cell>
          <cell r="E189" t="str">
            <v>ReduceDamage</v>
          </cell>
          <cell r="H189" t="str">
            <v/>
          </cell>
          <cell r="K189">
            <v>0.91000000000000014</v>
          </cell>
          <cell r="O189" t="str">
            <v/>
          </cell>
          <cell r="S189" t="str">
            <v/>
          </cell>
        </row>
        <row r="190">
          <cell r="A190" t="str">
            <v>LP_ReduceDmgClose_08</v>
          </cell>
          <cell r="B190" t="str">
            <v>LP_ReduceDmgClose</v>
          </cell>
          <cell r="C190" t="str">
            <v/>
          </cell>
          <cell r="D190">
            <v>8</v>
          </cell>
          <cell r="E190" t="str">
            <v>ReduceDamage</v>
          </cell>
          <cell r="H190" t="str">
            <v/>
          </cell>
          <cell r="K190">
            <v>1.08</v>
          </cell>
          <cell r="O190" t="str">
            <v/>
          </cell>
          <cell r="S190" t="str">
            <v/>
          </cell>
        </row>
        <row r="191">
          <cell r="A191" t="str">
            <v>LP_ReduceDmgClose_09</v>
          </cell>
          <cell r="B191" t="str">
            <v>LP_ReduceDmgClose</v>
          </cell>
          <cell r="C191" t="str">
            <v/>
          </cell>
          <cell r="D191">
            <v>9</v>
          </cell>
          <cell r="E191" t="str">
            <v>ReduceDamage</v>
          </cell>
          <cell r="H191" t="str">
            <v/>
          </cell>
          <cell r="K191">
            <v>1.26</v>
          </cell>
          <cell r="O191" t="str">
            <v/>
          </cell>
          <cell r="S191" t="str">
            <v/>
          </cell>
        </row>
        <row r="192">
          <cell r="A192" t="str">
            <v>LP_ReduceDmgCloseBetter_01</v>
          </cell>
          <cell r="B192" t="str">
            <v>LP_ReduceDmgCloseBetter</v>
          </cell>
          <cell r="C192" t="str">
            <v/>
          </cell>
          <cell r="D192">
            <v>1</v>
          </cell>
          <cell r="E192" t="str">
            <v>ReduceDamage</v>
          </cell>
          <cell r="H192" t="str">
            <v/>
          </cell>
          <cell r="K192">
            <v>0.16666666666666666</v>
          </cell>
          <cell r="O192" t="str">
            <v/>
          </cell>
          <cell r="S192" t="str">
            <v/>
          </cell>
        </row>
        <row r="193">
          <cell r="A193" t="str">
            <v>LP_ReduceDmgCloseBetter_02</v>
          </cell>
          <cell r="B193" t="str">
            <v>LP_ReduceDmgCloseBetter</v>
          </cell>
          <cell r="C193" t="str">
            <v/>
          </cell>
          <cell r="D193">
            <v>2</v>
          </cell>
          <cell r="E193" t="str">
            <v>ReduceDamage</v>
          </cell>
          <cell r="H193" t="str">
            <v/>
          </cell>
          <cell r="K193">
            <v>0.35000000000000003</v>
          </cell>
          <cell r="O193" t="str">
            <v/>
          </cell>
          <cell r="S193" t="str">
            <v/>
          </cell>
        </row>
        <row r="194">
          <cell r="A194" t="str">
            <v>LP_ReduceDmgCloseBetter_03</v>
          </cell>
          <cell r="B194" t="str">
            <v>LP_ReduceDmgCloseBetter</v>
          </cell>
          <cell r="C194" t="str">
            <v/>
          </cell>
          <cell r="D194">
            <v>3</v>
          </cell>
          <cell r="E194" t="str">
            <v>ReduceDamage</v>
          </cell>
          <cell r="H194" t="str">
            <v/>
          </cell>
          <cell r="K194">
            <v>0.55000000000000004</v>
          </cell>
          <cell r="O194" t="str">
            <v/>
          </cell>
          <cell r="S194" t="str">
            <v/>
          </cell>
        </row>
        <row r="195">
          <cell r="A195" t="str">
            <v>LP_ReduceDmgCloseBetter_04</v>
          </cell>
          <cell r="B195" t="str">
            <v>LP_ReduceDmgCloseBetter</v>
          </cell>
          <cell r="C195" t="str">
            <v/>
          </cell>
          <cell r="D195">
            <v>4</v>
          </cell>
          <cell r="E195" t="str">
            <v>ReduceDamage</v>
          </cell>
          <cell r="H195" t="str">
            <v/>
          </cell>
          <cell r="K195">
            <v>0.76666666666666661</v>
          </cell>
          <cell r="O195" t="str">
            <v/>
          </cell>
          <cell r="S195" t="str">
            <v/>
          </cell>
        </row>
        <row r="196">
          <cell r="A196" t="str">
            <v>LP_ReduceDmgCloseBetter_05</v>
          </cell>
          <cell r="B196" t="str">
            <v>LP_ReduceDmgCloseBetter</v>
          </cell>
          <cell r="C196" t="str">
            <v/>
          </cell>
          <cell r="D196">
            <v>5</v>
          </cell>
          <cell r="E196" t="str">
            <v>ReduceDamage</v>
          </cell>
          <cell r="H196" t="str">
            <v/>
          </cell>
          <cell r="K196">
            <v>1</v>
          </cell>
          <cell r="O196" t="str">
            <v/>
          </cell>
          <cell r="S196" t="str">
            <v/>
          </cell>
        </row>
        <row r="197">
          <cell r="A197" t="str">
            <v>LP_ReduceDmgCloseBetter_06</v>
          </cell>
          <cell r="B197" t="str">
            <v>LP_ReduceDmgCloseBetter</v>
          </cell>
          <cell r="C197" t="str">
            <v/>
          </cell>
          <cell r="D197">
            <v>6</v>
          </cell>
          <cell r="E197" t="str">
            <v>ReduceDamage</v>
          </cell>
          <cell r="H197" t="str">
            <v/>
          </cell>
          <cell r="K197">
            <v>1.25</v>
          </cell>
          <cell r="O197" t="str">
            <v/>
          </cell>
          <cell r="S197" t="str">
            <v/>
          </cell>
        </row>
        <row r="198">
          <cell r="A198" t="str">
            <v>LP_ReduceDmgCloseBetter_07</v>
          </cell>
          <cell r="B198" t="str">
            <v>LP_ReduceDmgCloseBetter</v>
          </cell>
          <cell r="C198" t="str">
            <v/>
          </cell>
          <cell r="D198">
            <v>7</v>
          </cell>
          <cell r="E198" t="str">
            <v>ReduceDamage</v>
          </cell>
          <cell r="H198" t="str">
            <v/>
          </cell>
          <cell r="K198">
            <v>1.5166666666666666</v>
          </cell>
          <cell r="O198" t="str">
            <v/>
          </cell>
          <cell r="S198" t="str">
            <v/>
          </cell>
        </row>
        <row r="199">
          <cell r="A199" t="str">
            <v>LP_ReduceDmgCloseBetter_08</v>
          </cell>
          <cell r="B199" t="str">
            <v>LP_ReduceDmgCloseBetter</v>
          </cell>
          <cell r="C199" t="str">
            <v/>
          </cell>
          <cell r="D199">
            <v>8</v>
          </cell>
          <cell r="E199" t="str">
            <v>ReduceDamage</v>
          </cell>
          <cell r="H199" t="str">
            <v/>
          </cell>
          <cell r="K199">
            <v>1.8</v>
          </cell>
          <cell r="O199" t="str">
            <v/>
          </cell>
          <cell r="S199" t="str">
            <v/>
          </cell>
        </row>
        <row r="200">
          <cell r="A200" t="str">
            <v>LP_ReduceDmgCloseBetter_09</v>
          </cell>
          <cell r="B200" t="str">
            <v>LP_ReduceDmgCloseBetter</v>
          </cell>
          <cell r="C200" t="str">
            <v/>
          </cell>
          <cell r="D200">
            <v>9</v>
          </cell>
          <cell r="E200" t="str">
            <v>ReduceDamage</v>
          </cell>
          <cell r="H200" t="str">
            <v/>
          </cell>
          <cell r="K200">
            <v>2.1</v>
          </cell>
          <cell r="O200" t="str">
            <v/>
          </cell>
          <cell r="S200" t="str">
            <v/>
          </cell>
        </row>
        <row r="201">
          <cell r="A201" t="str">
            <v>LP_ReduceDmgTrap_01</v>
          </cell>
          <cell r="B201" t="str">
            <v>LP_ReduceDmgTrap</v>
          </cell>
          <cell r="C201" t="str">
            <v/>
          </cell>
          <cell r="D201">
            <v>1</v>
          </cell>
          <cell r="E201" t="str">
            <v>ReduceDamage</v>
          </cell>
          <cell r="H201" t="str">
            <v/>
          </cell>
          <cell r="L201">
            <v>9.9999999999999992E-2</v>
          </cell>
          <cell r="O201" t="str">
            <v/>
          </cell>
          <cell r="S201" t="str">
            <v/>
          </cell>
        </row>
        <row r="202">
          <cell r="A202" t="str">
            <v>LP_ReduceDmgTrap_02</v>
          </cell>
          <cell r="B202" t="str">
            <v>LP_ReduceDmgTrap</v>
          </cell>
          <cell r="C202" t="str">
            <v/>
          </cell>
          <cell r="D202">
            <v>2</v>
          </cell>
          <cell r="E202" t="str">
            <v>ReduceDamage</v>
          </cell>
          <cell r="H202" t="str">
            <v/>
          </cell>
          <cell r="L202">
            <v>0.21</v>
          </cell>
          <cell r="O202" t="str">
            <v/>
          </cell>
          <cell r="S202" t="str">
            <v/>
          </cell>
        </row>
        <row r="203">
          <cell r="A203" t="str">
            <v>LP_ReduceDmgTrap_03</v>
          </cell>
          <cell r="B203" t="str">
            <v>LP_ReduceDmgTrap</v>
          </cell>
          <cell r="C203" t="str">
            <v/>
          </cell>
          <cell r="D203">
            <v>3</v>
          </cell>
          <cell r="E203" t="str">
            <v>ReduceDamage</v>
          </cell>
          <cell r="H203" t="str">
            <v/>
          </cell>
          <cell r="L203">
            <v>0.33</v>
          </cell>
          <cell r="O203" t="str">
            <v/>
          </cell>
          <cell r="S203" t="str">
            <v/>
          </cell>
        </row>
        <row r="204">
          <cell r="A204" t="str">
            <v>LP_ReduceDmgTrap_04</v>
          </cell>
          <cell r="B204" t="str">
            <v>LP_ReduceDmgTrap</v>
          </cell>
          <cell r="C204" t="str">
            <v/>
          </cell>
          <cell r="D204">
            <v>4</v>
          </cell>
          <cell r="E204" t="str">
            <v>ReduceDamage</v>
          </cell>
          <cell r="H204" t="str">
            <v/>
          </cell>
          <cell r="L204">
            <v>0.45999999999999996</v>
          </cell>
          <cell r="O204" t="str">
            <v/>
          </cell>
          <cell r="S204" t="str">
            <v/>
          </cell>
        </row>
        <row r="205">
          <cell r="A205" t="str">
            <v>LP_ReduceDmgTrap_05</v>
          </cell>
          <cell r="B205" t="str">
            <v>LP_ReduceDmgTrap</v>
          </cell>
          <cell r="C205" t="str">
            <v/>
          </cell>
          <cell r="D205">
            <v>5</v>
          </cell>
          <cell r="E205" t="str">
            <v>ReduceDamage</v>
          </cell>
          <cell r="H205" t="str">
            <v/>
          </cell>
          <cell r="L205">
            <v>0.6</v>
          </cell>
          <cell r="O205" t="str">
            <v/>
          </cell>
          <cell r="S205" t="str">
            <v/>
          </cell>
        </row>
        <row r="206">
          <cell r="A206" t="str">
            <v>LP_ReduceDmgTrap_06</v>
          </cell>
          <cell r="B206" t="str">
            <v>LP_ReduceDmgTrap</v>
          </cell>
          <cell r="C206" t="str">
            <v/>
          </cell>
          <cell r="D206">
            <v>6</v>
          </cell>
          <cell r="E206" t="str">
            <v>ReduceDamage</v>
          </cell>
          <cell r="H206" t="str">
            <v/>
          </cell>
          <cell r="L206">
            <v>0.75</v>
          </cell>
          <cell r="O206" t="str">
            <v/>
          </cell>
          <cell r="S206" t="str">
            <v/>
          </cell>
        </row>
        <row r="207">
          <cell r="A207" t="str">
            <v>LP_ReduceDmgTrap_07</v>
          </cell>
          <cell r="B207" t="str">
            <v>LP_ReduceDmgTrap</v>
          </cell>
          <cell r="C207" t="str">
            <v/>
          </cell>
          <cell r="D207">
            <v>7</v>
          </cell>
          <cell r="E207" t="str">
            <v>ReduceDamage</v>
          </cell>
          <cell r="H207" t="str">
            <v/>
          </cell>
          <cell r="L207">
            <v>0.91000000000000014</v>
          </cell>
          <cell r="O207" t="str">
            <v/>
          </cell>
          <cell r="S207" t="str">
            <v/>
          </cell>
        </row>
        <row r="208">
          <cell r="A208" t="str">
            <v>LP_ReduceDmgTrap_08</v>
          </cell>
          <cell r="B208" t="str">
            <v>LP_ReduceDmgTrap</v>
          </cell>
          <cell r="C208" t="str">
            <v/>
          </cell>
          <cell r="D208">
            <v>8</v>
          </cell>
          <cell r="E208" t="str">
            <v>ReduceDamage</v>
          </cell>
          <cell r="H208" t="str">
            <v/>
          </cell>
          <cell r="L208">
            <v>1.08</v>
          </cell>
          <cell r="O208" t="str">
            <v/>
          </cell>
          <cell r="S208" t="str">
            <v/>
          </cell>
        </row>
        <row r="209">
          <cell r="A209" t="str">
            <v>LP_ReduceDmgTrap_09</v>
          </cell>
          <cell r="B209" t="str">
            <v>LP_ReduceDmgTrap</v>
          </cell>
          <cell r="C209" t="str">
            <v/>
          </cell>
          <cell r="D209">
            <v>9</v>
          </cell>
          <cell r="E209" t="str">
            <v>ReduceDamage</v>
          </cell>
          <cell r="H209" t="str">
            <v/>
          </cell>
          <cell r="L209">
            <v>1.26</v>
          </cell>
          <cell r="O209" t="str">
            <v/>
          </cell>
          <cell r="S209" t="str">
            <v/>
          </cell>
        </row>
        <row r="210">
          <cell r="A210" t="str">
            <v>LP_ReduceDmgTrapBetter_01</v>
          </cell>
          <cell r="B210" t="str">
            <v>LP_ReduceDmgTrapBetter</v>
          </cell>
          <cell r="C210" t="str">
            <v/>
          </cell>
          <cell r="D210">
            <v>1</v>
          </cell>
          <cell r="E210" t="str">
            <v>ReduceDamage</v>
          </cell>
          <cell r="H210" t="str">
            <v/>
          </cell>
          <cell r="L210">
            <v>0.16666666666666666</v>
          </cell>
          <cell r="O210" t="str">
            <v/>
          </cell>
          <cell r="S210" t="str">
            <v/>
          </cell>
        </row>
        <row r="211">
          <cell r="A211" t="str">
            <v>LP_ReduceDmgTrapBetter_02</v>
          </cell>
          <cell r="B211" t="str">
            <v>LP_ReduceDmgTrapBetter</v>
          </cell>
          <cell r="C211" t="str">
            <v/>
          </cell>
          <cell r="D211">
            <v>2</v>
          </cell>
          <cell r="E211" t="str">
            <v>ReduceDamage</v>
          </cell>
          <cell r="H211" t="str">
            <v/>
          </cell>
          <cell r="L211">
            <v>0.35000000000000003</v>
          </cell>
          <cell r="O211" t="str">
            <v/>
          </cell>
          <cell r="S211" t="str">
            <v/>
          </cell>
        </row>
        <row r="212">
          <cell r="A212" t="str">
            <v>LP_ReduceDmgTrapBetter_03</v>
          </cell>
          <cell r="B212" t="str">
            <v>LP_ReduceDmgTrapBetter</v>
          </cell>
          <cell r="C212" t="str">
            <v/>
          </cell>
          <cell r="D212">
            <v>3</v>
          </cell>
          <cell r="E212" t="str">
            <v>ReduceDamage</v>
          </cell>
          <cell r="H212" t="str">
            <v/>
          </cell>
          <cell r="L212">
            <v>0.55000000000000004</v>
          </cell>
          <cell r="O212" t="str">
            <v/>
          </cell>
          <cell r="S212" t="str">
            <v/>
          </cell>
        </row>
        <row r="213">
          <cell r="A213" t="str">
            <v>LP_ReduceDmgTrapBetter_04</v>
          </cell>
          <cell r="B213" t="str">
            <v>LP_ReduceDmgTrapBetter</v>
          </cell>
          <cell r="C213" t="str">
            <v/>
          </cell>
          <cell r="D213">
            <v>4</v>
          </cell>
          <cell r="E213" t="str">
            <v>ReduceDamage</v>
          </cell>
          <cell r="H213" t="str">
            <v/>
          </cell>
          <cell r="L213">
            <v>0.76666666666666661</v>
          </cell>
          <cell r="O213" t="str">
            <v/>
          </cell>
          <cell r="S213" t="str">
            <v/>
          </cell>
        </row>
        <row r="214">
          <cell r="A214" t="str">
            <v>LP_ReduceDmgTrapBetter_05</v>
          </cell>
          <cell r="B214" t="str">
            <v>LP_ReduceDmgTrapBetter</v>
          </cell>
          <cell r="C214" t="str">
            <v/>
          </cell>
          <cell r="D214">
            <v>5</v>
          </cell>
          <cell r="E214" t="str">
            <v>ReduceDamage</v>
          </cell>
          <cell r="H214" t="str">
            <v/>
          </cell>
          <cell r="L214">
            <v>1</v>
          </cell>
          <cell r="O214" t="str">
            <v/>
          </cell>
          <cell r="S214" t="str">
            <v/>
          </cell>
        </row>
        <row r="215">
          <cell r="A215" t="str">
            <v>LP_ReduceDmgTrapBetter_06</v>
          </cell>
          <cell r="B215" t="str">
            <v>LP_ReduceDmgTrapBetter</v>
          </cell>
          <cell r="C215" t="str">
            <v/>
          </cell>
          <cell r="D215">
            <v>6</v>
          </cell>
          <cell r="E215" t="str">
            <v>ReduceDamage</v>
          </cell>
          <cell r="H215" t="str">
            <v/>
          </cell>
          <cell r="L215">
            <v>1.25</v>
          </cell>
          <cell r="O215" t="str">
            <v/>
          </cell>
          <cell r="S215" t="str">
            <v/>
          </cell>
        </row>
        <row r="216">
          <cell r="A216" t="str">
            <v>LP_ReduceDmgTrapBetter_07</v>
          </cell>
          <cell r="B216" t="str">
            <v>LP_ReduceDmgTrapBetter</v>
          </cell>
          <cell r="C216" t="str">
            <v/>
          </cell>
          <cell r="D216">
            <v>7</v>
          </cell>
          <cell r="E216" t="str">
            <v>ReduceDamage</v>
          </cell>
          <cell r="H216" t="str">
            <v/>
          </cell>
          <cell r="L216">
            <v>1.5166666666666666</v>
          </cell>
          <cell r="O216" t="str">
            <v/>
          </cell>
          <cell r="S216" t="str">
            <v/>
          </cell>
        </row>
        <row r="217">
          <cell r="A217" t="str">
            <v>LP_ReduceDmgTrapBetter_08</v>
          </cell>
          <cell r="B217" t="str">
            <v>LP_ReduceDmgTrapBetter</v>
          </cell>
          <cell r="C217" t="str">
            <v/>
          </cell>
          <cell r="D217">
            <v>8</v>
          </cell>
          <cell r="E217" t="str">
            <v>ReduceDamage</v>
          </cell>
          <cell r="H217" t="str">
            <v/>
          </cell>
          <cell r="L217">
            <v>1.8</v>
          </cell>
          <cell r="O217" t="str">
            <v/>
          </cell>
          <cell r="S217" t="str">
            <v/>
          </cell>
        </row>
        <row r="218">
          <cell r="A218" t="str">
            <v>LP_ReduceDmgTrapBetter_09</v>
          </cell>
          <cell r="B218" t="str">
            <v>LP_ReduceDmgTrapBetter</v>
          </cell>
          <cell r="C218" t="str">
            <v/>
          </cell>
          <cell r="D218">
            <v>9</v>
          </cell>
          <cell r="E218" t="str">
            <v>ReduceDamage</v>
          </cell>
          <cell r="H218" t="str">
            <v/>
          </cell>
          <cell r="L218">
            <v>2.1</v>
          </cell>
          <cell r="O218" t="str">
            <v/>
          </cell>
          <cell r="S218" t="str">
            <v/>
          </cell>
        </row>
        <row r="219">
          <cell r="A219" t="str">
            <v>LP_ReduceContinuousDmg_01</v>
          </cell>
          <cell r="B219" t="str">
            <v>LP_ReduceContinuousDmg</v>
          </cell>
          <cell r="C219" t="str">
            <v/>
          </cell>
          <cell r="D219">
            <v>1</v>
          </cell>
          <cell r="E219" t="str">
            <v>ReduceContinuousDamage</v>
          </cell>
          <cell r="H219" t="str">
            <v/>
          </cell>
          <cell r="I219">
            <v>-1</v>
          </cell>
          <cell r="J219">
            <v>1</v>
          </cell>
          <cell r="K219">
            <v>0.5</v>
          </cell>
          <cell r="O219" t="str">
            <v/>
          </cell>
          <cell r="S219" t="str">
            <v/>
          </cell>
        </row>
        <row r="220">
          <cell r="A220" t="str">
            <v>LP_ReduceContinuousDmg_02</v>
          </cell>
          <cell r="B220" t="str">
            <v>LP_ReduceContinuousDmg</v>
          </cell>
          <cell r="C220" t="str">
            <v/>
          </cell>
          <cell r="D220">
            <v>2</v>
          </cell>
          <cell r="E220" t="str">
            <v>ReduceContinuousDamage</v>
          </cell>
          <cell r="H220" t="str">
            <v/>
          </cell>
          <cell r="I220">
            <v>-1</v>
          </cell>
          <cell r="J220">
            <v>4.1900000000000004</v>
          </cell>
          <cell r="K220">
            <v>0.5</v>
          </cell>
          <cell r="O220" t="str">
            <v/>
          </cell>
          <cell r="S220" t="str">
            <v/>
          </cell>
        </row>
        <row r="221">
          <cell r="A221" t="str">
            <v>LP_ReduceContinuousDmg_03</v>
          </cell>
          <cell r="B221" t="str">
            <v>LP_ReduceContinuousDmg</v>
          </cell>
          <cell r="C221" t="str">
            <v/>
          </cell>
          <cell r="D221">
            <v>3</v>
          </cell>
          <cell r="E221" t="str">
            <v>ReduceContinuousDamage</v>
          </cell>
          <cell r="H221" t="str">
            <v/>
          </cell>
          <cell r="I221">
            <v>-1</v>
          </cell>
          <cell r="J221">
            <v>9.57</v>
          </cell>
          <cell r="K221">
            <v>0.5</v>
          </cell>
          <cell r="O221" t="str">
            <v/>
          </cell>
          <cell r="S221" t="str">
            <v/>
          </cell>
        </row>
        <row r="222">
          <cell r="A222" t="str">
            <v>LP_DefenseStrongDmg_01</v>
          </cell>
          <cell r="B222" t="str">
            <v>LP_DefenseStrongDmg</v>
          </cell>
          <cell r="C222" t="str">
            <v/>
          </cell>
          <cell r="D222">
            <v>1</v>
          </cell>
          <cell r="E222" t="str">
            <v>DefenseStrongDamage</v>
          </cell>
          <cell r="H222" t="str">
            <v/>
          </cell>
          <cell r="I222">
            <v>-1</v>
          </cell>
          <cell r="J222">
            <v>0.24</v>
          </cell>
          <cell r="O222" t="str">
            <v/>
          </cell>
          <cell r="S222" t="str">
            <v/>
          </cell>
        </row>
        <row r="223">
          <cell r="A223" t="str">
            <v>LP_DefenseStrongDmg_02</v>
          </cell>
          <cell r="B223" t="str">
            <v>LP_DefenseStrongDmg</v>
          </cell>
          <cell r="C223" t="str">
            <v/>
          </cell>
          <cell r="D223">
            <v>2</v>
          </cell>
          <cell r="E223" t="str">
            <v>DefenseStrongDamage</v>
          </cell>
          <cell r="H223" t="str">
            <v/>
          </cell>
          <cell r="I223">
            <v>-1</v>
          </cell>
          <cell r="J223">
            <v>0.20869565217391306</v>
          </cell>
          <cell r="O223" t="str">
            <v/>
          </cell>
          <cell r="S223" t="str">
            <v/>
          </cell>
        </row>
        <row r="224">
          <cell r="A224" t="str">
            <v>LP_DefenseStrongDmg_03</v>
          </cell>
          <cell r="B224" t="str">
            <v>LP_DefenseStrongDmg</v>
          </cell>
          <cell r="C224" t="str">
            <v/>
          </cell>
          <cell r="D224">
            <v>3</v>
          </cell>
          <cell r="E224" t="str">
            <v>DefenseStrongDamage</v>
          </cell>
          <cell r="H224" t="str">
            <v/>
          </cell>
          <cell r="I224">
            <v>-1</v>
          </cell>
          <cell r="J224">
            <v>0.18147448015122877</v>
          </cell>
          <cell r="O224" t="str">
            <v/>
          </cell>
          <cell r="S224" t="str">
            <v/>
          </cell>
        </row>
        <row r="225">
          <cell r="A225" t="str">
            <v>LP_ExtraGold_01</v>
          </cell>
          <cell r="B225" t="str">
            <v>LP_ExtraGold</v>
          </cell>
          <cell r="C225" t="str">
            <v/>
          </cell>
          <cell r="D225">
            <v>1</v>
          </cell>
          <cell r="E225" t="str">
            <v>DropAdjust</v>
          </cell>
          <cell r="H225" t="str">
            <v/>
          </cell>
          <cell r="J225">
            <v>0.05</v>
          </cell>
          <cell r="O225" t="str">
            <v/>
          </cell>
          <cell r="S225" t="str">
            <v/>
          </cell>
        </row>
        <row r="226">
          <cell r="A226" t="str">
            <v>LP_ExtraGold_02</v>
          </cell>
          <cell r="B226" t="str">
            <v>LP_ExtraGold</v>
          </cell>
          <cell r="C226" t="str">
            <v/>
          </cell>
          <cell r="D226">
            <v>2</v>
          </cell>
          <cell r="E226" t="str">
            <v>DropAdjust</v>
          </cell>
          <cell r="H226" t="str">
            <v/>
          </cell>
          <cell r="J226">
            <v>0.10500000000000001</v>
          </cell>
          <cell r="O226" t="str">
            <v/>
          </cell>
          <cell r="S226" t="str">
            <v/>
          </cell>
        </row>
        <row r="227">
          <cell r="A227" t="str">
            <v>LP_ExtraGold_03</v>
          </cell>
          <cell r="B227" t="str">
            <v>LP_ExtraGold</v>
          </cell>
          <cell r="C227" t="str">
            <v/>
          </cell>
          <cell r="D227">
            <v>3</v>
          </cell>
          <cell r="E227" t="str">
            <v>DropAdjust</v>
          </cell>
          <cell r="H227" t="str">
            <v/>
          </cell>
          <cell r="J227">
            <v>0.16500000000000004</v>
          </cell>
          <cell r="O227" t="str">
            <v/>
          </cell>
          <cell r="S227" t="str">
            <v/>
          </cell>
        </row>
        <row r="228">
          <cell r="A228" t="str">
            <v>LP_ExtraGoldBetter_01</v>
          </cell>
          <cell r="B228" t="str">
            <v>LP_ExtraGoldBetter</v>
          </cell>
          <cell r="C228" t="str">
            <v/>
          </cell>
          <cell r="D228">
            <v>1</v>
          </cell>
          <cell r="E228" t="str">
            <v>DropAdjust</v>
          </cell>
          <cell r="H228" t="str">
            <v/>
          </cell>
          <cell r="J228">
            <v>8.3333333333333329E-2</v>
          </cell>
          <cell r="O228" t="str">
            <v/>
          </cell>
        </row>
        <row r="229">
          <cell r="A229" t="str">
            <v>LP_ExtraGoldBetter_02</v>
          </cell>
          <cell r="B229" t="str">
            <v>LP_ExtraGoldBetter</v>
          </cell>
          <cell r="C229" t="str">
            <v/>
          </cell>
          <cell r="D229">
            <v>2</v>
          </cell>
          <cell r="E229" t="str">
            <v>DropAdjust</v>
          </cell>
          <cell r="H229" t="str">
            <v/>
          </cell>
          <cell r="J229">
            <v>0.17500000000000002</v>
          </cell>
          <cell r="O229" t="str">
            <v/>
          </cell>
        </row>
        <row r="230">
          <cell r="A230" t="str">
            <v>LP_ExtraGoldBetter_03</v>
          </cell>
          <cell r="B230" t="str">
            <v>LP_ExtraGoldBetter</v>
          </cell>
          <cell r="C230" t="str">
            <v/>
          </cell>
          <cell r="D230">
            <v>3</v>
          </cell>
          <cell r="E230" t="str">
            <v>DropAdjust</v>
          </cell>
          <cell r="H230" t="str">
            <v/>
          </cell>
          <cell r="J230">
            <v>0.27500000000000008</v>
          </cell>
          <cell r="O230" t="str">
            <v/>
          </cell>
        </row>
        <row r="231">
          <cell r="A231" t="str">
            <v>LP_ItemChanceBoost_01</v>
          </cell>
          <cell r="B231" t="str">
            <v>LP_ItemChanceBoost</v>
          </cell>
          <cell r="C231" t="str">
            <v/>
          </cell>
          <cell r="D231">
            <v>1</v>
          </cell>
          <cell r="E231" t="str">
            <v>DropAdjust</v>
          </cell>
          <cell r="H231" t="str">
            <v/>
          </cell>
          <cell r="K231">
            <v>2.5000000000000001E-2</v>
          </cell>
          <cell r="O231" t="str">
            <v/>
          </cell>
          <cell r="S231" t="str">
            <v/>
          </cell>
        </row>
        <row r="232">
          <cell r="A232" t="str">
            <v>LP_ItemChanceBoost_02</v>
          </cell>
          <cell r="B232" t="str">
            <v>LP_ItemChanceBoost</v>
          </cell>
          <cell r="C232" t="str">
            <v/>
          </cell>
          <cell r="D232">
            <v>2</v>
          </cell>
          <cell r="E232" t="str">
            <v>DropAdjust</v>
          </cell>
          <cell r="H232" t="str">
            <v/>
          </cell>
          <cell r="K232">
            <v>5.2500000000000005E-2</v>
          </cell>
          <cell r="O232" t="str">
            <v/>
          </cell>
          <cell r="S232" t="str">
            <v/>
          </cell>
        </row>
        <row r="233">
          <cell r="A233" t="str">
            <v>LP_ItemChanceBoost_03</v>
          </cell>
          <cell r="B233" t="str">
            <v>LP_ItemChanceBoost</v>
          </cell>
          <cell r="C233" t="str">
            <v/>
          </cell>
          <cell r="D233">
            <v>3</v>
          </cell>
          <cell r="E233" t="str">
            <v>DropAdjust</v>
          </cell>
          <cell r="H233" t="str">
            <v/>
          </cell>
          <cell r="K233">
            <v>8.2500000000000018E-2</v>
          </cell>
          <cell r="O233" t="str">
            <v/>
          </cell>
          <cell r="S233" t="str">
            <v/>
          </cell>
        </row>
        <row r="234">
          <cell r="A234" t="str">
            <v>LP_ItemChanceBoostBetter_01</v>
          </cell>
          <cell r="B234" t="str">
            <v>LP_ItemChanceBoostBetter</v>
          </cell>
          <cell r="C234" t="str">
            <v/>
          </cell>
          <cell r="D234">
            <v>1</v>
          </cell>
          <cell r="E234" t="str">
            <v>DropAdjust</v>
          </cell>
          <cell r="H234" t="str">
            <v/>
          </cell>
          <cell r="K234">
            <v>4.1666666666666664E-2</v>
          </cell>
          <cell r="O234" t="str">
            <v/>
          </cell>
        </row>
        <row r="235">
          <cell r="A235" t="str">
            <v>LP_ItemChanceBoostBetter_02</v>
          </cell>
          <cell r="B235" t="str">
            <v>LP_ItemChanceBoostBetter</v>
          </cell>
          <cell r="C235" t="str">
            <v/>
          </cell>
          <cell r="D235">
            <v>2</v>
          </cell>
          <cell r="E235" t="str">
            <v>DropAdjust</v>
          </cell>
          <cell r="H235" t="str">
            <v/>
          </cell>
          <cell r="K235">
            <v>8.7500000000000008E-2</v>
          </cell>
          <cell r="O235" t="str">
            <v/>
          </cell>
        </row>
        <row r="236">
          <cell r="A236" t="str">
            <v>LP_ItemChanceBoostBetter_03</v>
          </cell>
          <cell r="B236" t="str">
            <v>LP_ItemChanceBoostBetter</v>
          </cell>
          <cell r="C236" t="str">
            <v/>
          </cell>
          <cell r="D236">
            <v>3</v>
          </cell>
          <cell r="E236" t="str">
            <v>DropAdjust</v>
          </cell>
          <cell r="H236" t="str">
            <v/>
          </cell>
          <cell r="K236">
            <v>0.13750000000000004</v>
          </cell>
          <cell r="O236" t="str">
            <v/>
          </cell>
        </row>
        <row r="237">
          <cell r="A237" t="str">
            <v>LP_HealChanceBoost_01</v>
          </cell>
          <cell r="B237" t="str">
            <v>LP_HealChanceBoost</v>
          </cell>
          <cell r="C237" t="str">
            <v/>
          </cell>
          <cell r="D237">
            <v>1</v>
          </cell>
          <cell r="E237" t="str">
            <v>DropAdjust</v>
          </cell>
          <cell r="H237" t="str">
            <v/>
          </cell>
          <cell r="L237">
            <v>0.16666666666666666</v>
          </cell>
          <cell r="O237" t="str">
            <v/>
          </cell>
          <cell r="S237" t="str">
            <v/>
          </cell>
        </row>
        <row r="238">
          <cell r="A238" t="str">
            <v>LP_HealChanceBoost_02</v>
          </cell>
          <cell r="B238" t="str">
            <v>LP_HealChanceBoost</v>
          </cell>
          <cell r="C238" t="str">
            <v/>
          </cell>
          <cell r="D238">
            <v>2</v>
          </cell>
          <cell r="E238" t="str">
            <v>DropAdjust</v>
          </cell>
          <cell r="H238" t="str">
            <v/>
          </cell>
          <cell r="L238">
            <v>0.35</v>
          </cell>
          <cell r="O238" t="str">
            <v/>
          </cell>
          <cell r="S238" t="str">
            <v/>
          </cell>
        </row>
        <row r="239">
          <cell r="A239" t="str">
            <v>LP_HealChanceBoost_03</v>
          </cell>
          <cell r="B239" t="str">
            <v>LP_HealChanceBoost</v>
          </cell>
          <cell r="C239" t="str">
            <v/>
          </cell>
          <cell r="D239">
            <v>3</v>
          </cell>
          <cell r="E239" t="str">
            <v>DropAdjust</v>
          </cell>
          <cell r="H239" t="str">
            <v/>
          </cell>
          <cell r="L239">
            <v>0.55000000000000004</v>
          </cell>
          <cell r="O239" t="str">
            <v/>
          </cell>
          <cell r="S239" t="str">
            <v/>
          </cell>
        </row>
        <row r="240">
          <cell r="A240" t="str">
            <v>LP_HealChanceBoostBetter_01</v>
          </cell>
          <cell r="B240" t="str">
            <v>LP_HealChanceBoostBetter</v>
          </cell>
          <cell r="C240" t="str">
            <v/>
          </cell>
          <cell r="D240">
            <v>1</v>
          </cell>
          <cell r="E240" t="str">
            <v>DropAdjust</v>
          </cell>
          <cell r="H240" t="str">
            <v/>
          </cell>
          <cell r="L240">
            <v>0.27777777777777773</v>
          </cell>
          <cell r="O240" t="str">
            <v/>
          </cell>
          <cell r="S240" t="str">
            <v/>
          </cell>
        </row>
        <row r="241">
          <cell r="A241" t="str">
            <v>LP_HealChanceBoostBetter_02</v>
          </cell>
          <cell r="B241" t="str">
            <v>LP_HealChanceBoostBetter</v>
          </cell>
          <cell r="C241" t="str">
            <v/>
          </cell>
          <cell r="D241">
            <v>2</v>
          </cell>
          <cell r="E241" t="str">
            <v>DropAdjust</v>
          </cell>
          <cell r="H241" t="str">
            <v/>
          </cell>
          <cell r="L241">
            <v>0.58333333333333337</v>
          </cell>
          <cell r="O241" t="str">
            <v/>
          </cell>
          <cell r="S241" t="str">
            <v/>
          </cell>
        </row>
        <row r="242">
          <cell r="A242" t="str">
            <v>LP_HealChanceBoostBetter_03</v>
          </cell>
          <cell r="B242" t="str">
            <v>LP_HealChanceBoostBetter</v>
          </cell>
          <cell r="C242" t="str">
            <v/>
          </cell>
          <cell r="D242">
            <v>3</v>
          </cell>
          <cell r="E242" t="str">
            <v>DropAdjust</v>
          </cell>
          <cell r="H242" t="str">
            <v/>
          </cell>
          <cell r="L242">
            <v>0.91666666666666663</v>
          </cell>
          <cell r="O242" t="str">
            <v/>
          </cell>
          <cell r="S242" t="str">
            <v/>
          </cell>
        </row>
        <row r="243">
          <cell r="A243" t="str">
            <v>LP_MonsterThrough_01</v>
          </cell>
          <cell r="B243" t="str">
            <v>LP_MonsterThrough</v>
          </cell>
          <cell r="C243" t="str">
            <v/>
          </cell>
          <cell r="D243">
            <v>1</v>
          </cell>
          <cell r="E243" t="str">
            <v>MonsterThroughHitObject</v>
          </cell>
          <cell r="H243" t="str">
            <v/>
          </cell>
          <cell r="N243">
            <v>1</v>
          </cell>
          <cell r="O243">
            <v>1</v>
          </cell>
          <cell r="S243" t="str">
            <v/>
          </cell>
        </row>
        <row r="244">
          <cell r="A244" t="str">
            <v>LP_MonsterThrough_02</v>
          </cell>
          <cell r="B244" t="str">
            <v>LP_MonsterThrough</v>
          </cell>
          <cell r="C244" t="str">
            <v/>
          </cell>
          <cell r="D244">
            <v>2</v>
          </cell>
          <cell r="E244" t="str">
            <v>MonsterThroughHitObject</v>
          </cell>
          <cell r="H244" t="str">
            <v/>
          </cell>
          <cell r="N244">
            <v>2</v>
          </cell>
          <cell r="O244">
            <v>2</v>
          </cell>
          <cell r="S244" t="str">
            <v/>
          </cell>
        </row>
        <row r="245">
          <cell r="A245" t="str">
            <v>LP_Ricochet_01</v>
          </cell>
          <cell r="B245" t="str">
            <v>LP_Ricochet</v>
          </cell>
          <cell r="C245" t="str">
            <v/>
          </cell>
          <cell r="D245">
            <v>1</v>
          </cell>
          <cell r="E245" t="str">
            <v>RicochetHitObject</v>
          </cell>
          <cell r="H245" t="str">
            <v/>
          </cell>
          <cell r="N245">
            <v>1</v>
          </cell>
          <cell r="O245">
            <v>1</v>
          </cell>
          <cell r="S245" t="str">
            <v/>
          </cell>
        </row>
        <row r="246">
          <cell r="A246" t="str">
            <v>LP_Ricochet_02</v>
          </cell>
          <cell r="B246" t="str">
            <v>LP_Ricochet</v>
          </cell>
          <cell r="C246" t="str">
            <v/>
          </cell>
          <cell r="D246">
            <v>2</v>
          </cell>
          <cell r="E246" t="str">
            <v>RicochetHitObject</v>
          </cell>
          <cell r="H246" t="str">
            <v/>
          </cell>
          <cell r="N246">
            <v>2</v>
          </cell>
          <cell r="O246">
            <v>2</v>
          </cell>
          <cell r="S246" t="str">
            <v/>
          </cell>
        </row>
        <row r="247">
          <cell r="A247" t="str">
            <v>LP_BounceWallQuad_01</v>
          </cell>
          <cell r="B247" t="str">
            <v>LP_BounceWallQuad</v>
          </cell>
          <cell r="C247" t="str">
            <v/>
          </cell>
          <cell r="D247">
            <v>1</v>
          </cell>
          <cell r="E247" t="str">
            <v>BounceWallQuadHitObject</v>
          </cell>
          <cell r="H247" t="str">
            <v/>
          </cell>
          <cell r="N247">
            <v>1</v>
          </cell>
          <cell r="O247">
            <v>1</v>
          </cell>
          <cell r="S247" t="str">
            <v/>
          </cell>
        </row>
        <row r="248">
          <cell r="A248" t="str">
            <v>LP_BounceWallQuad_02</v>
          </cell>
          <cell r="B248" t="str">
            <v>LP_BounceWallQuad</v>
          </cell>
          <cell r="C248" t="str">
            <v/>
          </cell>
          <cell r="D248">
            <v>2</v>
          </cell>
          <cell r="E248" t="str">
            <v>BounceWallQuadHitObject</v>
          </cell>
          <cell r="H248" t="str">
            <v/>
          </cell>
          <cell r="N248">
            <v>2</v>
          </cell>
          <cell r="O248">
            <v>2</v>
          </cell>
          <cell r="S248" t="str">
            <v/>
          </cell>
        </row>
        <row r="249">
          <cell r="A249" t="str">
            <v>LP_Parallel_01</v>
          </cell>
          <cell r="B249" t="str">
            <v>LP_Parallel</v>
          </cell>
          <cell r="C249" t="str">
            <v/>
          </cell>
          <cell r="D249">
            <v>1</v>
          </cell>
          <cell r="E249" t="str">
            <v>ParallelHitObject</v>
          </cell>
          <cell r="H249" t="str">
            <v/>
          </cell>
          <cell r="J249">
            <v>0.6</v>
          </cell>
          <cell r="N249">
            <v>2</v>
          </cell>
          <cell r="O249">
            <v>2</v>
          </cell>
          <cell r="S249" t="str">
            <v/>
          </cell>
        </row>
        <row r="250">
          <cell r="A250" t="str">
            <v>LP_Parallel_02</v>
          </cell>
          <cell r="B250" t="str">
            <v>LP_Parallel</v>
          </cell>
          <cell r="C250" t="str">
            <v/>
          </cell>
          <cell r="D250">
            <v>2</v>
          </cell>
          <cell r="E250" t="str">
            <v>ParallelHitObject</v>
          </cell>
          <cell r="H250" t="str">
            <v/>
          </cell>
          <cell r="J250">
            <v>0.6</v>
          </cell>
          <cell r="N250">
            <v>3</v>
          </cell>
          <cell r="O250">
            <v>3</v>
          </cell>
          <cell r="S250" t="str">
            <v/>
          </cell>
        </row>
        <row r="251">
          <cell r="A251" t="str">
            <v>LP_DiagonalNwayGenerator_01</v>
          </cell>
          <cell r="B251" t="str">
            <v>LP_DiagonalNwayGenerator</v>
          </cell>
          <cell r="C251" t="str">
            <v/>
          </cell>
          <cell r="D251">
            <v>1</v>
          </cell>
          <cell r="E251" t="str">
            <v>DiagonalNwayGenerator</v>
          </cell>
          <cell r="H251" t="str">
            <v/>
          </cell>
          <cell r="N251">
            <v>1</v>
          </cell>
          <cell r="O251">
            <v>1</v>
          </cell>
          <cell r="S251" t="str">
            <v/>
          </cell>
        </row>
        <row r="252">
          <cell r="A252" t="str">
            <v>LP_DiagonalNwayGenerator_02</v>
          </cell>
          <cell r="B252" t="str">
            <v>LP_DiagonalNwayGenerator</v>
          </cell>
          <cell r="C252" t="str">
            <v/>
          </cell>
          <cell r="D252">
            <v>2</v>
          </cell>
          <cell r="E252" t="str">
            <v>DiagonalNwayGenerator</v>
          </cell>
          <cell r="H252" t="str">
            <v/>
          </cell>
          <cell r="N252">
            <v>2</v>
          </cell>
          <cell r="O252">
            <v>2</v>
          </cell>
          <cell r="S252" t="str">
            <v/>
          </cell>
        </row>
        <row r="253">
          <cell r="A253" t="str">
            <v>LP_LeftRightNwayGenerator_01</v>
          </cell>
          <cell r="B253" t="str">
            <v>LP_LeftRightNwayGenerator</v>
          </cell>
          <cell r="C253" t="str">
            <v/>
          </cell>
          <cell r="D253">
            <v>1</v>
          </cell>
          <cell r="E253" t="str">
            <v>LeftRightNwayGenerator</v>
          </cell>
          <cell r="H253" t="str">
            <v/>
          </cell>
          <cell r="N253">
            <v>1</v>
          </cell>
          <cell r="O253">
            <v>1</v>
          </cell>
          <cell r="S253" t="str">
            <v/>
          </cell>
        </row>
        <row r="254">
          <cell r="A254" t="str">
            <v>LP_LeftRightNwayGenerator_02</v>
          </cell>
          <cell r="B254" t="str">
            <v>LP_LeftRightNwayGenerator</v>
          </cell>
          <cell r="C254" t="str">
            <v/>
          </cell>
          <cell r="D254">
            <v>2</v>
          </cell>
          <cell r="E254" t="str">
            <v>LeftRightNwayGenerator</v>
          </cell>
          <cell r="H254" t="str">
            <v/>
          </cell>
          <cell r="N254">
            <v>2</v>
          </cell>
          <cell r="O254">
            <v>2</v>
          </cell>
          <cell r="S254" t="str">
            <v/>
          </cell>
        </row>
        <row r="255">
          <cell r="A255" t="str">
            <v>LP_BackNwayGenerator_01</v>
          </cell>
          <cell r="B255" t="str">
            <v>LP_BackNwayGenerator</v>
          </cell>
          <cell r="C255" t="str">
            <v/>
          </cell>
          <cell r="D255">
            <v>1</v>
          </cell>
          <cell r="E255" t="str">
            <v>BackNwayGenerator</v>
          </cell>
          <cell r="H255" t="str">
            <v/>
          </cell>
          <cell r="N255">
            <v>1</v>
          </cell>
          <cell r="O255">
            <v>1</v>
          </cell>
          <cell r="S255" t="str">
            <v/>
          </cell>
        </row>
        <row r="256">
          <cell r="A256" t="str">
            <v>LP_BackNwayGenerator_02</v>
          </cell>
          <cell r="B256" t="str">
            <v>LP_BackNwayGenerator</v>
          </cell>
          <cell r="C256" t="str">
            <v/>
          </cell>
          <cell r="D256">
            <v>2</v>
          </cell>
          <cell r="E256" t="str">
            <v>BackNwayGenerator</v>
          </cell>
          <cell r="H256" t="str">
            <v/>
          </cell>
          <cell r="N256">
            <v>2</v>
          </cell>
          <cell r="O256">
            <v>2</v>
          </cell>
          <cell r="S256" t="str">
            <v/>
          </cell>
        </row>
        <row r="257">
          <cell r="A257" t="str">
            <v>LP_Repeat_01</v>
          </cell>
          <cell r="B257" t="str">
            <v>LP_Repeat</v>
          </cell>
          <cell r="C257" t="str">
            <v/>
          </cell>
          <cell r="D257">
            <v>1</v>
          </cell>
          <cell r="E257" t="str">
            <v>RepeatHitObject</v>
          </cell>
          <cell r="H257" t="str">
            <v/>
          </cell>
          <cell r="J257">
            <v>0.5</v>
          </cell>
          <cell r="N257">
            <v>1</v>
          </cell>
          <cell r="O257">
            <v>1</v>
          </cell>
          <cell r="S257" t="str">
            <v/>
          </cell>
        </row>
        <row r="258">
          <cell r="A258" t="str">
            <v>LP_Repeat_02</v>
          </cell>
          <cell r="B258" t="str">
            <v>LP_Repeat</v>
          </cell>
          <cell r="C258" t="str">
            <v/>
          </cell>
          <cell r="D258">
            <v>2</v>
          </cell>
          <cell r="E258" t="str">
            <v>RepeatHitObject</v>
          </cell>
          <cell r="H258" t="str">
            <v/>
          </cell>
          <cell r="J258">
            <v>0.5</v>
          </cell>
          <cell r="N258">
            <v>2</v>
          </cell>
          <cell r="O258">
            <v>2</v>
          </cell>
          <cell r="S258" t="str">
            <v/>
          </cell>
        </row>
        <row r="259">
          <cell r="A259" t="str">
            <v>LP_HealOnKill_01</v>
          </cell>
          <cell r="B259" t="str">
            <v>LP_HealOnKill</v>
          </cell>
          <cell r="C259" t="str">
            <v/>
          </cell>
          <cell r="D259">
            <v>1</v>
          </cell>
          <cell r="E259" t="str">
            <v>Vampire</v>
          </cell>
          <cell r="H259" t="str">
            <v/>
          </cell>
          <cell r="I259">
            <v>-1</v>
          </cell>
          <cell r="K259">
            <v>0.15</v>
          </cell>
          <cell r="O259" t="str">
            <v/>
          </cell>
          <cell r="S259" t="str">
            <v/>
          </cell>
        </row>
        <row r="260">
          <cell r="A260" t="str">
            <v>LP_HealOnKill_02</v>
          </cell>
          <cell r="B260" t="str">
            <v>LP_HealOnKill</v>
          </cell>
          <cell r="C260" t="str">
            <v/>
          </cell>
          <cell r="D260">
            <v>2</v>
          </cell>
          <cell r="E260" t="str">
            <v>Vampire</v>
          </cell>
          <cell r="H260" t="str">
            <v/>
          </cell>
          <cell r="I260">
            <v>-1</v>
          </cell>
          <cell r="K260">
            <v>0.315</v>
          </cell>
          <cell r="O260" t="str">
            <v/>
          </cell>
          <cell r="S260" t="str">
            <v/>
          </cell>
        </row>
        <row r="261">
          <cell r="A261" t="str">
            <v>LP_HealOnKill_03</v>
          </cell>
          <cell r="B261" t="str">
            <v>LP_HealOnKill</v>
          </cell>
          <cell r="C261" t="str">
            <v/>
          </cell>
          <cell r="D261">
            <v>3</v>
          </cell>
          <cell r="E261" t="str">
            <v>Vampire</v>
          </cell>
          <cell r="H261" t="str">
            <v/>
          </cell>
          <cell r="I261">
            <v>-1</v>
          </cell>
          <cell r="K261">
            <v>0.49500000000000005</v>
          </cell>
          <cell r="O261" t="str">
            <v/>
          </cell>
          <cell r="S261" t="str">
            <v/>
          </cell>
        </row>
        <row r="262">
          <cell r="A262" t="str">
            <v>LP_HealOnKill_04</v>
          </cell>
          <cell r="B262" t="str">
            <v>LP_HealOnKill</v>
          </cell>
          <cell r="C262" t="str">
            <v/>
          </cell>
          <cell r="D262">
            <v>4</v>
          </cell>
          <cell r="E262" t="str">
            <v>Vampire</v>
          </cell>
          <cell r="H262" t="str">
            <v/>
          </cell>
          <cell r="I262">
            <v>-1</v>
          </cell>
          <cell r="K262">
            <v>0.69</v>
          </cell>
          <cell r="O262" t="str">
            <v/>
          </cell>
          <cell r="S262" t="str">
            <v/>
          </cell>
        </row>
        <row r="263">
          <cell r="A263" t="str">
            <v>LP_HealOnKill_05</v>
          </cell>
          <cell r="B263" t="str">
            <v>LP_HealOnKill</v>
          </cell>
          <cell r="C263" t="str">
            <v/>
          </cell>
          <cell r="D263">
            <v>5</v>
          </cell>
          <cell r="E263" t="str">
            <v>Vampire</v>
          </cell>
          <cell r="H263" t="str">
            <v/>
          </cell>
          <cell r="I263">
            <v>-1</v>
          </cell>
          <cell r="K263">
            <v>0.89999999999999991</v>
          </cell>
          <cell r="O263" t="str">
            <v/>
          </cell>
          <cell r="S263" t="str">
            <v/>
          </cell>
        </row>
        <row r="264">
          <cell r="A264" t="str">
            <v>LP_HealOnKill_06</v>
          </cell>
          <cell r="B264" t="str">
            <v>LP_HealOnKill</v>
          </cell>
          <cell r="C264" t="str">
            <v/>
          </cell>
          <cell r="D264">
            <v>6</v>
          </cell>
          <cell r="E264" t="str">
            <v>Vampire</v>
          </cell>
          <cell r="H264" t="str">
            <v/>
          </cell>
          <cell r="I264">
            <v>-1</v>
          </cell>
          <cell r="K264">
            <v>1.125</v>
          </cell>
          <cell r="O264" t="str">
            <v/>
          </cell>
          <cell r="S264" t="str">
            <v/>
          </cell>
        </row>
        <row r="265">
          <cell r="A265" t="str">
            <v>LP_HealOnKill_07</v>
          </cell>
          <cell r="B265" t="str">
            <v>LP_HealOnKill</v>
          </cell>
          <cell r="C265" t="str">
            <v/>
          </cell>
          <cell r="D265">
            <v>7</v>
          </cell>
          <cell r="E265" t="str">
            <v>Vampire</v>
          </cell>
          <cell r="H265" t="str">
            <v/>
          </cell>
          <cell r="I265">
            <v>-1</v>
          </cell>
          <cell r="K265">
            <v>1.3650000000000002</v>
          </cell>
          <cell r="O265" t="str">
            <v/>
          </cell>
          <cell r="S265" t="str">
            <v/>
          </cell>
        </row>
        <row r="266">
          <cell r="A266" t="str">
            <v>LP_HealOnKill_08</v>
          </cell>
          <cell r="B266" t="str">
            <v>LP_HealOnKill</v>
          </cell>
          <cell r="C266" t="str">
            <v/>
          </cell>
          <cell r="D266">
            <v>8</v>
          </cell>
          <cell r="E266" t="str">
            <v>Vampire</v>
          </cell>
          <cell r="H266" t="str">
            <v/>
          </cell>
          <cell r="I266">
            <v>-1</v>
          </cell>
          <cell r="K266">
            <v>1.62</v>
          </cell>
          <cell r="O266" t="str">
            <v/>
          </cell>
          <cell r="S266" t="str">
            <v/>
          </cell>
        </row>
        <row r="267">
          <cell r="A267" t="str">
            <v>LP_HealOnKill_09</v>
          </cell>
          <cell r="B267" t="str">
            <v>LP_HealOnKill</v>
          </cell>
          <cell r="C267" t="str">
            <v/>
          </cell>
          <cell r="D267">
            <v>9</v>
          </cell>
          <cell r="E267" t="str">
            <v>Vampire</v>
          </cell>
          <cell r="H267" t="str">
            <v/>
          </cell>
          <cell r="I267">
            <v>-1</v>
          </cell>
          <cell r="K267">
            <v>1.89</v>
          </cell>
          <cell r="O267" t="str">
            <v/>
          </cell>
          <cell r="S267" t="str">
            <v/>
          </cell>
        </row>
        <row r="268">
          <cell r="A268" t="str">
            <v>LP_HealOnKillBetter_01</v>
          </cell>
          <cell r="B268" t="str">
            <v>LP_HealOnKillBetter</v>
          </cell>
          <cell r="C268" t="str">
            <v/>
          </cell>
          <cell r="D268">
            <v>1</v>
          </cell>
          <cell r="E268" t="str">
            <v>Vampire</v>
          </cell>
          <cell r="H268" t="str">
            <v/>
          </cell>
          <cell r="I268">
            <v>-1</v>
          </cell>
          <cell r="K268">
            <v>0.25</v>
          </cell>
          <cell r="O268" t="str">
            <v/>
          </cell>
          <cell r="S268" t="str">
            <v/>
          </cell>
        </row>
        <row r="269">
          <cell r="A269" t="str">
            <v>LP_HealOnKillBetter_02</v>
          </cell>
          <cell r="B269" t="str">
            <v>LP_HealOnKillBetter</v>
          </cell>
          <cell r="C269" t="str">
            <v/>
          </cell>
          <cell r="D269">
            <v>2</v>
          </cell>
          <cell r="E269" t="str">
            <v>Vampire</v>
          </cell>
          <cell r="H269" t="str">
            <v/>
          </cell>
          <cell r="I269">
            <v>-1</v>
          </cell>
          <cell r="K269">
            <v>0.52500000000000002</v>
          </cell>
          <cell r="O269" t="str">
            <v/>
          </cell>
          <cell r="S269" t="str">
            <v/>
          </cell>
        </row>
        <row r="270">
          <cell r="A270" t="str">
            <v>LP_HealOnKillBetter_03</v>
          </cell>
          <cell r="B270" t="str">
            <v>LP_HealOnKillBetter</v>
          </cell>
          <cell r="C270" t="str">
            <v/>
          </cell>
          <cell r="D270">
            <v>3</v>
          </cell>
          <cell r="E270" t="str">
            <v>Vampire</v>
          </cell>
          <cell r="H270" t="str">
            <v/>
          </cell>
          <cell r="I270">
            <v>-1</v>
          </cell>
          <cell r="K270">
            <v>0.82500000000000007</v>
          </cell>
          <cell r="O270" t="str">
            <v/>
          </cell>
          <cell r="S270" t="str">
            <v/>
          </cell>
        </row>
        <row r="271">
          <cell r="A271" t="str">
            <v>LP_HealOnKillBetter_04</v>
          </cell>
          <cell r="B271" t="str">
            <v>LP_HealOnKillBetter</v>
          </cell>
          <cell r="C271" t="str">
            <v/>
          </cell>
          <cell r="D271">
            <v>4</v>
          </cell>
          <cell r="E271" t="str">
            <v>Vampire</v>
          </cell>
          <cell r="H271" t="str">
            <v/>
          </cell>
          <cell r="I271">
            <v>-1</v>
          </cell>
          <cell r="K271">
            <v>1.1499999999999999</v>
          </cell>
          <cell r="O271" t="str">
            <v/>
          </cell>
          <cell r="S271" t="str">
            <v/>
          </cell>
        </row>
        <row r="272">
          <cell r="A272" t="str">
            <v>LP_HealOnKillBetter_05</v>
          </cell>
          <cell r="B272" t="str">
            <v>LP_HealOnKillBetter</v>
          </cell>
          <cell r="C272" t="str">
            <v/>
          </cell>
          <cell r="D272">
            <v>5</v>
          </cell>
          <cell r="E272" t="str">
            <v>Vampire</v>
          </cell>
          <cell r="H272" t="str">
            <v/>
          </cell>
          <cell r="I272">
            <v>-1</v>
          </cell>
          <cell r="K272">
            <v>1.5</v>
          </cell>
          <cell r="O272" t="str">
            <v/>
          </cell>
          <cell r="S272" t="str">
            <v/>
          </cell>
        </row>
        <row r="273">
          <cell r="A273" t="str">
            <v>LP_AtkSpeedUpOnEncounter_01</v>
          </cell>
          <cell r="B273" t="str">
            <v>LP_AtkSpeedUpOnEncounter</v>
          </cell>
          <cell r="C273" t="str">
            <v/>
          </cell>
          <cell r="D273">
            <v>1</v>
          </cell>
          <cell r="E273" t="str">
            <v>CallAffectorValue</v>
          </cell>
          <cell r="H273" t="str">
            <v/>
          </cell>
          <cell r="I273">
            <v>-1</v>
          </cell>
          <cell r="O273" t="str">
            <v/>
          </cell>
          <cell r="Q273" t="str">
            <v>OnStartStage</v>
          </cell>
          <cell r="S273">
            <v>1</v>
          </cell>
          <cell r="U273" t="str">
            <v>LP_AtkSpeedUpOnEncounter_Spd</v>
          </cell>
        </row>
        <row r="274">
          <cell r="A274" t="str">
            <v>LP_AtkSpeedUpOnEncounter_02</v>
          </cell>
          <cell r="B274" t="str">
            <v>LP_AtkSpeedUpOnEncounter</v>
          </cell>
          <cell r="C274" t="str">
            <v/>
          </cell>
          <cell r="D274">
            <v>2</v>
          </cell>
          <cell r="E274" t="str">
            <v>CallAffectorValue</v>
          </cell>
          <cell r="H274" t="str">
            <v/>
          </cell>
          <cell r="I274">
            <v>-1</v>
          </cell>
          <cell r="O274" t="str">
            <v/>
          </cell>
          <cell r="Q274" t="str">
            <v>OnStartStage</v>
          </cell>
          <cell r="S274">
            <v>1</v>
          </cell>
          <cell r="U274" t="str">
            <v>LP_AtkSpeedUpOnEncounter_Spd</v>
          </cell>
        </row>
        <row r="275">
          <cell r="A275" t="str">
            <v>LP_AtkSpeedUpOnEncounter_03</v>
          </cell>
          <cell r="B275" t="str">
            <v>LP_AtkSpeedUpOnEncounter</v>
          </cell>
          <cell r="C275" t="str">
            <v/>
          </cell>
          <cell r="D275">
            <v>3</v>
          </cell>
          <cell r="E275" t="str">
            <v>CallAffectorValue</v>
          </cell>
          <cell r="H275" t="str">
            <v/>
          </cell>
          <cell r="I275">
            <v>-1</v>
          </cell>
          <cell r="O275" t="str">
            <v/>
          </cell>
          <cell r="Q275" t="str">
            <v>OnStartStage</v>
          </cell>
          <cell r="S275">
            <v>1</v>
          </cell>
          <cell r="U275" t="str">
            <v>LP_AtkSpeedUpOnEncounter_Spd</v>
          </cell>
        </row>
        <row r="276">
          <cell r="A276" t="str">
            <v>LP_AtkSpeedUpOnEncounter_04</v>
          </cell>
          <cell r="B276" t="str">
            <v>LP_AtkSpeedUpOnEncounter</v>
          </cell>
          <cell r="C276" t="str">
            <v/>
          </cell>
          <cell r="D276">
            <v>4</v>
          </cell>
          <cell r="E276" t="str">
            <v>CallAffectorValue</v>
          </cell>
          <cell r="H276" t="str">
            <v/>
          </cell>
          <cell r="I276">
            <v>-1</v>
          </cell>
          <cell r="O276" t="str">
            <v/>
          </cell>
          <cell r="Q276" t="str">
            <v>OnStartStage</v>
          </cell>
          <cell r="S276">
            <v>1</v>
          </cell>
          <cell r="U276" t="str">
            <v>LP_AtkSpeedUpOnEncounter_Spd</v>
          </cell>
        </row>
        <row r="277">
          <cell r="A277" t="str">
            <v>LP_AtkSpeedUpOnEncounter_05</v>
          </cell>
          <cell r="B277" t="str">
            <v>LP_AtkSpeedUpOnEncounter</v>
          </cell>
          <cell r="C277" t="str">
            <v/>
          </cell>
          <cell r="D277">
            <v>5</v>
          </cell>
          <cell r="E277" t="str">
            <v>CallAffectorValue</v>
          </cell>
          <cell r="H277" t="str">
            <v/>
          </cell>
          <cell r="I277">
            <v>-1</v>
          </cell>
          <cell r="O277" t="str">
            <v/>
          </cell>
          <cell r="Q277" t="str">
            <v>OnStartStage</v>
          </cell>
          <cell r="S277">
            <v>1</v>
          </cell>
          <cell r="U277" t="str">
            <v>LP_AtkSpeedUpOnEncounter_Spd</v>
          </cell>
        </row>
        <row r="278">
          <cell r="A278" t="str">
            <v>LP_AtkSpeedUpOnEncounter_06</v>
          </cell>
          <cell r="B278" t="str">
            <v>LP_AtkSpeedUpOnEncounter</v>
          </cell>
          <cell r="C278" t="str">
            <v/>
          </cell>
          <cell r="D278">
            <v>6</v>
          </cell>
          <cell r="E278" t="str">
            <v>CallAffectorValue</v>
          </cell>
          <cell r="H278" t="str">
            <v/>
          </cell>
          <cell r="I278">
            <v>-1</v>
          </cell>
          <cell r="O278" t="str">
            <v/>
          </cell>
          <cell r="Q278" t="str">
            <v>OnStartStage</v>
          </cell>
          <cell r="S278">
            <v>1</v>
          </cell>
          <cell r="U278" t="str">
            <v>LP_AtkSpeedUpOnEncounter_Spd</v>
          </cell>
        </row>
        <row r="279">
          <cell r="A279" t="str">
            <v>LP_AtkSpeedUpOnEncounter_07</v>
          </cell>
          <cell r="B279" t="str">
            <v>LP_AtkSpeedUpOnEncounter</v>
          </cell>
          <cell r="C279" t="str">
            <v/>
          </cell>
          <cell r="D279">
            <v>7</v>
          </cell>
          <cell r="E279" t="str">
            <v>CallAffectorValue</v>
          </cell>
          <cell r="H279" t="str">
            <v/>
          </cell>
          <cell r="I279">
            <v>-1</v>
          </cell>
          <cell r="O279" t="str">
            <v/>
          </cell>
          <cell r="Q279" t="str">
            <v>OnStartStage</v>
          </cell>
          <cell r="S279">
            <v>1</v>
          </cell>
          <cell r="U279" t="str">
            <v>LP_AtkSpeedUpOnEncounter_Spd</v>
          </cell>
        </row>
        <row r="280">
          <cell r="A280" t="str">
            <v>LP_AtkSpeedUpOnEncounter_08</v>
          </cell>
          <cell r="B280" t="str">
            <v>LP_AtkSpeedUpOnEncounter</v>
          </cell>
          <cell r="C280" t="str">
            <v/>
          </cell>
          <cell r="D280">
            <v>8</v>
          </cell>
          <cell r="E280" t="str">
            <v>CallAffectorValue</v>
          </cell>
          <cell r="H280" t="str">
            <v/>
          </cell>
          <cell r="I280">
            <v>-1</v>
          </cell>
          <cell r="O280" t="str">
            <v/>
          </cell>
          <cell r="Q280" t="str">
            <v>OnStartStage</v>
          </cell>
          <cell r="S280">
            <v>1</v>
          </cell>
          <cell r="U280" t="str">
            <v>LP_AtkSpeedUpOnEncounter_Spd</v>
          </cell>
        </row>
        <row r="281">
          <cell r="A281" t="str">
            <v>LP_AtkSpeedUpOnEncounter_09</v>
          </cell>
          <cell r="B281" t="str">
            <v>LP_AtkSpeedUpOnEncounter</v>
          </cell>
          <cell r="C281" t="str">
            <v/>
          </cell>
          <cell r="D281">
            <v>9</v>
          </cell>
          <cell r="E281" t="str">
            <v>CallAffectorValue</v>
          </cell>
          <cell r="H281" t="str">
            <v/>
          </cell>
          <cell r="I281">
            <v>-1</v>
          </cell>
          <cell r="O281" t="str">
            <v/>
          </cell>
          <cell r="Q281" t="str">
            <v>OnStartStage</v>
          </cell>
          <cell r="S281">
            <v>1</v>
          </cell>
          <cell r="U281" t="str">
            <v>LP_AtkSpeedUpOnEncounter_Spd</v>
          </cell>
        </row>
        <row r="282">
          <cell r="A282" t="str">
            <v>LP_AtkSpeedUpOnEncounter_Spd_01</v>
          </cell>
          <cell r="B282" t="str">
            <v>LP_AtkSpeedUpOnEncounter_Spd</v>
          </cell>
          <cell r="C282" t="str">
            <v/>
          </cell>
          <cell r="D282">
            <v>1</v>
          </cell>
          <cell r="E282" t="str">
            <v>ChangeActorStatus</v>
          </cell>
          <cell r="H282" t="str">
            <v/>
          </cell>
          <cell r="I282">
            <v>4.5</v>
          </cell>
          <cell r="J282">
            <v>0.28125</v>
          </cell>
          <cell r="M282" t="str">
            <v>AttackSpeedAddRate</v>
          </cell>
          <cell r="O282">
            <v>3</v>
          </cell>
          <cell r="R282">
            <v>1</v>
          </cell>
          <cell r="S282">
            <v>1</v>
          </cell>
          <cell r="W282" t="str">
            <v>Magic_circle_11_D</v>
          </cell>
        </row>
        <row r="283">
          <cell r="A283" t="str">
            <v>LP_AtkSpeedUpOnEncounter_Spd_02</v>
          </cell>
          <cell r="B283" t="str">
            <v>LP_AtkSpeedUpOnEncounter_Spd</v>
          </cell>
          <cell r="C283" t="str">
            <v/>
          </cell>
          <cell r="D283">
            <v>2</v>
          </cell>
          <cell r="E283" t="str">
            <v>ChangeActorStatus</v>
          </cell>
          <cell r="H283" t="str">
            <v/>
          </cell>
          <cell r="I283">
            <v>5</v>
          </cell>
          <cell r="J283">
            <v>0.59062499999999996</v>
          </cell>
          <cell r="M283" t="str">
            <v>AttackSpeedAddRate</v>
          </cell>
          <cell r="O283">
            <v>3</v>
          </cell>
          <cell r="R283">
            <v>1</v>
          </cell>
          <cell r="S283">
            <v>1</v>
          </cell>
          <cell r="W283" t="str">
            <v>Magic_circle_11_D</v>
          </cell>
        </row>
        <row r="284">
          <cell r="A284" t="str">
            <v>LP_AtkSpeedUpOnEncounter_Spd_03</v>
          </cell>
          <cell r="B284" t="str">
            <v>LP_AtkSpeedUpOnEncounter_Spd</v>
          </cell>
          <cell r="C284" t="str">
            <v/>
          </cell>
          <cell r="D284">
            <v>3</v>
          </cell>
          <cell r="E284" t="str">
            <v>ChangeActorStatus</v>
          </cell>
          <cell r="H284" t="str">
            <v/>
          </cell>
          <cell r="I284">
            <v>5.5</v>
          </cell>
          <cell r="J284">
            <v>0.92812500000000009</v>
          </cell>
          <cell r="M284" t="str">
            <v>AttackSpeedAddRate</v>
          </cell>
          <cell r="O284">
            <v>3</v>
          </cell>
          <cell r="R284">
            <v>1</v>
          </cell>
          <cell r="S284">
            <v>1</v>
          </cell>
          <cell r="W284" t="str">
            <v>Magic_circle_11_D</v>
          </cell>
        </row>
        <row r="285">
          <cell r="A285" t="str">
            <v>LP_AtkSpeedUpOnEncounter_Spd_04</v>
          </cell>
          <cell r="B285" t="str">
            <v>LP_AtkSpeedUpOnEncounter_Spd</v>
          </cell>
          <cell r="C285" t="str">
            <v/>
          </cell>
          <cell r="D285">
            <v>4</v>
          </cell>
          <cell r="E285" t="str">
            <v>ChangeActorStatus</v>
          </cell>
          <cell r="H285" t="str">
            <v/>
          </cell>
          <cell r="I285">
            <v>6</v>
          </cell>
          <cell r="J285">
            <v>1.29375</v>
          </cell>
          <cell r="M285" t="str">
            <v>AttackSpeedAddRate</v>
          </cell>
          <cell r="O285">
            <v>3</v>
          </cell>
          <cell r="R285">
            <v>1</v>
          </cell>
          <cell r="S285">
            <v>1</v>
          </cell>
          <cell r="W285" t="str">
            <v>Magic_circle_11_D</v>
          </cell>
        </row>
        <row r="286">
          <cell r="A286" t="str">
            <v>LP_AtkSpeedUpOnEncounter_Spd_05</v>
          </cell>
          <cell r="B286" t="str">
            <v>LP_AtkSpeedUpOnEncounter_Spd</v>
          </cell>
          <cell r="C286" t="str">
            <v/>
          </cell>
          <cell r="D286">
            <v>5</v>
          </cell>
          <cell r="E286" t="str">
            <v>ChangeActorStatus</v>
          </cell>
          <cell r="H286" t="str">
            <v/>
          </cell>
          <cell r="I286">
            <v>6.5</v>
          </cell>
          <cell r="J286">
            <v>1.6874999999999998</v>
          </cell>
          <cell r="M286" t="str">
            <v>AttackSpeedAddRate</v>
          </cell>
          <cell r="O286">
            <v>3</v>
          </cell>
          <cell r="R286">
            <v>1</v>
          </cell>
          <cell r="S286">
            <v>1</v>
          </cell>
          <cell r="W286" t="str">
            <v>Magic_circle_11_D</v>
          </cell>
        </row>
        <row r="287">
          <cell r="A287" t="str">
            <v>LP_AtkSpeedUpOnEncounter_Spd_06</v>
          </cell>
          <cell r="B287" t="str">
            <v>LP_AtkSpeedUpOnEncounter_Spd</v>
          </cell>
          <cell r="C287" t="str">
            <v/>
          </cell>
          <cell r="D287">
            <v>6</v>
          </cell>
          <cell r="E287" t="str">
            <v>ChangeActorStatus</v>
          </cell>
          <cell r="H287" t="str">
            <v/>
          </cell>
          <cell r="I287">
            <v>7</v>
          </cell>
          <cell r="J287">
            <v>2.109375</v>
          </cell>
          <cell r="M287" t="str">
            <v>AttackSpeedAddRate</v>
          </cell>
          <cell r="O287">
            <v>3</v>
          </cell>
          <cell r="R287">
            <v>1</v>
          </cell>
          <cell r="S287">
            <v>1</v>
          </cell>
          <cell r="W287" t="str">
            <v>Magic_circle_11_D</v>
          </cell>
        </row>
        <row r="288">
          <cell r="A288" t="str">
            <v>LP_AtkSpeedUpOnEncounter_Spd_07</v>
          </cell>
          <cell r="B288" t="str">
            <v>LP_AtkSpeedUpOnEncounter_Spd</v>
          </cell>
          <cell r="C288" t="str">
            <v/>
          </cell>
          <cell r="D288">
            <v>7</v>
          </cell>
          <cell r="E288" t="str">
            <v>ChangeActorStatus</v>
          </cell>
          <cell r="H288" t="str">
            <v/>
          </cell>
          <cell r="I288">
            <v>7.5</v>
          </cell>
          <cell r="J288">
            <v>2.5593750000000002</v>
          </cell>
          <cell r="M288" t="str">
            <v>AttackSpeedAddRate</v>
          </cell>
          <cell r="O288">
            <v>3</v>
          </cell>
          <cell r="R288">
            <v>1</v>
          </cell>
          <cell r="S288">
            <v>1</v>
          </cell>
          <cell r="W288" t="str">
            <v>Magic_circle_11_D</v>
          </cell>
        </row>
        <row r="289">
          <cell r="A289" t="str">
            <v>LP_AtkSpeedUpOnEncounter_Spd_08</v>
          </cell>
          <cell r="B289" t="str">
            <v>LP_AtkSpeedUpOnEncounter_Spd</v>
          </cell>
          <cell r="C289" t="str">
            <v/>
          </cell>
          <cell r="D289">
            <v>8</v>
          </cell>
          <cell r="E289" t="str">
            <v>ChangeActorStatus</v>
          </cell>
          <cell r="H289" t="str">
            <v/>
          </cell>
          <cell r="I289">
            <v>8</v>
          </cell>
          <cell r="J289">
            <v>3.0375000000000001</v>
          </cell>
          <cell r="M289" t="str">
            <v>AttackSpeedAddRate</v>
          </cell>
          <cell r="O289">
            <v>3</v>
          </cell>
          <cell r="R289">
            <v>1</v>
          </cell>
          <cell r="S289">
            <v>1</v>
          </cell>
          <cell r="W289" t="str">
            <v>Magic_circle_11_D</v>
          </cell>
        </row>
        <row r="290">
          <cell r="A290" t="str">
            <v>LP_AtkSpeedUpOnEncounter_Spd_09</v>
          </cell>
          <cell r="B290" t="str">
            <v>LP_AtkSpeedUpOnEncounter_Spd</v>
          </cell>
          <cell r="C290" t="str">
            <v/>
          </cell>
          <cell r="D290">
            <v>9</v>
          </cell>
          <cell r="E290" t="str">
            <v>ChangeActorStatus</v>
          </cell>
          <cell r="H290" t="str">
            <v/>
          </cell>
          <cell r="I290">
            <v>8.5</v>
          </cell>
          <cell r="J290">
            <v>3.5437499999999993</v>
          </cell>
          <cell r="M290" t="str">
            <v>AttackSpeedAddRate</v>
          </cell>
          <cell r="O290">
            <v>3</v>
          </cell>
          <cell r="R290">
            <v>1</v>
          </cell>
          <cell r="S290">
            <v>1</v>
          </cell>
          <cell r="W290" t="str">
            <v>Magic_circle_11_D</v>
          </cell>
        </row>
        <row r="291">
          <cell r="A291" t="str">
            <v>LP_AtkSpeedUpOnEncounterBetter_01</v>
          </cell>
          <cell r="B291" t="str">
            <v>LP_AtkSpeedUpOnEncounterBetter</v>
          </cell>
          <cell r="C291" t="str">
            <v/>
          </cell>
          <cell r="D291">
            <v>1</v>
          </cell>
          <cell r="E291" t="str">
            <v>CallAffectorValue</v>
          </cell>
          <cell r="H291" t="str">
            <v/>
          </cell>
          <cell r="I291">
            <v>-1</v>
          </cell>
          <cell r="O291" t="str">
            <v/>
          </cell>
          <cell r="Q291" t="str">
            <v>OnStartStage</v>
          </cell>
          <cell r="S291">
            <v>1</v>
          </cell>
          <cell r="U291" t="str">
            <v>LP_AtkSpeedUpOnEncounterBetter_Spd</v>
          </cell>
        </row>
        <row r="292">
          <cell r="A292" t="str">
            <v>LP_AtkSpeedUpOnEncounterBetter_02</v>
          </cell>
          <cell r="B292" t="str">
            <v>LP_AtkSpeedUpOnEncounterBetter</v>
          </cell>
          <cell r="C292" t="str">
            <v/>
          </cell>
          <cell r="D292">
            <v>2</v>
          </cell>
          <cell r="E292" t="str">
            <v>CallAffectorValue</v>
          </cell>
          <cell r="H292" t="str">
            <v/>
          </cell>
          <cell r="I292">
            <v>-1</v>
          </cell>
          <cell r="O292" t="str">
            <v/>
          </cell>
          <cell r="Q292" t="str">
            <v>OnStartStage</v>
          </cell>
          <cell r="S292">
            <v>1</v>
          </cell>
          <cell r="U292" t="str">
            <v>LP_AtkSpeedUpOnEncounterBetter_Spd</v>
          </cell>
        </row>
        <row r="293">
          <cell r="A293" t="str">
            <v>LP_AtkSpeedUpOnEncounterBetter_03</v>
          </cell>
          <cell r="B293" t="str">
            <v>LP_AtkSpeedUpOnEncounterBetter</v>
          </cell>
          <cell r="C293" t="str">
            <v/>
          </cell>
          <cell r="D293">
            <v>3</v>
          </cell>
          <cell r="E293" t="str">
            <v>CallAffectorValue</v>
          </cell>
          <cell r="H293" t="str">
            <v/>
          </cell>
          <cell r="I293">
            <v>-1</v>
          </cell>
          <cell r="O293" t="str">
            <v/>
          </cell>
          <cell r="Q293" t="str">
            <v>OnStartStage</v>
          </cell>
          <cell r="S293">
            <v>1</v>
          </cell>
          <cell r="U293" t="str">
            <v>LP_AtkSpeedUpOnEncounterBetter_Spd</v>
          </cell>
        </row>
        <row r="294">
          <cell r="A294" t="str">
            <v>LP_AtkSpeedUpOnEncounterBetter_04</v>
          </cell>
          <cell r="B294" t="str">
            <v>LP_AtkSpeedUpOnEncounterBetter</v>
          </cell>
          <cell r="C294" t="str">
            <v/>
          </cell>
          <cell r="D294">
            <v>4</v>
          </cell>
          <cell r="E294" t="str">
            <v>CallAffectorValue</v>
          </cell>
          <cell r="H294" t="str">
            <v/>
          </cell>
          <cell r="I294">
            <v>-1</v>
          </cell>
          <cell r="O294" t="str">
            <v/>
          </cell>
          <cell r="Q294" t="str">
            <v>OnStartStage</v>
          </cell>
          <cell r="S294">
            <v>1</v>
          </cell>
          <cell r="U294" t="str">
            <v>LP_AtkSpeedUpOnEncounterBetter_Spd</v>
          </cell>
        </row>
        <row r="295">
          <cell r="A295" t="str">
            <v>LP_AtkSpeedUpOnEncounterBetter_05</v>
          </cell>
          <cell r="B295" t="str">
            <v>LP_AtkSpeedUpOnEncounterBetter</v>
          </cell>
          <cell r="C295" t="str">
            <v/>
          </cell>
          <cell r="D295">
            <v>5</v>
          </cell>
          <cell r="E295" t="str">
            <v>CallAffectorValue</v>
          </cell>
          <cell r="H295" t="str">
            <v/>
          </cell>
          <cell r="I295">
            <v>-1</v>
          </cell>
          <cell r="O295" t="str">
            <v/>
          </cell>
          <cell r="Q295" t="str">
            <v>OnStartStage</v>
          </cell>
          <cell r="S295">
            <v>1</v>
          </cell>
          <cell r="U295" t="str">
            <v>LP_AtkSpeedUpOnEncounterBetter_Spd</v>
          </cell>
        </row>
        <row r="296">
          <cell r="A296" t="str">
            <v>LP_AtkSpeedUpOnEncounterBetter_Spd_01</v>
          </cell>
          <cell r="B296" t="str">
            <v>LP_AtkSpeedUpOnEncounterBetter_Spd</v>
          </cell>
          <cell r="C296" t="str">
            <v/>
          </cell>
          <cell r="D296">
            <v>1</v>
          </cell>
          <cell r="E296" t="str">
            <v>ChangeActorStatus</v>
          </cell>
          <cell r="H296" t="str">
            <v/>
          </cell>
          <cell r="I296">
            <v>4.5</v>
          </cell>
          <cell r="J296">
            <v>0.46875</v>
          </cell>
          <cell r="M296" t="str">
            <v>AttackSpeedAddRate</v>
          </cell>
          <cell r="O296">
            <v>3</v>
          </cell>
          <cell r="R296">
            <v>1</v>
          </cell>
          <cell r="S296">
            <v>1</v>
          </cell>
          <cell r="W296" t="str">
            <v>Magic_circle_11_D</v>
          </cell>
        </row>
        <row r="297">
          <cell r="A297" t="str">
            <v>LP_AtkSpeedUpOnEncounterBetter_Spd_02</v>
          </cell>
          <cell r="B297" t="str">
            <v>LP_AtkSpeedUpOnEncounterBetter_Spd</v>
          </cell>
          <cell r="C297" t="str">
            <v/>
          </cell>
          <cell r="D297">
            <v>2</v>
          </cell>
          <cell r="E297" t="str">
            <v>ChangeActorStatus</v>
          </cell>
          <cell r="H297" t="str">
            <v/>
          </cell>
          <cell r="I297">
            <v>5.5</v>
          </cell>
          <cell r="J297">
            <v>0.98437500000000011</v>
          </cell>
          <cell r="M297" t="str">
            <v>AttackSpeedAddRate</v>
          </cell>
          <cell r="O297">
            <v>3</v>
          </cell>
          <cell r="R297">
            <v>1</v>
          </cell>
          <cell r="S297">
            <v>1</v>
          </cell>
          <cell r="W297" t="str">
            <v>Magic_circle_11_D</v>
          </cell>
        </row>
        <row r="298">
          <cell r="A298" t="str">
            <v>LP_AtkSpeedUpOnEncounterBetter_Spd_03</v>
          </cell>
          <cell r="B298" t="str">
            <v>LP_AtkSpeedUpOnEncounterBetter_Spd</v>
          </cell>
          <cell r="C298" t="str">
            <v/>
          </cell>
          <cell r="D298">
            <v>3</v>
          </cell>
          <cell r="E298" t="str">
            <v>ChangeActorStatus</v>
          </cell>
          <cell r="H298" t="str">
            <v/>
          </cell>
          <cell r="I298">
            <v>6.5</v>
          </cell>
          <cell r="J298">
            <v>1.546875</v>
          </cell>
          <cell r="M298" t="str">
            <v>AttackSpeedAddRate</v>
          </cell>
          <cell r="O298">
            <v>3</v>
          </cell>
          <cell r="R298">
            <v>1</v>
          </cell>
          <cell r="S298">
            <v>1</v>
          </cell>
          <cell r="W298" t="str">
            <v>Magic_circle_11_D</v>
          </cell>
        </row>
        <row r="299">
          <cell r="A299" t="str">
            <v>LP_AtkSpeedUpOnEncounterBetter_Spd_04</v>
          </cell>
          <cell r="B299" t="str">
            <v>LP_AtkSpeedUpOnEncounterBetter_Spd</v>
          </cell>
          <cell r="C299" t="str">
            <v/>
          </cell>
          <cell r="D299">
            <v>4</v>
          </cell>
          <cell r="E299" t="str">
            <v>ChangeActorStatus</v>
          </cell>
          <cell r="H299" t="str">
            <v/>
          </cell>
          <cell r="I299">
            <v>7.5</v>
          </cell>
          <cell r="J299">
            <v>2.15625</v>
          </cell>
          <cell r="M299" t="str">
            <v>AttackSpeedAddRate</v>
          </cell>
          <cell r="O299">
            <v>3</v>
          </cell>
          <cell r="R299">
            <v>1</v>
          </cell>
          <cell r="S299">
            <v>1</v>
          </cell>
          <cell r="W299" t="str">
            <v>Magic_circle_11_D</v>
          </cell>
        </row>
        <row r="300">
          <cell r="A300" t="str">
            <v>LP_AtkSpeedUpOnEncounterBetter_Spd_05</v>
          </cell>
          <cell r="B300" t="str">
            <v>LP_AtkSpeedUpOnEncounterBetter_Spd</v>
          </cell>
          <cell r="C300" t="str">
            <v/>
          </cell>
          <cell r="D300">
            <v>5</v>
          </cell>
          <cell r="E300" t="str">
            <v>ChangeActorStatus</v>
          </cell>
          <cell r="H300" t="str">
            <v/>
          </cell>
          <cell r="I300">
            <v>8.5</v>
          </cell>
          <cell r="J300">
            <v>2.8125</v>
          </cell>
          <cell r="M300" t="str">
            <v>AttackSpeedAddRate</v>
          </cell>
          <cell r="O300">
            <v>3</v>
          </cell>
          <cell r="R300">
            <v>1</v>
          </cell>
          <cell r="S300">
            <v>1</v>
          </cell>
          <cell r="W300" t="str">
            <v>Magic_circle_11_D</v>
          </cell>
        </row>
        <row r="301">
          <cell r="A301" t="str">
            <v>LP_VampireOnAttack_01</v>
          </cell>
          <cell r="B301" t="str">
            <v>LP_VampireOnAttack</v>
          </cell>
          <cell r="C301" t="str">
            <v/>
          </cell>
          <cell r="D301">
            <v>1</v>
          </cell>
          <cell r="E301" t="str">
            <v>Vampire</v>
          </cell>
          <cell r="H301" t="str">
            <v/>
          </cell>
          <cell r="I301">
            <v>-1</v>
          </cell>
          <cell r="L301">
            <v>0.15</v>
          </cell>
          <cell r="O301" t="str">
            <v/>
          </cell>
          <cell r="S301" t="str">
            <v/>
          </cell>
        </row>
        <row r="302">
          <cell r="A302" t="str">
            <v>LP_VampireOnAttack_02</v>
          </cell>
          <cell r="B302" t="str">
            <v>LP_VampireOnAttack</v>
          </cell>
          <cell r="C302" t="str">
            <v/>
          </cell>
          <cell r="D302">
            <v>2</v>
          </cell>
          <cell r="E302" t="str">
            <v>Vampire</v>
          </cell>
          <cell r="H302" t="str">
            <v/>
          </cell>
          <cell r="I302">
            <v>-1</v>
          </cell>
          <cell r="L302">
            <v>0.315</v>
          </cell>
          <cell r="O302" t="str">
            <v/>
          </cell>
          <cell r="S302" t="str">
            <v/>
          </cell>
        </row>
        <row r="303">
          <cell r="A303" t="str">
            <v>LP_VampireOnAttack_03</v>
          </cell>
          <cell r="B303" t="str">
            <v>LP_VampireOnAttack</v>
          </cell>
          <cell r="C303" t="str">
            <v/>
          </cell>
          <cell r="D303">
            <v>3</v>
          </cell>
          <cell r="E303" t="str">
            <v>Vampire</v>
          </cell>
          <cell r="H303" t="str">
            <v/>
          </cell>
          <cell r="I303">
            <v>-1</v>
          </cell>
          <cell r="L303">
            <v>0.49500000000000005</v>
          </cell>
          <cell r="O303" t="str">
            <v/>
          </cell>
          <cell r="S303" t="str">
            <v/>
          </cell>
        </row>
        <row r="304">
          <cell r="A304" t="str">
            <v>LP_VampireOnAttack_04</v>
          </cell>
          <cell r="B304" t="str">
            <v>LP_VampireOnAttack</v>
          </cell>
          <cell r="C304" t="str">
            <v/>
          </cell>
          <cell r="D304">
            <v>4</v>
          </cell>
          <cell r="E304" t="str">
            <v>Vampire</v>
          </cell>
          <cell r="H304" t="str">
            <v/>
          </cell>
          <cell r="I304">
            <v>-1</v>
          </cell>
          <cell r="L304">
            <v>0.69</v>
          </cell>
          <cell r="O304" t="str">
            <v/>
          </cell>
          <cell r="S304" t="str">
            <v/>
          </cell>
        </row>
        <row r="305">
          <cell r="A305" t="str">
            <v>LP_VampireOnAttack_05</v>
          </cell>
          <cell r="B305" t="str">
            <v>LP_VampireOnAttack</v>
          </cell>
          <cell r="C305" t="str">
            <v/>
          </cell>
          <cell r="D305">
            <v>5</v>
          </cell>
          <cell r="E305" t="str">
            <v>Vampire</v>
          </cell>
          <cell r="H305" t="str">
            <v/>
          </cell>
          <cell r="I305">
            <v>-1</v>
          </cell>
          <cell r="L305">
            <v>0.89999999999999991</v>
          </cell>
          <cell r="O305" t="str">
            <v/>
          </cell>
          <cell r="S305" t="str">
            <v/>
          </cell>
        </row>
        <row r="306">
          <cell r="A306" t="str">
            <v>LP_VampireOnAttack_06</v>
          </cell>
          <cell r="B306" t="str">
            <v>LP_VampireOnAttack</v>
          </cell>
          <cell r="C306" t="str">
            <v/>
          </cell>
          <cell r="D306">
            <v>6</v>
          </cell>
          <cell r="E306" t="str">
            <v>Vampire</v>
          </cell>
          <cell r="H306" t="str">
            <v/>
          </cell>
          <cell r="I306">
            <v>-1</v>
          </cell>
          <cell r="L306">
            <v>1.125</v>
          </cell>
          <cell r="O306" t="str">
            <v/>
          </cell>
          <cell r="S306" t="str">
            <v/>
          </cell>
        </row>
        <row r="307">
          <cell r="A307" t="str">
            <v>LP_VampireOnAttack_07</v>
          </cell>
          <cell r="B307" t="str">
            <v>LP_VampireOnAttack</v>
          </cell>
          <cell r="C307" t="str">
            <v/>
          </cell>
          <cell r="D307">
            <v>7</v>
          </cell>
          <cell r="E307" t="str">
            <v>Vampire</v>
          </cell>
          <cell r="H307" t="str">
            <v/>
          </cell>
          <cell r="I307">
            <v>-1</v>
          </cell>
          <cell r="L307">
            <v>1.3650000000000002</v>
          </cell>
          <cell r="O307" t="str">
            <v/>
          </cell>
          <cell r="S307" t="str">
            <v/>
          </cell>
        </row>
        <row r="308">
          <cell r="A308" t="str">
            <v>LP_VampireOnAttack_08</v>
          </cell>
          <cell r="B308" t="str">
            <v>LP_VampireOnAttack</v>
          </cell>
          <cell r="C308" t="str">
            <v/>
          </cell>
          <cell r="D308">
            <v>8</v>
          </cell>
          <cell r="E308" t="str">
            <v>Vampire</v>
          </cell>
          <cell r="H308" t="str">
            <v/>
          </cell>
          <cell r="I308">
            <v>-1</v>
          </cell>
          <cell r="L308">
            <v>1.62</v>
          </cell>
          <cell r="O308" t="str">
            <v/>
          </cell>
          <cell r="S308" t="str">
            <v/>
          </cell>
        </row>
        <row r="309">
          <cell r="A309" t="str">
            <v>LP_VampireOnAttack_09</v>
          </cell>
          <cell r="B309" t="str">
            <v>LP_VampireOnAttack</v>
          </cell>
          <cell r="C309" t="str">
            <v/>
          </cell>
          <cell r="D309">
            <v>9</v>
          </cell>
          <cell r="E309" t="str">
            <v>Vampire</v>
          </cell>
          <cell r="H309" t="str">
            <v/>
          </cell>
          <cell r="I309">
            <v>-1</v>
          </cell>
          <cell r="L309">
            <v>1.89</v>
          </cell>
          <cell r="O309" t="str">
            <v/>
          </cell>
          <cell r="S309" t="str">
            <v/>
          </cell>
        </row>
        <row r="310">
          <cell r="A310" t="str">
            <v>LP_VampireOnAttackBetter_01</v>
          </cell>
          <cell r="B310" t="str">
            <v>LP_VampireOnAttackBetter</v>
          </cell>
          <cell r="C310" t="str">
            <v/>
          </cell>
          <cell r="D310">
            <v>1</v>
          </cell>
          <cell r="E310" t="str">
            <v>Vampire</v>
          </cell>
          <cell r="H310" t="str">
            <v/>
          </cell>
          <cell r="I310">
            <v>-1</v>
          </cell>
          <cell r="L310">
            <v>0.25</v>
          </cell>
          <cell r="O310" t="str">
            <v/>
          </cell>
          <cell r="S310" t="str">
            <v/>
          </cell>
        </row>
        <row r="311">
          <cell r="A311" t="str">
            <v>LP_VampireOnAttackBetter_02</v>
          </cell>
          <cell r="B311" t="str">
            <v>LP_VampireOnAttackBetter</v>
          </cell>
          <cell r="C311" t="str">
            <v/>
          </cell>
          <cell r="D311">
            <v>2</v>
          </cell>
          <cell r="E311" t="str">
            <v>Vampire</v>
          </cell>
          <cell r="H311" t="str">
            <v/>
          </cell>
          <cell r="I311">
            <v>-1</v>
          </cell>
          <cell r="L311">
            <v>0.52500000000000002</v>
          </cell>
          <cell r="O311" t="str">
            <v/>
          </cell>
          <cell r="S311" t="str">
            <v/>
          </cell>
        </row>
        <row r="312">
          <cell r="A312" t="str">
            <v>LP_VampireOnAttackBetter_03</v>
          </cell>
          <cell r="B312" t="str">
            <v>LP_VampireOnAttackBetter</v>
          </cell>
          <cell r="C312" t="str">
            <v/>
          </cell>
          <cell r="D312">
            <v>3</v>
          </cell>
          <cell r="E312" t="str">
            <v>Vampire</v>
          </cell>
          <cell r="H312" t="str">
            <v/>
          </cell>
          <cell r="I312">
            <v>-1</v>
          </cell>
          <cell r="L312">
            <v>0.82500000000000007</v>
          </cell>
          <cell r="O312" t="str">
            <v/>
          </cell>
          <cell r="S312" t="str">
            <v/>
          </cell>
        </row>
        <row r="313">
          <cell r="A313" t="str">
            <v>LP_VampireOnAttackBetter_04</v>
          </cell>
          <cell r="B313" t="str">
            <v>LP_VampireOnAttackBetter</v>
          </cell>
          <cell r="C313" t="str">
            <v/>
          </cell>
          <cell r="D313">
            <v>4</v>
          </cell>
          <cell r="E313" t="str">
            <v>Vampire</v>
          </cell>
          <cell r="H313" t="str">
            <v/>
          </cell>
          <cell r="I313">
            <v>-1</v>
          </cell>
          <cell r="L313">
            <v>1.1499999999999999</v>
          </cell>
          <cell r="O313" t="str">
            <v/>
          </cell>
          <cell r="S313" t="str">
            <v/>
          </cell>
        </row>
        <row r="314">
          <cell r="A314" t="str">
            <v>LP_VampireOnAttackBetter_05</v>
          </cell>
          <cell r="B314" t="str">
            <v>LP_VampireOnAttackBetter</v>
          </cell>
          <cell r="C314" t="str">
            <v/>
          </cell>
          <cell r="D314">
            <v>5</v>
          </cell>
          <cell r="E314" t="str">
            <v>Vampire</v>
          </cell>
          <cell r="H314" t="str">
            <v/>
          </cell>
          <cell r="I314">
            <v>-1</v>
          </cell>
          <cell r="L314">
            <v>1.5</v>
          </cell>
          <cell r="O314" t="str">
            <v/>
          </cell>
          <cell r="S314" t="str">
            <v/>
          </cell>
        </row>
        <row r="315">
          <cell r="A315" t="str">
            <v>LP_RecoverOnAttacked_01</v>
          </cell>
          <cell r="B315" t="str">
            <v>LP_RecoverOnAttacked</v>
          </cell>
          <cell r="C315" t="str">
            <v/>
          </cell>
          <cell r="D315">
            <v>1</v>
          </cell>
          <cell r="E315" t="str">
            <v>CallAffectorValue</v>
          </cell>
          <cell r="H315" t="str">
            <v/>
          </cell>
          <cell r="I315">
            <v>-1</v>
          </cell>
          <cell r="O315" t="str">
            <v/>
          </cell>
          <cell r="Q315" t="str">
            <v>OnDamage</v>
          </cell>
          <cell r="S315">
            <v>4</v>
          </cell>
          <cell r="U315" t="str">
            <v>LP_RecoverOnAttacked_Heal</v>
          </cell>
        </row>
        <row r="316">
          <cell r="A316" t="str">
            <v>LP_RecoverOnAttacked_02</v>
          </cell>
          <cell r="B316" t="str">
            <v>LP_RecoverOnAttacked</v>
          </cell>
          <cell r="C316" t="str">
            <v/>
          </cell>
          <cell r="D316">
            <v>2</v>
          </cell>
          <cell r="E316" t="str">
            <v>CallAffectorValue</v>
          </cell>
          <cell r="H316" t="str">
            <v/>
          </cell>
          <cell r="I316">
            <v>-1</v>
          </cell>
          <cell r="O316" t="str">
            <v/>
          </cell>
          <cell r="Q316" t="str">
            <v>OnDamage</v>
          </cell>
          <cell r="S316">
            <v>4</v>
          </cell>
          <cell r="U316" t="str">
            <v>LP_RecoverOnAttacked_Heal</v>
          </cell>
        </row>
        <row r="317">
          <cell r="A317" t="str">
            <v>LP_RecoverOnAttacked_03</v>
          </cell>
          <cell r="B317" t="str">
            <v>LP_RecoverOnAttacked</v>
          </cell>
          <cell r="C317" t="str">
            <v/>
          </cell>
          <cell r="D317">
            <v>3</v>
          </cell>
          <cell r="E317" t="str">
            <v>CallAffectorValue</v>
          </cell>
          <cell r="H317" t="str">
            <v/>
          </cell>
          <cell r="I317">
            <v>-1</v>
          </cell>
          <cell r="O317" t="str">
            <v/>
          </cell>
          <cell r="Q317" t="str">
            <v>OnDamage</v>
          </cell>
          <cell r="S317">
            <v>4</v>
          </cell>
          <cell r="U317" t="str">
            <v>LP_RecoverOnAttacked_Heal</v>
          </cell>
        </row>
        <row r="318">
          <cell r="A318" t="str">
            <v>LP_RecoverOnAttacked_04</v>
          </cell>
          <cell r="B318" t="str">
            <v>LP_RecoverOnAttacked</v>
          </cell>
          <cell r="C318" t="str">
            <v/>
          </cell>
          <cell r="D318">
            <v>4</v>
          </cell>
          <cell r="E318" t="str">
            <v>CallAffectorValue</v>
          </cell>
          <cell r="H318" t="str">
            <v/>
          </cell>
          <cell r="I318">
            <v>-1</v>
          </cell>
          <cell r="O318" t="str">
            <v/>
          </cell>
          <cell r="Q318" t="str">
            <v>OnDamage</v>
          </cell>
          <cell r="S318">
            <v>4</v>
          </cell>
          <cell r="U318" t="str">
            <v>LP_RecoverOnAttacked_Heal</v>
          </cell>
        </row>
        <row r="319">
          <cell r="A319" t="str">
            <v>LP_RecoverOnAttacked_05</v>
          </cell>
          <cell r="B319" t="str">
            <v>LP_RecoverOnAttacked</v>
          </cell>
          <cell r="C319" t="str">
            <v/>
          </cell>
          <cell r="D319">
            <v>5</v>
          </cell>
          <cell r="E319" t="str">
            <v>CallAffectorValue</v>
          </cell>
          <cell r="H319" t="str">
            <v/>
          </cell>
          <cell r="I319">
            <v>-1</v>
          </cell>
          <cell r="O319" t="str">
            <v/>
          </cell>
          <cell r="Q319" t="str">
            <v>OnDamage</v>
          </cell>
          <cell r="S319">
            <v>4</v>
          </cell>
          <cell r="U319" t="str">
            <v>LP_RecoverOnAttacked_Heal</v>
          </cell>
        </row>
        <row r="320">
          <cell r="A320" t="str">
            <v>LP_RecoverOnAttacked_Heal_01</v>
          </cell>
          <cell r="B320" t="str">
            <v>LP_RecoverOnAttacked_Heal</v>
          </cell>
          <cell r="C320" t="str">
            <v/>
          </cell>
          <cell r="D320">
            <v>1</v>
          </cell>
          <cell r="E320" t="str">
            <v>HealOverTime</v>
          </cell>
          <cell r="H320" t="str">
            <v/>
          </cell>
          <cell r="I320">
            <v>4.6999999999999984</v>
          </cell>
          <cell r="J320">
            <v>0.91999999999999982</v>
          </cell>
          <cell r="L320">
            <v>8.8888888888888892E-2</v>
          </cell>
          <cell r="O320" t="str">
            <v/>
          </cell>
          <cell r="S320" t="str">
            <v/>
          </cell>
        </row>
        <row r="321">
          <cell r="A321" t="str">
            <v>LP_RecoverOnAttacked_Heal_02</v>
          </cell>
          <cell r="B321" t="str">
            <v>LP_RecoverOnAttacked_Heal</v>
          </cell>
          <cell r="C321" t="str">
            <v/>
          </cell>
          <cell r="D321">
            <v>2</v>
          </cell>
          <cell r="E321" t="str">
            <v>HealOverTime</v>
          </cell>
          <cell r="H321" t="str">
            <v/>
          </cell>
          <cell r="I321">
            <v>4.2999999999999989</v>
          </cell>
          <cell r="J321">
            <v>0.83999999999999986</v>
          </cell>
          <cell r="L321">
            <v>0.12537313432835823</v>
          </cell>
          <cell r="O321" t="str">
            <v/>
          </cell>
          <cell r="S321" t="str">
            <v/>
          </cell>
        </row>
        <row r="322">
          <cell r="A322" t="str">
            <v>LP_RecoverOnAttacked_Heal_03</v>
          </cell>
          <cell r="B322" t="str">
            <v>LP_RecoverOnAttacked_Heal</v>
          </cell>
          <cell r="C322" t="str">
            <v/>
          </cell>
          <cell r="D322">
            <v>3</v>
          </cell>
          <cell r="E322" t="str">
            <v>HealOverTime</v>
          </cell>
          <cell r="H322" t="str">
            <v/>
          </cell>
          <cell r="I322">
            <v>3.8999999999999995</v>
          </cell>
          <cell r="J322">
            <v>0.7599999999999999</v>
          </cell>
          <cell r="L322">
            <v>0.14505494505494507</v>
          </cell>
          <cell r="O322" t="str">
            <v/>
          </cell>
          <cell r="S322" t="str">
            <v/>
          </cell>
        </row>
        <row r="323">
          <cell r="A323" t="str">
            <v>LP_RecoverOnAttacked_Heal_04</v>
          </cell>
          <cell r="B323" t="str">
            <v>LP_RecoverOnAttacked_Heal</v>
          </cell>
          <cell r="C323" t="str">
            <v/>
          </cell>
          <cell r="D323">
            <v>4</v>
          </cell>
          <cell r="E323" t="str">
            <v>HealOverTime</v>
          </cell>
          <cell r="H323" t="str">
            <v/>
          </cell>
          <cell r="I323">
            <v>3.4999999999999996</v>
          </cell>
          <cell r="J323">
            <v>0.67999999999999994</v>
          </cell>
          <cell r="L323">
            <v>0.15726495726495726</v>
          </cell>
          <cell r="O323" t="str">
            <v/>
          </cell>
          <cell r="S323" t="str">
            <v/>
          </cell>
        </row>
        <row r="324">
          <cell r="A324" t="str">
            <v>LP_RecoverOnAttacked_Heal_05</v>
          </cell>
          <cell r="B324" t="str">
            <v>LP_RecoverOnAttacked_Heal</v>
          </cell>
          <cell r="C324" t="str">
            <v/>
          </cell>
          <cell r="D324">
            <v>5</v>
          </cell>
          <cell r="E324" t="str">
            <v>HealOverTime</v>
          </cell>
          <cell r="H324" t="str">
            <v/>
          </cell>
          <cell r="I324">
            <v>3.1</v>
          </cell>
          <cell r="J324">
            <v>0.6</v>
          </cell>
          <cell r="L324">
            <v>0.16551724137931034</v>
          </cell>
          <cell r="O324" t="str">
            <v/>
          </cell>
          <cell r="S324" t="str">
            <v/>
          </cell>
        </row>
        <row r="325">
          <cell r="A325" t="str">
            <v>LP_ReflectOnAttacked_01</v>
          </cell>
          <cell r="B325" t="str">
            <v>LP_ReflectOnAttacked</v>
          </cell>
          <cell r="C325" t="str">
            <v/>
          </cell>
          <cell r="D325">
            <v>1</v>
          </cell>
          <cell r="E325" t="str">
            <v>ReflectDamage</v>
          </cell>
          <cell r="H325" t="str">
            <v/>
          </cell>
          <cell r="I325">
            <v>-1</v>
          </cell>
          <cell r="J325">
            <v>0.93377528089887663</v>
          </cell>
          <cell r="O325" t="str">
            <v/>
          </cell>
          <cell r="S325" t="str">
            <v/>
          </cell>
        </row>
        <row r="326">
          <cell r="A326" t="str">
            <v>LP_ReflectOnAttacked_02</v>
          </cell>
          <cell r="B326" t="str">
            <v>LP_ReflectOnAttacked</v>
          </cell>
          <cell r="C326" t="str">
            <v/>
          </cell>
          <cell r="D326">
            <v>2</v>
          </cell>
          <cell r="E326" t="str">
            <v>ReflectDamage</v>
          </cell>
          <cell r="H326" t="str">
            <v/>
          </cell>
          <cell r="I326">
            <v>-1</v>
          </cell>
          <cell r="J326">
            <v>2.2014964610717898</v>
          </cell>
          <cell r="O326" t="str">
            <v/>
          </cell>
          <cell r="S326" t="str">
            <v/>
          </cell>
        </row>
        <row r="327">
          <cell r="A327" t="str">
            <v>LP_ReflectOnAttacked_03</v>
          </cell>
          <cell r="B327" t="str">
            <v>LP_ReflectOnAttacked</v>
          </cell>
          <cell r="C327" t="str">
            <v/>
          </cell>
          <cell r="D327">
            <v>3</v>
          </cell>
          <cell r="E327" t="str">
            <v>ReflectDamage</v>
          </cell>
          <cell r="H327" t="str">
            <v/>
          </cell>
          <cell r="I327">
            <v>-1</v>
          </cell>
          <cell r="J327">
            <v>3.8477338195077495</v>
          </cell>
          <cell r="O327" t="str">
            <v/>
          </cell>
          <cell r="S327" t="str">
            <v/>
          </cell>
        </row>
        <row r="328">
          <cell r="A328" t="str">
            <v>LP_ReflectOnAttacked_04</v>
          </cell>
          <cell r="B328" t="str">
            <v>LP_ReflectOnAttacked</v>
          </cell>
          <cell r="C328" t="str">
            <v/>
          </cell>
          <cell r="D328">
            <v>4</v>
          </cell>
          <cell r="E328" t="str">
            <v>ReflectDamage</v>
          </cell>
          <cell r="H328" t="str">
            <v/>
          </cell>
          <cell r="I328">
            <v>-1</v>
          </cell>
          <cell r="J328">
            <v>5.9275139063862792</v>
          </cell>
          <cell r="O328" t="str">
            <v/>
          </cell>
          <cell r="S328" t="str">
            <v/>
          </cell>
        </row>
        <row r="329">
          <cell r="A329" t="str">
            <v>LP_ReflectOnAttacked_05</v>
          </cell>
          <cell r="B329" t="str">
            <v>LP_ReflectOnAttacked</v>
          </cell>
          <cell r="C329" t="str">
            <v/>
          </cell>
          <cell r="D329">
            <v>5</v>
          </cell>
          <cell r="E329" t="str">
            <v>ReflectDamage</v>
          </cell>
          <cell r="H329" t="str">
            <v/>
          </cell>
          <cell r="I329">
            <v>-1</v>
          </cell>
          <cell r="J329">
            <v>8.5104402985074614</v>
          </cell>
          <cell r="O329" t="str">
            <v/>
          </cell>
          <cell r="S329" t="str">
            <v/>
          </cell>
        </row>
        <row r="330">
          <cell r="A330" t="str">
            <v>LP_ReflectOnAttackedBetter_01</v>
          </cell>
          <cell r="B330" t="str">
            <v>LP_ReflectOnAttackedBetter</v>
          </cell>
          <cell r="C330" t="str">
            <v/>
          </cell>
          <cell r="D330">
            <v>1</v>
          </cell>
          <cell r="E330" t="str">
            <v>ReflectDamage</v>
          </cell>
          <cell r="H330" t="str">
            <v/>
          </cell>
          <cell r="I330">
            <v>-1</v>
          </cell>
          <cell r="J330">
            <v>1.6960408163265315</v>
          </cell>
          <cell r="O330" t="str">
            <v/>
          </cell>
          <cell r="S330" t="str">
            <v/>
          </cell>
        </row>
        <row r="331">
          <cell r="A331" t="str">
            <v>LP_ReflectOnAttackedBetter_02</v>
          </cell>
          <cell r="B331" t="str">
            <v>LP_ReflectOnAttackedBetter</v>
          </cell>
          <cell r="C331" t="str">
            <v/>
          </cell>
          <cell r="D331">
            <v>2</v>
          </cell>
          <cell r="E331" t="str">
            <v>ReflectDamage</v>
          </cell>
          <cell r="H331" t="str">
            <v/>
          </cell>
          <cell r="I331">
            <v>-1</v>
          </cell>
          <cell r="J331">
            <v>4.5603870967741944</v>
          </cell>
          <cell r="O331" t="str">
            <v/>
          </cell>
          <cell r="S331" t="str">
            <v/>
          </cell>
        </row>
        <row r="332">
          <cell r="A332" t="str">
            <v>LP_ReflectOnAttackedBetter_03</v>
          </cell>
          <cell r="B332" t="str">
            <v>LP_ReflectOnAttackedBetter</v>
          </cell>
          <cell r="C332" t="str">
            <v/>
          </cell>
          <cell r="D332">
            <v>3</v>
          </cell>
          <cell r="E332" t="str">
            <v>ReflectDamage</v>
          </cell>
          <cell r="H332" t="str">
            <v/>
          </cell>
          <cell r="I332">
            <v>-1</v>
          </cell>
          <cell r="J332">
            <v>8.9988443328550947</v>
          </cell>
          <cell r="O332" t="str">
            <v/>
          </cell>
          <cell r="S332" t="str">
            <v/>
          </cell>
        </row>
        <row r="333">
          <cell r="A333" t="str">
            <v>LP_AtkUpOnLowerHp_01</v>
          </cell>
          <cell r="B333" t="str">
            <v>LP_AtkUpOnLowerHp</v>
          </cell>
          <cell r="C333" t="str">
            <v/>
          </cell>
          <cell r="D333">
            <v>1</v>
          </cell>
          <cell r="E333" t="str">
            <v>AddAttackByHp</v>
          </cell>
          <cell r="H333" t="str">
            <v/>
          </cell>
          <cell r="I333">
            <v>-1</v>
          </cell>
          <cell r="J333">
            <v>0.35</v>
          </cell>
          <cell r="O333" t="str">
            <v/>
          </cell>
          <cell r="S333" t="str">
            <v/>
          </cell>
        </row>
        <row r="334">
          <cell r="A334" t="str">
            <v>LP_AtkUpOnLowerHp_02</v>
          </cell>
          <cell r="B334" t="str">
            <v>LP_AtkUpOnLowerHp</v>
          </cell>
          <cell r="C334" t="str">
            <v/>
          </cell>
          <cell r="D334">
            <v>2</v>
          </cell>
          <cell r="E334" t="str">
            <v>AddAttackByHp</v>
          </cell>
          <cell r="H334" t="str">
            <v/>
          </cell>
          <cell r="I334">
            <v>-1</v>
          </cell>
          <cell r="J334">
            <v>0.73499999999999999</v>
          </cell>
          <cell r="O334" t="str">
            <v/>
          </cell>
          <cell r="S334" t="str">
            <v/>
          </cell>
        </row>
        <row r="335">
          <cell r="A335" t="str">
            <v>LP_AtkUpOnLowerHp_03</v>
          </cell>
          <cell r="B335" t="str">
            <v>LP_AtkUpOnLowerHp</v>
          </cell>
          <cell r="C335" t="str">
            <v/>
          </cell>
          <cell r="D335">
            <v>3</v>
          </cell>
          <cell r="E335" t="str">
            <v>AddAttackByHp</v>
          </cell>
          <cell r="H335" t="str">
            <v/>
          </cell>
          <cell r="I335">
            <v>-1</v>
          </cell>
          <cell r="J335">
            <v>1.1549999999999998</v>
          </cell>
          <cell r="O335" t="str">
            <v/>
          </cell>
          <cell r="S335" t="str">
            <v/>
          </cell>
        </row>
        <row r="336">
          <cell r="A336" t="str">
            <v>LP_AtkUpOnLowerHp_04</v>
          </cell>
          <cell r="B336" t="str">
            <v>LP_AtkUpOnLowerHp</v>
          </cell>
          <cell r="C336" t="str">
            <v/>
          </cell>
          <cell r="D336">
            <v>4</v>
          </cell>
          <cell r="E336" t="str">
            <v>AddAttackByHp</v>
          </cell>
          <cell r="H336" t="str">
            <v/>
          </cell>
          <cell r="I336">
            <v>-1</v>
          </cell>
          <cell r="J336">
            <v>1.6099999999999999</v>
          </cell>
          <cell r="O336" t="str">
            <v/>
          </cell>
          <cell r="S336" t="str">
            <v/>
          </cell>
        </row>
        <row r="337">
          <cell r="A337" t="str">
            <v>LP_AtkUpOnLowerHp_05</v>
          </cell>
          <cell r="B337" t="str">
            <v>LP_AtkUpOnLowerHp</v>
          </cell>
          <cell r="C337" t="str">
            <v/>
          </cell>
          <cell r="D337">
            <v>5</v>
          </cell>
          <cell r="E337" t="str">
            <v>AddAttackByHp</v>
          </cell>
          <cell r="H337" t="str">
            <v/>
          </cell>
          <cell r="I337">
            <v>-1</v>
          </cell>
          <cell r="J337">
            <v>2.1</v>
          </cell>
          <cell r="O337" t="str">
            <v/>
          </cell>
          <cell r="S337" t="str">
            <v/>
          </cell>
        </row>
        <row r="338">
          <cell r="A338" t="str">
            <v>LP_AtkUpOnLowerHp_06</v>
          </cell>
          <cell r="B338" t="str">
            <v>LP_AtkUpOnLowerHp</v>
          </cell>
          <cell r="C338" t="str">
            <v/>
          </cell>
          <cell r="D338">
            <v>6</v>
          </cell>
          <cell r="E338" t="str">
            <v>AddAttackByHp</v>
          </cell>
          <cell r="H338" t="str">
            <v/>
          </cell>
          <cell r="I338">
            <v>-1</v>
          </cell>
          <cell r="J338">
            <v>2.625</v>
          </cell>
          <cell r="O338" t="str">
            <v/>
          </cell>
          <cell r="S338" t="str">
            <v/>
          </cell>
        </row>
        <row r="339">
          <cell r="A339" t="str">
            <v>LP_AtkUpOnLowerHp_07</v>
          </cell>
          <cell r="B339" t="str">
            <v>LP_AtkUpOnLowerHp</v>
          </cell>
          <cell r="C339" t="str">
            <v/>
          </cell>
          <cell r="D339">
            <v>7</v>
          </cell>
          <cell r="E339" t="str">
            <v>AddAttackByHp</v>
          </cell>
          <cell r="H339" t="str">
            <v/>
          </cell>
          <cell r="I339">
            <v>-1</v>
          </cell>
          <cell r="J339">
            <v>3.1850000000000005</v>
          </cell>
          <cell r="O339" t="str">
            <v/>
          </cell>
          <cell r="S339" t="str">
            <v/>
          </cell>
        </row>
        <row r="340">
          <cell r="A340" t="str">
            <v>LP_AtkUpOnLowerHp_08</v>
          </cell>
          <cell r="B340" t="str">
            <v>LP_AtkUpOnLowerHp</v>
          </cell>
          <cell r="C340" t="str">
            <v/>
          </cell>
          <cell r="D340">
            <v>8</v>
          </cell>
          <cell r="E340" t="str">
            <v>AddAttackByHp</v>
          </cell>
          <cell r="H340" t="str">
            <v/>
          </cell>
          <cell r="I340">
            <v>-1</v>
          </cell>
          <cell r="J340">
            <v>3.7800000000000007</v>
          </cell>
          <cell r="O340" t="str">
            <v/>
          </cell>
          <cell r="S340" t="str">
            <v/>
          </cell>
        </row>
        <row r="341">
          <cell r="A341" t="str">
            <v>LP_AtkUpOnLowerHp_09</v>
          </cell>
          <cell r="B341" t="str">
            <v>LP_AtkUpOnLowerHp</v>
          </cell>
          <cell r="C341" t="str">
            <v/>
          </cell>
          <cell r="D341">
            <v>9</v>
          </cell>
          <cell r="E341" t="str">
            <v>AddAttackByHp</v>
          </cell>
          <cell r="H341" t="str">
            <v/>
          </cell>
          <cell r="I341">
            <v>-1</v>
          </cell>
          <cell r="J341">
            <v>4.41</v>
          </cell>
          <cell r="O341" t="str">
            <v/>
          </cell>
          <cell r="S341" t="str">
            <v/>
          </cell>
        </row>
        <row r="342">
          <cell r="A342" t="str">
            <v>LP_AtkUpOnLowerHpBetter_01</v>
          </cell>
          <cell r="B342" t="str">
            <v>LP_AtkUpOnLowerHpBetter</v>
          </cell>
          <cell r="C342" t="str">
            <v/>
          </cell>
          <cell r="D342">
            <v>1</v>
          </cell>
          <cell r="E342" t="str">
            <v>AddAttackByHp</v>
          </cell>
          <cell r="H342" t="str">
            <v/>
          </cell>
          <cell r="I342">
            <v>-1</v>
          </cell>
          <cell r="J342">
            <v>0.58333333333333337</v>
          </cell>
          <cell r="O342" t="str">
            <v/>
          </cell>
          <cell r="S342" t="str">
            <v/>
          </cell>
        </row>
        <row r="343">
          <cell r="A343" t="str">
            <v>LP_AtkUpOnLowerHpBetter_02</v>
          </cell>
          <cell r="B343" t="str">
            <v>LP_AtkUpOnLowerHpBetter</v>
          </cell>
          <cell r="C343" t="str">
            <v/>
          </cell>
          <cell r="D343">
            <v>2</v>
          </cell>
          <cell r="E343" t="str">
            <v>AddAttackByHp</v>
          </cell>
          <cell r="H343" t="str">
            <v/>
          </cell>
          <cell r="I343">
            <v>-1</v>
          </cell>
          <cell r="J343">
            <v>1.2250000000000001</v>
          </cell>
          <cell r="O343" t="str">
            <v/>
          </cell>
          <cell r="S343" t="str">
            <v/>
          </cell>
        </row>
        <row r="344">
          <cell r="A344" t="str">
            <v>LP_AtkUpOnLowerHpBetter_03</v>
          </cell>
          <cell r="B344" t="str">
            <v>LP_AtkUpOnLowerHpBetter</v>
          </cell>
          <cell r="C344" t="str">
            <v/>
          </cell>
          <cell r="D344">
            <v>3</v>
          </cell>
          <cell r="E344" t="str">
            <v>AddAttackByHp</v>
          </cell>
          <cell r="H344" t="str">
            <v/>
          </cell>
          <cell r="I344">
            <v>-1</v>
          </cell>
          <cell r="J344">
            <v>1.9250000000000003</v>
          </cell>
          <cell r="O344" t="str">
            <v/>
          </cell>
          <cell r="S344" t="str">
            <v/>
          </cell>
        </row>
        <row r="345">
          <cell r="A345" t="str">
            <v>LP_AtkUpOnLowerHpBetter_04</v>
          </cell>
          <cell r="B345" t="str">
            <v>LP_AtkUpOnLowerHpBetter</v>
          </cell>
          <cell r="C345" t="str">
            <v/>
          </cell>
          <cell r="D345">
            <v>4</v>
          </cell>
          <cell r="E345" t="str">
            <v>AddAttackByHp</v>
          </cell>
          <cell r="H345" t="str">
            <v/>
          </cell>
          <cell r="I345">
            <v>-1</v>
          </cell>
          <cell r="J345">
            <v>2.6833333333333331</v>
          </cell>
          <cell r="O345" t="str">
            <v/>
          </cell>
          <cell r="S345" t="str">
            <v/>
          </cell>
        </row>
        <row r="346">
          <cell r="A346" t="str">
            <v>LP_AtkUpOnLowerHpBetter_05</v>
          </cell>
          <cell r="B346" t="str">
            <v>LP_AtkUpOnLowerHpBetter</v>
          </cell>
          <cell r="C346" t="str">
            <v/>
          </cell>
          <cell r="D346">
            <v>5</v>
          </cell>
          <cell r="E346" t="str">
            <v>AddAttackByHp</v>
          </cell>
          <cell r="H346" t="str">
            <v/>
          </cell>
          <cell r="I346">
            <v>-1</v>
          </cell>
          <cell r="J346">
            <v>3.5000000000000004</v>
          </cell>
          <cell r="O346" t="str">
            <v/>
          </cell>
          <cell r="S346" t="str">
            <v/>
          </cell>
        </row>
        <row r="347">
          <cell r="A347" t="str">
            <v>LP_CritDmgUpOnLowerHp_01</v>
          </cell>
          <cell r="B347" t="str">
            <v>LP_CritDmgUpOnLowerHp</v>
          </cell>
          <cell r="C347" t="str">
            <v/>
          </cell>
          <cell r="D347">
            <v>1</v>
          </cell>
          <cell r="E347" t="str">
            <v>AddCriticalDamageByTargetHp</v>
          </cell>
          <cell r="H347" t="str">
            <v/>
          </cell>
          <cell r="I347">
            <v>-1</v>
          </cell>
          <cell r="J347">
            <v>0.5</v>
          </cell>
          <cell r="O347" t="str">
            <v/>
          </cell>
          <cell r="S347" t="str">
            <v/>
          </cell>
        </row>
        <row r="348">
          <cell r="A348" t="str">
            <v>LP_CritDmgUpOnLowerHp_02</v>
          </cell>
          <cell r="B348" t="str">
            <v>LP_CritDmgUpOnLowerHp</v>
          </cell>
          <cell r="C348" t="str">
            <v/>
          </cell>
          <cell r="D348">
            <v>2</v>
          </cell>
          <cell r="E348" t="str">
            <v>AddCriticalDamageByTargetHp</v>
          </cell>
          <cell r="H348" t="str">
            <v/>
          </cell>
          <cell r="I348">
            <v>-1</v>
          </cell>
          <cell r="J348">
            <v>1.05</v>
          </cell>
          <cell r="O348" t="str">
            <v/>
          </cell>
          <cell r="S348" t="str">
            <v/>
          </cell>
        </row>
        <row r="349">
          <cell r="A349" t="str">
            <v>LP_CritDmgUpOnLowerHp_03</v>
          </cell>
          <cell r="B349" t="str">
            <v>LP_CritDmgUpOnLowerHp</v>
          </cell>
          <cell r="C349" t="str">
            <v/>
          </cell>
          <cell r="D349">
            <v>3</v>
          </cell>
          <cell r="E349" t="str">
            <v>AddCriticalDamageByTargetHp</v>
          </cell>
          <cell r="H349" t="str">
            <v/>
          </cell>
          <cell r="I349">
            <v>-1</v>
          </cell>
          <cell r="J349">
            <v>1.6500000000000001</v>
          </cell>
          <cell r="O349" t="str">
            <v/>
          </cell>
          <cell r="S349" t="str">
            <v/>
          </cell>
        </row>
        <row r="350">
          <cell r="A350" t="str">
            <v>LP_CritDmgUpOnLowerHp_04</v>
          </cell>
          <cell r="B350" t="str">
            <v>LP_CritDmgUpOnLowerHp</v>
          </cell>
          <cell r="C350" t="str">
            <v/>
          </cell>
          <cell r="D350">
            <v>4</v>
          </cell>
          <cell r="E350" t="str">
            <v>AddCriticalDamageByTargetHp</v>
          </cell>
          <cell r="H350" t="str">
            <v/>
          </cell>
          <cell r="I350">
            <v>-1</v>
          </cell>
          <cell r="J350">
            <v>2.2999999999999998</v>
          </cell>
          <cell r="O350" t="str">
            <v/>
          </cell>
          <cell r="S350" t="str">
            <v/>
          </cell>
        </row>
        <row r="351">
          <cell r="A351" t="str">
            <v>LP_CritDmgUpOnLowerHp_05</v>
          </cell>
          <cell r="B351" t="str">
            <v>LP_CritDmgUpOnLowerHp</v>
          </cell>
          <cell r="C351" t="str">
            <v/>
          </cell>
          <cell r="D351">
            <v>5</v>
          </cell>
          <cell r="E351" t="str">
            <v>AddCriticalDamageByTargetHp</v>
          </cell>
          <cell r="H351" t="str">
            <v/>
          </cell>
          <cell r="I351">
            <v>-1</v>
          </cell>
          <cell r="J351">
            <v>3</v>
          </cell>
          <cell r="O351" t="str">
            <v/>
          </cell>
          <cell r="S351" t="str">
            <v/>
          </cell>
        </row>
        <row r="352">
          <cell r="A352" t="str">
            <v>LP_CritDmgUpOnLowerHpBetter_01</v>
          </cell>
          <cell r="B352" t="str">
            <v>LP_CritDmgUpOnLowerHpBetter</v>
          </cell>
          <cell r="C352" t="str">
            <v/>
          </cell>
          <cell r="D352">
            <v>1</v>
          </cell>
          <cell r="E352" t="str">
            <v>AddCriticalDamageByTargetHp</v>
          </cell>
          <cell r="H352" t="str">
            <v/>
          </cell>
          <cell r="I352">
            <v>-1</v>
          </cell>
          <cell r="J352">
            <v>1</v>
          </cell>
          <cell r="O352" t="str">
            <v/>
          </cell>
          <cell r="S352" t="str">
            <v/>
          </cell>
        </row>
        <row r="353">
          <cell r="A353" t="str">
            <v>LP_CritDmgUpOnLowerHpBetter_02</v>
          </cell>
          <cell r="B353" t="str">
            <v>LP_CritDmgUpOnLowerHpBetter</v>
          </cell>
          <cell r="C353" t="str">
            <v/>
          </cell>
          <cell r="D353">
            <v>2</v>
          </cell>
          <cell r="E353" t="str">
            <v>AddCriticalDamageByTargetHp</v>
          </cell>
          <cell r="H353" t="str">
            <v/>
          </cell>
          <cell r="I353">
            <v>-1</v>
          </cell>
          <cell r="J353">
            <v>2.1</v>
          </cell>
          <cell r="O353" t="str">
            <v/>
          </cell>
          <cell r="S353" t="str">
            <v/>
          </cell>
        </row>
        <row r="354">
          <cell r="A354" t="str">
            <v>LP_CritDmgUpOnLowerHpBetter_03</v>
          </cell>
          <cell r="B354" t="str">
            <v>LP_CritDmgUpOnLowerHpBetter</v>
          </cell>
          <cell r="C354" t="str">
            <v/>
          </cell>
          <cell r="D354">
            <v>3</v>
          </cell>
          <cell r="E354" t="str">
            <v>AddCriticalDamageByTargetHp</v>
          </cell>
          <cell r="H354" t="str">
            <v/>
          </cell>
          <cell r="I354">
            <v>-1</v>
          </cell>
          <cell r="J354">
            <v>3.3</v>
          </cell>
          <cell r="O354" t="str">
            <v/>
          </cell>
          <cell r="S354" t="str">
            <v/>
          </cell>
        </row>
        <row r="355">
          <cell r="A355" t="str">
            <v>LP_InstantKill_01</v>
          </cell>
          <cell r="B355" t="str">
            <v>LP_InstantKill</v>
          </cell>
          <cell r="C355" t="str">
            <v/>
          </cell>
          <cell r="D355">
            <v>1</v>
          </cell>
          <cell r="E355" t="str">
            <v>InstantDeath</v>
          </cell>
          <cell r="H355" t="str">
            <v/>
          </cell>
          <cell r="I355">
            <v>-1</v>
          </cell>
          <cell r="J355">
            <v>0.06</v>
          </cell>
          <cell r="O355" t="str">
            <v/>
          </cell>
          <cell r="S355" t="str">
            <v/>
          </cell>
        </row>
        <row r="356">
          <cell r="A356" t="str">
            <v>LP_InstantKill_02</v>
          </cell>
          <cell r="B356" t="str">
            <v>LP_InstantKill</v>
          </cell>
          <cell r="C356" t="str">
            <v/>
          </cell>
          <cell r="D356">
            <v>2</v>
          </cell>
          <cell r="E356" t="str">
            <v>InstantDeath</v>
          </cell>
          <cell r="H356" t="str">
            <v/>
          </cell>
          <cell r="I356">
            <v>-1</v>
          </cell>
          <cell r="J356">
            <v>0.126</v>
          </cell>
          <cell r="O356" t="str">
            <v/>
          </cell>
          <cell r="S356" t="str">
            <v/>
          </cell>
        </row>
        <row r="357">
          <cell r="A357" t="str">
            <v>LP_InstantKill_03</v>
          </cell>
          <cell r="B357" t="str">
            <v>LP_InstantKill</v>
          </cell>
          <cell r="C357" t="str">
            <v/>
          </cell>
          <cell r="D357">
            <v>3</v>
          </cell>
          <cell r="E357" t="str">
            <v>InstantDeath</v>
          </cell>
          <cell r="H357" t="str">
            <v/>
          </cell>
          <cell r="I357">
            <v>-1</v>
          </cell>
          <cell r="J357">
            <v>0.19800000000000004</v>
          </cell>
          <cell r="O357" t="str">
            <v/>
          </cell>
          <cell r="S357" t="str">
            <v/>
          </cell>
        </row>
        <row r="358">
          <cell r="A358" t="str">
            <v>LP_InstantKill_04</v>
          </cell>
          <cell r="B358" t="str">
            <v>LP_InstantKill</v>
          </cell>
          <cell r="C358" t="str">
            <v/>
          </cell>
          <cell r="D358">
            <v>4</v>
          </cell>
          <cell r="E358" t="str">
            <v>InstantDeath</v>
          </cell>
          <cell r="H358" t="str">
            <v/>
          </cell>
          <cell r="I358">
            <v>-1</v>
          </cell>
          <cell r="J358">
            <v>0.27599999999999997</v>
          </cell>
          <cell r="O358" t="str">
            <v/>
          </cell>
          <cell r="S358" t="str">
            <v/>
          </cell>
        </row>
        <row r="359">
          <cell r="A359" t="str">
            <v>LP_InstantKill_05</v>
          </cell>
          <cell r="B359" t="str">
            <v>LP_InstantKill</v>
          </cell>
          <cell r="C359" t="str">
            <v/>
          </cell>
          <cell r="D359">
            <v>5</v>
          </cell>
          <cell r="E359" t="str">
            <v>InstantDeath</v>
          </cell>
          <cell r="H359" t="str">
            <v/>
          </cell>
          <cell r="I359">
            <v>-1</v>
          </cell>
          <cell r="J359">
            <v>0.36</v>
          </cell>
          <cell r="O359" t="str">
            <v/>
          </cell>
          <cell r="S359" t="str">
            <v/>
          </cell>
        </row>
        <row r="360">
          <cell r="A360" t="str">
            <v>LP_InstantKill_06</v>
          </cell>
          <cell r="B360" t="str">
            <v>LP_InstantKill</v>
          </cell>
          <cell r="C360" t="str">
            <v/>
          </cell>
          <cell r="D360">
            <v>6</v>
          </cell>
          <cell r="E360" t="str">
            <v>InstantDeath</v>
          </cell>
          <cell r="H360" t="str">
            <v/>
          </cell>
          <cell r="I360">
            <v>-1</v>
          </cell>
          <cell r="J360">
            <v>0.45</v>
          </cell>
          <cell r="O360" t="str">
            <v/>
          </cell>
          <cell r="S360" t="str">
            <v/>
          </cell>
        </row>
        <row r="361">
          <cell r="A361" t="str">
            <v>LP_InstantKill_07</v>
          </cell>
          <cell r="B361" t="str">
            <v>LP_InstantKill</v>
          </cell>
          <cell r="C361" t="str">
            <v/>
          </cell>
          <cell r="D361">
            <v>7</v>
          </cell>
          <cell r="E361" t="str">
            <v>InstantDeath</v>
          </cell>
          <cell r="H361" t="str">
            <v/>
          </cell>
          <cell r="I361">
            <v>-1</v>
          </cell>
          <cell r="J361">
            <v>0.54600000000000015</v>
          </cell>
          <cell r="O361" t="str">
            <v/>
          </cell>
          <cell r="S361" t="str">
            <v/>
          </cell>
        </row>
        <row r="362">
          <cell r="A362" t="str">
            <v>LP_InstantKill_08</v>
          </cell>
          <cell r="B362" t="str">
            <v>LP_InstantKill</v>
          </cell>
          <cell r="C362" t="str">
            <v/>
          </cell>
          <cell r="D362">
            <v>8</v>
          </cell>
          <cell r="E362" t="str">
            <v>InstantDeath</v>
          </cell>
          <cell r="H362" t="str">
            <v/>
          </cell>
          <cell r="I362">
            <v>-1</v>
          </cell>
          <cell r="J362">
            <v>0.64800000000000013</v>
          </cell>
          <cell r="O362" t="str">
            <v/>
          </cell>
          <cell r="S362" t="str">
            <v/>
          </cell>
        </row>
        <row r="363">
          <cell r="A363" t="str">
            <v>LP_InstantKill_09</v>
          </cell>
          <cell r="B363" t="str">
            <v>LP_InstantKill</v>
          </cell>
          <cell r="C363" t="str">
            <v/>
          </cell>
          <cell r="D363">
            <v>9</v>
          </cell>
          <cell r="E363" t="str">
            <v>InstantDeath</v>
          </cell>
          <cell r="H363" t="str">
            <v/>
          </cell>
          <cell r="I363">
            <v>-1</v>
          </cell>
          <cell r="J363">
            <v>0.75600000000000001</v>
          </cell>
          <cell r="O363" t="str">
            <v/>
          </cell>
          <cell r="S363" t="str">
            <v/>
          </cell>
        </row>
        <row r="364">
          <cell r="A364" t="str">
            <v>LP_InstantKillBetter_01</v>
          </cell>
          <cell r="B364" t="str">
            <v>LP_InstantKillBetter</v>
          </cell>
          <cell r="C364" t="str">
            <v/>
          </cell>
          <cell r="D364">
            <v>1</v>
          </cell>
          <cell r="E364" t="str">
            <v>InstantDeath</v>
          </cell>
          <cell r="H364" t="str">
            <v/>
          </cell>
          <cell r="I364">
            <v>-1</v>
          </cell>
          <cell r="J364">
            <v>0.12</v>
          </cell>
          <cell r="O364" t="str">
            <v/>
          </cell>
          <cell r="S364" t="str">
            <v/>
          </cell>
        </row>
        <row r="365">
          <cell r="A365" t="str">
            <v>LP_InstantKillBetter_02</v>
          </cell>
          <cell r="B365" t="str">
            <v>LP_InstantKillBetter</v>
          </cell>
          <cell r="C365" t="str">
            <v/>
          </cell>
          <cell r="D365">
            <v>2</v>
          </cell>
          <cell r="E365" t="str">
            <v>InstantDeath</v>
          </cell>
          <cell r="H365" t="str">
            <v/>
          </cell>
          <cell r="I365">
            <v>-1</v>
          </cell>
          <cell r="J365">
            <v>0.252</v>
          </cell>
          <cell r="O365" t="str">
            <v/>
          </cell>
          <cell r="S365" t="str">
            <v/>
          </cell>
        </row>
        <row r="366">
          <cell r="A366" t="str">
            <v>LP_InstantKillBetter_03</v>
          </cell>
          <cell r="B366" t="str">
            <v>LP_InstantKillBetter</v>
          </cell>
          <cell r="C366" t="str">
            <v/>
          </cell>
          <cell r="D366">
            <v>3</v>
          </cell>
          <cell r="E366" t="str">
            <v>InstantDeath</v>
          </cell>
          <cell r="H366" t="str">
            <v/>
          </cell>
          <cell r="I366">
            <v>-1</v>
          </cell>
          <cell r="J366">
            <v>0.39600000000000002</v>
          </cell>
          <cell r="O366" t="str">
            <v/>
          </cell>
          <cell r="S366" t="str">
            <v/>
          </cell>
        </row>
        <row r="367">
          <cell r="A367" t="str">
            <v>LP_InstantKillBetter_04</v>
          </cell>
          <cell r="B367" t="str">
            <v>LP_InstantKillBetter</v>
          </cell>
          <cell r="C367" t="str">
            <v/>
          </cell>
          <cell r="D367">
            <v>4</v>
          </cell>
          <cell r="E367" t="str">
            <v>InstantDeath</v>
          </cell>
          <cell r="H367" t="str">
            <v/>
          </cell>
          <cell r="I367">
            <v>-1</v>
          </cell>
          <cell r="J367">
            <v>0.55199999999999994</v>
          </cell>
          <cell r="O367" t="str">
            <v/>
          </cell>
          <cell r="S367" t="str">
            <v/>
          </cell>
        </row>
        <row r="368">
          <cell r="A368" t="str">
            <v>LP_InstantKillBetter_05</v>
          </cell>
          <cell r="B368" t="str">
            <v>LP_InstantKillBetter</v>
          </cell>
          <cell r="C368" t="str">
            <v/>
          </cell>
          <cell r="D368">
            <v>5</v>
          </cell>
          <cell r="E368" t="str">
            <v>InstantDeath</v>
          </cell>
          <cell r="H368" t="str">
            <v/>
          </cell>
          <cell r="I368">
            <v>-1</v>
          </cell>
          <cell r="J368">
            <v>0.72</v>
          </cell>
          <cell r="O368" t="str">
            <v/>
          </cell>
          <cell r="S368" t="str">
            <v/>
          </cell>
        </row>
        <row r="369">
          <cell r="A369" t="str">
            <v>LP_ImmortalWill_01</v>
          </cell>
          <cell r="B369" t="str">
            <v>LP_ImmortalWill</v>
          </cell>
          <cell r="C369" t="str">
            <v/>
          </cell>
          <cell r="D369">
            <v>1</v>
          </cell>
          <cell r="E369" t="str">
            <v>ImmortalWill</v>
          </cell>
          <cell r="H369" t="str">
            <v/>
          </cell>
          <cell r="I369">
            <v>-1</v>
          </cell>
          <cell r="J369">
            <v>0.15</v>
          </cell>
          <cell r="O369" t="str">
            <v/>
          </cell>
          <cell r="S369" t="str">
            <v/>
          </cell>
        </row>
        <row r="370">
          <cell r="A370" t="str">
            <v>LP_ImmortalWill_02</v>
          </cell>
          <cell r="B370" t="str">
            <v>LP_ImmortalWill</v>
          </cell>
          <cell r="C370" t="str">
            <v/>
          </cell>
          <cell r="D370">
            <v>2</v>
          </cell>
          <cell r="E370" t="str">
            <v>ImmortalWill</v>
          </cell>
          <cell r="H370" t="str">
            <v/>
          </cell>
          <cell r="I370">
            <v>-1</v>
          </cell>
          <cell r="J370">
            <v>0.315</v>
          </cell>
          <cell r="O370" t="str">
            <v/>
          </cell>
          <cell r="S370" t="str">
            <v/>
          </cell>
        </row>
        <row r="371">
          <cell r="A371" t="str">
            <v>LP_ImmortalWill_03</v>
          </cell>
          <cell r="B371" t="str">
            <v>LP_ImmortalWill</v>
          </cell>
          <cell r="C371" t="str">
            <v/>
          </cell>
          <cell r="D371">
            <v>3</v>
          </cell>
          <cell r="E371" t="str">
            <v>ImmortalWill</v>
          </cell>
          <cell r="H371" t="str">
            <v/>
          </cell>
          <cell r="I371">
            <v>-1</v>
          </cell>
          <cell r="J371">
            <v>0.49500000000000005</v>
          </cell>
          <cell r="O371" t="str">
            <v/>
          </cell>
          <cell r="S371" t="str">
            <v/>
          </cell>
        </row>
        <row r="372">
          <cell r="A372" t="str">
            <v>LP_ImmortalWill_04</v>
          </cell>
          <cell r="B372" t="str">
            <v>LP_ImmortalWill</v>
          </cell>
          <cell r="C372" t="str">
            <v/>
          </cell>
          <cell r="D372">
            <v>4</v>
          </cell>
          <cell r="E372" t="str">
            <v>ImmortalWill</v>
          </cell>
          <cell r="H372" t="str">
            <v/>
          </cell>
          <cell r="I372">
            <v>-1</v>
          </cell>
          <cell r="J372">
            <v>0.69</v>
          </cell>
          <cell r="O372" t="str">
            <v/>
          </cell>
          <cell r="S372" t="str">
            <v/>
          </cell>
        </row>
        <row r="373">
          <cell r="A373" t="str">
            <v>LP_ImmortalWill_05</v>
          </cell>
          <cell r="B373" t="str">
            <v>LP_ImmortalWill</v>
          </cell>
          <cell r="C373" t="str">
            <v/>
          </cell>
          <cell r="D373">
            <v>5</v>
          </cell>
          <cell r="E373" t="str">
            <v>ImmortalWill</v>
          </cell>
          <cell r="H373" t="str">
            <v/>
          </cell>
          <cell r="I373">
            <v>-1</v>
          </cell>
          <cell r="J373">
            <v>0.89999999999999991</v>
          </cell>
          <cell r="O373" t="str">
            <v/>
          </cell>
          <cell r="S373" t="str">
            <v/>
          </cell>
        </row>
        <row r="374">
          <cell r="A374" t="str">
            <v>LP_ImmortalWill_06</v>
          </cell>
          <cell r="B374" t="str">
            <v>LP_ImmortalWill</v>
          </cell>
          <cell r="C374" t="str">
            <v/>
          </cell>
          <cell r="D374">
            <v>6</v>
          </cell>
          <cell r="E374" t="str">
            <v>ImmortalWill</v>
          </cell>
          <cell r="H374" t="str">
            <v/>
          </cell>
          <cell r="I374">
            <v>-1</v>
          </cell>
          <cell r="J374">
            <v>1.125</v>
          </cell>
          <cell r="O374" t="str">
            <v/>
          </cell>
          <cell r="S374" t="str">
            <v/>
          </cell>
        </row>
        <row r="375">
          <cell r="A375" t="str">
            <v>LP_ImmortalWill_07</v>
          </cell>
          <cell r="B375" t="str">
            <v>LP_ImmortalWill</v>
          </cell>
          <cell r="C375" t="str">
            <v/>
          </cell>
          <cell r="D375">
            <v>7</v>
          </cell>
          <cell r="E375" t="str">
            <v>ImmortalWill</v>
          </cell>
          <cell r="H375" t="str">
            <v/>
          </cell>
          <cell r="I375">
            <v>-1</v>
          </cell>
          <cell r="J375">
            <v>1.3650000000000002</v>
          </cell>
          <cell r="O375" t="str">
            <v/>
          </cell>
          <cell r="S375" t="str">
            <v/>
          </cell>
        </row>
        <row r="376">
          <cell r="A376" t="str">
            <v>LP_ImmortalWill_08</v>
          </cell>
          <cell r="B376" t="str">
            <v>LP_ImmortalWill</v>
          </cell>
          <cell r="C376" t="str">
            <v/>
          </cell>
          <cell r="D376">
            <v>8</v>
          </cell>
          <cell r="E376" t="str">
            <v>ImmortalWill</v>
          </cell>
          <cell r="H376" t="str">
            <v/>
          </cell>
          <cell r="I376">
            <v>-1</v>
          </cell>
          <cell r="J376">
            <v>1.62</v>
          </cell>
          <cell r="O376" t="str">
            <v/>
          </cell>
          <cell r="S376" t="str">
            <v/>
          </cell>
        </row>
        <row r="377">
          <cell r="A377" t="str">
            <v>LP_ImmortalWill_09</v>
          </cell>
          <cell r="B377" t="str">
            <v>LP_ImmortalWill</v>
          </cell>
          <cell r="C377" t="str">
            <v/>
          </cell>
          <cell r="D377">
            <v>9</v>
          </cell>
          <cell r="E377" t="str">
            <v>ImmortalWill</v>
          </cell>
          <cell r="H377" t="str">
            <v/>
          </cell>
          <cell r="I377">
            <v>-1</v>
          </cell>
          <cell r="J377">
            <v>1.89</v>
          </cell>
          <cell r="O377" t="str">
            <v/>
          </cell>
          <cell r="S377" t="str">
            <v/>
          </cell>
        </row>
        <row r="378">
          <cell r="A378" t="str">
            <v>LP_ImmortalWillBetter_01</v>
          </cell>
          <cell r="B378" t="str">
            <v>LP_ImmortalWillBetter</v>
          </cell>
          <cell r="C378" t="str">
            <v/>
          </cell>
          <cell r="D378">
            <v>1</v>
          </cell>
          <cell r="E378" t="str">
            <v>ImmortalWill</v>
          </cell>
          <cell r="H378" t="str">
            <v/>
          </cell>
          <cell r="I378">
            <v>-1</v>
          </cell>
          <cell r="J378">
            <v>0.25</v>
          </cell>
          <cell r="O378" t="str">
            <v/>
          </cell>
          <cell r="S378" t="str">
            <v/>
          </cell>
        </row>
        <row r="379">
          <cell r="A379" t="str">
            <v>LP_ImmortalWillBetter_02</v>
          </cell>
          <cell r="B379" t="str">
            <v>LP_ImmortalWillBetter</v>
          </cell>
          <cell r="C379" t="str">
            <v/>
          </cell>
          <cell r="D379">
            <v>2</v>
          </cell>
          <cell r="E379" t="str">
            <v>ImmortalWill</v>
          </cell>
          <cell r="H379" t="str">
            <v/>
          </cell>
          <cell r="I379">
            <v>-1</v>
          </cell>
          <cell r="J379">
            <v>0.52500000000000002</v>
          </cell>
          <cell r="O379" t="str">
            <v/>
          </cell>
          <cell r="S379" t="str">
            <v/>
          </cell>
        </row>
        <row r="380">
          <cell r="A380" t="str">
            <v>LP_ImmortalWillBetter_03</v>
          </cell>
          <cell r="B380" t="str">
            <v>LP_ImmortalWillBetter</v>
          </cell>
          <cell r="C380" t="str">
            <v/>
          </cell>
          <cell r="D380">
            <v>3</v>
          </cell>
          <cell r="E380" t="str">
            <v>ImmortalWill</v>
          </cell>
          <cell r="H380" t="str">
            <v/>
          </cell>
          <cell r="I380">
            <v>-1</v>
          </cell>
          <cell r="J380">
            <v>0.82500000000000007</v>
          </cell>
          <cell r="O380" t="str">
            <v/>
          </cell>
          <cell r="S380" t="str">
            <v/>
          </cell>
        </row>
        <row r="381">
          <cell r="A381" t="str">
            <v>LP_ImmortalWillBetter_04</v>
          </cell>
          <cell r="B381" t="str">
            <v>LP_ImmortalWillBetter</v>
          </cell>
          <cell r="C381" t="str">
            <v/>
          </cell>
          <cell r="D381">
            <v>4</v>
          </cell>
          <cell r="E381" t="str">
            <v>ImmortalWill</v>
          </cell>
          <cell r="H381" t="str">
            <v/>
          </cell>
          <cell r="I381">
            <v>-1</v>
          </cell>
          <cell r="J381">
            <v>1.1499999999999999</v>
          </cell>
          <cell r="O381" t="str">
            <v/>
          </cell>
          <cell r="S381" t="str">
            <v/>
          </cell>
        </row>
        <row r="382">
          <cell r="A382" t="str">
            <v>LP_ImmortalWillBetter_05</v>
          </cell>
          <cell r="B382" t="str">
            <v>LP_ImmortalWillBetter</v>
          </cell>
          <cell r="C382" t="str">
            <v/>
          </cell>
          <cell r="D382">
            <v>5</v>
          </cell>
          <cell r="E382" t="str">
            <v>ImmortalWill</v>
          </cell>
          <cell r="H382" t="str">
            <v/>
          </cell>
          <cell r="I382">
            <v>-1</v>
          </cell>
          <cell r="J382">
            <v>1.5</v>
          </cell>
          <cell r="O382" t="str">
            <v/>
          </cell>
          <cell r="S382" t="str">
            <v/>
          </cell>
        </row>
        <row r="383">
          <cell r="A383" t="str">
            <v>LP_HealAreaOnEncounter_01</v>
          </cell>
          <cell r="B383" t="str">
            <v>LP_HealAreaOnEncounter</v>
          </cell>
          <cell r="C383" t="str">
            <v/>
          </cell>
          <cell r="D383">
            <v>1</v>
          </cell>
          <cell r="E383" t="str">
            <v>CallAffectorValue</v>
          </cell>
          <cell r="H383" t="str">
            <v/>
          </cell>
          <cell r="I383">
            <v>-1</v>
          </cell>
          <cell r="O383" t="str">
            <v/>
          </cell>
          <cell r="Q383" t="str">
            <v>OnStartStage</v>
          </cell>
          <cell r="S383">
            <v>1</v>
          </cell>
          <cell r="U383" t="str">
            <v>LP_HealAreaOnEncounter_CreateHit</v>
          </cell>
        </row>
        <row r="384">
          <cell r="A384" t="str">
            <v>LP_HealAreaOnEncounter_02</v>
          </cell>
          <cell r="B384" t="str">
            <v>LP_HealAreaOnEncounter</v>
          </cell>
          <cell r="C384" t="str">
            <v/>
          </cell>
          <cell r="D384">
            <v>2</v>
          </cell>
          <cell r="E384" t="str">
            <v>CallAffectorValue</v>
          </cell>
          <cell r="H384" t="str">
            <v/>
          </cell>
          <cell r="I384">
            <v>-1</v>
          </cell>
          <cell r="O384" t="str">
            <v/>
          </cell>
          <cell r="Q384" t="str">
            <v>OnStartStage</v>
          </cell>
          <cell r="S384">
            <v>1</v>
          </cell>
          <cell r="U384" t="str">
            <v>LP_HealAreaOnEncounter_CreateHit</v>
          </cell>
        </row>
        <row r="385">
          <cell r="A385" t="str">
            <v>LP_HealAreaOnEncounter_03</v>
          </cell>
          <cell r="B385" t="str">
            <v>LP_HealAreaOnEncounter</v>
          </cell>
          <cell r="C385" t="str">
            <v/>
          </cell>
          <cell r="D385">
            <v>3</v>
          </cell>
          <cell r="E385" t="str">
            <v>CallAffectorValue</v>
          </cell>
          <cell r="H385" t="str">
            <v/>
          </cell>
          <cell r="I385">
            <v>-1</v>
          </cell>
          <cell r="O385" t="str">
            <v/>
          </cell>
          <cell r="Q385" t="str">
            <v>OnStartStage</v>
          </cell>
          <cell r="S385">
            <v>1</v>
          </cell>
          <cell r="U385" t="str">
            <v>LP_HealAreaOnEncounter_CreateHit</v>
          </cell>
        </row>
        <row r="386">
          <cell r="A386" t="str">
            <v>LP_HealAreaOnEncounter_04</v>
          </cell>
          <cell r="B386" t="str">
            <v>LP_HealAreaOnEncounter</v>
          </cell>
          <cell r="C386" t="str">
            <v/>
          </cell>
          <cell r="D386">
            <v>4</v>
          </cell>
          <cell r="E386" t="str">
            <v>CallAffectorValue</v>
          </cell>
          <cell r="H386" t="str">
            <v/>
          </cell>
          <cell r="I386">
            <v>-1</v>
          </cell>
          <cell r="O386" t="str">
            <v/>
          </cell>
          <cell r="Q386" t="str">
            <v>OnStartStage</v>
          </cell>
          <cell r="S386">
            <v>1</v>
          </cell>
          <cell r="U386" t="str">
            <v>LP_HealAreaOnEncounter_CreateHit</v>
          </cell>
        </row>
        <row r="387">
          <cell r="A387" t="str">
            <v>LP_HealAreaOnEncounter_05</v>
          </cell>
          <cell r="B387" t="str">
            <v>LP_HealAreaOnEncounter</v>
          </cell>
          <cell r="C387" t="str">
            <v/>
          </cell>
          <cell r="D387">
            <v>5</v>
          </cell>
          <cell r="E387" t="str">
            <v>CallAffectorValue</v>
          </cell>
          <cell r="H387" t="str">
            <v/>
          </cell>
          <cell r="I387">
            <v>-1</v>
          </cell>
          <cell r="O387" t="str">
            <v/>
          </cell>
          <cell r="Q387" t="str">
            <v>OnStartStage</v>
          </cell>
          <cell r="S387">
            <v>1</v>
          </cell>
          <cell r="U387" t="str">
            <v>LP_HealAreaOnEncounter_CreateHit</v>
          </cell>
        </row>
        <row r="388">
          <cell r="A388" t="str">
            <v>LP_HealAreaOnEncounter_CreateHit_01</v>
          </cell>
          <cell r="B388" t="str">
            <v>LP_HealAreaOnEncounter_CreateHit</v>
          </cell>
          <cell r="C388" t="str">
            <v/>
          </cell>
          <cell r="D388">
            <v>1</v>
          </cell>
          <cell r="E388" t="str">
            <v>CreateHitObject</v>
          </cell>
          <cell r="H388" t="str">
            <v/>
          </cell>
          <cell r="O388" t="str">
            <v/>
          </cell>
          <cell r="S388" t="str">
            <v/>
          </cell>
          <cell r="T388" t="str">
            <v>HealAreaHitObjectInfo</v>
          </cell>
        </row>
        <row r="389">
          <cell r="A389" t="str">
            <v>LP_HealAreaOnEncounter_CreateHit_02</v>
          </cell>
          <cell r="B389" t="str">
            <v>LP_HealAreaOnEncounter_CreateHit</v>
          </cell>
          <cell r="C389" t="str">
            <v/>
          </cell>
          <cell r="D389">
            <v>2</v>
          </cell>
          <cell r="E389" t="str">
            <v>CreateHitObject</v>
          </cell>
          <cell r="H389" t="str">
            <v/>
          </cell>
          <cell r="O389" t="str">
            <v/>
          </cell>
          <cell r="S389" t="str">
            <v/>
          </cell>
          <cell r="T389" t="str">
            <v>HealAreaHitObjectInfo</v>
          </cell>
        </row>
        <row r="390">
          <cell r="A390" t="str">
            <v>LP_HealAreaOnEncounter_CreateHit_03</v>
          </cell>
          <cell r="B390" t="str">
            <v>LP_HealAreaOnEncounter_CreateHit</v>
          </cell>
          <cell r="C390" t="str">
            <v/>
          </cell>
          <cell r="D390">
            <v>3</v>
          </cell>
          <cell r="E390" t="str">
            <v>CreateHitObject</v>
          </cell>
          <cell r="H390" t="str">
            <v/>
          </cell>
          <cell r="O390" t="str">
            <v/>
          </cell>
          <cell r="S390" t="str">
            <v/>
          </cell>
          <cell r="T390" t="str">
            <v>HealAreaHitObjectInfo</v>
          </cell>
        </row>
        <row r="391">
          <cell r="A391" t="str">
            <v>LP_HealAreaOnEncounter_CreateHit_04</v>
          </cell>
          <cell r="B391" t="str">
            <v>LP_HealAreaOnEncounter_CreateHit</v>
          </cell>
          <cell r="C391" t="str">
            <v/>
          </cell>
          <cell r="D391">
            <v>4</v>
          </cell>
          <cell r="E391" t="str">
            <v>CreateHitObject</v>
          </cell>
          <cell r="H391" t="str">
            <v/>
          </cell>
          <cell r="O391" t="str">
            <v/>
          </cell>
          <cell r="S391" t="str">
            <v/>
          </cell>
          <cell r="T391" t="str">
            <v>HealAreaHitObjectInfo</v>
          </cell>
        </row>
        <row r="392">
          <cell r="A392" t="str">
            <v>LP_HealAreaOnEncounter_CreateHit_05</v>
          </cell>
          <cell r="B392" t="str">
            <v>LP_HealAreaOnEncounter_CreateHit</v>
          </cell>
          <cell r="C392" t="str">
            <v/>
          </cell>
          <cell r="D392">
            <v>5</v>
          </cell>
          <cell r="E392" t="str">
            <v>CreateHitObject</v>
          </cell>
          <cell r="H392" t="str">
            <v/>
          </cell>
          <cell r="O392" t="str">
            <v/>
          </cell>
          <cell r="S392" t="str">
            <v/>
          </cell>
          <cell r="T392" t="str">
            <v>HealAreaHitObjectInfo</v>
          </cell>
        </row>
        <row r="393">
          <cell r="A393" t="str">
            <v>LP_HealAreaOnEncounter_CH_Heal_01</v>
          </cell>
          <cell r="B393" t="str">
            <v>LP_HealAreaOnEncounter_CH_Heal</v>
          </cell>
          <cell r="C393" t="str">
            <v/>
          </cell>
          <cell r="D393">
            <v>1</v>
          </cell>
          <cell r="E393" t="str">
            <v>Heal</v>
          </cell>
          <cell r="H393" t="str">
            <v/>
          </cell>
          <cell r="K393">
            <v>4.2105263157894729E-2</v>
          </cell>
          <cell r="O393" t="str">
            <v/>
          </cell>
          <cell r="S393" t="str">
            <v/>
          </cell>
        </row>
        <row r="394">
          <cell r="A394" t="str">
            <v>LP_HealAreaOnEncounter_CH_Heal_02</v>
          </cell>
          <cell r="B394" t="str">
            <v>LP_HealAreaOnEncounter_CH_Heal</v>
          </cell>
          <cell r="C394" t="str">
            <v/>
          </cell>
          <cell r="D394">
            <v>2</v>
          </cell>
          <cell r="E394" t="str">
            <v>Heal</v>
          </cell>
          <cell r="H394" t="str">
            <v/>
          </cell>
          <cell r="K394">
            <v>7.2476272648835188E-2</v>
          </cell>
          <cell r="O394" t="str">
            <v/>
          </cell>
          <cell r="S394" t="str">
            <v/>
          </cell>
        </row>
        <row r="395">
          <cell r="A395" t="str">
            <v>LP_HealAreaOnEncounter_CH_Heal_03</v>
          </cell>
          <cell r="B395" t="str">
            <v>LP_HealAreaOnEncounter_CH_Heal</v>
          </cell>
          <cell r="C395" t="str">
            <v/>
          </cell>
          <cell r="D395">
            <v>3</v>
          </cell>
          <cell r="E395" t="str">
            <v>Heal</v>
          </cell>
          <cell r="H395" t="str">
            <v/>
          </cell>
          <cell r="K395">
            <v>9.5169430425378523E-2</v>
          </cell>
          <cell r="O395" t="str">
            <v/>
          </cell>
          <cell r="S395" t="str">
            <v/>
          </cell>
        </row>
        <row r="396">
          <cell r="A396" t="str">
            <v>LP_HealAreaOnEncounter_CH_Heal_04</v>
          </cell>
          <cell r="B396" t="str">
            <v>LP_HealAreaOnEncounter_CH_Heal</v>
          </cell>
          <cell r="C396" t="str">
            <v/>
          </cell>
          <cell r="D396">
            <v>4</v>
          </cell>
          <cell r="E396" t="str">
            <v>Heal</v>
          </cell>
          <cell r="H396" t="str">
            <v/>
          </cell>
          <cell r="K396">
            <v>0.11260709914320688</v>
          </cell>
          <cell r="O396" t="str">
            <v/>
          </cell>
          <cell r="S396" t="str">
            <v/>
          </cell>
        </row>
        <row r="397">
          <cell r="A397" t="str">
            <v>LP_HealAreaOnEncounter_CH_Heal_05</v>
          </cell>
          <cell r="B397" t="str">
            <v>LP_HealAreaOnEncounter_CH_Heal</v>
          </cell>
          <cell r="C397" t="str">
            <v/>
          </cell>
          <cell r="D397">
            <v>5</v>
          </cell>
          <cell r="E397" t="str">
            <v>Heal</v>
          </cell>
          <cell r="H397" t="str">
            <v/>
          </cell>
          <cell r="K397">
            <v>0.12631578947368421</v>
          </cell>
          <cell r="O397" t="str">
            <v/>
          </cell>
          <cell r="S397" t="str">
            <v/>
          </cell>
        </row>
        <row r="398">
          <cell r="A398" t="str">
            <v>LP_MoveSpeedUpOnAttacked_01</v>
          </cell>
          <cell r="B398" t="str">
            <v>LP_MoveSpeedUpOnAttacked</v>
          </cell>
          <cell r="C398" t="str">
            <v/>
          </cell>
          <cell r="D398">
            <v>1</v>
          </cell>
          <cell r="E398" t="str">
            <v>CallAffectorValue</v>
          </cell>
          <cell r="H398" t="str">
            <v/>
          </cell>
          <cell r="I398">
            <v>-1</v>
          </cell>
          <cell r="O398" t="str">
            <v/>
          </cell>
          <cell r="Q398" t="str">
            <v>OnDamage</v>
          </cell>
          <cell r="S398">
            <v>4</v>
          </cell>
          <cell r="U398" t="str">
            <v>LP_MoveSpeedUpOnAttacked_Move</v>
          </cell>
        </row>
        <row r="399">
          <cell r="A399" t="str">
            <v>LP_MoveSpeedUpOnAttacked_02</v>
          </cell>
          <cell r="B399" t="str">
            <v>LP_MoveSpeedUpOnAttacked</v>
          </cell>
          <cell r="C399" t="str">
            <v/>
          </cell>
          <cell r="D399">
            <v>2</v>
          </cell>
          <cell r="E399" t="str">
            <v>CallAffectorValue</v>
          </cell>
          <cell r="H399" t="str">
            <v/>
          </cell>
          <cell r="I399">
            <v>-1</v>
          </cell>
          <cell r="O399" t="str">
            <v/>
          </cell>
          <cell r="Q399" t="str">
            <v>OnDamage</v>
          </cell>
          <cell r="S399">
            <v>4</v>
          </cell>
          <cell r="U399" t="str">
            <v>LP_MoveSpeedUpOnAttacked_Move</v>
          </cell>
        </row>
        <row r="400">
          <cell r="A400" t="str">
            <v>LP_MoveSpeedUpOnAttacked_03</v>
          </cell>
          <cell r="B400" t="str">
            <v>LP_MoveSpeedUpOnAttacked</v>
          </cell>
          <cell r="C400" t="str">
            <v/>
          </cell>
          <cell r="D400">
            <v>3</v>
          </cell>
          <cell r="E400" t="str">
            <v>CallAffectorValue</v>
          </cell>
          <cell r="H400" t="str">
            <v/>
          </cell>
          <cell r="I400">
            <v>-1</v>
          </cell>
          <cell r="O400" t="str">
            <v/>
          </cell>
          <cell r="Q400" t="str">
            <v>OnDamage</v>
          </cell>
          <cell r="S400">
            <v>4</v>
          </cell>
          <cell r="U400" t="str">
            <v>LP_MoveSpeedUpOnAttacked_Move</v>
          </cell>
        </row>
        <row r="401">
          <cell r="A401" t="str">
            <v>LP_MoveSpeedUpOnAttacked_Move_01</v>
          </cell>
          <cell r="B401" t="str">
            <v>LP_MoveSpeedUpOnAttacked_Move</v>
          </cell>
          <cell r="C401" t="str">
            <v/>
          </cell>
          <cell r="D401">
            <v>1</v>
          </cell>
          <cell r="E401" t="str">
            <v>ChangeActorStatus</v>
          </cell>
          <cell r="H401" t="str">
            <v/>
          </cell>
          <cell r="I401">
            <v>2</v>
          </cell>
          <cell r="J401">
            <v>1</v>
          </cell>
          <cell r="M401" t="str">
            <v>MoveSpeed</v>
          </cell>
          <cell r="O401">
            <v>5</v>
          </cell>
          <cell r="R401">
            <v>1</v>
          </cell>
          <cell r="S401">
            <v>1</v>
          </cell>
          <cell r="W401" t="str">
            <v>P_AMFX03_shockwave</v>
          </cell>
        </row>
        <row r="402">
          <cell r="A402" t="str">
            <v>LP_MoveSpeedUpOnAttacked_Move_02</v>
          </cell>
          <cell r="B402" t="str">
            <v>LP_MoveSpeedUpOnAttacked_Move</v>
          </cell>
          <cell r="C402" t="str">
            <v/>
          </cell>
          <cell r="D402">
            <v>2</v>
          </cell>
          <cell r="E402" t="str">
            <v>ChangeActorStatus</v>
          </cell>
          <cell r="H402" t="str">
            <v/>
          </cell>
          <cell r="I402">
            <v>4.2</v>
          </cell>
          <cell r="J402">
            <v>1.4</v>
          </cell>
          <cell r="M402" t="str">
            <v>MoveSpeed</v>
          </cell>
          <cell r="O402">
            <v>5</v>
          </cell>
          <cell r="R402">
            <v>1</v>
          </cell>
          <cell r="S402">
            <v>1</v>
          </cell>
          <cell r="W402" t="str">
            <v>P_AMFX03_shockwave</v>
          </cell>
        </row>
        <row r="403">
          <cell r="A403" t="str">
            <v>LP_MoveSpeedUpOnAttacked_Move_03</v>
          </cell>
          <cell r="B403" t="str">
            <v>LP_MoveSpeedUpOnAttacked_Move</v>
          </cell>
          <cell r="C403" t="str">
            <v/>
          </cell>
          <cell r="D403">
            <v>3</v>
          </cell>
          <cell r="E403" t="str">
            <v>ChangeActorStatus</v>
          </cell>
          <cell r="H403" t="str">
            <v/>
          </cell>
          <cell r="I403">
            <v>6.6000000000000005</v>
          </cell>
          <cell r="J403">
            <v>1.75</v>
          </cell>
          <cell r="M403" t="str">
            <v>MoveSpeed</v>
          </cell>
          <cell r="O403">
            <v>5</v>
          </cell>
          <cell r="R403">
            <v>1</v>
          </cell>
          <cell r="S403">
            <v>1</v>
          </cell>
          <cell r="W403" t="str">
            <v>P_AMFX03_shockwave</v>
          </cell>
        </row>
        <row r="404">
          <cell r="A404" t="str">
            <v>LP_MoveSpeedUpOnKill_01</v>
          </cell>
          <cell r="B404" t="str">
            <v>LP_MoveSpeedUpOnKill</v>
          </cell>
          <cell r="C404" t="str">
            <v/>
          </cell>
          <cell r="D404">
            <v>1</v>
          </cell>
          <cell r="E404" t="str">
            <v>CallAffectorValue</v>
          </cell>
          <cell r="H404" t="str">
            <v/>
          </cell>
          <cell r="I404">
            <v>-1</v>
          </cell>
          <cell r="O404" t="str">
            <v/>
          </cell>
          <cell r="Q404" t="str">
            <v>OnKill</v>
          </cell>
          <cell r="S404">
            <v>6</v>
          </cell>
          <cell r="U404" t="str">
            <v>LP_MoveSpeedUpOnKill_Move</v>
          </cell>
        </row>
        <row r="405">
          <cell r="A405" t="str">
            <v>LP_MoveSpeedUpOnKill_02</v>
          </cell>
          <cell r="B405" t="str">
            <v>LP_MoveSpeedUpOnKill</v>
          </cell>
          <cell r="C405" t="str">
            <v/>
          </cell>
          <cell r="D405">
            <v>2</v>
          </cell>
          <cell r="E405" t="str">
            <v>CallAffectorValue</v>
          </cell>
          <cell r="H405" t="str">
            <v/>
          </cell>
          <cell r="I405">
            <v>-1</v>
          </cell>
          <cell r="O405" t="str">
            <v/>
          </cell>
          <cell r="Q405" t="str">
            <v>OnKill</v>
          </cell>
          <cell r="S405">
            <v>6</v>
          </cell>
          <cell r="U405" t="str">
            <v>LP_MoveSpeedUpOnKill_Move</v>
          </cell>
        </row>
        <row r="406">
          <cell r="A406" t="str">
            <v>LP_MoveSpeedUpOnKill_03</v>
          </cell>
          <cell r="B406" t="str">
            <v>LP_MoveSpeedUpOnKill</v>
          </cell>
          <cell r="C406" t="str">
            <v/>
          </cell>
          <cell r="D406">
            <v>3</v>
          </cell>
          <cell r="E406" t="str">
            <v>CallAffectorValue</v>
          </cell>
          <cell r="H406" t="str">
            <v/>
          </cell>
          <cell r="I406">
            <v>-1</v>
          </cell>
          <cell r="O406" t="str">
            <v/>
          </cell>
          <cell r="Q406" t="str">
            <v>OnKill</v>
          </cell>
          <cell r="S406">
            <v>6</v>
          </cell>
          <cell r="U406" t="str">
            <v>LP_MoveSpeedUpOnKill_Move</v>
          </cell>
        </row>
        <row r="407">
          <cell r="A407" t="str">
            <v>LP_MoveSpeedUpOnKill_Move_01</v>
          </cell>
          <cell r="B407" t="str">
            <v>LP_MoveSpeedUpOnKill_Move</v>
          </cell>
          <cell r="C407" t="str">
            <v/>
          </cell>
          <cell r="D407">
            <v>1</v>
          </cell>
          <cell r="E407" t="str">
            <v>ChangeActorStatus</v>
          </cell>
          <cell r="H407" t="str">
            <v/>
          </cell>
          <cell r="I407">
            <v>1.6666666666666667</v>
          </cell>
          <cell r="J407">
            <v>1</v>
          </cell>
          <cell r="M407" t="str">
            <v>MoveSpeed</v>
          </cell>
          <cell r="O407">
            <v>5</v>
          </cell>
          <cell r="R407">
            <v>1</v>
          </cell>
          <cell r="S407">
            <v>1</v>
          </cell>
          <cell r="W407" t="str">
            <v>P_AMFX03_shockwave</v>
          </cell>
        </row>
        <row r="408">
          <cell r="A408" t="str">
            <v>LP_MoveSpeedUpOnKill_Move_02</v>
          </cell>
          <cell r="B408" t="str">
            <v>LP_MoveSpeedUpOnKill_Move</v>
          </cell>
          <cell r="C408" t="str">
            <v/>
          </cell>
          <cell r="D408">
            <v>2</v>
          </cell>
          <cell r="E408" t="str">
            <v>ChangeActorStatus</v>
          </cell>
          <cell r="H408" t="str">
            <v/>
          </cell>
          <cell r="I408">
            <v>3.5000000000000004</v>
          </cell>
          <cell r="J408">
            <v>1.4</v>
          </cell>
          <cell r="M408" t="str">
            <v>MoveSpeed</v>
          </cell>
          <cell r="O408">
            <v>5</v>
          </cell>
          <cell r="R408">
            <v>1</v>
          </cell>
          <cell r="S408">
            <v>1</v>
          </cell>
          <cell r="W408" t="str">
            <v>P_AMFX03_shockwave</v>
          </cell>
        </row>
        <row r="409">
          <cell r="A409" t="str">
            <v>LP_MoveSpeedUpOnKill_Move_03</v>
          </cell>
          <cell r="B409" t="str">
            <v>LP_MoveSpeedUpOnKill_Move</v>
          </cell>
          <cell r="C409" t="str">
            <v/>
          </cell>
          <cell r="D409">
            <v>3</v>
          </cell>
          <cell r="E409" t="str">
            <v>ChangeActorStatus</v>
          </cell>
          <cell r="H409" t="str">
            <v/>
          </cell>
          <cell r="I409">
            <v>5.5</v>
          </cell>
          <cell r="J409">
            <v>1.75</v>
          </cell>
          <cell r="M409" t="str">
            <v>MoveSpeed</v>
          </cell>
          <cell r="O409">
            <v>5</v>
          </cell>
          <cell r="R409">
            <v>1</v>
          </cell>
          <cell r="S409">
            <v>1</v>
          </cell>
          <cell r="W409" t="str">
            <v>P_AMFX03_shockwave</v>
          </cell>
        </row>
        <row r="410">
          <cell r="A410" t="str">
            <v>LP_MineOnMove_01</v>
          </cell>
          <cell r="B410" t="str">
            <v>LP_MineOnMove</v>
          </cell>
          <cell r="C410" t="str">
            <v/>
          </cell>
          <cell r="D410">
            <v>1</v>
          </cell>
          <cell r="E410" t="str">
            <v>CreateHitObjectMoving</v>
          </cell>
          <cell r="H410" t="str">
            <v/>
          </cell>
          <cell r="I410">
            <v>-1</v>
          </cell>
          <cell r="J410">
            <v>5</v>
          </cell>
          <cell r="O410" t="str">
            <v/>
          </cell>
          <cell r="S410" t="str">
            <v/>
          </cell>
          <cell r="T410" t="str">
            <v>MineHitObjectInfo</v>
          </cell>
        </row>
        <row r="411">
          <cell r="A411" t="str">
            <v>LP_MineOnMove_02</v>
          </cell>
          <cell r="B411" t="str">
            <v>LP_MineOnMove</v>
          </cell>
          <cell r="C411" t="str">
            <v/>
          </cell>
          <cell r="D411">
            <v>2</v>
          </cell>
          <cell r="E411" t="str">
            <v>CreateHitObjectMoving</v>
          </cell>
          <cell r="H411" t="str">
            <v/>
          </cell>
          <cell r="I411">
            <v>-1</v>
          </cell>
          <cell r="J411">
            <v>5</v>
          </cell>
          <cell r="O411" t="str">
            <v/>
          </cell>
          <cell r="S411" t="str">
            <v/>
          </cell>
          <cell r="T411" t="str">
            <v>MineHitObjectInfo</v>
          </cell>
        </row>
        <row r="412">
          <cell r="A412" t="str">
            <v>LP_MineOnMove_03</v>
          </cell>
          <cell r="B412" t="str">
            <v>LP_MineOnMove</v>
          </cell>
          <cell r="C412" t="str">
            <v/>
          </cell>
          <cell r="D412">
            <v>3</v>
          </cell>
          <cell r="E412" t="str">
            <v>CreateHitObjectMoving</v>
          </cell>
          <cell r="H412" t="str">
            <v/>
          </cell>
          <cell r="I412">
            <v>-1</v>
          </cell>
          <cell r="J412">
            <v>5</v>
          </cell>
          <cell r="O412" t="str">
            <v/>
          </cell>
          <cell r="S412" t="str">
            <v/>
          </cell>
          <cell r="T412" t="str">
            <v>MineHitObjectInfo</v>
          </cell>
        </row>
        <row r="413">
          <cell r="A413" t="str">
            <v>LP_MineOnMove_Damage_01</v>
          </cell>
          <cell r="B413" t="str">
            <v>LP_MineOnMove_Damage</v>
          </cell>
          <cell r="C413" t="str">
            <v/>
          </cell>
          <cell r="D413">
            <v>1</v>
          </cell>
          <cell r="E413" t="str">
            <v>CollisionDamage</v>
          </cell>
          <cell r="H413" t="str">
            <v/>
          </cell>
          <cell r="I413">
            <v>1.7730496453900713</v>
          </cell>
          <cell r="O413" t="str">
            <v/>
          </cell>
          <cell r="P413">
            <v>1</v>
          </cell>
          <cell r="S413" t="str">
            <v/>
          </cell>
        </row>
        <row r="414">
          <cell r="A414" t="str">
            <v>LP_MineOnMove_Damage_02</v>
          </cell>
          <cell r="B414" t="str">
            <v>LP_MineOnMove_Damage</v>
          </cell>
          <cell r="C414" t="str">
            <v/>
          </cell>
          <cell r="D414">
            <v>2</v>
          </cell>
          <cell r="E414" t="str">
            <v>CollisionDamage</v>
          </cell>
          <cell r="H414" t="str">
            <v/>
          </cell>
          <cell r="I414">
            <v>3.7234042553191498</v>
          </cell>
          <cell r="O414" t="str">
            <v/>
          </cell>
          <cell r="P414">
            <v>1</v>
          </cell>
          <cell r="S414" t="str">
            <v/>
          </cell>
        </row>
        <row r="415">
          <cell r="A415" t="str">
            <v>LP_MineOnMove_Damage_03</v>
          </cell>
          <cell r="B415" t="str">
            <v>LP_MineOnMove_Damage</v>
          </cell>
          <cell r="C415" t="str">
            <v/>
          </cell>
          <cell r="D415">
            <v>3</v>
          </cell>
          <cell r="E415" t="str">
            <v>CollisionDamage</v>
          </cell>
          <cell r="H415" t="str">
            <v/>
          </cell>
          <cell r="I415">
            <v>5.8510638297872362</v>
          </cell>
          <cell r="O415" t="str">
            <v/>
          </cell>
          <cell r="P415">
            <v>1</v>
          </cell>
          <cell r="S415" t="str">
            <v/>
          </cell>
        </row>
        <row r="416">
          <cell r="A416" t="str">
            <v>LP_SlowHitObject_01</v>
          </cell>
          <cell r="B416" t="str">
            <v>LP_SlowHitObject</v>
          </cell>
          <cell r="C416" t="str">
            <v/>
          </cell>
          <cell r="D416">
            <v>1</v>
          </cell>
          <cell r="E416" t="str">
            <v>SlowHitObjectSpeed</v>
          </cell>
          <cell r="H416" t="str">
            <v/>
          </cell>
          <cell r="I416">
            <v>-1</v>
          </cell>
          <cell r="J416">
            <v>2.5000000000000001E-2</v>
          </cell>
          <cell r="O416" t="str">
            <v/>
          </cell>
          <cell r="S416" t="str">
            <v/>
          </cell>
        </row>
        <row r="417">
          <cell r="A417" t="str">
            <v>LP_SlowHitObject_02</v>
          </cell>
          <cell r="B417" t="str">
            <v>LP_SlowHitObject</v>
          </cell>
          <cell r="C417" t="str">
            <v/>
          </cell>
          <cell r="D417">
            <v>2</v>
          </cell>
          <cell r="E417" t="str">
            <v>SlowHitObjectSpeed</v>
          </cell>
          <cell r="H417" t="str">
            <v/>
          </cell>
          <cell r="I417">
            <v>-1</v>
          </cell>
          <cell r="J417">
            <v>5.2500000000000005E-2</v>
          </cell>
          <cell r="O417" t="str">
            <v/>
          </cell>
          <cell r="S417" t="str">
            <v/>
          </cell>
        </row>
        <row r="418">
          <cell r="A418" t="str">
            <v>LP_SlowHitObject_03</v>
          </cell>
          <cell r="B418" t="str">
            <v>LP_SlowHitObject</v>
          </cell>
          <cell r="C418" t="str">
            <v/>
          </cell>
          <cell r="D418">
            <v>3</v>
          </cell>
          <cell r="E418" t="str">
            <v>SlowHitObjectSpeed</v>
          </cell>
          <cell r="H418" t="str">
            <v/>
          </cell>
          <cell r="I418">
            <v>-1</v>
          </cell>
          <cell r="J418">
            <v>8.2500000000000018E-2</v>
          </cell>
          <cell r="O418" t="str">
            <v/>
          </cell>
          <cell r="S418" t="str">
            <v/>
          </cell>
        </row>
        <row r="419">
          <cell r="A419" t="str">
            <v>LP_SlowHitObject_04</v>
          </cell>
          <cell r="B419" t="str">
            <v>LP_SlowHitObject</v>
          </cell>
          <cell r="C419" t="str">
            <v/>
          </cell>
          <cell r="D419">
            <v>4</v>
          </cell>
          <cell r="E419" t="str">
            <v>SlowHitObjectSpeed</v>
          </cell>
          <cell r="H419" t="str">
            <v/>
          </cell>
          <cell r="I419">
            <v>-1</v>
          </cell>
          <cell r="J419">
            <v>0.11499999999999999</v>
          </cell>
          <cell r="O419" t="str">
            <v/>
          </cell>
          <cell r="S419" t="str">
            <v/>
          </cell>
        </row>
        <row r="420">
          <cell r="A420" t="str">
            <v>LP_SlowHitObject_05</v>
          </cell>
          <cell r="B420" t="str">
            <v>LP_SlowHitObject</v>
          </cell>
          <cell r="C420" t="str">
            <v/>
          </cell>
          <cell r="D420">
            <v>5</v>
          </cell>
          <cell r="E420" t="str">
            <v>SlowHitObjectSpeed</v>
          </cell>
          <cell r="H420" t="str">
            <v/>
          </cell>
          <cell r="I420">
            <v>-1</v>
          </cell>
          <cell r="J420">
            <v>0.15</v>
          </cell>
          <cell r="O420" t="str">
            <v/>
          </cell>
          <cell r="S420" t="str">
            <v/>
          </cell>
        </row>
        <row r="421">
          <cell r="A421" t="str">
            <v>LP_SlowHitObjectBetter_01</v>
          </cell>
          <cell r="B421" t="str">
            <v>LP_SlowHitObjectBetter</v>
          </cell>
          <cell r="C421" t="str">
            <v/>
          </cell>
          <cell r="D421">
            <v>1</v>
          </cell>
          <cell r="E421" t="str">
            <v>SlowHitObjectSpeed</v>
          </cell>
          <cell r="H421" t="str">
            <v/>
          </cell>
          <cell r="I421">
            <v>-1</v>
          </cell>
          <cell r="J421">
            <v>4.1666666666666664E-2</v>
          </cell>
          <cell r="O421" t="str">
            <v/>
          </cell>
          <cell r="S421" t="str">
            <v/>
          </cell>
        </row>
        <row r="422">
          <cell r="A422" t="str">
            <v>LP_SlowHitObjectBetter_02</v>
          </cell>
          <cell r="B422" t="str">
            <v>LP_SlowHitObjectBetter</v>
          </cell>
          <cell r="C422" t="str">
            <v/>
          </cell>
          <cell r="D422">
            <v>2</v>
          </cell>
          <cell r="E422" t="str">
            <v>SlowHitObjectSpeed</v>
          </cell>
          <cell r="H422" t="str">
            <v/>
          </cell>
          <cell r="I422">
            <v>-1</v>
          </cell>
          <cell r="J422">
            <v>8.7500000000000008E-2</v>
          </cell>
          <cell r="O422" t="str">
            <v/>
          </cell>
          <cell r="S422" t="str">
            <v/>
          </cell>
        </row>
        <row r="423">
          <cell r="A423" t="str">
            <v>LP_SlowHitObjectBetter_03</v>
          </cell>
          <cell r="B423" t="str">
            <v>LP_SlowHitObjectBetter</v>
          </cell>
          <cell r="C423" t="str">
            <v/>
          </cell>
          <cell r="D423">
            <v>3</v>
          </cell>
          <cell r="E423" t="str">
            <v>SlowHitObjectSpeed</v>
          </cell>
          <cell r="H423" t="str">
            <v/>
          </cell>
          <cell r="I423">
            <v>-1</v>
          </cell>
          <cell r="J423">
            <v>0.13750000000000004</v>
          </cell>
          <cell r="O423" t="str">
            <v/>
          </cell>
          <cell r="S423" t="str">
            <v/>
          </cell>
        </row>
        <row r="424">
          <cell r="A424" t="str">
            <v>LP_SlowHitObjectBetter_04</v>
          </cell>
          <cell r="B424" t="str">
            <v>LP_SlowHitObjectBetter</v>
          </cell>
          <cell r="C424" t="str">
            <v/>
          </cell>
          <cell r="D424">
            <v>4</v>
          </cell>
          <cell r="E424" t="str">
            <v>SlowHitObjectSpeed</v>
          </cell>
          <cell r="H424" t="str">
            <v/>
          </cell>
          <cell r="I424">
            <v>-1</v>
          </cell>
          <cell r="J424">
            <v>0.19166666666666665</v>
          </cell>
          <cell r="O424" t="str">
            <v/>
          </cell>
          <cell r="S424" t="str">
            <v/>
          </cell>
        </row>
        <row r="425">
          <cell r="A425" t="str">
            <v>LP_SlowHitObjectBetter_05</v>
          </cell>
          <cell r="B425" t="str">
            <v>LP_SlowHitObjectBetter</v>
          </cell>
          <cell r="C425" t="str">
            <v/>
          </cell>
          <cell r="D425">
            <v>5</v>
          </cell>
          <cell r="E425" t="str">
            <v>SlowHitObjectSpeed</v>
          </cell>
          <cell r="H425" t="str">
            <v/>
          </cell>
          <cell r="I425">
            <v>-1</v>
          </cell>
          <cell r="J425">
            <v>0.25</v>
          </cell>
          <cell r="O425" t="str">
            <v/>
          </cell>
          <cell r="S425" t="str">
            <v/>
          </cell>
        </row>
        <row r="426">
          <cell r="A426" t="str">
            <v>LP_Paralyze_01</v>
          </cell>
          <cell r="B426" t="str">
            <v>LP_Paralyze</v>
          </cell>
          <cell r="C426" t="str">
            <v/>
          </cell>
          <cell r="D426">
            <v>1</v>
          </cell>
          <cell r="E426" t="str">
            <v>CertainHpHitObject</v>
          </cell>
          <cell r="H426" t="str">
            <v/>
          </cell>
          <cell r="J426">
            <v>0.33</v>
          </cell>
          <cell r="O426" t="str">
            <v/>
          </cell>
          <cell r="P426">
            <v>1</v>
          </cell>
          <cell r="S426" t="str">
            <v/>
          </cell>
          <cell r="U426" t="str">
            <v>LP_Paralyze_CannotAction</v>
          </cell>
          <cell r="V426">
            <v>0.7</v>
          </cell>
          <cell r="W426" t="str">
            <v>0.51, 0.84</v>
          </cell>
        </row>
        <row r="427">
          <cell r="A427" t="str">
            <v>LP_Paralyze_02</v>
          </cell>
          <cell r="B427" t="str">
            <v>LP_Paralyze</v>
          </cell>
          <cell r="C427" t="str">
            <v/>
          </cell>
          <cell r="D427">
            <v>2</v>
          </cell>
          <cell r="E427" t="str">
            <v>CertainHpHitObject</v>
          </cell>
          <cell r="H427" t="str">
            <v/>
          </cell>
          <cell r="J427">
            <v>0.45</v>
          </cell>
          <cell r="O427" t="str">
            <v/>
          </cell>
          <cell r="P427">
            <v>1</v>
          </cell>
          <cell r="S427" t="str">
            <v/>
          </cell>
          <cell r="U427" t="str">
            <v>LP_Paralyze_CannotAction</v>
          </cell>
          <cell r="V427" t="str">
            <v>0.4, 0.9</v>
          </cell>
          <cell r="W427" t="str">
            <v>0.19, 0.51, 0.75, 0.91</v>
          </cell>
        </row>
        <row r="428">
          <cell r="A428" t="str">
            <v>LP_Paralyze_03</v>
          </cell>
          <cell r="B428" t="str">
            <v>LP_Paralyze</v>
          </cell>
          <cell r="C428" t="str">
            <v/>
          </cell>
          <cell r="D428">
            <v>3</v>
          </cell>
          <cell r="E428" t="str">
            <v>CertainHpHitObject</v>
          </cell>
          <cell r="H428" t="str">
            <v/>
          </cell>
          <cell r="J428">
            <v>0.65</v>
          </cell>
          <cell r="O428" t="str">
            <v/>
          </cell>
          <cell r="P428">
            <v>1</v>
          </cell>
          <cell r="S428" t="str">
            <v/>
          </cell>
          <cell r="U428" t="str">
            <v>LP_Paralyze_CannotAction</v>
          </cell>
          <cell r="V428" t="str">
            <v>0.4, 0.7, 0.9</v>
          </cell>
          <cell r="W428" t="str">
            <v>0.19, 0.36, 0.51, 0.64, 0.75, 0.84, 0.91, 0.96</v>
          </cell>
        </row>
        <row r="429">
          <cell r="A429" t="str">
            <v>LP_Paralyze_CannotAction_01</v>
          </cell>
          <cell r="B429" t="str">
            <v>LP_Paralyze_CannotAction</v>
          </cell>
          <cell r="C429" t="str">
            <v/>
          </cell>
          <cell r="D429">
            <v>1</v>
          </cell>
          <cell r="E429" t="str">
            <v>CannotAction</v>
          </cell>
          <cell r="H429" t="str">
            <v/>
          </cell>
          <cell r="I429">
            <v>1.4</v>
          </cell>
          <cell r="O429" t="str">
            <v/>
          </cell>
          <cell r="S429" t="str">
            <v/>
          </cell>
        </row>
        <row r="430">
          <cell r="A430" t="str">
            <v>LP_Paralyze_CannotAction_02</v>
          </cell>
          <cell r="B430" t="str">
            <v>LP_Paralyze_CannotAction</v>
          </cell>
          <cell r="C430" t="str">
            <v/>
          </cell>
          <cell r="D430">
            <v>2</v>
          </cell>
          <cell r="E430" t="str">
            <v>CannotAction</v>
          </cell>
          <cell r="H430" t="str">
            <v/>
          </cell>
          <cell r="I430">
            <v>2</v>
          </cell>
          <cell r="O430" t="str">
            <v/>
          </cell>
          <cell r="S430" t="str">
            <v/>
          </cell>
        </row>
        <row r="431">
          <cell r="A431" t="str">
            <v>LP_Paralyze_CannotAction_03</v>
          </cell>
          <cell r="B431" t="str">
            <v>LP_Paralyze_CannotAction</v>
          </cell>
          <cell r="C431" t="str">
            <v/>
          </cell>
          <cell r="D431">
            <v>3</v>
          </cell>
          <cell r="E431" t="str">
            <v>CannotAction</v>
          </cell>
          <cell r="H431" t="str">
            <v/>
          </cell>
          <cell r="I431">
            <v>2.6</v>
          </cell>
          <cell r="O431" t="str">
            <v/>
          </cell>
          <cell r="S431" t="str">
            <v/>
          </cell>
        </row>
        <row r="432">
          <cell r="A432" t="str">
            <v>LP_Hold_01</v>
          </cell>
          <cell r="B432" t="str">
            <v>LP_Hold</v>
          </cell>
          <cell r="C432" t="str">
            <v/>
          </cell>
          <cell r="D432">
            <v>1</v>
          </cell>
          <cell r="E432" t="str">
            <v>AttackWeightHitObject</v>
          </cell>
          <cell r="H432" t="str">
            <v/>
          </cell>
          <cell r="J432">
            <v>0.25</v>
          </cell>
          <cell r="K432">
            <v>7.0000000000000007E-2</v>
          </cell>
          <cell r="O432" t="str">
            <v/>
          </cell>
          <cell r="P432">
            <v>1</v>
          </cell>
          <cell r="S432" t="str">
            <v/>
          </cell>
          <cell r="U432" t="str">
            <v>LP_Hold_CannotMove</v>
          </cell>
        </row>
        <row r="433">
          <cell r="A433" t="str">
            <v>LP_Hold_02</v>
          </cell>
          <cell r="B433" t="str">
            <v>LP_Hold</v>
          </cell>
          <cell r="C433" t="str">
            <v/>
          </cell>
          <cell r="D433">
            <v>2</v>
          </cell>
          <cell r="E433" t="str">
            <v>AttackWeightHitObject</v>
          </cell>
          <cell r="H433" t="str">
            <v/>
          </cell>
          <cell r="J433">
            <v>0.35</v>
          </cell>
          <cell r="K433">
            <v>0.09</v>
          </cell>
          <cell r="O433" t="str">
            <v/>
          </cell>
          <cell r="P433">
            <v>1</v>
          </cell>
          <cell r="S433" t="str">
            <v/>
          </cell>
          <cell r="U433" t="str">
            <v>LP_Hold_CannotMove</v>
          </cell>
        </row>
        <row r="434">
          <cell r="A434" t="str">
            <v>LP_Hold_03</v>
          </cell>
          <cell r="B434" t="str">
            <v>LP_Hold</v>
          </cell>
          <cell r="C434" t="str">
            <v/>
          </cell>
          <cell r="D434">
            <v>3</v>
          </cell>
          <cell r="E434" t="str">
            <v>AttackWeightHitObject</v>
          </cell>
          <cell r="H434" t="str">
            <v/>
          </cell>
          <cell r="J434">
            <v>0.45</v>
          </cell>
          <cell r="K434">
            <v>0.11</v>
          </cell>
          <cell r="O434" t="str">
            <v/>
          </cell>
          <cell r="P434">
            <v>1</v>
          </cell>
          <cell r="S434" t="str">
            <v/>
          </cell>
          <cell r="U434" t="str">
            <v>LP_Hold_CannotMove</v>
          </cell>
        </row>
        <row r="435">
          <cell r="A435" t="str">
            <v>LP_Hold_CannotMove_01</v>
          </cell>
          <cell r="B435" t="str">
            <v>LP_Hold_CannotMove</v>
          </cell>
          <cell r="C435" t="str">
            <v/>
          </cell>
          <cell r="D435">
            <v>1</v>
          </cell>
          <cell r="E435" t="str">
            <v>CannotMove</v>
          </cell>
          <cell r="H435" t="str">
            <v/>
          </cell>
          <cell r="I435">
            <v>1.5</v>
          </cell>
          <cell r="O435" t="str">
            <v/>
          </cell>
          <cell r="S435" t="str">
            <v/>
          </cell>
          <cell r="V435" t="str">
            <v>Effect27_D</v>
          </cell>
        </row>
        <row r="436">
          <cell r="A436" t="str">
            <v>LP_Hold_CannotMove_02</v>
          </cell>
          <cell r="B436" t="str">
            <v>LP_Hold_CannotMove</v>
          </cell>
          <cell r="C436" t="str">
            <v/>
          </cell>
          <cell r="D436">
            <v>2</v>
          </cell>
          <cell r="E436" t="str">
            <v>CannotMove</v>
          </cell>
          <cell r="H436" t="str">
            <v/>
          </cell>
          <cell r="I436">
            <v>3.1500000000000004</v>
          </cell>
          <cell r="O436" t="str">
            <v/>
          </cell>
          <cell r="S436" t="str">
            <v/>
          </cell>
          <cell r="V436" t="str">
            <v>Effect27_D</v>
          </cell>
        </row>
        <row r="437">
          <cell r="A437" t="str">
            <v>LP_Hold_CannotMove_03</v>
          </cell>
          <cell r="B437" t="str">
            <v>LP_Hold_CannotMove</v>
          </cell>
          <cell r="C437" t="str">
            <v/>
          </cell>
          <cell r="D437">
            <v>3</v>
          </cell>
          <cell r="E437" t="str">
            <v>CannotMove</v>
          </cell>
          <cell r="H437" t="str">
            <v/>
          </cell>
          <cell r="I437">
            <v>4.95</v>
          </cell>
          <cell r="O437" t="str">
            <v/>
          </cell>
          <cell r="S437" t="str">
            <v/>
          </cell>
          <cell r="V437" t="str">
            <v>Effect27_D</v>
          </cell>
        </row>
        <row r="438">
          <cell r="A438" t="str">
            <v>LP_Transport_01</v>
          </cell>
          <cell r="B438" t="str">
            <v>LP_Transport</v>
          </cell>
          <cell r="C438" t="str">
            <v/>
          </cell>
          <cell r="D438">
            <v>1</v>
          </cell>
          <cell r="E438" t="str">
            <v>TeleportingHitObject</v>
          </cell>
          <cell r="H438" t="str">
            <v/>
          </cell>
          <cell r="J438">
            <v>0.15</v>
          </cell>
          <cell r="K438">
            <v>0.1</v>
          </cell>
          <cell r="L438">
            <v>0.1</v>
          </cell>
          <cell r="N438">
            <v>3</v>
          </cell>
          <cell r="O438">
            <v>3</v>
          </cell>
          <cell r="P438">
            <v>1</v>
          </cell>
          <cell r="R438">
            <v>0</v>
          </cell>
          <cell r="S438">
            <v>0</v>
          </cell>
          <cell r="U438" t="str">
            <v>LP_Transport_Teleported</v>
          </cell>
        </row>
        <row r="439">
          <cell r="A439" t="str">
            <v>LP_Transport_02</v>
          </cell>
          <cell r="B439" t="str">
            <v>LP_Transport</v>
          </cell>
          <cell r="C439" t="str">
            <v/>
          </cell>
          <cell r="D439">
            <v>2</v>
          </cell>
          <cell r="E439" t="str">
            <v>TeleportingHitObject</v>
          </cell>
          <cell r="H439" t="str">
            <v/>
          </cell>
          <cell r="J439">
            <v>0.22500000000000001</v>
          </cell>
          <cell r="K439">
            <v>0.1</v>
          </cell>
          <cell r="L439">
            <v>0.1</v>
          </cell>
          <cell r="N439">
            <v>6</v>
          </cell>
          <cell r="O439">
            <v>6</v>
          </cell>
          <cell r="P439">
            <v>1</v>
          </cell>
          <cell r="R439">
            <v>1</v>
          </cell>
          <cell r="S439">
            <v>1</v>
          </cell>
          <cell r="U439" t="str">
            <v>LP_Transport_Teleported</v>
          </cell>
        </row>
        <row r="440">
          <cell r="A440" t="str">
            <v>LP_Transport_03</v>
          </cell>
          <cell r="B440" t="str">
            <v>LP_Transport</v>
          </cell>
          <cell r="C440" t="str">
            <v/>
          </cell>
          <cell r="D440">
            <v>3</v>
          </cell>
          <cell r="E440" t="str">
            <v>TeleportingHitObject</v>
          </cell>
          <cell r="H440" t="str">
            <v/>
          </cell>
          <cell r="J440">
            <v>0.3</v>
          </cell>
          <cell r="K440">
            <v>0.1</v>
          </cell>
          <cell r="L440">
            <v>0.1</v>
          </cell>
          <cell r="N440">
            <v>9</v>
          </cell>
          <cell r="O440">
            <v>9</v>
          </cell>
          <cell r="P440">
            <v>1</v>
          </cell>
          <cell r="R440">
            <v>2</v>
          </cell>
          <cell r="S440">
            <v>2</v>
          </cell>
          <cell r="U440" t="str">
            <v>LP_Transport_Teleported</v>
          </cell>
        </row>
        <row r="441">
          <cell r="A441" t="str">
            <v>LP_Transport_Teleported_01</v>
          </cell>
          <cell r="B441" t="str">
            <v>LP_Transport_Teleported</v>
          </cell>
          <cell r="C441" t="str">
            <v/>
          </cell>
          <cell r="D441">
            <v>1</v>
          </cell>
          <cell r="E441" t="str">
            <v>Teleported</v>
          </cell>
          <cell r="H441" t="str">
            <v/>
          </cell>
          <cell r="I441">
            <v>10</v>
          </cell>
          <cell r="O441" t="str">
            <v/>
          </cell>
          <cell r="S441" t="str">
            <v/>
          </cell>
          <cell r="U441" t="str">
            <v>MagicSphere_12_D</v>
          </cell>
          <cell r="V441" t="str">
            <v>Effect6_Collision_D</v>
          </cell>
          <cell r="W441" t="str">
            <v>Effect6_Collision_D2</v>
          </cell>
        </row>
        <row r="442">
          <cell r="A442" t="str">
            <v>LP_Transport_Teleported_02</v>
          </cell>
          <cell r="B442" t="str">
            <v>LP_Transport_Teleported</v>
          </cell>
          <cell r="C442" t="str">
            <v/>
          </cell>
          <cell r="D442">
            <v>2</v>
          </cell>
          <cell r="E442" t="str">
            <v>Teleported</v>
          </cell>
          <cell r="H442" t="str">
            <v/>
          </cell>
          <cell r="I442">
            <v>14</v>
          </cell>
          <cell r="O442" t="str">
            <v/>
          </cell>
          <cell r="S442" t="str">
            <v/>
          </cell>
          <cell r="U442" t="str">
            <v>MagicSphere_12_D</v>
          </cell>
          <cell r="V442" t="str">
            <v>Effect6_Collision_D</v>
          </cell>
          <cell r="W442" t="str">
            <v>Effect6_Collision_D2</v>
          </cell>
        </row>
        <row r="443">
          <cell r="A443" t="str">
            <v>LP_Transport_Teleported_03</v>
          </cell>
          <cell r="B443" t="str">
            <v>LP_Transport_Teleported</v>
          </cell>
          <cell r="C443" t="str">
            <v/>
          </cell>
          <cell r="D443">
            <v>3</v>
          </cell>
          <cell r="E443" t="str">
            <v>Teleported</v>
          </cell>
          <cell r="H443" t="str">
            <v/>
          </cell>
          <cell r="I443">
            <v>18</v>
          </cell>
          <cell r="O443" t="str">
            <v/>
          </cell>
          <cell r="S443" t="str">
            <v/>
          </cell>
          <cell r="U443" t="str">
            <v>MagicSphere_12_D</v>
          </cell>
          <cell r="V443" t="str">
            <v>Effect6_Collision_D</v>
          </cell>
          <cell r="W443" t="str">
            <v>Effect6_Collision_D2</v>
          </cell>
        </row>
        <row r="444">
          <cell r="A444" t="str">
            <v>LP_SummonShield_01</v>
          </cell>
          <cell r="B444" t="str">
            <v>LP_SummonShield</v>
          </cell>
          <cell r="C444" t="str">
            <v/>
          </cell>
          <cell r="D444">
            <v>1</v>
          </cell>
          <cell r="E444" t="str">
            <v>CreateWall</v>
          </cell>
          <cell r="H444" t="str">
            <v/>
          </cell>
          <cell r="I444">
            <v>-1</v>
          </cell>
          <cell r="J444">
            <v>3</v>
          </cell>
          <cell r="K444">
            <v>3</v>
          </cell>
          <cell r="O444" t="str">
            <v/>
          </cell>
          <cell r="S444" t="str">
            <v/>
          </cell>
          <cell r="T444" t="str">
            <v>Magic_shield_2_D</v>
          </cell>
        </row>
        <row r="445">
          <cell r="A445" t="str">
            <v>LP_SummonShield_02</v>
          </cell>
          <cell r="B445" t="str">
            <v>LP_SummonShield</v>
          </cell>
          <cell r="C445" t="str">
            <v/>
          </cell>
          <cell r="D445">
            <v>2</v>
          </cell>
          <cell r="E445" t="str">
            <v>CreateWall</v>
          </cell>
          <cell r="H445" t="str">
            <v/>
          </cell>
          <cell r="I445">
            <v>-1</v>
          </cell>
          <cell r="J445">
            <v>1.9672131147540985</v>
          </cell>
          <cell r="K445">
            <v>3</v>
          </cell>
          <cell r="O445" t="str">
            <v/>
          </cell>
          <cell r="S445" t="str">
            <v/>
          </cell>
          <cell r="T445" t="str">
            <v>Magic_shield_2_D</v>
          </cell>
        </row>
        <row r="446">
          <cell r="A446" t="str">
            <v>LP_SummonShield_03</v>
          </cell>
          <cell r="B446" t="str">
            <v>LP_SummonShield</v>
          </cell>
          <cell r="C446" t="str">
            <v/>
          </cell>
          <cell r="D446">
            <v>3</v>
          </cell>
          <cell r="E446" t="str">
            <v>CreateWall</v>
          </cell>
          <cell r="H446" t="str">
            <v/>
          </cell>
          <cell r="I446">
            <v>-1</v>
          </cell>
          <cell r="J446">
            <v>1.4285714285714284</v>
          </cell>
          <cell r="K446">
            <v>3</v>
          </cell>
          <cell r="O446" t="str">
            <v/>
          </cell>
          <cell r="S446" t="str">
            <v/>
          </cell>
          <cell r="T446" t="str">
            <v>Magic_shield_2_D</v>
          </cell>
        </row>
        <row r="447">
          <cell r="A447" t="str">
            <v>LP_SummonShield_04</v>
          </cell>
          <cell r="B447" t="str">
            <v>LP_SummonShield</v>
          </cell>
          <cell r="C447" t="str">
            <v/>
          </cell>
          <cell r="D447">
            <v>4</v>
          </cell>
          <cell r="E447" t="str">
            <v>CreateWall</v>
          </cell>
          <cell r="H447" t="str">
            <v/>
          </cell>
          <cell r="I447">
            <v>-1</v>
          </cell>
          <cell r="J447">
            <v>1.1009174311926606</v>
          </cell>
          <cell r="K447">
            <v>3</v>
          </cell>
          <cell r="O447" t="str">
            <v/>
          </cell>
          <cell r="S447" t="str">
            <v/>
          </cell>
          <cell r="T447" t="str">
            <v>Magic_shield_2_D</v>
          </cell>
        </row>
        <row r="448">
          <cell r="A448" t="str">
            <v>LP_SummonShield_05</v>
          </cell>
          <cell r="B448" t="str">
            <v>LP_SummonShield</v>
          </cell>
          <cell r="C448" t="str">
            <v/>
          </cell>
          <cell r="D448">
            <v>5</v>
          </cell>
          <cell r="E448" t="str">
            <v>CreateWall</v>
          </cell>
          <cell r="H448" t="str">
            <v/>
          </cell>
          <cell r="I448">
            <v>-1</v>
          </cell>
          <cell r="J448">
            <v>0.88235294117647056</v>
          </cell>
          <cell r="K448">
            <v>3</v>
          </cell>
          <cell r="O448" t="str">
            <v/>
          </cell>
          <cell r="S448" t="str">
            <v/>
          </cell>
          <cell r="T448" t="str">
            <v>Magic_shield_2_D</v>
          </cell>
        </row>
        <row r="449">
          <cell r="A449" t="str">
            <v>LP_HealSpOnAttack_01</v>
          </cell>
          <cell r="B449" t="str">
            <v>LP_HealSpOnAttack</v>
          </cell>
          <cell r="C449" t="str">
            <v/>
          </cell>
          <cell r="D449">
            <v>1</v>
          </cell>
          <cell r="E449" t="str">
            <v>HealSpOnHit</v>
          </cell>
          <cell r="H449" t="str">
            <v/>
          </cell>
          <cell r="I449">
            <v>-1</v>
          </cell>
          <cell r="J449">
            <v>1</v>
          </cell>
          <cell r="K449">
            <v>1</v>
          </cell>
          <cell r="O449" t="str">
            <v/>
          </cell>
          <cell r="S449" t="str">
            <v/>
          </cell>
        </row>
        <row r="450">
          <cell r="A450" t="str">
            <v>LP_HealSpOnAttack_02</v>
          </cell>
          <cell r="B450" t="str">
            <v>LP_HealSpOnAttack</v>
          </cell>
          <cell r="C450" t="str">
            <v/>
          </cell>
          <cell r="D450">
            <v>2</v>
          </cell>
          <cell r="E450" t="str">
            <v>HealSpOnHit</v>
          </cell>
          <cell r="H450" t="str">
            <v/>
          </cell>
          <cell r="I450">
            <v>-1</v>
          </cell>
          <cell r="J450">
            <v>2.1</v>
          </cell>
          <cell r="K450">
            <v>2.1</v>
          </cell>
          <cell r="O450" t="str">
            <v/>
          </cell>
          <cell r="S450" t="str">
            <v/>
          </cell>
        </row>
        <row r="451">
          <cell r="A451" t="str">
            <v>LP_HealSpOnAttack_03</v>
          </cell>
          <cell r="B451" t="str">
            <v>LP_HealSpOnAttack</v>
          </cell>
          <cell r="C451" t="str">
            <v/>
          </cell>
          <cell r="D451">
            <v>3</v>
          </cell>
          <cell r="E451" t="str">
            <v>HealSpOnHit</v>
          </cell>
          <cell r="H451" t="str">
            <v/>
          </cell>
          <cell r="I451">
            <v>-1</v>
          </cell>
          <cell r="J451">
            <v>3.3000000000000003</v>
          </cell>
          <cell r="K451">
            <v>3.3000000000000003</v>
          </cell>
          <cell r="O451" t="str">
            <v/>
          </cell>
          <cell r="S451" t="str">
            <v/>
          </cell>
        </row>
        <row r="452">
          <cell r="A452" t="str">
            <v>LP_HealSpOnAttackBetter_01</v>
          </cell>
          <cell r="B452" t="str">
            <v>LP_HealSpOnAttackBetter</v>
          </cell>
          <cell r="C452" t="str">
            <v/>
          </cell>
          <cell r="D452">
            <v>1</v>
          </cell>
          <cell r="E452" t="str">
            <v>HealSpOnHit</v>
          </cell>
          <cell r="H452" t="str">
            <v/>
          </cell>
          <cell r="I452">
            <v>-1</v>
          </cell>
          <cell r="J452">
            <v>1.6666666666666667</v>
          </cell>
          <cell r="K452">
            <v>1.6666666666666667</v>
          </cell>
          <cell r="O452" t="str">
            <v/>
          </cell>
          <cell r="S452" t="str">
            <v/>
          </cell>
        </row>
        <row r="453">
          <cell r="A453" t="str">
            <v>LP_HealSpOnAttackBetter_02</v>
          </cell>
          <cell r="B453" t="str">
            <v>LP_HealSpOnAttackBetter</v>
          </cell>
          <cell r="C453" t="str">
            <v/>
          </cell>
          <cell r="D453">
            <v>2</v>
          </cell>
          <cell r="E453" t="str">
            <v>HealSpOnHit</v>
          </cell>
          <cell r="H453" t="str">
            <v/>
          </cell>
          <cell r="I453">
            <v>-1</v>
          </cell>
          <cell r="J453">
            <v>3.5000000000000004</v>
          </cell>
          <cell r="K453">
            <v>3.5000000000000004</v>
          </cell>
          <cell r="O453" t="str">
            <v/>
          </cell>
          <cell r="S453" t="str">
            <v/>
          </cell>
        </row>
        <row r="454">
          <cell r="A454" t="str">
            <v>LP_HealSpOnAttackBetter_03</v>
          </cell>
          <cell r="B454" t="str">
            <v>LP_HealSpOnAttackBetter</v>
          </cell>
          <cell r="C454" t="str">
            <v/>
          </cell>
          <cell r="D454">
            <v>3</v>
          </cell>
          <cell r="E454" t="str">
            <v>HealSpOnHit</v>
          </cell>
          <cell r="H454" t="str">
            <v/>
          </cell>
          <cell r="I454">
            <v>-1</v>
          </cell>
          <cell r="J454">
            <v>5.5</v>
          </cell>
          <cell r="K454">
            <v>5.5</v>
          </cell>
          <cell r="O454" t="str">
            <v/>
          </cell>
          <cell r="S454" t="str">
            <v/>
          </cell>
        </row>
        <row r="455">
          <cell r="A455" t="str">
            <v>LP_PaybackSp_01</v>
          </cell>
          <cell r="B455" t="str">
            <v>LP_PaybackSp</v>
          </cell>
          <cell r="C455" t="str">
            <v/>
          </cell>
          <cell r="D455">
            <v>1</v>
          </cell>
          <cell r="E455" t="str">
            <v>PaybackSp</v>
          </cell>
          <cell r="H455" t="str">
            <v/>
          </cell>
          <cell r="I455">
            <v>-1</v>
          </cell>
          <cell r="J455">
            <v>0.23333333333333336</v>
          </cell>
          <cell r="K455">
            <v>0.28518518518518521</v>
          </cell>
          <cell r="O455" t="str">
            <v/>
          </cell>
          <cell r="S455" t="str">
            <v/>
          </cell>
        </row>
        <row r="456">
          <cell r="A456" t="str">
            <v>LP_PaybackSp_02</v>
          </cell>
          <cell r="B456" t="str">
            <v>LP_PaybackSp</v>
          </cell>
          <cell r="C456" t="str">
            <v/>
          </cell>
          <cell r="D456">
            <v>2</v>
          </cell>
          <cell r="E456" t="str">
            <v>PaybackSp</v>
          </cell>
          <cell r="H456" t="str">
            <v/>
          </cell>
          <cell r="I456">
            <v>-1</v>
          </cell>
          <cell r="J456">
            <v>0.38126801152737749</v>
          </cell>
          <cell r="K456">
            <v>0.46599423631123921</v>
          </cell>
          <cell r="O456" t="str">
            <v/>
          </cell>
          <cell r="S456" t="str">
            <v/>
          </cell>
        </row>
        <row r="457">
          <cell r="A457" t="str">
            <v>LP_PaybackSp_03</v>
          </cell>
          <cell r="B457" t="str">
            <v>LP_PaybackSp</v>
          </cell>
          <cell r="C457" t="str">
            <v/>
          </cell>
          <cell r="D457">
            <v>3</v>
          </cell>
          <cell r="E457" t="str">
            <v>PaybackSp</v>
          </cell>
          <cell r="H457" t="str">
            <v/>
          </cell>
          <cell r="I457">
            <v>-1</v>
          </cell>
          <cell r="J457">
            <v>0.48236658932714627</v>
          </cell>
          <cell r="K457">
            <v>0.58955916473317882</v>
          </cell>
          <cell r="O457" t="str">
            <v/>
          </cell>
          <cell r="S457" t="str">
            <v/>
          </cell>
        </row>
        <row r="458">
          <cell r="A458" t="str">
            <v>LP_PaybackSp_04</v>
          </cell>
          <cell r="B458" t="str">
            <v>LP_PaybackSp</v>
          </cell>
          <cell r="C458" t="str">
            <v/>
          </cell>
          <cell r="D458">
            <v>4</v>
          </cell>
          <cell r="E458" t="str">
            <v>PaybackSp</v>
          </cell>
          <cell r="H458" t="str">
            <v/>
          </cell>
          <cell r="I458">
            <v>-1</v>
          </cell>
          <cell r="J458">
            <v>0.55517241379310345</v>
          </cell>
          <cell r="K458">
            <v>0.67854406130268197</v>
          </cell>
          <cell r="O458" t="str">
            <v/>
          </cell>
          <cell r="S458" t="str">
            <v/>
          </cell>
        </row>
        <row r="459">
          <cell r="A459" t="str">
            <v>LP_PaybackSp_05</v>
          </cell>
          <cell r="B459" t="str">
            <v>LP_PaybackSp</v>
          </cell>
          <cell r="C459" t="str">
            <v/>
          </cell>
          <cell r="D459">
            <v>5</v>
          </cell>
          <cell r="E459" t="str">
            <v>PaybackSp</v>
          </cell>
          <cell r="H459" t="str">
            <v/>
          </cell>
          <cell r="I459">
            <v>-1</v>
          </cell>
          <cell r="J459">
            <v>0.60967741935483877</v>
          </cell>
          <cell r="K459">
            <v>0.74516129032258072</v>
          </cell>
          <cell r="O459" t="str">
            <v/>
          </cell>
          <cell r="S459" t="str">
            <v/>
          </cell>
        </row>
        <row r="460">
          <cell r="A460" t="str">
            <v>PN_Magic2Times_01</v>
          </cell>
          <cell r="B460" t="str">
            <v>PN_Magic2Times</v>
          </cell>
          <cell r="C460" t="str">
            <v/>
          </cell>
          <cell r="D460">
            <v>1</v>
          </cell>
          <cell r="E460" t="str">
            <v>EnlargeDamage</v>
          </cell>
          <cell r="G460" t="str">
            <v>DefenderSource==Magic</v>
          </cell>
          <cell r="H460" t="str">
            <v/>
          </cell>
          <cell r="I460">
            <v>-1</v>
          </cell>
          <cell r="J460">
            <v>1</v>
          </cell>
          <cell r="O460" t="str">
            <v/>
          </cell>
          <cell r="S460" t="str">
            <v/>
          </cell>
        </row>
        <row r="461">
          <cell r="A461" t="str">
            <v>PN_Machine2Times_01</v>
          </cell>
          <cell r="B461" t="str">
            <v>PN_Machine2Times</v>
          </cell>
          <cell r="C461" t="str">
            <v/>
          </cell>
          <cell r="D461">
            <v>1</v>
          </cell>
          <cell r="E461" t="str">
            <v>EnlargeDamage</v>
          </cell>
          <cell r="G461" t="str">
            <v>DefenderSource==Machine</v>
          </cell>
          <cell r="H461" t="str">
            <v/>
          </cell>
          <cell r="I461">
            <v>-1</v>
          </cell>
          <cell r="J461">
            <v>1</v>
          </cell>
          <cell r="O461" t="str">
            <v/>
          </cell>
          <cell r="S461" t="str">
            <v/>
          </cell>
        </row>
        <row r="462">
          <cell r="A462" t="str">
            <v>PN_Nature2Times_01</v>
          </cell>
          <cell r="B462" t="str">
            <v>PN_Nature2Times</v>
          </cell>
          <cell r="C462" t="str">
            <v/>
          </cell>
          <cell r="D462">
            <v>1</v>
          </cell>
          <cell r="E462" t="str">
            <v>EnlargeDamage</v>
          </cell>
          <cell r="G462" t="str">
            <v>DefenderSource==Nature</v>
          </cell>
          <cell r="H462" t="str">
            <v/>
          </cell>
          <cell r="I462">
            <v>-1</v>
          </cell>
          <cell r="J462">
            <v>1</v>
          </cell>
          <cell r="O462" t="str">
            <v/>
          </cell>
          <cell r="S462" t="str">
            <v/>
          </cell>
        </row>
        <row r="463">
          <cell r="A463" t="str">
            <v>PN_Qigong2Times_01</v>
          </cell>
          <cell r="B463" t="str">
            <v>PN_Qigong2Times</v>
          </cell>
          <cell r="C463" t="str">
            <v/>
          </cell>
          <cell r="D463">
            <v>1</v>
          </cell>
          <cell r="E463" t="str">
            <v>EnlargeDamage</v>
          </cell>
          <cell r="G463" t="str">
            <v>DefenderSource==Qigong</v>
          </cell>
          <cell r="H463" t="str">
            <v/>
          </cell>
          <cell r="I463">
            <v>-1</v>
          </cell>
          <cell r="J463">
            <v>1</v>
          </cell>
          <cell r="O463" t="str">
            <v/>
          </cell>
          <cell r="S463"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C95" t="str">
            <v>연타 저항!</v>
          </cell>
          <cell r="D95" t="str">
            <v>RESIST REPEAT!</v>
          </cell>
        </row>
        <row r="96">
          <cell r="A96" t="str">
            <v>GameUI_DefenseStrongDmg</v>
          </cell>
          <cell r="C96" t="str">
            <v>강공격 방어!</v>
          </cell>
          <cell r="D96" t="str">
            <v>RESIST STRONG!</v>
          </cell>
        </row>
        <row r="97">
          <cell r="A97" t="str">
            <v>GameUI_PaybackSp</v>
          </cell>
          <cell r="C97" t="str">
            <v>페이백!</v>
          </cell>
          <cell r="D97" t="str">
            <v>PAYBACK!</v>
          </cell>
        </row>
        <row r="98">
          <cell r="A98" t="str">
            <v>GameUI_Critical</v>
          </cell>
          <cell r="C98" t="str">
            <v>치명타!</v>
          </cell>
          <cell r="D98" t="str">
            <v>CRITICAL!</v>
          </cell>
        </row>
        <row r="99">
          <cell r="A99" t="str">
            <v>TimeSpaceUI_Low</v>
          </cell>
          <cell r="B99">
            <v>1</v>
          </cell>
          <cell r="C99" t="str">
            <v>소</v>
          </cell>
          <cell r="D99" t="str">
            <v>Low</v>
          </cell>
        </row>
        <row r="100">
          <cell r="A100" t="str">
            <v>TimeSpaceUI_Medium</v>
          </cell>
          <cell r="B100">
            <v>1</v>
          </cell>
          <cell r="C100" t="str">
            <v>중</v>
          </cell>
          <cell r="D100" t="str">
            <v>Medium</v>
          </cell>
        </row>
        <row r="101">
          <cell r="A101" t="str">
            <v>TimeSpaceUI_High</v>
          </cell>
          <cell r="B101">
            <v>1</v>
          </cell>
          <cell r="C101" t="str">
            <v>대</v>
          </cell>
          <cell r="D101" t="str">
            <v>High</v>
          </cell>
        </row>
        <row r="102">
          <cell r="A102" t="str">
            <v>TimeSpaceUI_Ultra</v>
          </cell>
          <cell r="B102">
            <v>1</v>
          </cell>
          <cell r="C102" t="str">
            <v>극대</v>
          </cell>
          <cell r="D102" t="str">
            <v>Ultra</v>
          </cell>
        </row>
        <row r="103">
          <cell r="A103" t="str">
            <v>TimeSpaceUI_ExtraUltra</v>
          </cell>
          <cell r="B103">
            <v>1</v>
          </cell>
          <cell r="C103" t="str">
            <v>초극대</v>
          </cell>
          <cell r="D103" t="str">
            <v>ExtraUltra</v>
          </cell>
        </row>
        <row r="104">
          <cell r="A104" t="str">
            <v>PowerSourceUI_ComeHere</v>
          </cell>
          <cell r="B104">
            <v>1</v>
          </cell>
          <cell r="C104" t="str">
            <v>가까이 다가가 힘의 원천으로부터 축복을 받으세요</v>
          </cell>
          <cell r="D104" t="str">
            <v>Get close to be blessed from Power Source</v>
          </cell>
        </row>
        <row r="105">
          <cell r="A105" t="str">
            <v>PowerSourceUI_Heal</v>
          </cell>
          <cell r="B105">
            <v>1</v>
          </cell>
          <cell r="C105" t="str">
            <v>힘의 원천으로부터 눈부신 빛이 흘러나옵니다</v>
          </cell>
          <cell r="D105" t="str">
            <v>The bright light flows from Power Source</v>
          </cell>
        </row>
        <row r="106">
          <cell r="A106" t="str">
            <v>GameUI_Exclusive</v>
          </cell>
          <cell r="B106">
            <v>1</v>
          </cell>
          <cell r="C106" t="str">
            <v>전용</v>
          </cell>
          <cell r="D106" t="str">
            <v>Exclusive</v>
          </cell>
        </row>
        <row r="107">
          <cell r="A107" t="str">
            <v>GameUI_SelectLevelPack</v>
          </cell>
          <cell r="B107">
            <v>1</v>
          </cell>
          <cell r="C107" t="str">
            <v>전투팩을 선택하세요</v>
          </cell>
          <cell r="D107" t="str">
            <v>Choose a Battle Pack</v>
          </cell>
        </row>
        <row r="108">
          <cell r="A108" t="str">
            <v>GameUI_BossClearReward</v>
          </cell>
          <cell r="B108">
            <v>1</v>
          </cell>
          <cell r="C108" t="str">
            <v>보스 클리어 보상</v>
          </cell>
          <cell r="D108" t="str">
            <v>Boss Clear Reward</v>
          </cell>
        </row>
        <row r="109">
          <cell r="A109" t="str">
            <v>GameUI_NoHitClearReward</v>
          </cell>
          <cell r="B109">
            <v>1</v>
          </cell>
          <cell r="C109" t="str">
            <v>&lt;color=#FFC080&gt;노히트&lt;/color&gt; 클리어 보상</v>
          </cell>
          <cell r="D109" t="str">
            <v>&lt;color=#FFC080&gt;No Hit&lt;/color&gt; Clear Reward</v>
          </cell>
        </row>
        <row r="110">
          <cell r="A110" t="str">
            <v>GameUI_GetExclusiveLevelPack</v>
          </cell>
          <cell r="B110">
            <v>1</v>
          </cell>
          <cell r="C110" t="str">
            <v>{0}레벨 달성! 전용 전투팩 지급</v>
          </cell>
          <cell r="D110" t="str">
            <v>Reached level {0}! Got an exclusive Battle Pack</v>
          </cell>
        </row>
        <row r="111">
          <cell r="A111" t="str">
            <v>GameUI_LevelPack</v>
          </cell>
          <cell r="B111">
            <v>1</v>
          </cell>
          <cell r="C111" t="str">
            <v>전투팩</v>
          </cell>
          <cell r="D111" t="str">
            <v>Battle Pack</v>
          </cell>
        </row>
        <row r="112">
          <cell r="A112" t="str">
            <v>GameUI_NoHitLevelPack</v>
          </cell>
          <cell r="B112">
            <v>1</v>
          </cell>
          <cell r="C112" t="str">
            <v>&lt;color=#FFC080&gt;노히트&lt;/color&gt; 전투팩</v>
          </cell>
          <cell r="D112" t="str">
            <v>&lt;color=#FFC080&gt;No Hit&lt;/color&gt; Battle Pack</v>
          </cell>
        </row>
        <row r="113">
          <cell r="A113" t="str">
            <v>LevelPackUIName_Atk</v>
          </cell>
          <cell r="B113">
            <v>1</v>
          </cell>
          <cell r="C113" t="str">
            <v>공격력</v>
          </cell>
          <cell r="D113" t="str">
            <v>Attack Boost</v>
          </cell>
        </row>
        <row r="114">
          <cell r="A114" t="str">
            <v>LevelPackUIName_AtkBetter</v>
          </cell>
          <cell r="B114">
            <v>1</v>
          </cell>
          <cell r="C114" t="str">
            <v>&lt;color=#FFC080&gt;상급&lt;/color&gt; 공격력</v>
          </cell>
          <cell r="D114" t="str">
            <v>&lt;color=#FFC080&gt;Better&lt;/color&gt; Attack Boost</v>
          </cell>
        </row>
        <row r="115">
          <cell r="A115" t="str">
            <v>LevelPackUIName_AtkBetterForGanfaul</v>
          </cell>
          <cell r="B115">
            <v>1</v>
          </cell>
          <cell r="C115" t="str">
            <v>&lt;color=#FFC080&gt;구원자의 힘&lt;/color&gt;</v>
          </cell>
          <cell r="D115" t="str">
            <v>&lt;color=#FFC080&gt;Better&lt;/color&gt; Attack Boost</v>
          </cell>
        </row>
        <row r="116">
          <cell r="A116" t="str">
            <v>LevelPackUIName_AtkBetterForBei</v>
          </cell>
          <cell r="B116">
            <v>1</v>
          </cell>
          <cell r="C116" t="str">
            <v>&lt;color=#FFC080&gt;불꽃의 노래&lt;/color&gt;</v>
          </cell>
          <cell r="D116" t="str">
            <v>&lt;color=#FFC080&gt;Better&lt;/color&gt; Attack Boost</v>
          </cell>
        </row>
        <row r="117">
          <cell r="A117" t="str">
            <v>LevelPackUIName_AtkBest</v>
          </cell>
          <cell r="B117">
            <v>1</v>
          </cell>
          <cell r="C117" t="str">
            <v>&lt;color=#FFC080&gt;최상급&lt;/color&gt; 공격력</v>
          </cell>
          <cell r="D117" t="str">
            <v>&lt;color=#FFC080&gt;Best&lt;/color&gt; Attack Boost</v>
          </cell>
        </row>
        <row r="118">
          <cell r="A118" t="str">
            <v>LevelPackUIName_AtkSpeed</v>
          </cell>
          <cell r="B118">
            <v>1</v>
          </cell>
          <cell r="C118" t="str">
            <v>공격 속도</v>
          </cell>
          <cell r="D118" t="str">
            <v>Attack Speed Boost</v>
          </cell>
        </row>
        <row r="119">
          <cell r="A119" t="str">
            <v>LevelPackUIName_AtkSpeedBetter</v>
          </cell>
          <cell r="B119">
            <v>1</v>
          </cell>
          <cell r="C119" t="str">
            <v>&lt;color=#FFC080&gt;상급&lt;/color&gt; 공격 속도</v>
          </cell>
          <cell r="D119" t="str">
            <v>In progress of translating…(119)</v>
          </cell>
        </row>
        <row r="120">
          <cell r="A120" t="str">
            <v>LevelPackUIName_AtkSpeedBetterForBigBatSuccubus</v>
          </cell>
          <cell r="B120">
            <v>1</v>
          </cell>
          <cell r="C120" t="str">
            <v>&lt;color=#FFC080&gt;야수의 민첩함&lt;/color&gt;</v>
          </cell>
          <cell r="D120" t="str">
            <v>In progress of translating…(120)</v>
          </cell>
        </row>
        <row r="121">
          <cell r="A121" t="str">
            <v>LevelPackUIName_AtkSpeedBest</v>
          </cell>
          <cell r="B121">
            <v>1</v>
          </cell>
          <cell r="C121" t="str">
            <v>&lt;color=#FFC080&gt;최상급&lt;/color&gt; 공격 속도</v>
          </cell>
          <cell r="D121" t="str">
            <v>In progress of translating…(121)</v>
          </cell>
        </row>
        <row r="122">
          <cell r="A122" t="str">
            <v>LevelPackUIName_Crit</v>
          </cell>
          <cell r="B122">
            <v>1</v>
          </cell>
          <cell r="C122" t="str">
            <v>치명타 공격</v>
          </cell>
          <cell r="D122" t="str">
            <v>In progress of translating…(122)</v>
          </cell>
        </row>
        <row r="123">
          <cell r="A123" t="str">
            <v>LevelPackUIName_CritBetter</v>
          </cell>
          <cell r="B123">
            <v>1</v>
          </cell>
          <cell r="C123" t="str">
            <v>&lt;color=#FFC080&gt;상급&lt;/color&gt; 치명타 공격</v>
          </cell>
          <cell r="D123" t="str">
            <v>In progress of translating…(123)</v>
          </cell>
        </row>
        <row r="124">
          <cell r="A124" t="str">
            <v>LevelPackUIName_CritBest</v>
          </cell>
          <cell r="B124">
            <v>1</v>
          </cell>
          <cell r="C124" t="str">
            <v>&lt;color=#FFC080&gt;최상급&lt;/color&gt; 치명타 공격</v>
          </cell>
          <cell r="D124" t="str">
            <v>In progress of translating…(124)</v>
          </cell>
        </row>
        <row r="125">
          <cell r="A125" t="str">
            <v>LevelPackUIName_MaxHp</v>
          </cell>
          <cell r="B125">
            <v>1</v>
          </cell>
          <cell r="C125" t="str">
            <v>최대 체력</v>
          </cell>
          <cell r="D125" t="str">
            <v>In progress of translating…(125)</v>
          </cell>
        </row>
        <row r="126">
          <cell r="A126" t="str">
            <v>LevelPackUIName_MaxHpBetter</v>
          </cell>
          <cell r="B126">
            <v>1</v>
          </cell>
          <cell r="C126" t="str">
            <v>&lt;color=#FFC080&gt;상급&lt;/color&gt; 최대 체력</v>
          </cell>
          <cell r="D126" t="str">
            <v>In progress of translating…(126)</v>
          </cell>
        </row>
        <row r="127">
          <cell r="A127" t="str">
            <v>LevelPackUIName_MaxHpBest</v>
          </cell>
          <cell r="B127">
            <v>1</v>
          </cell>
          <cell r="C127" t="str">
            <v>&lt;color=#FFC080&gt;최상급&lt;/color&gt; 최대 체력</v>
          </cell>
          <cell r="D127" t="str">
            <v>In progress of translating…(127)</v>
          </cell>
        </row>
        <row r="128">
          <cell r="A128" t="str">
            <v>LevelPackUIName_ReduceDmgProjectile</v>
          </cell>
          <cell r="B128">
            <v>1</v>
          </cell>
          <cell r="C128" t="str">
            <v>발사체 대미지 감소</v>
          </cell>
          <cell r="D128" t="str">
            <v>In progress of translating…(128)</v>
          </cell>
        </row>
        <row r="129">
          <cell r="A129" t="str">
            <v>LevelPackUIName_ReduceDmgProjectileBetter</v>
          </cell>
          <cell r="B129">
            <v>1</v>
          </cell>
          <cell r="C129" t="str">
            <v>&lt;color=#FFC080&gt;상급&lt;/color&gt; 발사체 대미지 감소</v>
          </cell>
          <cell r="D129" t="str">
            <v>In progress of translating…(129)</v>
          </cell>
        </row>
        <row r="130">
          <cell r="A130" t="str">
            <v>LevelPackUIName_ReduceDmgMelee</v>
          </cell>
          <cell r="B130">
            <v>1</v>
          </cell>
          <cell r="C130" t="str">
            <v>근접공격 대미지 감소</v>
          </cell>
          <cell r="D130" t="str">
            <v>In progress of translating…(130)</v>
          </cell>
        </row>
        <row r="131">
          <cell r="A131" t="str">
            <v>LevelPackUIName_ReduceDmgMeleeBetter</v>
          </cell>
          <cell r="B131">
            <v>1</v>
          </cell>
          <cell r="C131" t="str">
            <v>&lt;color=#FFC080&gt;상급&lt;/color&gt; 근접공격 대미지 감소</v>
          </cell>
          <cell r="D131" t="str">
            <v>In progress of translating…(131)</v>
          </cell>
        </row>
        <row r="132">
          <cell r="A132" t="str">
            <v>LevelPackUIName_ReduceDmgClose</v>
          </cell>
          <cell r="B132">
            <v>1</v>
          </cell>
          <cell r="C132" t="str">
            <v>충돌 대미지 감소</v>
          </cell>
          <cell r="D132" t="str">
            <v>In progress of translating…(132)</v>
          </cell>
        </row>
        <row r="133">
          <cell r="A133" t="str">
            <v>LevelPackUIName_ReduceDmgCloseBetter</v>
          </cell>
          <cell r="B133">
            <v>1</v>
          </cell>
          <cell r="C133" t="str">
            <v>&lt;color=#FFC080&gt;상급&lt;/color&gt; 충돌 대미지 감소</v>
          </cell>
          <cell r="D133" t="str">
            <v>In progress of translating…(133)</v>
          </cell>
        </row>
        <row r="134">
          <cell r="A134" t="str">
            <v>LevelPackUIName_ReduceDmgTrap</v>
          </cell>
          <cell r="B134">
            <v>1</v>
          </cell>
          <cell r="C134" t="str">
            <v>트랩 대미지 감소</v>
          </cell>
          <cell r="D134" t="str">
            <v>In progress of translating…(134)</v>
          </cell>
        </row>
        <row r="135">
          <cell r="A135" t="str">
            <v>LevelPackUIName_ReduceDmgTrapBetter</v>
          </cell>
          <cell r="B135">
            <v>1</v>
          </cell>
          <cell r="C135" t="str">
            <v>&lt;color=#FFC080&gt;상급&lt;/color&gt; 트랩 대미지 감소</v>
          </cell>
          <cell r="D135" t="str">
            <v>In progress of translating…(135)</v>
          </cell>
        </row>
        <row r="136">
          <cell r="A136" t="str">
            <v>LevelPackUIName_ReduceContinuousDmg</v>
          </cell>
          <cell r="B136">
            <v>1</v>
          </cell>
          <cell r="C136" t="str">
            <v>&lt;color=#FFC080&gt;연타 저항&lt;/color&gt;</v>
          </cell>
          <cell r="D136" t="str">
            <v>In progress of translating…(136)</v>
          </cell>
        </row>
        <row r="137">
          <cell r="A137" t="str">
            <v>LevelPackUIName_DefenseStrongDmg</v>
          </cell>
          <cell r="B137">
            <v>1</v>
          </cell>
          <cell r="C137" t="str">
            <v>&lt;color=#FFC080&gt;강공격 방어&lt;/color&gt;</v>
          </cell>
          <cell r="D137" t="str">
            <v>In progress of translating…(137)</v>
          </cell>
        </row>
        <row r="138">
          <cell r="A138" t="str">
            <v>LevelPackUIName_ExtraGold</v>
          </cell>
          <cell r="B138">
            <v>1</v>
          </cell>
          <cell r="C138" t="str">
            <v>골드 획득량 증가</v>
          </cell>
          <cell r="D138" t="str">
            <v>In progress of translating…(138)</v>
          </cell>
        </row>
        <row r="139">
          <cell r="A139" t="str">
            <v>LevelPackUIName_ExtraGoldBetter</v>
          </cell>
          <cell r="B139">
            <v>1</v>
          </cell>
          <cell r="C139" t="str">
            <v>&lt;color=#FFC080&gt;상급&lt;/color&gt; 골드 획득량 증가</v>
          </cell>
          <cell r="D139" t="str">
            <v>In progress of translating…(139)</v>
          </cell>
        </row>
        <row r="140">
          <cell r="A140" t="str">
            <v>LevelPackUIName_ItemChanceBoost</v>
          </cell>
          <cell r="B140">
            <v>1</v>
          </cell>
          <cell r="C140" t="str">
            <v>아이템 확률 증가</v>
          </cell>
          <cell r="D140" t="str">
            <v>In progress of translating…(140)</v>
          </cell>
        </row>
        <row r="141">
          <cell r="A141" t="str">
            <v>LevelPackUIName_ItemChanceBoostBetter</v>
          </cell>
          <cell r="B141">
            <v>1</v>
          </cell>
          <cell r="C141" t="str">
            <v>&lt;color=#FFC080&gt;상급&lt;/color&gt; 아이템 확률 증가</v>
          </cell>
          <cell r="D141" t="str">
            <v>In progress of translating…(141)</v>
          </cell>
        </row>
        <row r="142">
          <cell r="A142" t="str">
            <v>LevelPackUIName_HealChanceBoost</v>
          </cell>
          <cell r="B142">
            <v>1</v>
          </cell>
          <cell r="C142" t="str">
            <v>회복구슬 확률 증가</v>
          </cell>
          <cell r="D142" t="str">
            <v>In progress of translating…(142)</v>
          </cell>
        </row>
        <row r="143">
          <cell r="A143" t="str">
            <v>LevelPackUIName_HealChanceBoostBetter</v>
          </cell>
          <cell r="B143">
            <v>1</v>
          </cell>
          <cell r="C143" t="str">
            <v>&lt;color=#FFC080&gt;상급&lt;/color&gt; 회복구슬 확률 증가</v>
          </cell>
          <cell r="D143" t="str">
            <v>In progress of translating…(143)</v>
          </cell>
        </row>
        <row r="144">
          <cell r="A144" t="str">
            <v>LevelPackUIName_MonsterThrough</v>
          </cell>
          <cell r="B144">
            <v>1</v>
          </cell>
          <cell r="C144" t="str">
            <v>&lt;color=#FFC080&gt;몬스터 관통샷&lt;/color&gt;</v>
          </cell>
          <cell r="D144" t="str">
            <v>In progress of translating…(144)</v>
          </cell>
        </row>
        <row r="145">
          <cell r="A145" t="str">
            <v>LevelPackUIName_Ricochet</v>
          </cell>
          <cell r="B145">
            <v>1</v>
          </cell>
          <cell r="C145" t="str">
            <v>&lt;color=#FFC080&gt;체인샷&lt;/color&gt;</v>
          </cell>
          <cell r="D145" t="str">
            <v>In progress of translating…(145)</v>
          </cell>
        </row>
        <row r="146">
          <cell r="A146" t="str">
            <v>LevelPackUIName_BounceWallQuad</v>
          </cell>
          <cell r="B146">
            <v>1</v>
          </cell>
          <cell r="C146" t="str">
            <v>&lt;color=#FFC080&gt;벽 반사샷&lt;/color&gt;</v>
          </cell>
          <cell r="D146" t="str">
            <v>In progress of translating…(146)</v>
          </cell>
        </row>
        <row r="147">
          <cell r="A147" t="str">
            <v>LevelPackUIName_Parallel</v>
          </cell>
          <cell r="B147">
            <v>1</v>
          </cell>
          <cell r="C147" t="str">
            <v>&lt;color=#FFC080&gt;전방샷&lt;/color&gt;</v>
          </cell>
          <cell r="D147" t="str">
            <v>In progress of translating…(147)</v>
          </cell>
        </row>
        <row r="148">
          <cell r="A148" t="str">
            <v>LevelPackUIName_DiagonalNwayGenerator</v>
          </cell>
          <cell r="B148">
            <v>1</v>
          </cell>
          <cell r="C148" t="str">
            <v>&lt;color=#FFC080&gt;대각샷&lt;/color&gt;</v>
          </cell>
          <cell r="D148" t="str">
            <v>In progress of translating…(148)</v>
          </cell>
        </row>
        <row r="149">
          <cell r="A149" t="str">
            <v>LevelPackUIName_LeftRightNwayGenerator</v>
          </cell>
          <cell r="B149">
            <v>1</v>
          </cell>
          <cell r="C149" t="str">
            <v>&lt;color=#FFC080&gt;좌우샷&lt;/color&gt;</v>
          </cell>
          <cell r="D149" t="str">
            <v>In progress of translating…(149)</v>
          </cell>
        </row>
        <row r="150">
          <cell r="A150" t="str">
            <v>LevelPackUIName_BackNwayGenerator</v>
          </cell>
          <cell r="B150">
            <v>1</v>
          </cell>
          <cell r="C150" t="str">
            <v>&lt;color=#FFC080&gt;후방샷&lt;/color&gt;</v>
          </cell>
          <cell r="D150" t="str">
            <v>In progress of translating…(150)</v>
          </cell>
        </row>
        <row r="151">
          <cell r="A151" t="str">
            <v>LevelPackUIName_Repeat</v>
          </cell>
          <cell r="B151">
            <v>1</v>
          </cell>
          <cell r="C151" t="str">
            <v>&lt;color=#FFC080&gt;반복 공격&lt;/color&gt;</v>
          </cell>
          <cell r="D151" t="str">
            <v>In progress of translating…(151)</v>
          </cell>
        </row>
        <row r="152">
          <cell r="A152" t="str">
            <v>LevelPackUIName_HealOnKill</v>
          </cell>
          <cell r="B152">
            <v>1</v>
          </cell>
          <cell r="C152" t="str">
            <v>몬스터 킬 시 회복</v>
          </cell>
          <cell r="D152" t="str">
            <v>In progress of translating…(152)</v>
          </cell>
        </row>
        <row r="153">
          <cell r="A153" t="str">
            <v>LevelPackUIName_HealOnKillBetter</v>
          </cell>
          <cell r="B153">
            <v>1</v>
          </cell>
          <cell r="C153" t="str">
            <v>&lt;color=#FFC080&gt;상급&lt;/color&gt; 몬스터 킬 시 회복</v>
          </cell>
          <cell r="D153" t="str">
            <v>In progress of translating…(153)</v>
          </cell>
        </row>
        <row r="154">
          <cell r="A154" t="str">
            <v>LevelPackUIName_AtkSpeedUpOnEncounter</v>
          </cell>
          <cell r="B154">
            <v>1</v>
          </cell>
          <cell r="C154" t="str">
            <v>적 조우 시
공격 속도 증가</v>
          </cell>
          <cell r="D154" t="str">
            <v>In progress of translating…(154)</v>
          </cell>
        </row>
        <row r="155">
          <cell r="A155" t="str">
            <v>LevelPackUIName_AtkSpeedUpOnEncounterBetter</v>
          </cell>
          <cell r="B155">
            <v>1</v>
          </cell>
          <cell r="C155" t="str">
            <v>&lt;color=#FFC080&gt;상급&lt;/color&gt; 적 조우 시
공격 속도 증가</v>
          </cell>
          <cell r="D155" t="str">
            <v>In progress of translating…(155)</v>
          </cell>
        </row>
        <row r="156">
          <cell r="A156" t="str">
            <v>LevelPackUIName_VampireOnAttack</v>
          </cell>
          <cell r="B156">
            <v>1</v>
          </cell>
          <cell r="C156" t="str">
            <v>공격 시 흡혈</v>
          </cell>
          <cell r="D156" t="str">
            <v>In progress of translating…(156)</v>
          </cell>
        </row>
        <row r="157">
          <cell r="A157" t="str">
            <v>LevelPackUIName_VampireOnAttackBetter</v>
          </cell>
          <cell r="B157">
            <v>1</v>
          </cell>
          <cell r="C157" t="str">
            <v>&lt;color=#FFC080&gt;상급&lt;/color&gt; 공격 시 흡혈</v>
          </cell>
          <cell r="D157" t="str">
            <v>In progress of translating…(157)</v>
          </cell>
        </row>
        <row r="158">
          <cell r="A158" t="str">
            <v>LevelPackUIName_RecoverOnAttacked</v>
          </cell>
          <cell r="B158">
            <v>1</v>
          </cell>
          <cell r="C158" t="str">
            <v>&lt;color=#FFC080&gt;피격 시 HP 리젠&lt;/color&gt;</v>
          </cell>
          <cell r="D158" t="str">
            <v>In progress of translating…(158)</v>
          </cell>
        </row>
        <row r="159">
          <cell r="A159" t="str">
            <v>LevelPackUIName_ReflectOnAttacked</v>
          </cell>
          <cell r="B159">
            <v>1</v>
          </cell>
          <cell r="C159" t="str">
            <v>피격 시 반사</v>
          </cell>
          <cell r="D159" t="str">
            <v>In progress of translating…(159)</v>
          </cell>
        </row>
        <row r="160">
          <cell r="A160" t="str">
            <v>LevelPackUIName_ReflectOnAttackedBetter</v>
          </cell>
          <cell r="B160">
            <v>1</v>
          </cell>
          <cell r="C160" t="str">
            <v>&lt;color=#FFC080&gt;상급&lt;/color&gt; 피격 시 반사</v>
          </cell>
          <cell r="D160" t="str">
            <v>In progress of translating…(160)</v>
          </cell>
        </row>
        <row r="161">
          <cell r="A161" t="str">
            <v>LevelPackUIName_AtkUpOnLowerHp</v>
          </cell>
          <cell r="B161">
            <v>1</v>
          </cell>
          <cell r="C161" t="str">
            <v>HP 낮을수록
공격력 증가</v>
          </cell>
          <cell r="D161" t="str">
            <v>In progress of translating…(161)</v>
          </cell>
        </row>
        <row r="162">
          <cell r="A162" t="str">
            <v>LevelPackUIName_AtkUpOnLowerHpBetter</v>
          </cell>
          <cell r="B162">
            <v>1</v>
          </cell>
          <cell r="C162" t="str">
            <v>&lt;color=#FFC080&gt;상급&lt;/color&gt; HP 낮을수록
공격력 증가</v>
          </cell>
          <cell r="D162" t="str">
            <v>In progress of translating…(162)</v>
          </cell>
        </row>
        <row r="163">
          <cell r="A163" t="str">
            <v>LevelPackUIName_CritDmgUpOnLowerHp</v>
          </cell>
          <cell r="B163">
            <v>1</v>
          </cell>
          <cell r="C163" t="str">
            <v>적 HP 낮을수록
치명타 대미지 증가</v>
          </cell>
          <cell r="D163" t="str">
            <v>In progress of translating…(163)</v>
          </cell>
        </row>
        <row r="164">
          <cell r="A164" t="str">
            <v>LevelPackUIName_CritDmgUpOnLowerHpBetter</v>
          </cell>
          <cell r="B164">
            <v>1</v>
          </cell>
          <cell r="C164" t="str">
            <v>&lt;color=#FFC080&gt;상급&lt;/color&gt; 적 HP 낮을수록
치명타 대미지 증가</v>
          </cell>
          <cell r="D164" t="str">
            <v>In progress of translating…(164)</v>
          </cell>
        </row>
        <row r="165">
          <cell r="A165" t="str">
            <v>LevelPackUIName_InstantKill</v>
          </cell>
          <cell r="B165">
            <v>1</v>
          </cell>
          <cell r="C165" t="str">
            <v>일정확률로 즉사</v>
          </cell>
          <cell r="D165" t="str">
            <v>In progress of translating…(165)</v>
          </cell>
        </row>
        <row r="166">
          <cell r="A166" t="str">
            <v>LevelPackUIName_InstantKillBetter</v>
          </cell>
          <cell r="B166">
            <v>1</v>
          </cell>
          <cell r="C166" t="str">
            <v>&lt;color=#FFC080&gt;상급&lt;/color&gt; 일정확률로 즉사</v>
          </cell>
          <cell r="D166" t="str">
            <v>In progress of translating…(166)</v>
          </cell>
        </row>
        <row r="167">
          <cell r="A167" t="str">
            <v>LevelPackUIName_ImmortalWill</v>
          </cell>
          <cell r="B167">
            <v>1</v>
          </cell>
          <cell r="C167" t="str">
            <v>불사의 의지</v>
          </cell>
          <cell r="D167" t="str">
            <v>In progress of translating…(167)</v>
          </cell>
        </row>
        <row r="168">
          <cell r="A168" t="str">
            <v>LevelPackUIName_ImmortalWillBetter</v>
          </cell>
          <cell r="B168">
            <v>1</v>
          </cell>
          <cell r="C168" t="str">
            <v>&lt;color=#FFC080&gt;상급&lt;/color&gt; 불사의 의지</v>
          </cell>
          <cell r="D168" t="str">
            <v>In progress of translating…(168)</v>
          </cell>
        </row>
        <row r="169">
          <cell r="A169" t="str">
            <v>LevelPackUIName_HealAreaOnEncounter</v>
          </cell>
          <cell r="B169">
            <v>1</v>
          </cell>
          <cell r="C169" t="str">
            <v>&lt;color=#FFC080&gt;적 조우 시 회복지대&lt;/color&gt;</v>
          </cell>
          <cell r="D169" t="str">
            <v>In progress of translating…(169)</v>
          </cell>
        </row>
        <row r="170">
          <cell r="A170" t="str">
            <v>LevelPackUIName_MoveSpeedUpOnAttacked</v>
          </cell>
          <cell r="B170">
            <v>1</v>
          </cell>
          <cell r="C170" t="str">
            <v>&lt;color=#FFC080&gt;피격 시
이동 속도 증가&lt;/color&gt;</v>
          </cell>
          <cell r="D170" t="str">
            <v>In progress of translating…(170)</v>
          </cell>
        </row>
        <row r="171">
          <cell r="A171" t="str">
            <v>LevelPackUIName_MoveSpeedUpOnKill</v>
          </cell>
          <cell r="B171">
            <v>1</v>
          </cell>
          <cell r="C171" t="str">
            <v>&lt;color=#FFC080&gt;킬 시
이동 속도 증가&lt;/color&gt;</v>
          </cell>
          <cell r="D171" t="str">
            <v>In progress of translating…(171)</v>
          </cell>
        </row>
        <row r="172">
          <cell r="A172" t="str">
            <v>LevelPackUIName_MineOnMove</v>
          </cell>
          <cell r="B172">
            <v>1</v>
          </cell>
          <cell r="C172" t="str">
            <v>&lt;color=#FFC080&gt;이동 중 오브 설치&lt;/color&gt;</v>
          </cell>
          <cell r="D172" t="str">
            <v>In progress of translating…(172)</v>
          </cell>
        </row>
        <row r="173">
          <cell r="A173" t="str">
            <v>LevelPackUIName_SlowHitObject</v>
          </cell>
          <cell r="B173">
            <v>1</v>
          </cell>
          <cell r="C173" t="str">
            <v>발사체 속도 감소</v>
          </cell>
          <cell r="D173" t="str">
            <v>In progress of translating…(173)</v>
          </cell>
        </row>
        <row r="174">
          <cell r="A174" t="str">
            <v>LevelPackUIName_SlowHitObjectBetter</v>
          </cell>
          <cell r="B174">
            <v>1</v>
          </cell>
          <cell r="C174" t="str">
            <v>&lt;color=#FFC080&gt;상급&lt;/color&gt; 발사체 속도 감소</v>
          </cell>
          <cell r="D174" t="str">
            <v>In progress of translating…(174)</v>
          </cell>
        </row>
        <row r="175">
          <cell r="A175" t="str">
            <v>LevelPackUIName_Paralyze</v>
          </cell>
          <cell r="B175">
            <v>1</v>
          </cell>
          <cell r="C175" t="str">
            <v>&lt;color=#FFC080&gt;마비 효과&lt;/color&gt;</v>
          </cell>
          <cell r="D175" t="str">
            <v>In progress of translating…(175)</v>
          </cell>
        </row>
        <row r="176">
          <cell r="A176" t="str">
            <v>LevelPackUIName_Hold</v>
          </cell>
          <cell r="B176">
            <v>1</v>
          </cell>
          <cell r="C176" t="str">
            <v>&lt;color=#FFC080&gt;이동 불가 효과&lt;/color&gt;</v>
          </cell>
          <cell r="D176" t="str">
            <v>In progress of translating…(176)</v>
          </cell>
        </row>
        <row r="177">
          <cell r="A177" t="str">
            <v>LevelPackUIName_Transport</v>
          </cell>
          <cell r="B177">
            <v>1</v>
          </cell>
          <cell r="C177" t="str">
            <v>&lt;color=#FFC080&gt;몬스터 전이 효과&lt;/color&gt;</v>
          </cell>
          <cell r="D177" t="str">
            <v>In progress of translating…(177)</v>
          </cell>
        </row>
        <row r="178">
          <cell r="A178" t="str">
            <v>LevelPackUIName_SummonShield</v>
          </cell>
          <cell r="B178">
            <v>1</v>
          </cell>
          <cell r="C178" t="str">
            <v>&lt;color=#FFC080&gt;쉴드 소환&lt;/color&gt;</v>
          </cell>
          <cell r="D178" t="str">
            <v>In progress of translating…(178)</v>
          </cell>
        </row>
        <row r="179">
          <cell r="A179" t="str">
            <v>LevelPackUIName_HealSpOnAttack</v>
          </cell>
          <cell r="B179">
            <v>1</v>
          </cell>
          <cell r="C179" t="str">
            <v>공격 시 궁게이지 획득</v>
          </cell>
          <cell r="D179" t="str">
            <v>In progress of translating…(179)</v>
          </cell>
        </row>
        <row r="180">
          <cell r="A180" t="str">
            <v>LevelPackUIName_HealSpOnAttackBetter</v>
          </cell>
          <cell r="B180">
            <v>1</v>
          </cell>
          <cell r="C180" t="str">
            <v>&lt;color=#FFC080&gt;상급&lt;/color&gt; 공격 시 궁게이지 획득</v>
          </cell>
          <cell r="D180" t="str">
            <v>In progress of translating…(180)</v>
          </cell>
        </row>
        <row r="181">
          <cell r="A181" t="str">
            <v>LevelPackUIName_PaybackSp</v>
          </cell>
          <cell r="C181" t="str">
            <v>&lt;color=#FFC080&gt;궁게이지 페이백&lt;/color&gt;</v>
          </cell>
          <cell r="D181" t="str">
            <v>In progress of translating…(181)</v>
          </cell>
        </row>
        <row r="182">
          <cell r="A182" t="str">
            <v>LevelPackUIDesc_Atk</v>
          </cell>
          <cell r="B182">
            <v>1</v>
          </cell>
          <cell r="C182" t="str">
            <v>공격력이 증가합니다</v>
          </cell>
          <cell r="D182" t="str">
            <v>In progress of translating…(182)</v>
          </cell>
        </row>
        <row r="183">
          <cell r="A183" t="str">
            <v>LevelPackUIDesc_AtkBetter</v>
          </cell>
          <cell r="B183">
            <v>1</v>
          </cell>
          <cell r="C183" t="str">
            <v>공격력이 많이 증가합니다</v>
          </cell>
          <cell r="D183" t="str">
            <v>In progress of translating…(183)</v>
          </cell>
        </row>
        <row r="184">
          <cell r="A184" t="str">
            <v>LevelPackUIDesc_AtkBest</v>
          </cell>
          <cell r="B184">
            <v>1</v>
          </cell>
          <cell r="C184" t="str">
            <v>공격력이 매우 많이 증가합니다</v>
          </cell>
          <cell r="D184" t="str">
            <v>In progress of translating…(184)</v>
          </cell>
        </row>
        <row r="185">
          <cell r="A185" t="str">
            <v>LevelPackUIDesc_AtkSpeed</v>
          </cell>
          <cell r="B185">
            <v>1</v>
          </cell>
          <cell r="C185" t="str">
            <v>공격 속도가 증가합니다</v>
          </cell>
          <cell r="D185" t="str">
            <v>In progress of translating…(185)</v>
          </cell>
        </row>
        <row r="186">
          <cell r="A186" t="str">
            <v>LevelPackUIDesc_AtkSpeedBetter</v>
          </cell>
          <cell r="B186">
            <v>1</v>
          </cell>
          <cell r="C186" t="str">
            <v>공격 속도가 많이 증가합니다</v>
          </cell>
          <cell r="D186" t="str">
            <v>In progress of translating…(186)</v>
          </cell>
        </row>
        <row r="187">
          <cell r="A187" t="str">
            <v>LevelPackUIDesc_AtkSpeedBest</v>
          </cell>
          <cell r="B187">
            <v>1</v>
          </cell>
          <cell r="C187" t="str">
            <v>공격 속도가 매우 많이 증가합니다</v>
          </cell>
          <cell r="D187" t="str">
            <v>In progress of translating…(187)</v>
          </cell>
        </row>
        <row r="188">
          <cell r="A188" t="str">
            <v>LevelPackUIDesc_Crit</v>
          </cell>
          <cell r="B188">
            <v>1</v>
          </cell>
          <cell r="C188" t="str">
            <v>치명타 확률과 치명타 대미지가 증가합니다</v>
          </cell>
          <cell r="D188" t="str">
            <v>In progress of translating…(188)</v>
          </cell>
        </row>
        <row r="189">
          <cell r="A189" t="str">
            <v>LevelPackUIDesc_CritBetter</v>
          </cell>
          <cell r="B189">
            <v>1</v>
          </cell>
          <cell r="C189" t="str">
            <v>치명타 확률과 치명타 대미지가 많이 증가합니다</v>
          </cell>
          <cell r="D189" t="str">
            <v>In progress of translating…(189)</v>
          </cell>
        </row>
        <row r="190">
          <cell r="A190" t="str">
            <v>LevelPackUIDesc_CritBest</v>
          </cell>
          <cell r="B190">
            <v>1</v>
          </cell>
          <cell r="C190" t="str">
            <v>치명타 확률과 치명타 대미지가 매우 많이 증가합니다</v>
          </cell>
          <cell r="D190" t="str">
            <v>In progress of translating…(190)</v>
          </cell>
        </row>
        <row r="191">
          <cell r="A191" t="str">
            <v>LevelPackUIDesc_MaxHp</v>
          </cell>
          <cell r="B191">
            <v>1</v>
          </cell>
          <cell r="C191" t="str">
            <v>최대 체력이 증가합니다</v>
          </cell>
          <cell r="D191" t="str">
            <v>In progress of translating…(191)</v>
          </cell>
        </row>
        <row r="192">
          <cell r="A192" t="str">
            <v>LevelPackUIDesc_MaxHpBetter</v>
          </cell>
          <cell r="B192">
            <v>1</v>
          </cell>
          <cell r="C192" t="str">
            <v>최대 체력이 많이 증가합니다</v>
          </cell>
          <cell r="D192" t="str">
            <v>In progress of translating…(192)</v>
          </cell>
        </row>
        <row r="193">
          <cell r="A193" t="str">
            <v>LevelPackUIDesc_MaxHpBest</v>
          </cell>
          <cell r="B193">
            <v>1</v>
          </cell>
          <cell r="C193" t="str">
            <v>최대 체력이 매우 많이 증가합니다</v>
          </cell>
          <cell r="D193" t="str">
            <v>In progress of translating…(193)</v>
          </cell>
        </row>
        <row r="194">
          <cell r="A194" t="str">
            <v>LevelPackUIDesc_ReduceDmgProjectile</v>
          </cell>
          <cell r="B194">
            <v>1</v>
          </cell>
          <cell r="C194" t="str">
            <v>발사체의 대미지가 감소합니다</v>
          </cell>
          <cell r="D194" t="str">
            <v>In progress of translating…(194)</v>
          </cell>
        </row>
        <row r="195">
          <cell r="A195" t="str">
            <v>LevelPackUIDesc_ReduceDmgProjectileBetter</v>
          </cell>
          <cell r="C195" t="str">
            <v>발사체의 대미지가 더 많이 감소합니다</v>
          </cell>
          <cell r="D195" t="str">
            <v>In progress of translating…(195)</v>
          </cell>
        </row>
        <row r="196">
          <cell r="A196" t="str">
            <v>LevelPackUIDesc_ReduceDmgMelee</v>
          </cell>
          <cell r="C196" t="str">
            <v>근접공격의 대미지가 감소합니다</v>
          </cell>
          <cell r="D196" t="str">
            <v>In progress of translating…(196)</v>
          </cell>
        </row>
        <row r="197">
          <cell r="A197" t="str">
            <v>LevelPackUIDesc_ReduceDmgMeleeBetter</v>
          </cell>
          <cell r="C197" t="str">
            <v>근접공격의 대미지가 더 많이 감소합니다</v>
          </cell>
          <cell r="D197" t="str">
            <v>In progress of translating…(197)</v>
          </cell>
        </row>
        <row r="198">
          <cell r="A198" t="str">
            <v>LevelPackUIDesc_ReduceDmgClose</v>
          </cell>
          <cell r="B198">
            <v>1</v>
          </cell>
          <cell r="C198" t="str">
            <v>몬스터와 충돌 시 대미지가 감소합니다</v>
          </cell>
          <cell r="D198" t="str">
            <v>In progress of translating…(198)</v>
          </cell>
        </row>
        <row r="199">
          <cell r="A199" t="str">
            <v>LevelPackUIDesc_ReduceDmgCloseBetter</v>
          </cell>
          <cell r="C199" t="str">
            <v>몬스터와 충돌 시 대미지가 더 많이 감소합니다</v>
          </cell>
          <cell r="D199" t="str">
            <v>In progress of translating…(199)</v>
          </cell>
        </row>
        <row r="200">
          <cell r="A200" t="str">
            <v>LevelPackUIDesc_ReduceDmgTrap</v>
          </cell>
          <cell r="C200" t="str">
            <v>트랩의 대미지가 감소합니다</v>
          </cell>
          <cell r="D200" t="str">
            <v>In progress of translating…(200)</v>
          </cell>
        </row>
        <row r="201">
          <cell r="A201" t="str">
            <v>LevelPackUIDesc_ReduceDmgTrapBetter</v>
          </cell>
          <cell r="C201" t="str">
            <v>트랩의 대미지가 더 많이 감소합니다</v>
          </cell>
          <cell r="D201" t="str">
            <v>In progress of translating…(201)</v>
          </cell>
        </row>
        <row r="202">
          <cell r="A202" t="str">
            <v>LevelPackUIDesc_ReduceContinuousDmg</v>
          </cell>
          <cell r="C202" t="str">
            <v>몬스터에게 피격 시 짧은 시간 동안 대미지가 감소합니다</v>
          </cell>
          <cell r="D202" t="str">
            <v>In progress of translating…(202)</v>
          </cell>
        </row>
        <row r="203">
          <cell r="A203" t="str">
            <v>LevelPackUIDesc_DefenseStrongDmg</v>
          </cell>
          <cell r="C203" t="str">
            <v>대미지가 최대 체력의 일정량을 넘지 않습니다</v>
          </cell>
          <cell r="D203" t="str">
            <v>In progress of translating…(203)</v>
          </cell>
        </row>
        <row r="204">
          <cell r="A204" t="str">
            <v>LevelPackUIDesc_ExtraGold</v>
          </cell>
          <cell r="B204">
            <v>1</v>
          </cell>
          <cell r="C204" t="str">
            <v>골드 획득량이 증가합니다</v>
          </cell>
          <cell r="D204" t="str">
            <v>In progress of translating…(204)</v>
          </cell>
        </row>
        <row r="205">
          <cell r="A205" t="str">
            <v>LevelPackUIDesc_ExtraGoldBetter</v>
          </cell>
          <cell r="B205">
            <v>1</v>
          </cell>
          <cell r="C205" t="str">
            <v>골드 획득량이 더 많이 증가합니다</v>
          </cell>
          <cell r="D205" t="str">
            <v>In progress of translating…(205)</v>
          </cell>
        </row>
        <row r="206">
          <cell r="A206" t="str">
            <v>LevelPackUIDesc_ItemChanceBoost</v>
          </cell>
          <cell r="B206">
            <v>1</v>
          </cell>
          <cell r="C206" t="str">
            <v>아이템 획득 확률이 증가합니다</v>
          </cell>
          <cell r="D206" t="str">
            <v>In progress of translating…(206)</v>
          </cell>
        </row>
        <row r="207">
          <cell r="A207" t="str">
            <v>LevelPackUIDesc_ItemChanceBoostBetter</v>
          </cell>
          <cell r="B207">
            <v>1</v>
          </cell>
          <cell r="C207" t="str">
            <v>아이템 획득 확률이 더 많이 증가합니다</v>
          </cell>
          <cell r="D207" t="str">
            <v>In progress of translating…(207)</v>
          </cell>
        </row>
        <row r="208">
          <cell r="A208" t="str">
            <v>LevelPackUIDesc_HealChanceBoost</v>
          </cell>
          <cell r="B208">
            <v>1</v>
          </cell>
          <cell r="C208" t="str">
            <v>회복구슬 획득 확률이 증가합니다</v>
          </cell>
          <cell r="D208" t="str">
            <v>In progress of translating…(208)</v>
          </cell>
        </row>
        <row r="209">
          <cell r="A209" t="str">
            <v>LevelPackUIDesc_HealChanceBoostBetter</v>
          </cell>
          <cell r="B209">
            <v>1</v>
          </cell>
          <cell r="C209" t="str">
            <v>회복구슬 획득 확률이 더 많이 증가합니다</v>
          </cell>
          <cell r="D209" t="str">
            <v>In progress of translating…(209)</v>
          </cell>
        </row>
        <row r="210">
          <cell r="A210" t="str">
            <v>LevelPackUIDesc_MonsterThrough</v>
          </cell>
          <cell r="B210">
            <v>1</v>
          </cell>
          <cell r="C210" t="str">
            <v>평타 공격이 몬스터를 관통합니다</v>
          </cell>
          <cell r="D210" t="str">
            <v>In progress of translating…(210)</v>
          </cell>
        </row>
        <row r="211">
          <cell r="A211" t="str">
            <v>LevelPackUIDesc_Ricochet</v>
          </cell>
          <cell r="B211">
            <v>1</v>
          </cell>
          <cell r="C211" t="str">
            <v>평타 공격이 몬스터 명중 후 다른 몬스터로 향해갑니다</v>
          </cell>
          <cell r="D211" t="str">
            <v>In progress of translating…(211)</v>
          </cell>
        </row>
        <row r="212">
          <cell r="A212" t="str">
            <v>LevelPackUIDesc_BounceWallQuad</v>
          </cell>
          <cell r="B212">
            <v>1</v>
          </cell>
          <cell r="C212" t="str">
            <v>평타 공격이 벽에 튕겨 날아갑니다</v>
          </cell>
          <cell r="D212" t="str">
            <v>In progress of translating…(212)</v>
          </cell>
        </row>
        <row r="213">
          <cell r="A213" t="str">
            <v>LevelPackUIDesc_Parallel</v>
          </cell>
          <cell r="B213">
            <v>1</v>
          </cell>
          <cell r="C213" t="str">
            <v>평타 공격이 전방으로 더 발사됩니다</v>
          </cell>
          <cell r="D213" t="str">
            <v>In progress of translating…(213)</v>
          </cell>
        </row>
        <row r="214">
          <cell r="A214" t="str">
            <v>LevelPackUIDesc_DiagonalNwayGenerator</v>
          </cell>
          <cell r="B214">
            <v>1</v>
          </cell>
          <cell r="C214" t="str">
            <v>평타 공격이 대각으로 더 발사됩니다</v>
          </cell>
          <cell r="D214" t="str">
            <v>In progress of translating…(214)</v>
          </cell>
        </row>
        <row r="215">
          <cell r="A215" t="str">
            <v>LevelPackUIDesc_LeftRightNwayGenerator</v>
          </cell>
          <cell r="B215">
            <v>1</v>
          </cell>
          <cell r="C215" t="str">
            <v>평타 공격이 좌우로 더 발사됩니다</v>
          </cell>
          <cell r="D215" t="str">
            <v>In progress of translating…(215)</v>
          </cell>
        </row>
        <row r="216">
          <cell r="A216" t="str">
            <v>LevelPackUIDesc_BackNwayGenerator</v>
          </cell>
          <cell r="B216">
            <v>1</v>
          </cell>
          <cell r="C216" t="str">
            <v>평타 공격이 후방으로 더 발사됩니다</v>
          </cell>
          <cell r="D216" t="str">
            <v>In progress of translating…(216)</v>
          </cell>
        </row>
        <row r="217">
          <cell r="A217" t="str">
            <v>LevelPackUIDesc_Repeat</v>
          </cell>
          <cell r="B217">
            <v>1</v>
          </cell>
          <cell r="C217" t="str">
            <v>평타 공격이 한 번 더 반복됩니다</v>
          </cell>
          <cell r="D217" t="str">
            <v>In progress of translating…(217)</v>
          </cell>
        </row>
        <row r="218">
          <cell r="A218" t="str">
            <v>LevelPackUIDesc_HealOnKill</v>
          </cell>
          <cell r="B218">
            <v>1</v>
          </cell>
          <cell r="C218" t="str">
            <v>몬스터를 죽일 때 회복합니다</v>
          </cell>
          <cell r="D218" t="str">
            <v>In progress of translating…(218)</v>
          </cell>
        </row>
        <row r="219">
          <cell r="A219" t="str">
            <v>LevelPackUIDesc_HealOnKillBetter</v>
          </cell>
          <cell r="B219">
            <v>1</v>
          </cell>
          <cell r="C219" t="str">
            <v>몬스터를 죽일 때 더 많이 회복합니다</v>
          </cell>
          <cell r="D219" t="str">
            <v>In progress of translating…(219)</v>
          </cell>
        </row>
        <row r="220">
          <cell r="A220" t="str">
            <v>LevelPackUIDesc_AtkSpeedUpOnEncounter</v>
          </cell>
          <cell r="B220">
            <v>1</v>
          </cell>
          <cell r="C220" t="str">
            <v>몬스터 조우 시 공격 속도가 증가합니다</v>
          </cell>
          <cell r="D220" t="str">
            <v>In progress of translating…(220)</v>
          </cell>
        </row>
        <row r="221">
          <cell r="A221" t="str">
            <v>LevelPackUIDesc_AtkSpeedUpOnEncounterBetter</v>
          </cell>
          <cell r="B221">
            <v>1</v>
          </cell>
          <cell r="C221" t="str">
            <v>몬스터 조우 시 공격 속도가 더 많이 증가합니다</v>
          </cell>
          <cell r="D221" t="str">
            <v>In progress of translating…(221)</v>
          </cell>
        </row>
        <row r="222">
          <cell r="A222" t="str">
            <v>LevelPackUIDesc_VampireOnAttack</v>
          </cell>
          <cell r="B222">
            <v>1</v>
          </cell>
          <cell r="C222" t="str">
            <v>몬스터 공격 시 대미지의 일부를 흡수합니다</v>
          </cell>
          <cell r="D222" t="str">
            <v>In progress of translating…(222)</v>
          </cell>
        </row>
        <row r="223">
          <cell r="A223" t="str">
            <v>LevelPackUIDesc_VampireOnAttackBetter</v>
          </cell>
          <cell r="B223">
            <v>1</v>
          </cell>
          <cell r="C223" t="str">
            <v>몬스터 공격 시 대미지의 일부를 더 많이 흡수합니다</v>
          </cell>
          <cell r="D223" t="str">
            <v>In progress of translating…(223)</v>
          </cell>
        </row>
        <row r="224">
          <cell r="A224" t="str">
            <v>LevelPackUIDesc_RecoverOnAttacked</v>
          </cell>
          <cell r="B224">
            <v>1</v>
          </cell>
          <cell r="C224" t="str">
            <v>HP를 잃을 때 대미지의 일부를 서서히 회복합니다</v>
          </cell>
          <cell r="D224" t="str">
            <v>In progress of translating…(224)</v>
          </cell>
        </row>
        <row r="225">
          <cell r="A225" t="str">
            <v>LevelPackUIDesc_ReflectOnAttacked</v>
          </cell>
          <cell r="B225">
            <v>1</v>
          </cell>
          <cell r="C225" t="str">
            <v>몬스터에게 피격 시 대미지의 일부를 반사합니다</v>
          </cell>
          <cell r="D225" t="str">
            <v>In progress of translating…(225)</v>
          </cell>
        </row>
        <row r="226">
          <cell r="A226" t="str">
            <v>LevelPackUIDesc_ReflectOnAttackedBetter</v>
          </cell>
          <cell r="B226">
            <v>1</v>
          </cell>
          <cell r="C226" t="str">
            <v>몬스터에게 피격 시 대미지의 일부를 더 많이 반사합니다</v>
          </cell>
          <cell r="D226" t="str">
            <v>In progress of translating…(226)</v>
          </cell>
        </row>
        <row r="227">
          <cell r="A227" t="str">
            <v>LevelPackUIDesc_AtkUpOnLowerHp</v>
          </cell>
          <cell r="B227">
            <v>1</v>
          </cell>
          <cell r="C227" t="str">
            <v>HP가 낮을수록 공격력이 증가합니다</v>
          </cell>
          <cell r="D227" t="str">
            <v>In progress of translating…(227)</v>
          </cell>
        </row>
        <row r="228">
          <cell r="A228" t="str">
            <v>LevelPackUIDesc_AtkUpOnLowerHpBetter</v>
          </cell>
          <cell r="B228">
            <v>1</v>
          </cell>
          <cell r="C228" t="str">
            <v>HP가 낮을수록 공격력이 더 많이 증가합니다</v>
          </cell>
          <cell r="D228" t="str">
            <v>In progress of translating…(228)</v>
          </cell>
        </row>
        <row r="229">
          <cell r="A229" t="str">
            <v>LevelPackUIDesc_CritDmgUpOnLowerHp</v>
          </cell>
          <cell r="B229">
            <v>1</v>
          </cell>
          <cell r="C229" t="str">
            <v>상대의 HP가 낮을수록 치명타 대미지가 증가합니다</v>
          </cell>
          <cell r="D229" t="str">
            <v>In progress of translating…(229)</v>
          </cell>
        </row>
        <row r="230">
          <cell r="A230" t="str">
            <v>LevelPackUIDesc_CritDmgUpOnLowerHpBetter</v>
          </cell>
          <cell r="B230">
            <v>1</v>
          </cell>
          <cell r="C230" t="str">
            <v>상대의 HP가 낮을수록 치명타 대미지가 더 많이 증가합니다</v>
          </cell>
          <cell r="D230" t="str">
            <v>In progress of translating…(230)</v>
          </cell>
        </row>
        <row r="231">
          <cell r="A231" t="str">
            <v>LevelPackUIDesc_InstantKill</v>
          </cell>
          <cell r="B231">
            <v>1</v>
          </cell>
          <cell r="C231" t="str">
            <v>몬스터를 확률로 한 방에 죽입니다</v>
          </cell>
          <cell r="D231" t="str">
            <v>In progress of translating…(231)</v>
          </cell>
        </row>
        <row r="232">
          <cell r="A232" t="str">
            <v>LevelPackUIDesc_InstantKillBetter</v>
          </cell>
          <cell r="B232">
            <v>1</v>
          </cell>
          <cell r="C232" t="str">
            <v>몬스터를 더 높은 확률로 한 방에 죽입니다</v>
          </cell>
          <cell r="D232" t="str">
            <v>In progress of translating…(232)</v>
          </cell>
        </row>
        <row r="233">
          <cell r="A233" t="str">
            <v>LevelPackUIDesc_ImmortalWill</v>
          </cell>
          <cell r="B233">
            <v>1</v>
          </cell>
          <cell r="C233" t="str">
            <v>HP가 0 이 될 때 확률로 살아납니다</v>
          </cell>
          <cell r="D233" t="str">
            <v>In progress of translating…(233)</v>
          </cell>
        </row>
        <row r="234">
          <cell r="A234" t="str">
            <v>LevelPackUIDesc_ImmortalWillBetter</v>
          </cell>
          <cell r="B234">
            <v>1</v>
          </cell>
          <cell r="C234" t="str">
            <v>HP가 0 이 될 때 더 높은 확률로 살아납니다</v>
          </cell>
          <cell r="D234" t="str">
            <v>In progress of translating…(234)</v>
          </cell>
        </row>
        <row r="235">
          <cell r="A235" t="str">
            <v>LevelPackUIDesc_HealAreaOnEncounter</v>
          </cell>
          <cell r="B235">
            <v>1</v>
          </cell>
          <cell r="C235" t="str">
            <v>몬스터 조우 시 회복지대가 생성됩니다</v>
          </cell>
          <cell r="D235" t="str">
            <v>In progress of translating…(235)</v>
          </cell>
        </row>
        <row r="236">
          <cell r="A236" t="str">
            <v>LevelPackUIDesc_MoveSpeedUpOnAttacked</v>
          </cell>
          <cell r="B236">
            <v>1</v>
          </cell>
          <cell r="C236" t="str">
            <v>HP를 잃을 때 이동 속도가 증가합니다</v>
          </cell>
          <cell r="D236" t="str">
            <v>In progress of translating…(236)</v>
          </cell>
        </row>
        <row r="237">
          <cell r="A237" t="str">
            <v>LevelPackUIDesc_MoveSpeedUpOnKill</v>
          </cell>
          <cell r="B237">
            <v>1</v>
          </cell>
          <cell r="C237" t="str">
            <v>몬스터를 죽일 때 이동 속도가 증가합니다</v>
          </cell>
          <cell r="D237" t="str">
            <v>In progress of translating…(237)</v>
          </cell>
        </row>
        <row r="238">
          <cell r="A238" t="str">
            <v>LevelPackUIDesc_MineOnMove</v>
          </cell>
          <cell r="B238">
            <v>1</v>
          </cell>
          <cell r="C238" t="str">
            <v>이동 시 공격구체를 설치합니다</v>
          </cell>
          <cell r="D238" t="str">
            <v>In progress of translating…(238)</v>
          </cell>
        </row>
        <row r="239">
          <cell r="A239" t="str">
            <v>LevelPackUIDesc_SlowHitObject</v>
          </cell>
          <cell r="B239">
            <v>1</v>
          </cell>
          <cell r="C239" t="str">
            <v>몬스터의 발사체 속도가 줄어듭니다</v>
          </cell>
          <cell r="D239" t="str">
            <v>In progress of translating…(239)</v>
          </cell>
        </row>
        <row r="240">
          <cell r="A240" t="str">
            <v>LevelPackUIDesc_SlowHitObjectBetter</v>
          </cell>
          <cell r="B240">
            <v>1</v>
          </cell>
          <cell r="C240" t="str">
            <v>몬스터의 발사체 속도가 더 많이 줄어듭니다</v>
          </cell>
          <cell r="D240" t="str">
            <v>In progress of translating…(240)</v>
          </cell>
        </row>
        <row r="241">
          <cell r="A241" t="str">
            <v>LevelPackUIDesc_Paralyze</v>
          </cell>
          <cell r="B241">
            <v>1</v>
          </cell>
          <cell r="C241" t="str">
            <v>공격에 마비 효과를 부여합니다</v>
          </cell>
          <cell r="D241" t="str">
            <v>In progress of translating…(241)</v>
          </cell>
        </row>
        <row r="242">
          <cell r="A242" t="str">
            <v>LevelPackUIDesc_Hold</v>
          </cell>
          <cell r="B242">
            <v>1</v>
          </cell>
          <cell r="C242" t="str">
            <v>공격에 이동 불가 효과를 부여합니다</v>
          </cell>
          <cell r="D242" t="str">
            <v>In progress of translating…(242)</v>
          </cell>
        </row>
        <row r="243">
          <cell r="A243" t="str">
            <v>LevelPackUIDesc_Transport</v>
          </cell>
          <cell r="B243">
            <v>1</v>
          </cell>
          <cell r="C243" t="str">
            <v>공격에 몬스터 전이 효과를 부여합니다</v>
          </cell>
          <cell r="D243" t="str">
            <v>In progress of translating…(243)</v>
          </cell>
        </row>
        <row r="244">
          <cell r="A244" t="str">
            <v>LevelPackUIDesc_SummonShield</v>
          </cell>
          <cell r="B244">
            <v>1</v>
          </cell>
          <cell r="C244" t="str">
            <v>주기적으로 발사체를 막는 쉴드를 소환합니다</v>
          </cell>
          <cell r="D244" t="str">
            <v>In progress of translating…(244)</v>
          </cell>
        </row>
        <row r="245">
          <cell r="A245" t="str">
            <v>LevelPackUIDesc_HealSpOnAttack</v>
          </cell>
          <cell r="B245">
            <v>1</v>
          </cell>
          <cell r="C245" t="str">
            <v>몬스터 공격 시 확률로 궁극기 게이지를 획득합니다</v>
          </cell>
          <cell r="D245" t="str">
            <v>In progress of translating…(245)</v>
          </cell>
        </row>
        <row r="246">
          <cell r="A246" t="str">
            <v>LevelPackUIDesc_HealSpOnAttackBetter</v>
          </cell>
          <cell r="B246">
            <v>1</v>
          </cell>
          <cell r="C246" t="str">
            <v>몬스터 공격 시 더 높은 확률로 궁극기 게이지를 획득합니다</v>
          </cell>
          <cell r="D246" t="str">
            <v>In progress of translating…(246)</v>
          </cell>
        </row>
        <row r="247">
          <cell r="A247" t="str">
            <v>LevelPackUIDesc_PaybackSp</v>
          </cell>
          <cell r="B247">
            <v>1</v>
          </cell>
          <cell r="C247" t="str">
            <v>궁극기 사용 시 일부 궁극기 게이지를 돌려받습니다</v>
          </cell>
          <cell r="D247" t="str">
            <v>In progress of translating…(247)</v>
          </cell>
        </row>
        <row r="248">
          <cell r="A248" t="str">
            <v>Chapter1Name</v>
          </cell>
          <cell r="B248">
            <v>1</v>
          </cell>
          <cell r="C248" t="str">
            <v>드넓은 평야</v>
          </cell>
          <cell r="D248" t="str">
            <v>In progress of translating…(248)</v>
          </cell>
        </row>
        <row r="249">
          <cell r="A249" t="str">
            <v>Chapter2Name</v>
          </cell>
          <cell r="B249">
            <v>1</v>
          </cell>
          <cell r="C249" t="str">
            <v>드넓은 평야2</v>
          </cell>
          <cell r="D249" t="str">
            <v>In progress of translating…(249)</v>
          </cell>
        </row>
        <row r="250">
          <cell r="A250" t="str">
            <v>Chapter3Name</v>
          </cell>
          <cell r="B250">
            <v>1</v>
          </cell>
          <cell r="C250" t="str">
            <v>드넓은 평야3</v>
          </cell>
          <cell r="D250" t="str">
            <v>In progress of translating…(250)</v>
          </cell>
        </row>
        <row r="251">
          <cell r="A251" t="str">
            <v>Chapter4Name</v>
          </cell>
          <cell r="B251">
            <v>1</v>
          </cell>
          <cell r="C251" t="str">
            <v>드넓은 평야4</v>
          </cell>
          <cell r="D251" t="str">
            <v>In progress of translating…(251)</v>
          </cell>
        </row>
        <row r="252">
          <cell r="A252" t="str">
            <v>Chapter5Name</v>
          </cell>
          <cell r="B252">
            <v>1</v>
          </cell>
          <cell r="C252" t="str">
            <v>드넓은 평야5</v>
          </cell>
          <cell r="D252" t="str">
            <v>In progress of translating…(252)</v>
          </cell>
        </row>
        <row r="253">
          <cell r="A253" t="str">
            <v>Chapter6Name</v>
          </cell>
          <cell r="B253">
            <v>1</v>
          </cell>
          <cell r="C253" t="str">
            <v>드넓은 평야6</v>
          </cell>
          <cell r="D253" t="str">
            <v>In progress of translating…(253)</v>
          </cell>
        </row>
        <row r="254">
          <cell r="A254" t="str">
            <v>Chapter7Name</v>
          </cell>
          <cell r="B254">
            <v>1</v>
          </cell>
          <cell r="C254" t="str">
            <v>드넓은 평야7</v>
          </cell>
          <cell r="D254" t="str">
            <v>In progress of translating…(254)</v>
          </cell>
        </row>
        <row r="255">
          <cell r="A255" t="str">
            <v>Chapter8Name</v>
          </cell>
          <cell r="B255">
            <v>1</v>
          </cell>
          <cell r="C255" t="str">
            <v>드넓은 평야8</v>
          </cell>
          <cell r="D255" t="str">
            <v>In progress of translating…(255)</v>
          </cell>
        </row>
        <row r="256">
          <cell r="A256" t="str">
            <v>Chapter9Name</v>
          </cell>
          <cell r="B256">
            <v>1</v>
          </cell>
          <cell r="C256" t="str">
            <v>드넓은 평야9</v>
          </cell>
          <cell r="D256" t="str">
            <v>In progress of translating…(256)</v>
          </cell>
        </row>
        <row r="257">
          <cell r="A257" t="str">
            <v>Chapter10Name</v>
          </cell>
          <cell r="B257">
            <v>1</v>
          </cell>
          <cell r="C257" t="str">
            <v>드넓은 평야10</v>
          </cell>
          <cell r="D257" t="str">
            <v>In progress of translating…(257)</v>
          </cell>
        </row>
        <row r="258">
          <cell r="A258" t="str">
            <v>Chapter11Name</v>
          </cell>
          <cell r="B258">
            <v>1</v>
          </cell>
          <cell r="C258" t="str">
            <v>드넓은 평야11</v>
          </cell>
          <cell r="D258" t="str">
            <v>In progress of translating…(258)</v>
          </cell>
        </row>
        <row r="259">
          <cell r="A259" t="str">
            <v>Chapter12Name</v>
          </cell>
          <cell r="B259">
            <v>1</v>
          </cell>
          <cell r="C259" t="str">
            <v>드넓은 평야12</v>
          </cell>
          <cell r="D259" t="str">
            <v>In progress of translating…(259)</v>
          </cell>
        </row>
        <row r="260">
          <cell r="A260" t="str">
            <v>Chapter13Name</v>
          </cell>
          <cell r="B260">
            <v>1</v>
          </cell>
          <cell r="C260" t="str">
            <v>드넓은 평야13</v>
          </cell>
          <cell r="D260" t="str">
            <v>In progress of translating…(260)</v>
          </cell>
        </row>
        <row r="261">
          <cell r="A261" t="str">
            <v>Chapter14Name</v>
          </cell>
          <cell r="B261">
            <v>1</v>
          </cell>
          <cell r="C261" t="str">
            <v>드넓은 평야14</v>
          </cell>
          <cell r="D261" t="str">
            <v>In progress of translating…(261)</v>
          </cell>
        </row>
        <row r="262">
          <cell r="A262" t="str">
            <v>Chapter15Name</v>
          </cell>
          <cell r="B262">
            <v>1</v>
          </cell>
          <cell r="C262" t="str">
            <v>드넓은 평야15</v>
          </cell>
          <cell r="D262" t="str">
            <v>In progress of translating…(262)</v>
          </cell>
        </row>
        <row r="263">
          <cell r="A263" t="str">
            <v>Chapter16Name</v>
          </cell>
          <cell r="B263">
            <v>1</v>
          </cell>
          <cell r="C263" t="str">
            <v>드넓은 평야16</v>
          </cell>
          <cell r="D263" t="str">
            <v>In progress of translating…(263)</v>
          </cell>
        </row>
        <row r="264">
          <cell r="A264" t="str">
            <v>Chapter17Name</v>
          </cell>
          <cell r="B264">
            <v>1</v>
          </cell>
          <cell r="C264" t="str">
            <v>드넓은 평야17</v>
          </cell>
          <cell r="D264" t="str">
            <v>In progress of translating…(264)</v>
          </cell>
        </row>
        <row r="265">
          <cell r="A265" t="str">
            <v>Chapter18Name</v>
          </cell>
          <cell r="B265">
            <v>1</v>
          </cell>
          <cell r="C265" t="str">
            <v>드넓은 평야18</v>
          </cell>
          <cell r="D265" t="str">
            <v>In progress of translating…(265)</v>
          </cell>
        </row>
        <row r="266">
          <cell r="A266" t="str">
            <v>Chapter19Name</v>
          </cell>
          <cell r="B266">
            <v>1</v>
          </cell>
          <cell r="C266" t="str">
            <v>드넓은 평야19</v>
          </cell>
          <cell r="D266" t="str">
            <v>In progress of translating…(266)</v>
          </cell>
        </row>
        <row r="267">
          <cell r="A267" t="str">
            <v>Chapter20Name</v>
          </cell>
          <cell r="B267">
            <v>1</v>
          </cell>
          <cell r="C267" t="str">
            <v>드넓은 평야20</v>
          </cell>
          <cell r="D267" t="str">
            <v>In progress of translating…(267)</v>
          </cell>
        </row>
        <row r="268">
          <cell r="A268" t="str">
            <v>Chapter21Name</v>
          </cell>
          <cell r="B268">
            <v>1</v>
          </cell>
          <cell r="C268" t="str">
            <v>드넓은 평야21</v>
          </cell>
          <cell r="D268" t="str">
            <v>In progress of translating…(268)</v>
          </cell>
        </row>
        <row r="269">
          <cell r="A269" t="str">
            <v>Chapter22Name</v>
          </cell>
          <cell r="B269">
            <v>1</v>
          </cell>
          <cell r="C269" t="str">
            <v>드넓은 평야22</v>
          </cell>
          <cell r="D269" t="str">
            <v>In progress of translating…(269)</v>
          </cell>
        </row>
        <row r="270">
          <cell r="A270" t="str">
            <v>Chapter23Name</v>
          </cell>
          <cell r="B270">
            <v>1</v>
          </cell>
          <cell r="C270" t="str">
            <v>드넓은 평야23</v>
          </cell>
          <cell r="D270" t="str">
            <v>In progress of translating…(270)</v>
          </cell>
        </row>
        <row r="271">
          <cell r="A271" t="str">
            <v>Chapter24Name</v>
          </cell>
          <cell r="B271">
            <v>1</v>
          </cell>
          <cell r="C271" t="str">
            <v>드넓은 평야24</v>
          </cell>
          <cell r="D271" t="str">
            <v>In progress of translating…(271)</v>
          </cell>
        </row>
        <row r="272">
          <cell r="A272" t="str">
            <v>Chapter25Name</v>
          </cell>
          <cell r="B272">
            <v>1</v>
          </cell>
          <cell r="C272" t="str">
            <v>드넓은 평야25</v>
          </cell>
          <cell r="D272" t="str">
            <v>In progress of translating…(272)</v>
          </cell>
        </row>
        <row r="273">
          <cell r="A273" t="str">
            <v>Chapter26Name</v>
          </cell>
          <cell r="B273">
            <v>1</v>
          </cell>
          <cell r="C273" t="str">
            <v>드넓은 평야26</v>
          </cell>
          <cell r="D273" t="str">
            <v>In progress of translating…(273)</v>
          </cell>
        </row>
        <row r="274">
          <cell r="A274" t="str">
            <v>Chapter27Name</v>
          </cell>
          <cell r="B274">
            <v>1</v>
          </cell>
          <cell r="C274" t="str">
            <v>드넓은 평야27</v>
          </cell>
          <cell r="D274" t="str">
            <v>In progress of translating…(274)</v>
          </cell>
        </row>
        <row r="275">
          <cell r="A275" t="str">
            <v>Chapter28Name</v>
          </cell>
          <cell r="B275">
            <v>1</v>
          </cell>
          <cell r="C275" t="str">
            <v>드넓은 평야28</v>
          </cell>
          <cell r="D275" t="str">
            <v>In progress of translating…(275)</v>
          </cell>
        </row>
        <row r="276">
          <cell r="A276" t="str">
            <v>Chapter29Name</v>
          </cell>
          <cell r="B276">
            <v>1</v>
          </cell>
          <cell r="C276" t="str">
            <v>드넓은 평야29</v>
          </cell>
          <cell r="D276" t="str">
            <v>In progress of translating…(276)</v>
          </cell>
        </row>
        <row r="277">
          <cell r="A277" t="str">
            <v>Chapter1Desc</v>
          </cell>
          <cell r="B277">
            <v>1</v>
          </cell>
          <cell r="C277" t="str">
            <v>하얀 눈보라는 휘날리는 설원입니다. 래빗 무리가 몰려오고 있으니 조심하세요!</v>
          </cell>
          <cell r="D277" t="str">
            <v>In progress of translating…(277)</v>
          </cell>
        </row>
        <row r="278">
          <cell r="A278" t="str">
            <v>Chapter2Desc</v>
          </cell>
          <cell r="B278">
            <v>1</v>
          </cell>
          <cell r="C278" t="str">
            <v>챕터2 디스크립션 {0} 등을 이용해서 저지하세요.</v>
          </cell>
          <cell r="D278" t="str">
            <v>In progress of translating…(278)</v>
          </cell>
        </row>
        <row r="279">
          <cell r="A279" t="str">
            <v>Chapter3Desc</v>
          </cell>
          <cell r="B279">
            <v>1</v>
          </cell>
          <cell r="C279" t="str">
            <v>챕터3 디스크립션 {0} 등을 이용해서 저지하세요.</v>
          </cell>
          <cell r="D279" t="str">
            <v>In progress of translating…(279)</v>
          </cell>
        </row>
        <row r="280">
          <cell r="A280" t="str">
            <v>Chapter4Desc</v>
          </cell>
          <cell r="B280">
            <v>1</v>
          </cell>
          <cell r="C280" t="str">
            <v>챕터4 디스크립션 {0} 등을 이용해서 저지하세요.</v>
          </cell>
          <cell r="D280" t="str">
            <v>In progress of translating…(280)</v>
          </cell>
        </row>
        <row r="281">
          <cell r="A281" t="str">
            <v>Chapter5Desc</v>
          </cell>
          <cell r="B281">
            <v>1</v>
          </cell>
          <cell r="C281" t="str">
            <v>챕터5 디스크립션 {0} 등을 이용해서 저지하세요.</v>
          </cell>
          <cell r="D281" t="str">
            <v>In progress of translating…(281)</v>
          </cell>
        </row>
        <row r="282">
          <cell r="A282" t="str">
            <v>Chapter6Desc</v>
          </cell>
          <cell r="B282">
            <v>1</v>
          </cell>
          <cell r="C282" t="str">
            <v>챕터6 디스크립션 {0} 등을 이용해서 저지하세요.</v>
          </cell>
          <cell r="D282" t="str">
            <v>In progress of translating…(282)</v>
          </cell>
        </row>
        <row r="283">
          <cell r="A283" t="str">
            <v>Chapter7Desc</v>
          </cell>
          <cell r="B283">
            <v>1</v>
          </cell>
          <cell r="C283" t="str">
            <v>6개의 관문을 통과해야 합니다 래빗 무리가 몰려오고 있으니 {0} 등을 이용해서 저지하세요.</v>
          </cell>
          <cell r="D283" t="str">
            <v>In progress of translating…(283)</v>
          </cell>
        </row>
        <row r="284">
          <cell r="A284" t="str">
            <v>Chapter8Desc</v>
          </cell>
          <cell r="B284">
            <v>1</v>
          </cell>
          <cell r="C284" t="str">
            <v>챕터8 디스크립션 {0} 등을 이용해서 저지하세요.</v>
          </cell>
          <cell r="D284" t="str">
            <v>In progress of translating…(284)</v>
          </cell>
        </row>
        <row r="285">
          <cell r="A285" t="str">
            <v>Chapter9Desc</v>
          </cell>
          <cell r="B285">
            <v>1</v>
          </cell>
          <cell r="C285" t="str">
            <v>챕터9 디스크립션 {0} 등을 이용해서 저지하세요.</v>
          </cell>
          <cell r="D285" t="str">
            <v>In progress of translating…(285)</v>
          </cell>
        </row>
        <row r="286">
          <cell r="A286" t="str">
            <v>Chapter10Desc</v>
          </cell>
          <cell r="B286">
            <v>1</v>
          </cell>
          <cell r="C286" t="str">
            <v>챕터10 디스크립션 {0} 등을 이용해서 저지하세요.</v>
          </cell>
          <cell r="D286" t="str">
            <v>In progress of translating…(286)</v>
          </cell>
        </row>
        <row r="287">
          <cell r="A287" t="str">
            <v>Chapter11Desc</v>
          </cell>
          <cell r="B287">
            <v>1</v>
          </cell>
          <cell r="C287" t="str">
            <v>챕터11 디스크립션 {0} 등을 이용해서 저지하세요.</v>
          </cell>
          <cell r="D287" t="str">
            <v>In progress of translating…(287)</v>
          </cell>
        </row>
        <row r="288">
          <cell r="A288" t="str">
            <v>Chapter12Desc</v>
          </cell>
          <cell r="B288">
            <v>1</v>
          </cell>
          <cell r="C288" t="str">
            <v>챕터12 디스크립션 {0} 등을 이용해서 저지하세요.</v>
          </cell>
          <cell r="D288" t="str">
            <v>In progress of translating…(288)</v>
          </cell>
        </row>
        <row r="289">
          <cell r="A289" t="str">
            <v>Chapter13Desc</v>
          </cell>
          <cell r="B289">
            <v>1</v>
          </cell>
          <cell r="C289" t="str">
            <v>챕터13 디스크립션 {0} 등을 이용해서 저지하세요.</v>
          </cell>
          <cell r="D289" t="str">
            <v>In progress of translating…(289)</v>
          </cell>
        </row>
        <row r="290">
          <cell r="A290" t="str">
            <v>Chapter14Desc</v>
          </cell>
          <cell r="B290">
            <v>1</v>
          </cell>
          <cell r="C290" t="str">
            <v>챕터14 디스크립션 {0} 등을 이용해서 저지하세요.</v>
          </cell>
          <cell r="D290" t="str">
            <v>In progress of translating…(290)</v>
          </cell>
        </row>
        <row r="291">
          <cell r="A291" t="str">
            <v>Chapter15Desc</v>
          </cell>
          <cell r="B291">
            <v>1</v>
          </cell>
          <cell r="C291" t="str">
            <v>챕터15 디스크립션 {0} 등을 이용해서 저지하세요.</v>
          </cell>
          <cell r="D291" t="str">
            <v>In progress of translating…(291)</v>
          </cell>
        </row>
        <row r="292">
          <cell r="A292" t="str">
            <v>Chapter16Desc</v>
          </cell>
          <cell r="B292">
            <v>1</v>
          </cell>
          <cell r="C292" t="str">
            <v>챕터16 디스크립션 {0} 등을 이용해서 저지하세요.</v>
          </cell>
          <cell r="D292" t="str">
            <v>In progress of translating…(292)</v>
          </cell>
        </row>
        <row r="293">
          <cell r="A293" t="str">
            <v>Chapter17Desc</v>
          </cell>
          <cell r="B293">
            <v>1</v>
          </cell>
          <cell r="C293" t="str">
            <v>챕터17 디스크립션 {0} 등을 이용해서 저지하세요.</v>
          </cell>
          <cell r="D293" t="str">
            <v>In progress of translating…(293)</v>
          </cell>
        </row>
        <row r="294">
          <cell r="A294" t="str">
            <v>Chapter18Desc</v>
          </cell>
          <cell r="B294">
            <v>1</v>
          </cell>
          <cell r="C294" t="str">
            <v>챕터18 디스크립션 {0} 등을 이용해서 저지하세요.</v>
          </cell>
          <cell r="D294" t="str">
            <v>In progress of translating…(294)</v>
          </cell>
        </row>
        <row r="295">
          <cell r="A295" t="str">
            <v>Chapter19Desc</v>
          </cell>
          <cell r="B295">
            <v>1</v>
          </cell>
          <cell r="C295" t="str">
            <v>챕터19 디스크립션 {0} 등을 이용해서 저지하세요.</v>
          </cell>
          <cell r="D295" t="str">
            <v>In progress of translating…(295)</v>
          </cell>
        </row>
        <row r="296">
          <cell r="A296" t="str">
            <v>Chapter20Desc</v>
          </cell>
          <cell r="B296">
            <v>1</v>
          </cell>
          <cell r="C296" t="str">
            <v>챕터20 디스크립션 {0} 등을 이용해서 저지하세요.</v>
          </cell>
          <cell r="D296" t="str">
            <v>In progress of translating…(296)</v>
          </cell>
        </row>
        <row r="297">
          <cell r="A297" t="str">
            <v>Chapter21Desc</v>
          </cell>
          <cell r="B297">
            <v>1</v>
          </cell>
          <cell r="C297" t="str">
            <v>챕터21 디스크립션 {0} 등을 이용해서 저지하세요.</v>
          </cell>
          <cell r="D297" t="str">
            <v>In progress of translating…(297)</v>
          </cell>
        </row>
        <row r="298">
          <cell r="A298" t="str">
            <v>Chapter22Desc</v>
          </cell>
          <cell r="B298">
            <v>1</v>
          </cell>
          <cell r="C298" t="str">
            <v>챕터22 디스크립션 {0} 등을 이용해서 저지하세요.</v>
          </cell>
          <cell r="D298" t="str">
            <v>In progress of translating…(298)</v>
          </cell>
        </row>
        <row r="299">
          <cell r="A299" t="str">
            <v>Chapter23Desc</v>
          </cell>
          <cell r="B299">
            <v>1</v>
          </cell>
          <cell r="C299" t="str">
            <v>챕터23 디스크립션 {0} 등을 이용해서 저지하세요.</v>
          </cell>
          <cell r="D299" t="str">
            <v>In progress of translating…(299)</v>
          </cell>
        </row>
        <row r="300">
          <cell r="A300" t="str">
            <v>Chapter24Desc</v>
          </cell>
          <cell r="B300">
            <v>1</v>
          </cell>
          <cell r="C300" t="str">
            <v>챕터24 디스크립션 {0} 등을 이용해서 저지하세요.</v>
          </cell>
          <cell r="D300" t="str">
            <v>In progress of translating…(300)</v>
          </cell>
        </row>
        <row r="301">
          <cell r="A301" t="str">
            <v>Chapter25Desc</v>
          </cell>
          <cell r="B301">
            <v>1</v>
          </cell>
          <cell r="C301" t="str">
            <v>챕터25 디스크립션 {0} 등을 이용해서 저지하세요.</v>
          </cell>
          <cell r="D301" t="str">
            <v>In progress of translating…(301)</v>
          </cell>
        </row>
        <row r="302">
          <cell r="A302" t="str">
            <v>Chapter26Desc</v>
          </cell>
          <cell r="B302">
            <v>1</v>
          </cell>
          <cell r="C302" t="str">
            <v>챕터26 디스크립션 {0} 등을 이용해서 저지하세요.</v>
          </cell>
          <cell r="D302" t="str">
            <v>In progress of translating…(302)</v>
          </cell>
        </row>
        <row r="303">
          <cell r="A303" t="str">
            <v>Chapter27Desc</v>
          </cell>
          <cell r="B303">
            <v>1</v>
          </cell>
          <cell r="C303" t="str">
            <v>챕터27 디스크립션 {0} 등을 이용해서 저지하세요.</v>
          </cell>
          <cell r="D303" t="str">
            <v>In progress of translating…(303)</v>
          </cell>
        </row>
        <row r="304">
          <cell r="A304" t="str">
            <v>Chapter28Desc</v>
          </cell>
          <cell r="B304">
            <v>1</v>
          </cell>
          <cell r="C304" t="str">
            <v>챕터28 디스크립션 {0} 등을 이용해서 저지하세요.</v>
          </cell>
          <cell r="D304" t="str">
            <v>In progress of translating…(304)</v>
          </cell>
        </row>
        <row r="305">
          <cell r="A305" t="str">
            <v>Chapter29Desc</v>
          </cell>
          <cell r="B305">
            <v>1</v>
          </cell>
          <cell r="C305" t="str">
            <v>챕터29 디스크립션 {0} 등을 이용해서 저지하세요.</v>
          </cell>
          <cell r="D305" t="str">
            <v>In progress of translating…(305)</v>
          </cell>
        </row>
        <row r="306">
          <cell r="A306" t="str">
            <v>CharName_Ganfaul</v>
          </cell>
          <cell r="B306">
            <v>1</v>
          </cell>
          <cell r="C306" t="str">
            <v>간파울</v>
          </cell>
          <cell r="D306" t="str">
            <v>Ganfaul</v>
          </cell>
        </row>
        <row r="307">
          <cell r="A307" t="str">
            <v>CharDesc_Ganfaul</v>
          </cell>
          <cell r="B307">
            <v>1</v>
          </cell>
          <cell r="C307"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07" t="str">
            <v>In progress of translating…(307)</v>
          </cell>
        </row>
        <row r="308">
          <cell r="A308" t="str">
            <v>CharName_KeepSeries</v>
          </cell>
          <cell r="B308">
            <v>1</v>
          </cell>
          <cell r="C308" t="str">
            <v>킵시리즈</v>
          </cell>
          <cell r="D308" t="str">
            <v>KeepSeries</v>
          </cell>
        </row>
        <row r="309">
          <cell r="A309" t="str">
            <v>CharDesc_KeepSeries</v>
          </cell>
          <cell r="B309">
            <v>1</v>
          </cell>
          <cell r="C309" t="str">
            <v>아이돌을 꿈꾸던 소녀였는데 결류자가 세상을 멸망시키려 하면서 꿈이 사라져버렸다. 간파울 아저씨가 구조한 첫번째 생존자.
간파울 아저씨가 구해온 플라즈마탄이 장착된 총을 사용한다.</v>
          </cell>
          <cell r="D309" t="str">
            <v>In progress of translating…(309)</v>
          </cell>
        </row>
        <row r="310">
          <cell r="A310" t="str">
            <v>CharName_BigBatSuccubus</v>
          </cell>
          <cell r="B310">
            <v>1</v>
          </cell>
          <cell r="C310" t="str">
            <v>빅뱃서큐버스</v>
          </cell>
          <cell r="D310" t="str">
            <v>Succubus</v>
          </cell>
        </row>
        <row r="311">
          <cell r="A311" t="str">
            <v>CharDesc_BigBatSuccubus</v>
          </cell>
          <cell r="B311">
            <v>1</v>
          </cell>
          <cell r="C311" t="str">
            <v>빅뱃서큐버스의 설명 우다다다
연타 공격을 사용한다</v>
          </cell>
          <cell r="D311" t="str">
            <v>In progress of translating…(311)</v>
          </cell>
        </row>
        <row r="312">
          <cell r="A312" t="str">
            <v>CharName_Bei</v>
          </cell>
          <cell r="B312">
            <v>1</v>
          </cell>
          <cell r="C312" t="str">
            <v>베이</v>
          </cell>
          <cell r="D312" t="str">
            <v>Bei</v>
          </cell>
        </row>
        <row r="313">
          <cell r="A313" t="str">
            <v>CharDesc_Bei</v>
          </cell>
          <cell r="B313">
            <v>1</v>
          </cell>
          <cell r="C313" t="str">
            <v>베이의 설명 우다다다
장판 공격을 사용한다</v>
          </cell>
          <cell r="D313" t="str">
            <v>In progress of translating…(313)</v>
          </cell>
        </row>
        <row r="314">
          <cell r="A314" t="str">
            <v>CharName_JellyFishGirl</v>
          </cell>
          <cell r="B314">
            <v>1</v>
          </cell>
          <cell r="C314" t="str">
            <v>젤리피쉬걸</v>
          </cell>
          <cell r="D314" t="str">
            <v>JellyFIshGirl</v>
          </cell>
        </row>
        <row r="315">
          <cell r="A315" t="str">
            <v>CharDesc_JellyFishGirl</v>
          </cell>
          <cell r="B315">
            <v>1</v>
          </cell>
          <cell r="C315" t="str">
            <v>젤리피쉬걸의 설명 우다다다
곡사로 공격한다</v>
          </cell>
          <cell r="D315" t="str">
            <v>In progress of translating…(315)</v>
          </cell>
        </row>
        <row r="316">
          <cell r="A316" t="str">
            <v>CharName_EarthMage</v>
          </cell>
          <cell r="B316">
            <v>1</v>
          </cell>
          <cell r="C316" t="str">
            <v>어스메이지</v>
          </cell>
          <cell r="D316" t="str">
            <v>EarthMage</v>
          </cell>
        </row>
        <row r="317">
          <cell r="A317" t="str">
            <v>CharDesc_EarthMage</v>
          </cell>
          <cell r="B317">
            <v>1</v>
          </cell>
          <cell r="C317" t="str">
            <v>어스메이지의 설명 우다다다
적의 미스를 무마시키는 백발백중 캐릭터</v>
          </cell>
          <cell r="D317" t="str">
            <v>In progress of translating…(317)</v>
          </cell>
        </row>
        <row r="318">
          <cell r="A318" t="str">
            <v>CharName_DynaMob</v>
          </cell>
          <cell r="B318">
            <v>1</v>
          </cell>
          <cell r="C318" t="str">
            <v>다이나몹</v>
          </cell>
          <cell r="D318" t="str">
            <v>DynaMob</v>
          </cell>
        </row>
        <row r="319">
          <cell r="A319" t="str">
            <v>CharDesc_DynaMob</v>
          </cell>
          <cell r="B319">
            <v>1</v>
          </cell>
          <cell r="C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19" t="str">
            <v>In progress of translating…(319)</v>
          </cell>
        </row>
        <row r="320">
          <cell r="A320" t="str">
            <v>CharName_SciFiWarrior</v>
          </cell>
          <cell r="B320">
            <v>1</v>
          </cell>
          <cell r="C320" t="str">
            <v>SF워리어</v>
          </cell>
          <cell r="D320" t="str">
            <v>SFWarrior</v>
          </cell>
        </row>
        <row r="321">
          <cell r="A321" t="str">
            <v>CharDesc_SciFiWarrior</v>
          </cell>
          <cell r="B321">
            <v>1</v>
          </cell>
          <cell r="C321" t="str">
            <v>SF워리어의 설명 우다다다
멀티타겟 프리셋으로 공격한다</v>
          </cell>
          <cell r="D321" t="str">
            <v>In progress of translating…(321)</v>
          </cell>
        </row>
        <row r="322">
          <cell r="A322" t="str">
            <v>CharName_ChaosElemental</v>
          </cell>
          <cell r="B322">
            <v>1</v>
          </cell>
          <cell r="C322" t="str">
            <v>카오스엘리멘탈</v>
          </cell>
          <cell r="D322" t="str">
            <v>ChaosElemental</v>
          </cell>
        </row>
        <row r="323">
          <cell r="A323" t="str">
            <v>CharDesc_ChaosElemental</v>
          </cell>
          <cell r="B323">
            <v>1</v>
          </cell>
          <cell r="C323" t="str">
            <v>카오스엘리멘탈의 설명 우다다다
멀티타겟 프리셋으로 공격한다</v>
          </cell>
          <cell r="D323" t="str">
            <v>In progress of translating…(323)</v>
          </cell>
        </row>
        <row r="324">
          <cell r="A324" t="str">
            <v>CharName_SuperHero</v>
          </cell>
          <cell r="B324">
            <v>1</v>
          </cell>
          <cell r="C324" t="str">
            <v>슈퍼히어로</v>
          </cell>
          <cell r="D324" t="str">
            <v>SuperHero</v>
          </cell>
        </row>
        <row r="325">
          <cell r="A325" t="str">
            <v>CharDesc_SuperHero</v>
          </cell>
          <cell r="B325">
            <v>1</v>
          </cell>
          <cell r="C325" t="str">
            <v>슈퍼히어로의 설명 우다다다
멀티타겟 프리셋으로 공격한다</v>
          </cell>
          <cell r="D325" t="str">
            <v>In progress of translating…(325)</v>
          </cell>
        </row>
        <row r="326">
          <cell r="A326" t="str">
            <v>CharName_Meryl</v>
          </cell>
          <cell r="B326">
            <v>1</v>
          </cell>
          <cell r="C326" t="str">
            <v>메릴</v>
          </cell>
          <cell r="D326" t="str">
            <v>Meryl</v>
          </cell>
        </row>
        <row r="327">
          <cell r="A327" t="str">
            <v>CharDesc_Meryl</v>
          </cell>
          <cell r="B327">
            <v>1</v>
          </cell>
          <cell r="C327" t="str">
            <v>메릴의 설명 우다다다
멀티타겟 프리셋으로 공격한다</v>
          </cell>
          <cell r="D327" t="str">
            <v>In progress of translating…(327)</v>
          </cell>
        </row>
        <row r="328">
          <cell r="A328" t="str">
            <v>CharName_GreekWarrior</v>
          </cell>
          <cell r="B328">
            <v>1</v>
          </cell>
          <cell r="C328" t="str">
            <v>그릭워리어</v>
          </cell>
          <cell r="D328" t="str">
            <v>GreekWarrior</v>
          </cell>
        </row>
        <row r="329">
          <cell r="A329" t="str">
            <v>CharDesc_GreekWarrior</v>
          </cell>
          <cell r="B329">
            <v>1</v>
          </cell>
          <cell r="C329" t="str">
            <v>그릭워리어의 설명 우다다다
멀티타겟 프리셋으로 공격한다</v>
          </cell>
          <cell r="D329" t="str">
            <v>In progress of translating…(329)</v>
          </cell>
        </row>
        <row r="330">
          <cell r="A330" t="str">
            <v>CharName_Akai</v>
          </cell>
          <cell r="B330">
            <v>1</v>
          </cell>
          <cell r="C330" t="str">
            <v>아카이</v>
          </cell>
          <cell r="D330" t="str">
            <v>Akai</v>
          </cell>
        </row>
        <row r="331">
          <cell r="A331" t="str">
            <v>CharDesc_Akai</v>
          </cell>
          <cell r="B331">
            <v>1</v>
          </cell>
          <cell r="C331" t="str">
            <v>아카이의 설명 우다다다
멀티타겟 프리셋으로 공격한다</v>
          </cell>
          <cell r="D331" t="str">
            <v>In progress of translating…(331)</v>
          </cell>
        </row>
        <row r="332">
          <cell r="A332" t="str">
            <v>CharName_Yuka</v>
          </cell>
          <cell r="B332">
            <v>1</v>
          </cell>
          <cell r="C332" t="str">
            <v>유카</v>
          </cell>
          <cell r="D332" t="str">
            <v>Yuka</v>
          </cell>
        </row>
        <row r="333">
          <cell r="A333" t="str">
            <v>CharDesc_Yuka</v>
          </cell>
          <cell r="B333">
            <v>1</v>
          </cell>
          <cell r="C333" t="str">
            <v>유카의 설명 우다다다
멀티타겟 프리셋으로 공격한다</v>
          </cell>
          <cell r="D333" t="str">
            <v>In progress of translating…(333)</v>
          </cell>
        </row>
        <row r="334">
          <cell r="A334" t="str">
            <v>CharName_SteampunkRobot</v>
          </cell>
          <cell r="B334">
            <v>1</v>
          </cell>
          <cell r="C334" t="str">
            <v>스팀펑크로봇</v>
          </cell>
          <cell r="D334" t="str">
            <v>SteampunkRobot</v>
          </cell>
        </row>
        <row r="335">
          <cell r="A335" t="str">
            <v>CharDesc_SteampunkRobot</v>
          </cell>
          <cell r="B335">
            <v>1</v>
          </cell>
          <cell r="C335" t="str">
            <v>스팀펑크로봇의 설명 우다다다
멀티타겟 프리셋으로 공격한다</v>
          </cell>
          <cell r="D335" t="str">
            <v>In progress of translating…(335)</v>
          </cell>
        </row>
        <row r="336">
          <cell r="A336" t="str">
            <v>CharName_Kachujin</v>
          </cell>
          <cell r="B336">
            <v>1</v>
          </cell>
          <cell r="C336" t="str">
            <v>카츄진</v>
          </cell>
          <cell r="D336" t="str">
            <v>Kachujin</v>
          </cell>
        </row>
        <row r="337">
          <cell r="A337" t="str">
            <v>CharDesc_Kachujin</v>
          </cell>
          <cell r="B337">
            <v>1</v>
          </cell>
          <cell r="C337" t="str">
            <v>카츄진의 설명 우다다다
멀티타겟 프리셋으로 공격한다</v>
          </cell>
          <cell r="D337" t="str">
            <v>In progress of translating…(337)</v>
          </cell>
        </row>
        <row r="338">
          <cell r="A338" t="str">
            <v>CharName_Medea</v>
          </cell>
          <cell r="B338">
            <v>1</v>
          </cell>
          <cell r="C338" t="str">
            <v>메디아</v>
          </cell>
          <cell r="D338" t="str">
            <v>Medea</v>
          </cell>
        </row>
        <row r="339">
          <cell r="A339" t="str">
            <v>CharDesc_Medea</v>
          </cell>
          <cell r="B339">
            <v>1</v>
          </cell>
          <cell r="C339" t="str">
            <v>메디아의 설명 우다다다
멀티타겟 프리셋으로 공격한다</v>
          </cell>
          <cell r="D339" t="str">
            <v>In progress of translating…(339)</v>
          </cell>
        </row>
        <row r="340">
          <cell r="A340" t="str">
            <v>CharName_Lola</v>
          </cell>
          <cell r="B340">
            <v>1</v>
          </cell>
          <cell r="C340" t="str">
            <v>롤라</v>
          </cell>
          <cell r="D340" t="str">
            <v>Lola</v>
          </cell>
        </row>
        <row r="341">
          <cell r="A341" t="str">
            <v>CharDesc_Lola</v>
          </cell>
          <cell r="B341">
            <v>1</v>
          </cell>
          <cell r="C341" t="str">
            <v>롤라의 설명 우다다다
멀티타겟 프리셋으로 공격한다</v>
          </cell>
          <cell r="D341" t="str">
            <v>In progress of translating…(341)</v>
          </cell>
        </row>
        <row r="342">
          <cell r="A342" t="str">
            <v>CharName_RockElemental</v>
          </cell>
          <cell r="B342">
            <v>1</v>
          </cell>
          <cell r="C342" t="str">
            <v>바위엘리멘탈</v>
          </cell>
          <cell r="D342" t="str">
            <v>RockElemental</v>
          </cell>
        </row>
        <row r="343">
          <cell r="A343" t="str">
            <v>CharDesc_RockElemental</v>
          </cell>
          <cell r="B343">
            <v>1</v>
          </cell>
          <cell r="C343" t="str">
            <v>바위엘리멘탈의 설명 우다다다
멀티타겟 프리셋으로 공격한다</v>
          </cell>
          <cell r="D343" t="str">
            <v>In progress of translating…(343)</v>
          </cell>
        </row>
        <row r="344">
          <cell r="A344" t="str">
            <v>CharName_Soldier</v>
          </cell>
          <cell r="B344">
            <v>1</v>
          </cell>
          <cell r="C344" t="str">
            <v>솔져</v>
          </cell>
          <cell r="D344" t="str">
            <v>Soldier</v>
          </cell>
        </row>
        <row r="345">
          <cell r="A345" t="str">
            <v>CharDesc_Soldier</v>
          </cell>
          <cell r="B345">
            <v>1</v>
          </cell>
          <cell r="C345" t="str">
            <v>솔져의 설명 우다다다
멀티타겟 프리셋으로 공격한다</v>
          </cell>
          <cell r="D345" t="str">
            <v>In progress of translating…(345)</v>
          </cell>
        </row>
        <row r="346">
          <cell r="A346" t="str">
            <v>CharName_DualWarrior</v>
          </cell>
          <cell r="B346">
            <v>1</v>
          </cell>
          <cell r="C346" t="str">
            <v>듀얼워리어</v>
          </cell>
          <cell r="D346" t="str">
            <v>DualWarrior</v>
          </cell>
        </row>
        <row r="347">
          <cell r="A347" t="str">
            <v>CharDesc_DualWarrior</v>
          </cell>
          <cell r="B347">
            <v>1</v>
          </cell>
          <cell r="C347" t="str">
            <v>듀얼워리어의 설명 우다다다
멀티타겟 프리셋으로 공격한다</v>
          </cell>
          <cell r="D347" t="str">
            <v>In progress of translating…(347)</v>
          </cell>
        </row>
        <row r="348">
          <cell r="A348" t="str">
            <v>CharName_GloryArmor</v>
          </cell>
          <cell r="B348">
            <v>1</v>
          </cell>
          <cell r="C348" t="str">
            <v>글로리아머</v>
          </cell>
          <cell r="D348" t="str">
            <v>GloryArmor</v>
          </cell>
        </row>
        <row r="349">
          <cell r="A349" t="str">
            <v>CharDesc_GloryArmor</v>
          </cell>
          <cell r="B349">
            <v>1</v>
          </cell>
          <cell r="C349" t="str">
            <v>글로리아머의 설명 우다다다
멀티타겟 프리셋으로 공격한다</v>
          </cell>
          <cell r="D349" t="str">
            <v>In progress of translating…(349)</v>
          </cell>
        </row>
        <row r="350">
          <cell r="A350" t="str">
            <v>CharName_RpgKnight</v>
          </cell>
          <cell r="B350">
            <v>1</v>
          </cell>
          <cell r="C350" t="str">
            <v>RPG나이트</v>
          </cell>
          <cell r="D350" t="str">
            <v>RpgKnight</v>
          </cell>
        </row>
        <row r="351">
          <cell r="A351" t="str">
            <v>CharDesc_RpgKnight</v>
          </cell>
          <cell r="B351">
            <v>1</v>
          </cell>
          <cell r="C351" t="str">
            <v>RPG나이트의 설명 우다다다
멀티타겟 프리셋으로 공격한다</v>
          </cell>
          <cell r="D351" t="str">
            <v>In progress of translating…(351)</v>
          </cell>
        </row>
        <row r="352">
          <cell r="A352" t="str">
            <v>CharName_DemonHuntress</v>
          </cell>
          <cell r="B352">
            <v>1</v>
          </cell>
          <cell r="C352" t="str">
            <v>데몬헌트리스</v>
          </cell>
          <cell r="D352" t="str">
            <v>DemonHuntress</v>
          </cell>
        </row>
        <row r="353">
          <cell r="A353" t="str">
            <v>CharDesc_DemonHuntress</v>
          </cell>
          <cell r="B353">
            <v>1</v>
          </cell>
          <cell r="C353" t="str">
            <v>데몬헌트리스의 설명 우다다다
멀티타겟 프리셋으로 공격한다</v>
          </cell>
          <cell r="D353" t="str">
            <v>In progress of translating…(353)</v>
          </cell>
        </row>
        <row r="354">
          <cell r="A354" t="str">
            <v>CharName_MobileFemale</v>
          </cell>
          <cell r="B354">
            <v>1</v>
          </cell>
          <cell r="C354" t="str">
            <v>모바일피메일</v>
          </cell>
          <cell r="D354" t="str">
            <v>MobileFemale</v>
          </cell>
        </row>
        <row r="355">
          <cell r="A355" t="str">
            <v>CharDesc_MobileFemale</v>
          </cell>
          <cell r="B355">
            <v>1</v>
          </cell>
          <cell r="C355" t="str">
            <v>모바일피메일의 설명 우다다다
멀티타겟 프리셋으로 공격한다</v>
          </cell>
          <cell r="D355" t="str">
            <v>In progress of translating…(355)</v>
          </cell>
        </row>
        <row r="356">
          <cell r="A356" t="str">
            <v>CharName_CyborgCharacter</v>
          </cell>
          <cell r="B356">
            <v>1</v>
          </cell>
          <cell r="C356" t="str">
            <v>사이보그캐릭터</v>
          </cell>
          <cell r="D356" t="str">
            <v>CyborgCharacter</v>
          </cell>
        </row>
        <row r="357">
          <cell r="A357" t="str">
            <v>CharDesc_CyborgCharacter</v>
          </cell>
          <cell r="B357">
            <v>1</v>
          </cell>
          <cell r="C357" t="str">
            <v>사이보그캐릭터의 설명 우다다다
멀티타겟 프리셋으로 공격한다</v>
          </cell>
          <cell r="D357" t="str">
            <v>In progress of translating…(357)</v>
          </cell>
        </row>
        <row r="358">
          <cell r="A358" t="str">
            <v>CharName_SandWarrior</v>
          </cell>
          <cell r="B358">
            <v>1</v>
          </cell>
          <cell r="C358" t="str">
            <v>샌드워리어</v>
          </cell>
          <cell r="D358" t="str">
            <v>SandWarrior</v>
          </cell>
        </row>
        <row r="359">
          <cell r="A359" t="str">
            <v>CharDesc_SandWarrior</v>
          </cell>
          <cell r="B359">
            <v>1</v>
          </cell>
          <cell r="C359" t="str">
            <v>샌드워리어의 설명 우다다다
멀티타겟 프리셋으로 공격한다</v>
          </cell>
          <cell r="D359" t="str">
            <v>In progress of translating…(359)</v>
          </cell>
        </row>
        <row r="360">
          <cell r="A360" t="str">
            <v>CharName_BladeFanDancer</v>
          </cell>
          <cell r="B360">
            <v>1</v>
          </cell>
          <cell r="C360" t="str">
            <v>블레이드팬댄서</v>
          </cell>
          <cell r="D360" t="str">
            <v>BladeFanDancer</v>
          </cell>
        </row>
        <row r="361">
          <cell r="A361" t="str">
            <v>CharDesc_BladeFanDancer</v>
          </cell>
          <cell r="B361">
            <v>1</v>
          </cell>
          <cell r="C361" t="str">
            <v>블레이드팬댄서의 설명 우다다다
멀티타겟 프리셋으로 공격한다</v>
          </cell>
          <cell r="D361" t="str">
            <v>In progress of translating…(361)</v>
          </cell>
        </row>
        <row r="362">
          <cell r="A362" t="str">
            <v>CharName_Syria</v>
          </cell>
          <cell r="B362">
            <v>1</v>
          </cell>
          <cell r="C362" t="str">
            <v>시리아</v>
          </cell>
          <cell r="D362" t="str">
            <v>Syria</v>
          </cell>
        </row>
        <row r="363">
          <cell r="A363" t="str">
            <v>CharDesc_Syria</v>
          </cell>
          <cell r="B363">
            <v>1</v>
          </cell>
          <cell r="C363" t="str">
            <v>시리아의 설명 우다다다
멀티타겟 프리셋으로 공격한다</v>
          </cell>
          <cell r="D363" t="str">
            <v>In progress of translating…(363)</v>
          </cell>
        </row>
        <row r="364">
          <cell r="A364" t="str">
            <v>CharName_Linhi</v>
          </cell>
          <cell r="B364">
            <v>1</v>
          </cell>
          <cell r="C364" t="str">
            <v>린하이</v>
          </cell>
          <cell r="D364" t="str">
            <v>Linhi</v>
          </cell>
        </row>
        <row r="365">
          <cell r="A365" t="str">
            <v>CharDesc_Linhi</v>
          </cell>
          <cell r="B365">
            <v>1</v>
          </cell>
          <cell r="C365" t="str">
            <v>린하이의 설명 우다다다
멀티타겟 프리셋으로 공격한다</v>
          </cell>
          <cell r="D365" t="str">
            <v>In progress of translating…(365)</v>
          </cell>
        </row>
        <row r="366">
          <cell r="A366" t="str">
            <v>CharName_NecromancerFour</v>
          </cell>
          <cell r="B366">
            <v>1</v>
          </cell>
          <cell r="C366" t="str">
            <v>네크로맨서포</v>
          </cell>
          <cell r="D366" t="str">
            <v>NecromancerFour</v>
          </cell>
        </row>
        <row r="367">
          <cell r="A367" t="str">
            <v>CharDesc_NecromancerFour</v>
          </cell>
          <cell r="B367">
            <v>1</v>
          </cell>
          <cell r="C367" t="str">
            <v>네크로맨서포의 설명 우다다다
멀티타겟 프리셋으로 공격한다</v>
          </cell>
          <cell r="D367" t="str">
            <v>In progress of translating…(367)</v>
          </cell>
        </row>
        <row r="368">
          <cell r="A368" t="str">
            <v>CharName_GirlWarrior</v>
          </cell>
          <cell r="B368">
            <v>1</v>
          </cell>
          <cell r="C368" t="str">
            <v>걸워리어</v>
          </cell>
          <cell r="D368" t="str">
            <v>GirlWarrior</v>
          </cell>
        </row>
        <row r="369">
          <cell r="A369" t="str">
            <v>CharDesc_GirlWarrior</v>
          </cell>
          <cell r="B369">
            <v>1</v>
          </cell>
          <cell r="C369" t="str">
            <v>걸워리어의 설명 우다다다
멀티타겟 프리셋으로 공격한다</v>
          </cell>
          <cell r="D369" t="str">
            <v>In progress of translating…(369)</v>
          </cell>
        </row>
        <row r="370">
          <cell r="A370" t="str">
            <v>CharName_GirlArcher</v>
          </cell>
          <cell r="B370">
            <v>1</v>
          </cell>
          <cell r="C370" t="str">
            <v>걸아처</v>
          </cell>
          <cell r="D370" t="str">
            <v>GirlArcher</v>
          </cell>
        </row>
        <row r="371">
          <cell r="A371" t="str">
            <v>CharDesc_GirlArcher</v>
          </cell>
          <cell r="B371">
            <v>1</v>
          </cell>
          <cell r="C371" t="str">
            <v>걸아처의 설명 우다다다
멀티타겟 프리셋으로 공격한다</v>
          </cell>
          <cell r="D371" t="str">
            <v>In progress of translating…(371)</v>
          </cell>
        </row>
        <row r="372">
          <cell r="A372" t="str">
            <v>CharName_EnergyShieldRobot</v>
          </cell>
          <cell r="B372">
            <v>1</v>
          </cell>
          <cell r="C372" t="str">
            <v>에너지실드로봇</v>
          </cell>
          <cell r="D372" t="str">
            <v>EnergyShieldRobot</v>
          </cell>
        </row>
        <row r="373">
          <cell r="A373" t="str">
            <v>CharDesc_EnergyShieldRobot</v>
          </cell>
          <cell r="B373">
            <v>1</v>
          </cell>
          <cell r="C373" t="str">
            <v>에너지실드로봇의 설명 우다다다
멀티타겟 프리셋으로 공격한다</v>
          </cell>
          <cell r="D373" t="str">
            <v>In progress of translating…(373)</v>
          </cell>
        </row>
        <row r="374">
          <cell r="A374" t="str">
            <v>CharName_IceMagician</v>
          </cell>
          <cell r="B374">
            <v>1</v>
          </cell>
          <cell r="C374" t="str">
            <v>아이스매지션</v>
          </cell>
          <cell r="D374" t="str">
            <v>IceMagician</v>
          </cell>
        </row>
        <row r="375">
          <cell r="A375" t="str">
            <v>CharDesc_IceMagician</v>
          </cell>
          <cell r="B375">
            <v>1</v>
          </cell>
          <cell r="C375" t="str">
            <v>아이스매지션의 설명 우다다다
멀티타겟 프리셋으로 공격한다</v>
          </cell>
          <cell r="D375" t="str">
            <v>In progress of translating…(375)</v>
          </cell>
        </row>
        <row r="376">
          <cell r="A376" t="str">
            <v>CharName_AngelicWarrior</v>
          </cell>
          <cell r="B376">
            <v>1</v>
          </cell>
          <cell r="C376" t="str">
            <v>앤젤릭워리어</v>
          </cell>
          <cell r="D376" t="str">
            <v>AngelicWarrior</v>
          </cell>
        </row>
        <row r="377">
          <cell r="A377" t="str">
            <v>CharDesc_AngelicWarrior</v>
          </cell>
          <cell r="B377">
            <v>1</v>
          </cell>
          <cell r="C377" t="str">
            <v>앤젤릭워리어의 설명 우다다다
멀티타겟 프리셋으로 공격한다</v>
          </cell>
          <cell r="D377" t="str">
            <v>In progress of translating…(377)</v>
          </cell>
        </row>
        <row r="378">
          <cell r="A378" t="str">
            <v>BossName_SlimeRabbit</v>
          </cell>
          <cell r="B378">
            <v>1</v>
          </cell>
          <cell r="C378" t="str">
            <v>초록 토끼귀 슬라임</v>
          </cell>
          <cell r="D378" t="str">
            <v>Green Rabbit Slime</v>
          </cell>
        </row>
        <row r="379">
          <cell r="A379" t="str">
            <v>BossName_SlimeRabbit_Red</v>
          </cell>
          <cell r="B379">
            <v>1</v>
          </cell>
          <cell r="C379" t="str">
            <v>붉은 토끼귀 슬라임</v>
          </cell>
          <cell r="D379" t="str">
            <v>Red Rabbit Slime</v>
          </cell>
        </row>
        <row r="380">
          <cell r="A380" t="str">
            <v>BossName_TerribleStump_Purple</v>
          </cell>
          <cell r="B380">
            <v>1</v>
          </cell>
          <cell r="C380" t="str">
            <v>나무귀신</v>
          </cell>
          <cell r="D380" t="str">
            <v>Terrible Stump</v>
          </cell>
        </row>
        <row r="381">
          <cell r="A381" t="str">
            <v>BossName_PolygonalMetalon_Red</v>
          </cell>
          <cell r="B381">
            <v>1</v>
          </cell>
          <cell r="C381" t="str">
            <v>외뿔 풍뎅이</v>
          </cell>
          <cell r="D381" t="str">
            <v>In progress of translating…(381)</v>
          </cell>
        </row>
        <row r="382">
          <cell r="A382" t="str">
            <v>BossName_SpiritKing</v>
          </cell>
          <cell r="B382">
            <v>1</v>
          </cell>
          <cell r="C382" t="str">
            <v>스피릿 킹</v>
          </cell>
          <cell r="D382" t="str">
            <v>Spirit King</v>
          </cell>
        </row>
        <row r="383">
          <cell r="A383" t="str">
            <v>BossName_RpgDemon_Violet</v>
          </cell>
          <cell r="B383">
            <v>1</v>
          </cell>
          <cell r="C383" t="str">
            <v>알피지데몬</v>
          </cell>
          <cell r="D383" t="str">
            <v>In progress of translating…(383)</v>
          </cell>
        </row>
        <row r="384">
          <cell r="A384" t="str">
            <v>BossName_BigBatCrab</v>
          </cell>
          <cell r="B384">
            <v>1</v>
          </cell>
          <cell r="C384" t="str">
            <v>빅뱃크랩</v>
          </cell>
          <cell r="D384" t="str">
            <v>In progress of translating…(384)</v>
          </cell>
        </row>
        <row r="385">
          <cell r="A385" t="str">
            <v>BossName_CreatureStump_Brown</v>
          </cell>
          <cell r="B385">
            <v>1</v>
          </cell>
          <cell r="C385" t="str">
            <v>크리처스텀프브라운</v>
          </cell>
          <cell r="D385" t="str">
            <v>In progress of translating…(385)</v>
          </cell>
        </row>
        <row r="386">
          <cell r="A386" t="str">
            <v>BossName_CuteUniq</v>
          </cell>
          <cell r="B386">
            <v>1</v>
          </cell>
          <cell r="C386" t="str">
            <v>유니콘</v>
          </cell>
          <cell r="D386" t="str">
            <v>In progress of translating…(386)</v>
          </cell>
        </row>
        <row r="387">
          <cell r="A387" t="str">
            <v>BossName_RobotSphere</v>
          </cell>
          <cell r="B387">
            <v>1</v>
          </cell>
          <cell r="C387" t="str">
            <v>로봇스피어</v>
          </cell>
          <cell r="D387" t="str">
            <v>In progress of translating…(387)</v>
          </cell>
        </row>
        <row r="388">
          <cell r="A388" t="str">
            <v>BossDesc_SlimeRabbit</v>
          </cell>
          <cell r="B388">
            <v>1</v>
          </cell>
          <cell r="C388" t="str">
            <v>친구들을 계속 불러내는 슬라임 무리입니다. 광역 공격을 할 수 있는 {0} 등 캐릭터를 사용하세요!</v>
          </cell>
          <cell r="D388" t="str">
            <v>In progress of translating…(388)</v>
          </cell>
        </row>
        <row r="389">
          <cell r="A389" t="str">
            <v>BossDesc_SlimeRabbit_Red</v>
          </cell>
          <cell r="B389">
            <v>1</v>
          </cell>
          <cell r="C389" t="str">
            <v>좀 더 공격적인 슬라임 무리입니다. 광역 공격을 할 수 있는 {0} 등 캐릭터를 사용하세요!</v>
          </cell>
          <cell r="D389" t="str">
            <v>In progress of translating…(389)</v>
          </cell>
        </row>
        <row r="390">
          <cell r="A390" t="str">
            <v>BossDesc_TerribleStump_Purple</v>
          </cell>
          <cell r="B390">
            <v>1</v>
          </cell>
          <cell r="C390" t="str">
            <v>화가 단단히 난 듯한 나무 귀신입니다. {0} 등 단일 개체에게 강한 캐릭터로 저지하세요!</v>
          </cell>
          <cell r="D390" t="str">
            <v>In progress of translating…(390)</v>
          </cell>
        </row>
        <row r="391">
          <cell r="A391" t="str">
            <v>BossDesc_PolygonalMetalon_Red</v>
          </cell>
          <cell r="B391">
            <v>1</v>
          </cell>
          <cell r="C391" t="str">
            <v>거대한 몸집의 풍뎅이네요. {0} 등 단일 개체에게 강한 캐릭터로 저지하세요!</v>
          </cell>
          <cell r="D391" t="str">
            <v>In progress of translating…(391)</v>
          </cell>
        </row>
        <row r="392">
          <cell r="A392" t="str">
            <v>BossDesc_SpiritKing</v>
          </cell>
          <cell r="B392">
            <v>1</v>
          </cell>
          <cell r="C392" t="str">
            <v>무시무시한 눈빛과 거대한 몸집을 가진 스피릿 킹입니다. {0} 등 큰 개체에게 공격할 수 있는 캐릭터를 써보세요!</v>
          </cell>
          <cell r="D392" t="str">
            <v>In progress of translating…(392)</v>
          </cell>
        </row>
        <row r="393">
          <cell r="A393" t="str">
            <v>BossDesc_RpgDemon_Violet</v>
          </cell>
          <cell r="B393">
            <v>1</v>
          </cell>
          <cell r="C393" t="str">
            <v>단일 공격을 할 수 있는 {0} 등 캐릭터를 사용하세요!</v>
          </cell>
          <cell r="D393" t="str">
            <v>In progress of translating…(393)</v>
          </cell>
        </row>
        <row r="394">
          <cell r="A394" t="str">
            <v>BossDesc_BigBatCrab</v>
          </cell>
          <cell r="B394">
            <v>1</v>
          </cell>
          <cell r="C394" t="str">
            <v>단일 공격을 할 수 있는 {0} 등 캐릭터를 사용하세요!</v>
          </cell>
          <cell r="D394" t="str">
            <v>In progress of translating…(394)</v>
          </cell>
        </row>
        <row r="395">
          <cell r="A395" t="str">
            <v>BossDesc_CreatureStump_Brown</v>
          </cell>
          <cell r="B395">
            <v>1</v>
          </cell>
          <cell r="C395" t="str">
            <v>떼로 몰려오네요. {0} 등 광역 개체에게 강한 캐릭터로 저지하세요!</v>
          </cell>
          <cell r="D395" t="str">
            <v>In progress of translating…(395)</v>
          </cell>
        </row>
        <row r="396">
          <cell r="A396" t="str">
            <v>BossDesc_CuteUniq</v>
          </cell>
          <cell r="B396">
            <v>1</v>
          </cell>
          <cell r="C396" t="str">
            <v>돌진하여 공격하는 강력한 몬스터예요. {0} 등 근거리에서 강한 캐릭터로 저지하세요!</v>
          </cell>
          <cell r="D396" t="str">
            <v>In progress of translating…(396)</v>
          </cell>
        </row>
        <row r="397">
          <cell r="A397" t="str">
            <v>BossDesc_RobotSphere</v>
          </cell>
          <cell r="B397">
            <v>1</v>
          </cell>
          <cell r="C397" t="str">
            <v>데굴데굴 굴러다니는 로봇이에요. {0} 등 근거리에서 강한 캐릭터를 써보세요!</v>
          </cell>
          <cell r="D397" t="str">
            <v>In progress of translating…(397)</v>
          </cell>
        </row>
        <row r="398">
          <cell r="A398" t="str">
            <v>PenaltyUIName_One</v>
          </cell>
          <cell r="B398">
            <v>1</v>
          </cell>
          <cell r="C398" t="str">
            <v>&lt;color=#FF0000&gt;{0}&lt;/color&gt; 계열 캐릭터의 &lt;color=#FF0000&gt;대미지 피해 {1}배&lt;/color&gt;</v>
          </cell>
          <cell r="D398" t="str">
            <v>In progress of translating…(398)</v>
          </cell>
        </row>
        <row r="399">
          <cell r="A399" t="str">
            <v>PenaltyUIMind_One</v>
          </cell>
          <cell r="B399">
            <v>1</v>
          </cell>
          <cell r="C399" t="str">
            <v>던전의 으스스한 기운으로 &lt;color=#FF0000&gt;{0}&lt;/color&gt; 계열이 &lt;color=#FF0000&gt;더 많은 대미지&lt;/color&gt;를 입게 됩니다</v>
          </cell>
          <cell r="D399" t="str">
            <v>In progress of translating…(399)</v>
          </cell>
        </row>
        <row r="400">
          <cell r="A400" t="str">
            <v>PenaltyUIRepre_OneOfTwo</v>
          </cell>
          <cell r="B400">
            <v>1</v>
          </cell>
          <cell r="C400" t="str">
            <v>&lt;color=#FF0000&gt;{0}&lt;/color&gt; 또는 &lt;color=#FF0000&gt;{1}&lt;/color&gt; 계열 캐릭터의 &lt;color=#FF0000&gt;대미지 피해 {2}배&lt;/color&gt;</v>
          </cell>
          <cell r="D400" t="str">
            <v>In progress of translating…(400)</v>
          </cell>
        </row>
        <row r="401">
          <cell r="A401" t="str">
            <v>PenaltyUIName_Two</v>
          </cell>
          <cell r="B401">
            <v>1</v>
          </cell>
          <cell r="C401" t="str">
            <v>&lt;color=#FF0000&gt;{0}&lt;/color&gt;, &lt;color=#FF0000&gt;{1}&lt;/color&gt; 계열 캐릭터의 &lt;color=#FF0000&gt;대미지 피해 {2}배&lt;/color&gt;</v>
          </cell>
          <cell r="D401" t="str">
            <v>In progress of translating…(401)</v>
          </cell>
        </row>
        <row r="402">
          <cell r="A402" t="str">
            <v>PenaltyUIMind_Two</v>
          </cell>
          <cell r="B402">
            <v>1</v>
          </cell>
          <cell r="C402" t="str">
            <v>던전의 으스스한 기운으로 &lt;color=#FF0000&gt;{0}&lt;/color&gt;, &lt;color=#FF0000&gt;{1}&lt;/color&gt; 계열이 &lt;color=#FF0000&gt;더 많은 대미지&lt;/color&gt;를 입게 됩니다</v>
          </cell>
          <cell r="D402" t="str">
            <v>In progress of translating…(402)</v>
          </cell>
        </row>
        <row r="403">
          <cell r="A403" t="str">
            <v>PenaltyUIRepre_TwoOfFour</v>
          </cell>
          <cell r="B403">
            <v>1</v>
          </cell>
          <cell r="C403" t="str">
            <v>&lt;color=#FF0000&gt;{0}&lt;/color&gt;, &lt;color=#FF0000&gt;{1}&lt;/color&gt;, &lt;color=#FF0000&gt;{2}&lt;/color&gt;, &lt;color=#FF0000&gt;{3}&lt;/color&gt; 계열 중 &lt;color=#FF0000&gt;{4} 계열&lt;/color&gt; 캐릭터의 &lt;color=#FF0000&gt;대미지 피해 {5}배&lt;/color&gt;</v>
          </cell>
          <cell r="D403" t="str">
            <v>In progress of translating…(403)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T30"/>
  <sheetViews>
    <sheetView workbookViewId="0"/>
    <sheetView workbookViewId="1">
      <selection activeCell="T13" sqref="T13"/>
    </sheetView>
  </sheetViews>
  <sheetFormatPr defaultRowHeight="16.5" outlineLevelCol="1" x14ac:dyDescent="0.3"/>
  <cols>
    <col min="5" max="5" width="16.75" customWidth="1"/>
    <col min="6" max="6" width="17.75" customWidth="1" outlineLevel="1"/>
    <col min="7" max="7" width="17.75" customWidth="1"/>
    <col min="8" max="8" width="17.75" customWidth="1" outlineLevel="1"/>
    <col min="9" max="9" width="8.375" customWidth="1"/>
    <col min="10" max="10" width="9.875" customWidth="1" outlineLevel="1"/>
    <col min="11" max="15" width="8.625" customWidth="1" outlineLevel="1"/>
    <col min="17" max="17" width="16" customWidth="1" outlineLevel="1"/>
    <col min="19" max="19" width="16" customWidth="1" outlineLevel="1"/>
    <col min="20" max="20" width="9" customWidth="1" outlineLevel="1"/>
  </cols>
  <sheetData>
    <row r="1" spans="1:20" ht="27" customHeight="1" x14ac:dyDescent="0.3">
      <c r="A1" t="s">
        <v>0</v>
      </c>
      <c r="B1" t="s">
        <v>135</v>
      </c>
      <c r="C1" t="s">
        <v>110</v>
      </c>
      <c r="D1" t="s">
        <v>475</v>
      </c>
      <c r="E1" t="s">
        <v>136</v>
      </c>
      <c r="F1" t="s">
        <v>134</v>
      </c>
      <c r="G1" t="s">
        <v>112</v>
      </c>
      <c r="H1" t="s">
        <v>134</v>
      </c>
      <c r="I1" t="s">
        <v>111</v>
      </c>
      <c r="J1" t="s">
        <v>229</v>
      </c>
      <c r="K1" t="s">
        <v>230</v>
      </c>
      <c r="L1" t="s">
        <v>362</v>
      </c>
      <c r="M1" t="s">
        <v>363</v>
      </c>
      <c r="N1" t="s">
        <v>364</v>
      </c>
      <c r="O1" t="s">
        <v>365</v>
      </c>
      <c r="Q1" t="s">
        <v>228</v>
      </c>
      <c r="S1" t="s">
        <v>238</v>
      </c>
      <c r="T1">
        <v>5</v>
      </c>
    </row>
    <row r="2" spans="1:20" x14ac:dyDescent="0.3">
      <c r="A2">
        <v>1</v>
      </c>
      <c r="B2">
        <v>50</v>
      </c>
      <c r="C2">
        <v>1</v>
      </c>
      <c r="D2">
        <f t="shared" ref="D2:D4" si="0">C2+2</f>
        <v>3</v>
      </c>
      <c r="E2" t="s">
        <v>171</v>
      </c>
      <c r="F2" t="str">
        <f>IF(ISBLANK(E2),"",
IFERROR(VLOOKUP(E2,[1]StringTable!$1:$1048576,MATCH([1]StringTable!$B$1,[1]StringTable!$1:$1,0),0),
IFERROR(VLOOKUP(E2,[1]InApkStringTable!$1:$1048576,MATCH([1]InApkStringTable!$B$1,[1]InApkStringTable!$1:$1,0),0),
"스트링없음")))</f>
        <v>드넓은 평야</v>
      </c>
      <c r="G2" t="s">
        <v>113</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75</v>
      </c>
      <c r="N2">
        <f>IF(ISBLANK(L2),J2,L2)</f>
        <v>180</v>
      </c>
      <c r="O2">
        <f t="shared" ref="O2:O30" si="1">IF(ISBLANK(M2),K2,M2)</f>
        <v>75</v>
      </c>
      <c r="Q2">
        <v>1.2</v>
      </c>
      <c r="S2" t="s">
        <v>237</v>
      </c>
      <c r="T2">
        <v>0</v>
      </c>
    </row>
    <row r="3" spans="1:20" x14ac:dyDescent="0.3">
      <c r="A3">
        <v>2</v>
      </c>
      <c r="B3">
        <v>50</v>
      </c>
      <c r="C3">
        <v>1</v>
      </c>
      <c r="D3">
        <f t="shared" si="0"/>
        <v>3</v>
      </c>
      <c r="E3" t="s">
        <v>172</v>
      </c>
      <c r="F3" t="str">
        <f>IF(ISBLANK(E3),"",
IFERROR(VLOOKUP(E3,[1]StringTable!$1:$1048576,MATCH([1]StringTable!$B$1,[1]StringTable!$1:$1,0),0),
IFERROR(VLOOKUP(E3,[1]InApkStringTable!$1:$1048576,MATCH([1]InApkStringTable!$B$1,[1]InApkStringTable!$1:$1,0),0),
"스트링없음")))</f>
        <v>드넓은 평야2</v>
      </c>
      <c r="G3" t="s">
        <v>114</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112.5</v>
      </c>
      <c r="N3">
        <f t="shared" ref="N3:N30" si="2">IF(ISBLANK(L3),J3,L3)</f>
        <v>270</v>
      </c>
      <c r="O3">
        <f t="shared" si="1"/>
        <v>112.5</v>
      </c>
      <c r="S3" t="s">
        <v>239</v>
      </c>
      <c r="T3">
        <v>1</v>
      </c>
    </row>
    <row r="4" spans="1:20" x14ac:dyDescent="0.3">
      <c r="A4">
        <v>3</v>
      </c>
      <c r="B4">
        <v>50</v>
      </c>
      <c r="C4">
        <v>2</v>
      </c>
      <c r="D4">
        <f t="shared" si="0"/>
        <v>4</v>
      </c>
      <c r="E4" t="s">
        <v>173</v>
      </c>
      <c r="F4" t="str">
        <f>IF(ISBLANK(E4),"",
IFERROR(VLOOKUP(E4,[1]StringTable!$1:$1048576,MATCH([1]StringTable!$B$1,[1]StringTable!$1:$1,0),0),
IFERROR(VLOOKUP(E4,[1]InApkStringTable!$1:$1048576,MATCH([1]InApkStringTable!$B$1,[1]InApkStringTable!$1:$1,0),0),
"스트링없음")))</f>
        <v>드넓은 평야3</v>
      </c>
      <c r="G4" t="s">
        <v>115</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168.75</v>
      </c>
      <c r="N4">
        <f t="shared" si="2"/>
        <v>405</v>
      </c>
      <c r="O4">
        <f t="shared" si="1"/>
        <v>168.75</v>
      </c>
      <c r="Q4" t="s">
        <v>226</v>
      </c>
      <c r="S4" t="s">
        <v>240</v>
      </c>
      <c r="T4">
        <v>1</v>
      </c>
    </row>
    <row r="5" spans="1:20" x14ac:dyDescent="0.3">
      <c r="A5">
        <v>4</v>
      </c>
      <c r="B5">
        <v>50</v>
      </c>
      <c r="C5">
        <v>2</v>
      </c>
      <c r="D5">
        <f t="shared" ref="D5:D7" si="5">C5+3</f>
        <v>5</v>
      </c>
      <c r="E5" t="s">
        <v>174</v>
      </c>
      <c r="F5" t="str">
        <f>IF(ISBLANK(E5),"",
IFERROR(VLOOKUP(E5,[1]StringTable!$1:$1048576,MATCH([1]StringTable!$B$1,[1]StringTable!$1:$1,0),0),
IFERROR(VLOOKUP(E5,[1]InApkStringTable!$1:$1048576,MATCH([1]InApkStringTable!$B$1,[1]InApkStringTable!$1:$1,0),0),
"스트링없음")))</f>
        <v>드넓은 평야4</v>
      </c>
      <c r="G5" t="s">
        <v>116</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253.125</v>
      </c>
      <c r="N5">
        <f t="shared" si="2"/>
        <v>607.5</v>
      </c>
      <c r="O5">
        <f t="shared" si="1"/>
        <v>253.125</v>
      </c>
      <c r="Q5">
        <v>8</v>
      </c>
      <c r="S5" t="s">
        <v>241</v>
      </c>
      <c r="T5">
        <v>0.2</v>
      </c>
    </row>
    <row r="6" spans="1:20" x14ac:dyDescent="0.3">
      <c r="A6">
        <v>5</v>
      </c>
      <c r="B6">
        <v>50</v>
      </c>
      <c r="C6">
        <v>3</v>
      </c>
      <c r="D6">
        <f t="shared" si="5"/>
        <v>6</v>
      </c>
      <c r="E6" t="s">
        <v>175</v>
      </c>
      <c r="F6" t="str">
        <f>IF(ISBLANK(E6),"",
IFERROR(VLOOKUP(E6,[1]StringTable!$1:$1048576,MATCH([1]StringTable!$B$1,[1]StringTable!$1:$1,0),0),
IFERROR(VLOOKUP(E6,[1]InApkStringTable!$1:$1048576,MATCH([1]InApkStringTable!$B$1,[1]InApkStringTable!$1:$1,0),0),
"스트링없음")))</f>
        <v>드넓은 평야5</v>
      </c>
      <c r="G6" t="s">
        <v>117</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379.6875</v>
      </c>
      <c r="N6">
        <f t="shared" si="2"/>
        <v>911.25</v>
      </c>
      <c r="O6">
        <f t="shared" si="1"/>
        <v>379.6875</v>
      </c>
      <c r="S6" t="s">
        <v>242</v>
      </c>
      <c r="T6">
        <v>7.4999999999999997E-2</v>
      </c>
    </row>
    <row r="7" spans="1:20" x14ac:dyDescent="0.3">
      <c r="A7">
        <v>6</v>
      </c>
      <c r="B7">
        <v>50</v>
      </c>
      <c r="C7">
        <v>3</v>
      </c>
      <c r="D7">
        <f t="shared" si="5"/>
        <v>6</v>
      </c>
      <c r="E7" t="s">
        <v>176</v>
      </c>
      <c r="F7" t="str">
        <f>IF(ISBLANK(E7),"",
IFERROR(VLOOKUP(E7,[1]StringTable!$1:$1048576,MATCH([1]StringTable!$B$1,[1]StringTable!$1:$1,0),0),
IFERROR(VLOOKUP(E7,[1]InApkStringTable!$1:$1048576,MATCH([1]InApkStringTable!$B$1,[1]InApkStringTable!$1:$1,0),0),
"스트링없음")))</f>
        <v>드넓은 평야6</v>
      </c>
      <c r="G7" t="s">
        <v>118</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569.53125</v>
      </c>
      <c r="N7">
        <f t="shared" si="2"/>
        <v>1366.875</v>
      </c>
      <c r="O7">
        <f t="shared" si="1"/>
        <v>569.53125</v>
      </c>
      <c r="Q7" t="s">
        <v>227</v>
      </c>
    </row>
    <row r="8" spans="1:20" x14ac:dyDescent="0.3">
      <c r="A8">
        <v>7</v>
      </c>
      <c r="B8">
        <v>6</v>
      </c>
      <c r="C8">
        <v>4</v>
      </c>
      <c r="D8">
        <f t="shared" ref="D8:D9" si="6">C8+4</f>
        <v>8</v>
      </c>
      <c r="E8" t="s">
        <v>177</v>
      </c>
      <c r="F8" t="str">
        <f>IF(ISBLANK(E8),"",
IFERROR(VLOOKUP(E8,[1]StringTable!$1:$1048576,MATCH([1]StringTable!$B$1,[1]StringTable!$1:$1,0),0),
IFERROR(VLOOKUP(E8,[1]InApkStringTable!$1:$1048576,MATCH([1]InApkStringTable!$B$1,[1]InApkStringTable!$1:$1,0),0),
"스트링없음")))</f>
        <v>드넓은 평야7</v>
      </c>
      <c r="G8" t="s">
        <v>119</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854.296875</v>
      </c>
      <c r="N8">
        <f t="shared" si="2"/>
        <v>2050.3125</v>
      </c>
      <c r="O8">
        <f t="shared" si="1"/>
        <v>854.296875</v>
      </c>
      <c r="Q8">
        <f>1/Q5</f>
        <v>0.125</v>
      </c>
      <c r="S8" t="s">
        <v>245</v>
      </c>
      <c r="T8">
        <v>0</v>
      </c>
    </row>
    <row r="9" spans="1:20" x14ac:dyDescent="0.3">
      <c r="A9">
        <v>8</v>
      </c>
      <c r="B9">
        <v>50</v>
      </c>
      <c r="C9">
        <v>4</v>
      </c>
      <c r="D9">
        <f t="shared" si="6"/>
        <v>8</v>
      </c>
      <c r="E9" t="s">
        <v>178</v>
      </c>
      <c r="F9" t="str">
        <f>IF(ISBLANK(E9),"",
IFERROR(VLOOKUP(E9,[1]StringTable!$1:$1048576,MATCH([1]StringTable!$B$1,[1]StringTable!$1:$1,0),0),
IFERROR(VLOOKUP(E9,[1]InApkStringTable!$1:$1048576,MATCH([1]InApkStringTable!$B$1,[1]InApkStringTable!$1:$1,0),0),
"스트링없음")))</f>
        <v>드넓은 평야8</v>
      </c>
      <c r="G9" t="s">
        <v>120</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1281.4453125</v>
      </c>
      <c r="N9">
        <f t="shared" si="2"/>
        <v>3075.46875</v>
      </c>
      <c r="O9">
        <f t="shared" si="1"/>
        <v>1281.4453125</v>
      </c>
      <c r="S9" t="s">
        <v>246</v>
      </c>
      <c r="T9">
        <v>-1</v>
      </c>
    </row>
    <row r="10" spans="1:20" x14ac:dyDescent="0.3">
      <c r="A10">
        <v>9</v>
      </c>
      <c r="B10">
        <v>50</v>
      </c>
      <c r="C10">
        <v>4</v>
      </c>
      <c r="D10">
        <f t="shared" ref="D10:D11" si="7">C10+5</f>
        <v>9</v>
      </c>
      <c r="E10" t="s">
        <v>179</v>
      </c>
      <c r="F10" t="str">
        <f>IF(ISBLANK(E10),"",
IFERROR(VLOOKUP(E10,[1]StringTable!$1:$1048576,MATCH([1]StringTable!$B$1,[1]StringTable!$1:$1,0),0),
IFERROR(VLOOKUP(E10,[1]InApkStringTable!$1:$1048576,MATCH([1]InApkStringTable!$B$1,[1]InApkStringTable!$1:$1,0),0),
"스트링없음")))</f>
        <v>드넓은 평야9</v>
      </c>
      <c r="G10" t="s">
        <v>121</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1922.16796875</v>
      </c>
      <c r="N10">
        <f t="shared" si="2"/>
        <v>4613.203125</v>
      </c>
      <c r="O10">
        <f t="shared" si="1"/>
        <v>1922.16796875</v>
      </c>
      <c r="Q10" t="s">
        <v>231</v>
      </c>
      <c r="S10" t="s">
        <v>249</v>
      </c>
      <c r="T10">
        <v>1</v>
      </c>
    </row>
    <row r="11" spans="1:20" x14ac:dyDescent="0.3">
      <c r="A11">
        <v>10</v>
      </c>
      <c r="B11">
        <v>50</v>
      </c>
      <c r="C11">
        <v>5</v>
      </c>
      <c r="D11">
        <f t="shared" si="7"/>
        <v>10</v>
      </c>
      <c r="E11" t="s">
        <v>180</v>
      </c>
      <c r="F11" t="str">
        <f>IF(ISBLANK(E11),"",
IFERROR(VLOOKUP(E11,[1]StringTable!$1:$1048576,MATCH([1]StringTable!$B$1,[1]StringTable!$1:$1,0),0),
IFERROR(VLOOKUP(E11,[1]InApkStringTable!$1:$1048576,MATCH([1]InApkStringTable!$B$1,[1]InApkStringTable!$1:$1,0),0),
"스트링없음")))</f>
        <v>드넓은 평야10</v>
      </c>
      <c r="G11" t="s">
        <v>122</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2883.251953125</v>
      </c>
      <c r="N11">
        <f t="shared" si="2"/>
        <v>6919.8046875</v>
      </c>
      <c r="O11">
        <f t="shared" si="1"/>
        <v>2883.251953125</v>
      </c>
      <c r="Q11">
        <v>1</v>
      </c>
      <c r="S11" t="s">
        <v>250</v>
      </c>
      <c r="T11">
        <v>1</v>
      </c>
    </row>
    <row r="12" spans="1:20" x14ac:dyDescent="0.3">
      <c r="A12">
        <v>11</v>
      </c>
      <c r="B12">
        <v>50</v>
      </c>
      <c r="C12">
        <v>5</v>
      </c>
      <c r="D12">
        <f t="shared" ref="D12:D13" si="8">C12+6</f>
        <v>11</v>
      </c>
      <c r="E12" t="s">
        <v>181</v>
      </c>
      <c r="F12" t="str">
        <f>IF(ISBLANK(E12),"",
IFERROR(VLOOKUP(E12,[1]StringTable!$1:$1048576,MATCH([1]StringTable!$B$1,[1]StringTable!$1:$1,0),0),
IFERROR(VLOOKUP(E12,[1]InApkStringTable!$1:$1048576,MATCH([1]InApkStringTable!$B$1,[1]InApkStringTable!$1:$1,0),0),
"스트링없음")))</f>
        <v>드넓은 평야11</v>
      </c>
      <c r="G12" t="s">
        <v>123</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4324.8779296875</v>
      </c>
      <c r="N12">
        <f t="shared" si="2"/>
        <v>10379.70703125</v>
      </c>
      <c r="O12">
        <f t="shared" si="1"/>
        <v>4324.8779296875</v>
      </c>
      <c r="S12" t="s">
        <v>251</v>
      </c>
      <c r="T12">
        <v>0.2</v>
      </c>
    </row>
    <row r="13" spans="1:20" x14ac:dyDescent="0.3">
      <c r="A13">
        <v>12</v>
      </c>
      <c r="B13">
        <v>50</v>
      </c>
      <c r="C13">
        <v>5</v>
      </c>
      <c r="D13">
        <f t="shared" si="8"/>
        <v>11</v>
      </c>
      <c r="E13" t="s">
        <v>182</v>
      </c>
      <c r="F13" t="str">
        <f>IF(ISBLANK(E13),"",
IFERROR(VLOOKUP(E13,[1]StringTable!$1:$1048576,MATCH([1]StringTable!$B$1,[1]StringTable!$1:$1,0),0),
IFERROR(VLOOKUP(E13,[1]InApkStringTable!$1:$1048576,MATCH([1]InApkStringTable!$B$1,[1]InApkStringTable!$1:$1,0),0),
"스트링없음")))</f>
        <v>드넓은 평야12</v>
      </c>
      <c r="G13" t="s">
        <v>124</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6487.31689453125</v>
      </c>
      <c r="N13">
        <f t="shared" si="2"/>
        <v>15569.560546875</v>
      </c>
      <c r="O13">
        <f t="shared" si="1"/>
        <v>6487.31689453125</v>
      </c>
      <c r="Q13" t="s">
        <v>232</v>
      </c>
      <c r="S13" t="s">
        <v>252</v>
      </c>
      <c r="T13">
        <v>7.4999999999999997E-2</v>
      </c>
    </row>
    <row r="14" spans="1:20" x14ac:dyDescent="0.3">
      <c r="A14">
        <v>13</v>
      </c>
      <c r="B14">
        <v>50</v>
      </c>
      <c r="C14">
        <v>5</v>
      </c>
      <c r="D14">
        <f t="shared" ref="D14:D16" si="9">C14+7</f>
        <v>12</v>
      </c>
      <c r="E14" t="s">
        <v>183</v>
      </c>
      <c r="F14" t="str">
        <f>IF(ISBLANK(E14),"",
IFERROR(VLOOKUP(E14,[1]StringTable!$1:$1048576,MATCH([1]StringTable!$B$1,[1]StringTable!$1:$1,0),0),
IFERROR(VLOOKUP(E14,[1]InApkStringTable!$1:$1048576,MATCH([1]InApkStringTable!$B$1,[1]InApkStringTable!$1:$1,0),0),
"스트링없음")))</f>
        <v>드넓은 평야13</v>
      </c>
      <c r="G14" t="s">
        <v>125</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9730.975341796875</v>
      </c>
      <c r="N14">
        <f t="shared" si="2"/>
        <v>23354.3408203125</v>
      </c>
      <c r="O14">
        <f t="shared" si="1"/>
        <v>9730.975341796875</v>
      </c>
      <c r="Q14">
        <v>1.25</v>
      </c>
    </row>
    <row r="15" spans="1:20" x14ac:dyDescent="0.3">
      <c r="A15">
        <v>14</v>
      </c>
      <c r="B15">
        <v>7</v>
      </c>
      <c r="C15">
        <v>6</v>
      </c>
      <c r="D15">
        <f t="shared" si="9"/>
        <v>13</v>
      </c>
      <c r="E15" t="s">
        <v>184</v>
      </c>
      <c r="F15" t="str">
        <f>IF(ISBLANK(E15),"",
IFERROR(VLOOKUP(E15,[1]StringTable!$1:$1048576,MATCH([1]StringTable!$B$1,[1]StringTable!$1:$1,0),0),
IFERROR(VLOOKUP(E15,[1]InApkStringTable!$1:$1048576,MATCH([1]InApkStringTable!$B$1,[1]InApkStringTable!$1:$1,0),0),
"스트링없음")))</f>
        <v>드넓은 평야14</v>
      </c>
      <c r="G15" t="s">
        <v>126</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14596.463012695313</v>
      </c>
      <c r="N15">
        <f t="shared" si="2"/>
        <v>35031.51123046875</v>
      </c>
      <c r="O15">
        <f t="shared" si="1"/>
        <v>14596.463012695313</v>
      </c>
    </row>
    <row r="16" spans="1:20" x14ac:dyDescent="0.3">
      <c r="A16">
        <v>15</v>
      </c>
      <c r="B16">
        <v>50</v>
      </c>
      <c r="C16">
        <v>6</v>
      </c>
      <c r="D16">
        <f t="shared" si="9"/>
        <v>13</v>
      </c>
      <c r="E16" t="s">
        <v>185</v>
      </c>
      <c r="F16" t="str">
        <f>IF(ISBLANK(E16),"",
IFERROR(VLOOKUP(E16,[1]StringTable!$1:$1048576,MATCH([1]StringTable!$B$1,[1]StringTable!$1:$1,0),0),
IFERROR(VLOOKUP(E16,[1]InApkStringTable!$1:$1048576,MATCH([1]InApkStringTable!$B$1,[1]InApkStringTable!$1:$1,0),0),
"스트링없음")))</f>
        <v>드넓은 평야15</v>
      </c>
      <c r="G16" t="s">
        <v>127</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21894.694519042969</v>
      </c>
      <c r="N16">
        <f t="shared" si="2"/>
        <v>52547.266845703125</v>
      </c>
      <c r="O16">
        <f t="shared" si="1"/>
        <v>21894.694519042969</v>
      </c>
      <c r="Q16" t="s">
        <v>244</v>
      </c>
      <c r="S16" t="s">
        <v>743</v>
      </c>
    </row>
    <row r="17" spans="1:19" x14ac:dyDescent="0.3">
      <c r="A17">
        <v>16</v>
      </c>
      <c r="B17">
        <v>50</v>
      </c>
      <c r="C17">
        <v>6</v>
      </c>
      <c r="D17">
        <f t="shared" ref="D17:D18" si="10">C17+8</f>
        <v>14</v>
      </c>
      <c r="E17" t="s">
        <v>186</v>
      </c>
      <c r="F17" t="str">
        <f>IF(ISBLANK(E17),"",
IFERROR(VLOOKUP(E17,[1]StringTable!$1:$1048576,MATCH([1]StringTable!$B$1,[1]StringTable!$1:$1,0),0),
IFERROR(VLOOKUP(E17,[1]InApkStringTable!$1:$1048576,MATCH([1]InApkStringTable!$B$1,[1]InApkStringTable!$1:$1,0),0),
"스트링없음")))</f>
        <v>드넓은 평야16</v>
      </c>
      <c r="G17" t="s">
        <v>128</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32842.041778564453</v>
      </c>
      <c r="N17">
        <f t="shared" si="2"/>
        <v>78820.900268554688</v>
      </c>
      <c r="O17">
        <f t="shared" si="1"/>
        <v>32842.041778564453</v>
      </c>
      <c r="Q17">
        <f>1/1.5</f>
        <v>0.66666666666666663</v>
      </c>
      <c r="S17">
        <v>1.2</v>
      </c>
    </row>
    <row r="18" spans="1:19" x14ac:dyDescent="0.3">
      <c r="A18">
        <v>17</v>
      </c>
      <c r="B18">
        <v>50</v>
      </c>
      <c r="C18">
        <v>6</v>
      </c>
      <c r="D18">
        <f t="shared" si="10"/>
        <v>14</v>
      </c>
      <c r="E18" t="s">
        <v>187</v>
      </c>
      <c r="F18" t="str">
        <f>IF(ISBLANK(E18),"",
IFERROR(VLOOKUP(E18,[1]StringTable!$1:$1048576,MATCH([1]StringTable!$B$1,[1]StringTable!$1:$1,0),0),
IFERROR(VLOOKUP(E18,[1]InApkStringTable!$1:$1048576,MATCH([1]InApkStringTable!$B$1,[1]InApkStringTable!$1:$1,0),0),
"스트링없음")))</f>
        <v>드넓은 평야17</v>
      </c>
      <c r="G18" t="s">
        <v>129</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49263.06266784668</v>
      </c>
      <c r="N18">
        <f t="shared" si="2"/>
        <v>118231.35040283203</v>
      </c>
      <c r="O18">
        <f t="shared" si="1"/>
        <v>49263.06266784668</v>
      </c>
    </row>
    <row r="19" spans="1:19" x14ac:dyDescent="0.3">
      <c r="A19">
        <v>18</v>
      </c>
      <c r="B19">
        <v>50</v>
      </c>
      <c r="C19">
        <v>6</v>
      </c>
      <c r="D19">
        <f t="shared" ref="D19:D20" si="11">C19+9</f>
        <v>15</v>
      </c>
      <c r="E19" t="s">
        <v>188</v>
      </c>
      <c r="F19" t="str">
        <f>IF(ISBLANK(E19),"",
IFERROR(VLOOKUP(E19,[1]StringTable!$1:$1048576,MATCH([1]StringTable!$B$1,[1]StringTable!$1:$1,0),0),
IFERROR(VLOOKUP(E19,[1]InApkStringTable!$1:$1048576,MATCH([1]InApkStringTable!$B$1,[1]InApkStringTable!$1:$1,0),0),
"스트링없음")))</f>
        <v>드넓은 평야18</v>
      </c>
      <c r="G19" t="s">
        <v>130</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73894.59400177002</v>
      </c>
      <c r="N19">
        <f t="shared" si="2"/>
        <v>177347.02560424805</v>
      </c>
      <c r="O19">
        <f t="shared" si="1"/>
        <v>73894.59400177002</v>
      </c>
      <c r="Q19" t="s">
        <v>233</v>
      </c>
      <c r="S19" t="s">
        <v>253</v>
      </c>
    </row>
    <row r="20" spans="1:19" x14ac:dyDescent="0.3">
      <c r="A20">
        <v>19</v>
      </c>
      <c r="B20">
        <v>50</v>
      </c>
      <c r="C20">
        <v>7</v>
      </c>
      <c r="D20">
        <f t="shared" si="11"/>
        <v>16</v>
      </c>
      <c r="E20" t="s">
        <v>189</v>
      </c>
      <c r="F20" t="str">
        <f>IF(ISBLANK(E20),"",
IFERROR(VLOOKUP(E20,[1]StringTable!$1:$1048576,MATCH([1]StringTable!$B$1,[1]StringTable!$1:$1,0),0),
IFERROR(VLOOKUP(E20,[1]InApkStringTable!$1:$1048576,MATCH([1]InApkStringTable!$B$1,[1]InApkStringTable!$1:$1,0),0),
"스트링없음")))</f>
        <v>드넓은 평야19</v>
      </c>
      <c r="G20" t="s">
        <v>131</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110841.89100265503</v>
      </c>
      <c r="N20">
        <f t="shared" si="2"/>
        <v>266020.53840637207</v>
      </c>
      <c r="O20">
        <f t="shared" si="1"/>
        <v>110841.89100265503</v>
      </c>
      <c r="Q20">
        <v>1.5</v>
      </c>
      <c r="S20">
        <v>7</v>
      </c>
    </row>
    <row r="21" spans="1:19" x14ac:dyDescent="0.3">
      <c r="A21">
        <v>20</v>
      </c>
      <c r="B21">
        <v>50</v>
      </c>
      <c r="C21">
        <v>7</v>
      </c>
      <c r="D21">
        <f t="shared" ref="D21:D22" si="12">C21+10</f>
        <v>17</v>
      </c>
      <c r="E21" t="s">
        <v>190</v>
      </c>
      <c r="F21" t="str">
        <f>IF(ISBLANK(E21),"",
IFERROR(VLOOKUP(E21,[1]StringTable!$1:$1048576,MATCH([1]StringTable!$B$1,[1]StringTable!$1:$1,0),0),
IFERROR(VLOOKUP(E21,[1]InApkStringTable!$1:$1048576,MATCH([1]InApkStringTable!$B$1,[1]InApkStringTable!$1:$1,0),0),
"스트링없음")))</f>
        <v>드넓은 평야20</v>
      </c>
      <c r="G21" t="s">
        <v>132</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166262.83650398254</v>
      </c>
      <c r="N21">
        <f t="shared" si="2"/>
        <v>399030.80760955811</v>
      </c>
      <c r="O21">
        <f t="shared" si="1"/>
        <v>166262.83650398254</v>
      </c>
    </row>
    <row r="22" spans="1:19" x14ac:dyDescent="0.3">
      <c r="A22">
        <v>21</v>
      </c>
      <c r="B22">
        <v>8</v>
      </c>
      <c r="C22">
        <v>7</v>
      </c>
      <c r="D22">
        <f t="shared" si="12"/>
        <v>17</v>
      </c>
      <c r="E22" t="s">
        <v>191</v>
      </c>
      <c r="F22" t="str">
        <f>IF(ISBLANK(E22),"",
IFERROR(VLOOKUP(E22,[1]StringTable!$1:$1048576,MATCH([1]StringTable!$B$1,[1]StringTable!$1:$1,0),0),
IFERROR(VLOOKUP(E22,[1]InApkStringTable!$1:$1048576,MATCH([1]InApkStringTable!$B$1,[1]InApkStringTable!$1:$1,0),0),
"스트링없음")))</f>
        <v>드넓은 평야21</v>
      </c>
      <c r="G22" t="s">
        <v>133</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249394.25475597382</v>
      </c>
      <c r="N22">
        <f t="shared" si="2"/>
        <v>598546.21141433716</v>
      </c>
      <c r="O22">
        <f t="shared" si="1"/>
        <v>249394.25475597382</v>
      </c>
      <c r="Q22" t="s">
        <v>234</v>
      </c>
      <c r="S22" t="s">
        <v>247</v>
      </c>
    </row>
    <row r="23" spans="1:19" x14ac:dyDescent="0.3">
      <c r="A23">
        <v>22</v>
      </c>
      <c r="B23">
        <v>50</v>
      </c>
      <c r="C23">
        <v>7</v>
      </c>
      <c r="D23">
        <f t="shared" ref="D23:D30" si="13">C23+11</f>
        <v>18</v>
      </c>
      <c r="E23" t="s">
        <v>210</v>
      </c>
      <c r="F23" t="str">
        <f>IF(ISBLANK(E23),"",
IFERROR(VLOOKUP(E23,[1]StringTable!$1:$1048576,MATCH([1]StringTable!$B$1,[1]StringTable!$1:$1,0),0),
IFERROR(VLOOKUP(E23,[1]InApkStringTable!$1:$1048576,MATCH([1]InApkStringTable!$B$1,[1]InApkStringTable!$1:$1,0),0),
"스트링없음")))</f>
        <v>드넓은 평야22</v>
      </c>
      <c r="G23" t="s">
        <v>218</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374091.38213396072</v>
      </c>
      <c r="N23">
        <f t="shared" si="2"/>
        <v>897819.31712150574</v>
      </c>
      <c r="O23">
        <f t="shared" si="1"/>
        <v>374091.38213396072</v>
      </c>
      <c r="Q23">
        <v>10</v>
      </c>
      <c r="S23">
        <v>1</v>
      </c>
    </row>
    <row r="24" spans="1:19" x14ac:dyDescent="0.3">
      <c r="A24">
        <v>23</v>
      </c>
      <c r="B24">
        <v>50</v>
      </c>
      <c r="C24">
        <v>7</v>
      </c>
      <c r="D24">
        <f t="shared" si="13"/>
        <v>18</v>
      </c>
      <c r="E24" t="s">
        <v>211</v>
      </c>
      <c r="F24" t="str">
        <f>IF(ISBLANK(E24),"",
IFERROR(VLOOKUP(E24,[1]StringTable!$1:$1048576,MATCH([1]StringTable!$B$1,[1]StringTable!$1:$1,0),0),
IFERROR(VLOOKUP(E24,[1]InApkStringTable!$1:$1048576,MATCH([1]InApkStringTable!$B$1,[1]InApkStringTable!$1:$1,0),0),
"스트링없음")))</f>
        <v>드넓은 평야23</v>
      </c>
      <c r="G24" t="s">
        <v>219</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561137.07320094109</v>
      </c>
      <c r="N24">
        <f t="shared" si="2"/>
        <v>1346728.9756822586</v>
      </c>
      <c r="O24">
        <f t="shared" si="1"/>
        <v>561137.07320094109</v>
      </c>
    </row>
    <row r="25" spans="1:19" x14ac:dyDescent="0.3">
      <c r="A25">
        <v>24</v>
      </c>
      <c r="B25">
        <v>50</v>
      </c>
      <c r="C25">
        <v>8</v>
      </c>
      <c r="D25">
        <f t="shared" si="13"/>
        <v>19</v>
      </c>
      <c r="E25" t="s">
        <v>212</v>
      </c>
      <c r="F25" t="str">
        <f>IF(ISBLANK(E25),"",
IFERROR(VLOOKUP(E25,[1]StringTable!$1:$1048576,MATCH([1]StringTable!$B$1,[1]StringTable!$1:$1,0),0),
IFERROR(VLOOKUP(E25,[1]InApkStringTable!$1:$1048576,MATCH([1]InApkStringTable!$B$1,[1]InApkStringTable!$1:$1,0),0),
"스트링없음")))</f>
        <v>드넓은 평야24</v>
      </c>
      <c r="G25" t="s">
        <v>220</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841705.60980141163</v>
      </c>
      <c r="N25">
        <f t="shared" si="2"/>
        <v>2020093.4635233879</v>
      </c>
      <c r="O25">
        <f t="shared" si="1"/>
        <v>841705.60980141163</v>
      </c>
      <c r="Q25" t="s">
        <v>243</v>
      </c>
      <c r="S25" t="s">
        <v>248</v>
      </c>
    </row>
    <row r="26" spans="1:19" x14ac:dyDescent="0.3">
      <c r="A26">
        <v>25</v>
      </c>
      <c r="B26">
        <v>50</v>
      </c>
      <c r="C26">
        <v>8</v>
      </c>
      <c r="D26">
        <f t="shared" si="13"/>
        <v>19</v>
      </c>
      <c r="E26" t="s">
        <v>213</v>
      </c>
      <c r="F26" t="str">
        <f>IF(ISBLANK(E26),"",
IFERROR(VLOOKUP(E26,[1]StringTable!$1:$1048576,MATCH([1]StringTable!$B$1,[1]StringTable!$1:$1,0),0),
IFERROR(VLOOKUP(E26,[1]InApkStringTable!$1:$1048576,MATCH([1]InApkStringTable!$B$1,[1]InApkStringTable!$1:$1,0),0),
"스트링없음")))</f>
        <v>드넓은 평야25</v>
      </c>
      <c r="G26" t="s">
        <v>221</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1262558.4147021174</v>
      </c>
      <c r="N26">
        <f t="shared" si="2"/>
        <v>3030140.1952850819</v>
      </c>
      <c r="O26">
        <f t="shared" si="1"/>
        <v>1262558.4147021174</v>
      </c>
      <c r="Q26">
        <v>-1</v>
      </c>
      <c r="S26">
        <v>-1</v>
      </c>
    </row>
    <row r="27" spans="1:19" x14ac:dyDescent="0.3">
      <c r="A27">
        <v>26</v>
      </c>
      <c r="B27">
        <v>50</v>
      </c>
      <c r="C27">
        <v>8</v>
      </c>
      <c r="D27">
        <f t="shared" si="13"/>
        <v>19</v>
      </c>
      <c r="E27" t="s">
        <v>214</v>
      </c>
      <c r="F27" t="str">
        <f>IF(ISBLANK(E27),"",
IFERROR(VLOOKUP(E27,[1]StringTable!$1:$1048576,MATCH([1]StringTable!$B$1,[1]StringTable!$1:$1,0),0),
IFERROR(VLOOKUP(E27,[1]InApkStringTable!$1:$1048576,MATCH([1]InApkStringTable!$B$1,[1]InApkStringTable!$1:$1,0),0),
"스트링없음")))</f>
        <v>드넓은 평야26</v>
      </c>
      <c r="G27" t="s">
        <v>222</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1893837.6220531762</v>
      </c>
      <c r="N27">
        <f t="shared" si="2"/>
        <v>4545210.2929276228</v>
      </c>
      <c r="O27">
        <f t="shared" si="1"/>
        <v>1893837.6220531762</v>
      </c>
    </row>
    <row r="28" spans="1:19" x14ac:dyDescent="0.3">
      <c r="A28">
        <v>27</v>
      </c>
      <c r="B28">
        <v>50</v>
      </c>
      <c r="C28">
        <v>8</v>
      </c>
      <c r="D28">
        <f t="shared" si="13"/>
        <v>19</v>
      </c>
      <c r="E28" t="s">
        <v>215</v>
      </c>
      <c r="F28" t="str">
        <f>IF(ISBLANK(E28),"",
IFERROR(VLOOKUP(E28,[1]StringTable!$1:$1048576,MATCH([1]StringTable!$B$1,[1]StringTable!$1:$1,0),0),
IFERROR(VLOOKUP(E28,[1]InApkStringTable!$1:$1048576,MATCH([1]InApkStringTable!$B$1,[1]InApkStringTable!$1:$1,0),0),
"스트링없음")))</f>
        <v>드넓은 평야27</v>
      </c>
      <c r="G28" t="s">
        <v>223</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2840756.4330797642</v>
      </c>
      <c r="N28">
        <f t="shared" si="2"/>
        <v>6817815.4393914342</v>
      </c>
      <c r="O28">
        <f t="shared" si="1"/>
        <v>2840756.4330797642</v>
      </c>
    </row>
    <row r="29" spans="1:19" x14ac:dyDescent="0.3">
      <c r="A29">
        <v>28</v>
      </c>
      <c r="B29">
        <v>9</v>
      </c>
      <c r="C29">
        <v>9</v>
      </c>
      <c r="D29">
        <f t="shared" si="13"/>
        <v>20</v>
      </c>
      <c r="E29" t="s">
        <v>216</v>
      </c>
      <c r="F29" t="str">
        <f>IF(ISBLANK(E29),"",
IFERROR(VLOOKUP(E29,[1]StringTable!$1:$1048576,MATCH([1]StringTable!$B$1,[1]StringTable!$1:$1,0),0),
IFERROR(VLOOKUP(E29,[1]InApkStringTable!$1:$1048576,MATCH([1]InApkStringTable!$B$1,[1]InApkStringTable!$1:$1,0),0),
"스트링없음")))</f>
        <v>드넓은 평야28</v>
      </c>
      <c r="G29" t="s">
        <v>224</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4261134.6496196464</v>
      </c>
      <c r="N29">
        <f t="shared" si="2"/>
        <v>10226723.159087151</v>
      </c>
      <c r="O29">
        <f t="shared" si="1"/>
        <v>4261134.6496196464</v>
      </c>
    </row>
    <row r="30" spans="1:19" x14ac:dyDescent="0.3">
      <c r="A30">
        <v>29</v>
      </c>
      <c r="B30">
        <v>50</v>
      </c>
      <c r="C30">
        <v>9</v>
      </c>
      <c r="D30">
        <f t="shared" si="13"/>
        <v>20</v>
      </c>
      <c r="E30" t="s">
        <v>217</v>
      </c>
      <c r="F30" t="str">
        <f>IF(ISBLANK(E30),"",
IFERROR(VLOOKUP(E30,[1]StringTable!$1:$1048576,MATCH([1]StringTable!$B$1,[1]StringTable!$1:$1,0),0),
IFERROR(VLOOKUP(E30,[1]InApkStringTable!$1:$1048576,MATCH([1]InApkStringTable!$B$1,[1]InApkStringTable!$1:$1,0),0),
"스트링없음")))</f>
        <v>드넓은 평야29</v>
      </c>
      <c r="G30" t="s">
        <v>225</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6391701.9744294696</v>
      </c>
      <c r="N30">
        <f t="shared" si="2"/>
        <v>15340084.738630727</v>
      </c>
      <c r="O30">
        <f t="shared" si="1"/>
        <v>6391701.9744294696</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I2541"/>
  <sheetViews>
    <sheetView workbookViewId="0">
      <pane xSplit="2" ySplit="1" topLeftCell="C128" activePane="bottomRight" state="frozen"/>
      <selection pane="topRight" activeCell="C1" sqref="C1"/>
      <selection pane="bottomLeft" activeCell="A2" sqref="A2"/>
      <selection pane="bottomRight" activeCell="A135" sqref="A135"/>
    </sheetView>
    <sheetView tabSelected="1" workbookViewId="1">
      <pane xSplit="2" ySplit="1" topLeftCell="E2" activePane="bottomRight" state="frozen"/>
      <selection pane="topRight" activeCell="C1" sqref="C1"/>
      <selection pane="bottomLeft" activeCell="A2" sqref="A2"/>
      <selection pane="bottomRight" activeCell="E2" sqref="E2"/>
    </sheetView>
  </sheetViews>
  <sheetFormatPr defaultRowHeight="16.5" outlineLevelCol="1" x14ac:dyDescent="0.3"/>
  <cols>
    <col min="3" max="4" width="9" customWidth="1" outlineLevel="1"/>
    <col min="5" max="5" width="12.125" customWidth="1"/>
    <col min="6" max="6" width="14.125" customWidth="1"/>
    <col min="7" max="7" width="24.125" customWidth="1"/>
    <col min="8" max="8" width="20" customWidth="1"/>
    <col min="9" max="9" width="23.125" customWidth="1"/>
    <col min="10" max="10" width="17.5" customWidth="1" outlineLevel="1"/>
    <col min="11" max="11" width="15.75" customWidth="1"/>
    <col min="12" max="12" width="9.5" customWidth="1"/>
    <col min="13" max="13" width="20.5" bestFit="1" customWidth="1"/>
    <col min="14" max="14" width="16.375" customWidth="1" outlineLevel="1"/>
    <col min="15" max="15" width="12.375" customWidth="1" outlineLevel="1"/>
    <col min="16" max="16" width="5.75" customWidth="1" outlineLevel="1"/>
    <col min="17" max="17" width="5.875" customWidth="1"/>
    <col min="18" max="18" width="12.375" customWidth="1" outlineLevel="1"/>
    <col min="19" max="19" width="6.75" customWidth="1" outlineLevel="1"/>
    <col min="20" max="20" width="6.25" customWidth="1"/>
    <col min="21" max="21" width="21.375" customWidth="1"/>
    <col min="22" max="22" width="14" customWidth="1" outlineLevel="1"/>
    <col min="23" max="23" width="21.375" customWidth="1"/>
    <col min="24" max="24" width="9" customWidth="1" outlineLevel="1"/>
    <col min="25" max="25" width="19.25" customWidth="1"/>
    <col min="26" max="27" width="9" customWidth="1"/>
    <col min="29" max="29" width="9" customWidth="1" outlineLevel="1"/>
    <col min="31" max="32" width="9" customWidth="1" outlineLevel="1"/>
  </cols>
  <sheetData>
    <row r="1" spans="1:35" ht="27" customHeight="1" x14ac:dyDescent="0.3">
      <c r="A1" t="s">
        <v>0</v>
      </c>
      <c r="B1" t="s">
        <v>1</v>
      </c>
      <c r="C1" t="s">
        <v>235</v>
      </c>
      <c r="D1" t="s">
        <v>236</v>
      </c>
      <c r="E1" t="s">
        <v>2</v>
      </c>
      <c r="F1" t="s">
        <v>3</v>
      </c>
      <c r="G1" t="s">
        <v>108</v>
      </c>
      <c r="H1" t="s">
        <v>155</v>
      </c>
      <c r="I1" t="s">
        <v>156</v>
      </c>
      <c r="J1" t="s">
        <v>170</v>
      </c>
      <c r="K1" t="s">
        <v>163</v>
      </c>
      <c r="L1" t="s">
        <v>104</v>
      </c>
      <c r="M1" t="s">
        <v>6</v>
      </c>
      <c r="N1" t="s">
        <v>46</v>
      </c>
      <c r="O1" t="s">
        <v>258</v>
      </c>
      <c r="P1" t="s">
        <v>257</v>
      </c>
      <c r="Q1" t="s">
        <v>7</v>
      </c>
      <c r="R1" t="s">
        <v>259</v>
      </c>
      <c r="S1" t="s">
        <v>260</v>
      </c>
      <c r="T1" t="s">
        <v>261</v>
      </c>
      <c r="U1" t="s">
        <v>8</v>
      </c>
      <c r="V1" t="s">
        <v>47</v>
      </c>
      <c r="W1" t="s">
        <v>45</v>
      </c>
      <c r="X1" t="s">
        <v>49</v>
      </c>
      <c r="Y1" t="s">
        <v>97</v>
      </c>
      <c r="Z1" t="s">
        <v>98</v>
      </c>
      <c r="AA1" t="s">
        <v>99</v>
      </c>
      <c r="AB1" t="s">
        <v>60</v>
      </c>
      <c r="AC1" t="s">
        <v>55</v>
      </c>
      <c r="AD1" t="s">
        <v>58</v>
      </c>
      <c r="AE1" t="s">
        <v>55</v>
      </c>
      <c r="AF1" t="s">
        <v>742</v>
      </c>
      <c r="AG1" t="s">
        <v>53</v>
      </c>
      <c r="AH1" t="s">
        <v>61</v>
      </c>
      <c r="AI1" t="s">
        <v>353</v>
      </c>
    </row>
    <row r="2" spans="1:35"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OFFSET(E2,-$B2+IF($L2,1,0),0)*IF($B2&gt;OFFSET($B2,1,0),ChapterTable!$S$17,1)*
    (VLOOKUP(SUBSTITUTE(SUBSTITUTE(E$1,"standard",""),"|Float","")&amp;IF(OR($L2=TRUE,$A2=0,MOD($A2,ChapterTable!$S$20)&lt;&gt;0),"","보스")&amp;"인게임누적곱배수",ChapterTable!$S:$T,2,0)^C2
    +VLOOKUP(SUBSTITUTE(SUBSTITUTE(E$1,"standard",""),"|Float","")&amp;IF(OR($L2=TRUE,$A2=0,MOD($A2,ChapterTable!$S$20)&lt;&gt;0),"","보스")&amp;"인게임누적합배수",ChapterTable!$S:$T,2,0)*C2)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(VLOOKUP(SUBSTITUTE(SUBSTITUTE(F$1,"standard",""),"|Float","")&amp;IF(OR($L2=TRUE,$A2=0,MOD($A2,ChapterTable!$S$20)&lt;&gt;0),"","보스")&amp;"인게임누적곱배수",ChapterTable!$S:$T,2,0)^D2
    +VLOOKUP(SUBSTITUTE(SUBSTITUTE(F$1,"standard",""),"|Float","")&amp;IF(OR($L2=TRUE,$A2=0,MOD($A2,ChapterTable!$S$20)&lt;&gt;0),"","보스")&amp;"인게임누적합배수",ChapterTable!$S:$T,2,0)*D2)
  )
  )
  )
)</f>
        <v>50</v>
      </c>
      <c r="G2" t="s">
        <v>737</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IF(MOD(B2,10)=0,21,
  IF(MOD(B2,10)=5,11,
  IF(MOD(B2,10)=9,INT(B2/10)+91,
  INT(B2/10+1))))))</f>
        <v>0</v>
      </c>
      <c r="Q2">
        <f>IF(ISBLANK(P2),O2,P2)</f>
        <v>0</v>
      </c>
      <c r="R2" t="b">
        <f t="shared" ref="R2:R65" ca="1" si="0">IF(OR(B2=0,OFFSET(B2,1,0)=0),FALSE,
IF(AND(L2,B2&lt;OFFSET(B2,1,0)),TRUE,
IF(OFFSET(O2,1,0)=21,TRUE,FALSE)))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H2">
        <v>1.5</v>
      </c>
      <c r="AI2">
        <f t="shared" ref="AI2" si="1">IF(B2=0,0,1/(INT((B2-1)/10)+1))</f>
        <v>0</v>
      </c>
    </row>
    <row r="3" spans="1:35"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OFFSET(E3,-$B3+IF($L3,1,0),0)*IF($B3&gt;OFFSET($B3,1,0),ChapterTable!$S$17,1)*
    (VLOOKUP(SUBSTITUTE(SUBSTITUTE(E$1,"standard",""),"|Float","")&amp;IF(OR($L3=TRUE,$A3=0,MOD($A3,ChapterTable!$S$20)&lt;&gt;0),"","보스")&amp;"인게임누적곱배수",ChapterTable!$S:$T,2,0)^C3
    +VLOOKUP(SUBSTITUTE(SUBSTITUTE(E$1,"standard",""),"|Float","")&amp;IF(OR($L3=TRUE,$A3=0,MOD($A3,ChapterTable!$S$20)&lt;&gt;0),"","보스")&amp;"인게임누적합배수",ChapterTable!$S:$T,2,0)*C3)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(VLOOKUP(SUBSTITUTE(SUBSTITUTE(F$1,"standard",""),"|Float","")&amp;IF(OR($L3=TRUE,$A3=0,MOD($A3,ChapterTable!$S$20)&lt;&gt;0),"","보스")&amp;"인게임누적곱배수",ChapterTable!$S:$T,2,0)^D3
    +VLOOKUP(SUBSTITUTE(SUBSTITUTE(F$1,"standard",""),"|Float","")&amp;IF(OR($L3=TRUE,$A3=0,MOD($A3,ChapterTable!$S$20)&lt;&gt;0),"","보스")&amp;"인게임누적합배수",ChapterTable!$S:$T,2,0)*D3)
  )
  )
  )
)</f>
        <v>50</v>
      </c>
      <c r="J3" t="str">
        <f>IF(ISBLANK(I3),"",
IFERROR(VLOOKUP(I3,[1]StringTable!$1:$1048576,MATCH([1]StringTable!$B$1,[1]StringTable!$1:$1,0),0),
IFERROR(VLOOKUP(I3,[1]InApkStringTable!$1:$1048576,MATCH([1]InApkStringTable!$B$1,[1]InApkStringTable!$1:$1,0),0),
"스트링없음")))</f>
        <v/>
      </c>
      <c r="L3" t="b">
        <v>0</v>
      </c>
      <c r="M3" t="s">
        <v>72</v>
      </c>
      <c r="N3" t="str">
        <f>IF(ISBLANK(M3),"",IF(ISERROR(VLOOKUP(M3,MapTable!$A:$A,1,0)),"맵없음",""))</f>
        <v/>
      </c>
      <c r="O3">
        <f t="shared" ref="O3:O66" si="2">IF(B3=0,0,
  IF(AND(L3=FALSE,A3&lt;&gt;0,MOD(A3,7)=0),21,
  IF(MOD(B3,10)=0,21,
  IF(MOD(B3,10)=5,11,
  IF(MOD(B3,10)=9,INT(B3/10)+91,
  INT(B3/10+1))))))</f>
        <v>1</v>
      </c>
      <c r="Q3">
        <f t="shared" ref="Q3:Q66" si="3">IF(ISBLANK(P3),O3,P3)</f>
        <v>1</v>
      </c>
      <c r="R3" t="b">
        <f t="shared" ca="1" si="0"/>
        <v>0</v>
      </c>
      <c r="T3" t="b">
        <f t="shared" ref="T3:T66" ca="1" si="4">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B3">
        <v>1001</v>
      </c>
      <c r="AC3" t="str">
        <f>IF(ISBLANK(AB3),"",IF(ISERROR(VLOOKUP(AB3,[3]DropTable!$A:$A,1,0)),"드랍없음",""))</f>
        <v/>
      </c>
      <c r="AE3" t="str">
        <f>IF(ISBLANK(AD3),"",IF(ISERROR(VLOOKUP(AD3,[3]DropTable!$A:$A,1,0)),"드랍없음",""))</f>
        <v/>
      </c>
      <c r="AH3">
        <v>1.5</v>
      </c>
      <c r="AI3">
        <f>IF(B3=0,0,1/(INT((B3-1)/10)+1))</f>
        <v>1</v>
      </c>
    </row>
    <row r="4" spans="1:35"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OFFSET(E4,-$B4+IF($L4,1,0),0)*IF($B4&gt;OFFSET($B4,1,0),ChapterTable!$S$17,1)*
    (VLOOKUP(SUBSTITUTE(SUBSTITUTE(E$1,"standard",""),"|Float","")&amp;IF(OR($L4=TRUE,$A4=0,MOD($A4,ChapterTable!$S$20)&lt;&gt;0),"","보스")&amp;"인게임누적곱배수",ChapterTable!$S:$T,2,0)^C4
    +VLOOKUP(SUBSTITUTE(SUBSTITUTE(E$1,"standard",""),"|Float","")&amp;IF(OR($L4=TRUE,$A4=0,MOD($A4,ChapterTable!$S$20)&lt;&gt;0),"","보스")&amp;"인게임누적합배수",ChapterTable!$S:$T,2,0)*C4)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(VLOOKUP(SUBSTITUTE(SUBSTITUTE(F$1,"standard",""),"|Float","")&amp;IF(OR($L4=TRUE,$A4=0,MOD($A4,ChapterTable!$S$20)&lt;&gt;0),"","보스")&amp;"인게임누적곱배수",ChapterTable!$S:$T,2,0)^D4
    +VLOOKUP(SUBSTITUTE(SUBSTITUTE(F$1,"standard",""),"|Float","")&amp;IF(OR($L4=TRUE,$A4=0,MOD($A4,ChapterTable!$S$20)&lt;&gt;0),"","보스")&amp;"인게임누적합배수",ChapterTable!$S:$T,2,0)*D4)
  )
  )
  )
)</f>
        <v>50</v>
      </c>
      <c r="J4" t="str">
        <f>IF(ISBLANK(I4),"",
IFERROR(VLOOKUP(I4,[1]StringTable!$1:$1048576,MATCH([1]StringTable!$B$1,[1]StringTable!$1:$1,0),0),
IFERROR(VLOOKUP(I4,[1]InApkStringTable!$1:$1048576,MATCH([1]InApkStringTable!$B$1,[1]InApkStringTable!$1:$1,0),0),
"스트링없음")))</f>
        <v/>
      </c>
      <c r="L4" t="b">
        <v>0</v>
      </c>
      <c r="M4" t="s">
        <v>72</v>
      </c>
      <c r="N4" t="str">
        <f>IF(ISBLANK(M4),"",IF(ISERROR(VLOOKUP(M4,MapTable!$A:$A,1,0)),"맵없음",""))</f>
        <v/>
      </c>
      <c r="O4">
        <f t="shared" si="2"/>
        <v>1</v>
      </c>
      <c r="Q4">
        <f t="shared" si="3"/>
        <v>1</v>
      </c>
      <c r="R4" t="b">
        <f t="shared" ca="1" si="0"/>
        <v>0</v>
      </c>
      <c r="T4" t="b">
        <f t="shared" ca="1" si="4"/>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B4">
        <v>1001</v>
      </c>
      <c r="AC4" t="str">
        <f>IF(ISBLANK(AB4),"",IF(ISERROR(VLOOKUP(AB4,[3]DropTable!$A:$A,1,0)),"드랍없음",""))</f>
        <v/>
      </c>
      <c r="AE4" t="str">
        <f>IF(ISBLANK(AD4),"",IF(ISERROR(VLOOKUP(AD4,[3]DropTable!$A:$A,1,0)),"드랍없음",""))</f>
        <v/>
      </c>
      <c r="AH4">
        <v>1.5</v>
      </c>
      <c r="AI4">
        <f t="shared" ref="AI4:AI67" si="5">IF(B4=0,0,1/(INT((B4-1)/10)+1))</f>
        <v>1</v>
      </c>
    </row>
    <row r="5" spans="1:35"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OFFSET(E5,-$B5+IF($L5,1,0),0)*IF($B5&gt;OFFSET($B5,1,0),ChapterTable!$S$17,1)*
    (VLOOKUP(SUBSTITUTE(SUBSTITUTE(E$1,"standard",""),"|Float","")&amp;IF(OR($L5=TRUE,$A5=0,MOD($A5,ChapterTable!$S$20)&lt;&gt;0),"","보스")&amp;"인게임누적곱배수",ChapterTable!$S:$T,2,0)^C5
    +VLOOKUP(SUBSTITUTE(SUBSTITUTE(E$1,"standard",""),"|Float","")&amp;IF(OR($L5=TRUE,$A5=0,MOD($A5,ChapterTable!$S$20)&lt;&gt;0),"","보스")&amp;"인게임누적합배수",ChapterTable!$S:$T,2,0)*C5)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(VLOOKUP(SUBSTITUTE(SUBSTITUTE(F$1,"standard",""),"|Float","")&amp;IF(OR($L5=TRUE,$A5=0,MOD($A5,ChapterTable!$S$20)&lt;&gt;0),"","보스")&amp;"인게임누적곱배수",ChapterTable!$S:$T,2,0)^D5
    +VLOOKUP(SUBSTITUTE(SUBSTITUTE(F$1,"standard",""),"|Float","")&amp;IF(OR($L5=TRUE,$A5=0,MOD($A5,ChapterTable!$S$20)&lt;&gt;0),"","보스")&amp;"인게임누적합배수",ChapterTable!$S:$T,2,0)*D5)
  )
  )
  )
)</f>
        <v>50</v>
      </c>
      <c r="J5" t="str">
        <f>IF(ISBLANK(I5),"",
IFERROR(VLOOKUP(I5,[1]StringTable!$1:$1048576,MATCH([1]StringTable!$B$1,[1]StringTable!$1:$1,0),0),
IFERROR(VLOOKUP(I5,[1]InApkStringTable!$1:$1048576,MATCH([1]InApkStringTable!$B$1,[1]InApkStringTable!$1:$1,0),0),
"스트링없음")))</f>
        <v/>
      </c>
      <c r="L5" t="b">
        <v>0</v>
      </c>
      <c r="M5" t="s">
        <v>72</v>
      </c>
      <c r="N5" t="str">
        <f>IF(ISBLANK(M5),"",IF(ISERROR(VLOOKUP(M5,MapTable!$A:$A,1,0)),"맵없음",""))</f>
        <v/>
      </c>
      <c r="O5">
        <f t="shared" si="2"/>
        <v>1</v>
      </c>
      <c r="Q5">
        <f t="shared" si="3"/>
        <v>1</v>
      </c>
      <c r="R5" t="b">
        <f t="shared" ca="1" si="0"/>
        <v>0</v>
      </c>
      <c r="T5" t="b">
        <f t="shared" ca="1" si="4"/>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B5">
        <v>1001</v>
      </c>
      <c r="AC5" t="str">
        <f>IF(ISBLANK(AB5),"",IF(ISERROR(VLOOKUP(AB5,[3]DropTable!$A:$A,1,0)),"드랍없음",""))</f>
        <v/>
      </c>
      <c r="AE5" t="str">
        <f>IF(ISBLANK(AD5),"",IF(ISERROR(VLOOKUP(AD5,[3]DropTable!$A:$A,1,0)),"드랍없음",""))</f>
        <v/>
      </c>
      <c r="AH5">
        <v>1.5</v>
      </c>
      <c r="AI5">
        <f t="shared" si="5"/>
        <v>1</v>
      </c>
    </row>
    <row r="6" spans="1:35"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OFFSET(E6,-$B6+IF($L6,1,0),0)*IF($B6&gt;OFFSET($B6,1,0),ChapterTable!$S$17,1)*
    (VLOOKUP(SUBSTITUTE(SUBSTITUTE(E$1,"standard",""),"|Float","")&amp;IF(OR($L6=TRUE,$A6=0,MOD($A6,ChapterTable!$S$20)&lt;&gt;0),"","보스")&amp;"인게임누적곱배수",ChapterTable!$S:$T,2,0)^C6
    +VLOOKUP(SUBSTITUTE(SUBSTITUTE(E$1,"standard",""),"|Float","")&amp;IF(OR($L6=TRUE,$A6=0,MOD($A6,ChapterTable!$S$20)&lt;&gt;0),"","보스")&amp;"인게임누적합배수",ChapterTable!$S:$T,2,0)*C6)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(VLOOKUP(SUBSTITUTE(SUBSTITUTE(F$1,"standard",""),"|Float","")&amp;IF(OR($L6=TRUE,$A6=0,MOD($A6,ChapterTable!$S$20)&lt;&gt;0),"","보스")&amp;"인게임누적곱배수",ChapterTable!$S:$T,2,0)^D6
    +VLOOKUP(SUBSTITUTE(SUBSTITUTE(F$1,"standard",""),"|Float","")&amp;IF(OR($L6=TRUE,$A6=0,MOD($A6,ChapterTable!$S$20)&lt;&gt;0),"","보스")&amp;"인게임누적합배수",ChapterTable!$S:$T,2,0)*D6)
  )
  )
  )
)</f>
        <v>50</v>
      </c>
      <c r="J6" t="str">
        <f>IF(ISBLANK(I6),"",
IFERROR(VLOOKUP(I6,[1]StringTable!$1:$1048576,MATCH([1]StringTable!$B$1,[1]StringTable!$1:$1,0),0),
IFERROR(VLOOKUP(I6,[1]InApkStringTable!$1:$1048576,MATCH([1]InApkStringTable!$B$1,[1]InApkStringTable!$1:$1,0),0),
"스트링없음")))</f>
        <v/>
      </c>
      <c r="L6" t="b">
        <v>0</v>
      </c>
      <c r="M6" t="s">
        <v>72</v>
      </c>
      <c r="N6" t="str">
        <f>IF(ISBLANK(M6),"",IF(ISERROR(VLOOKUP(M6,MapTable!$A:$A,1,0)),"맵없음",""))</f>
        <v/>
      </c>
      <c r="O6">
        <f t="shared" si="2"/>
        <v>1</v>
      </c>
      <c r="Q6">
        <f t="shared" si="3"/>
        <v>1</v>
      </c>
      <c r="R6" t="b">
        <f t="shared" ca="1" si="0"/>
        <v>0</v>
      </c>
      <c r="T6" t="b">
        <f t="shared" ca="1" si="4"/>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B6">
        <v>1001</v>
      </c>
      <c r="AC6" t="str">
        <f>IF(ISBLANK(AB6),"",IF(ISERROR(VLOOKUP(AB6,[3]DropTable!$A:$A,1,0)),"드랍없음",""))</f>
        <v/>
      </c>
      <c r="AE6" t="str">
        <f>IF(ISBLANK(AD6),"",IF(ISERROR(VLOOKUP(AD6,[3]DropTable!$A:$A,1,0)),"드랍없음",""))</f>
        <v/>
      </c>
      <c r="AH6">
        <v>1.5</v>
      </c>
      <c r="AI6">
        <f t="shared" si="5"/>
        <v>1</v>
      </c>
    </row>
    <row r="7" spans="1:35"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OFFSET(E7,-$B7+IF($L7,1,0),0)*IF($B7&gt;OFFSET($B7,1,0),ChapterTable!$S$17,1)*
    (VLOOKUP(SUBSTITUTE(SUBSTITUTE(E$1,"standard",""),"|Float","")&amp;IF(OR($L7=TRUE,$A7=0,MOD($A7,ChapterTable!$S$20)&lt;&gt;0),"","보스")&amp;"인게임누적곱배수",ChapterTable!$S:$T,2,0)^C7
    +VLOOKUP(SUBSTITUTE(SUBSTITUTE(E$1,"standard",""),"|Float","")&amp;IF(OR($L7=TRUE,$A7=0,MOD($A7,ChapterTable!$S$20)&lt;&gt;0),"","보스")&amp;"인게임누적합배수",ChapterTable!$S:$T,2,0)*C7)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(VLOOKUP(SUBSTITUTE(SUBSTITUTE(F$1,"standard",""),"|Float","")&amp;IF(OR($L7=TRUE,$A7=0,MOD($A7,ChapterTable!$S$20)&lt;&gt;0),"","보스")&amp;"인게임누적곱배수",ChapterTable!$S:$T,2,0)^D7
    +VLOOKUP(SUBSTITUTE(SUBSTITUTE(F$1,"standard",""),"|Float","")&amp;IF(OR($L7=TRUE,$A7=0,MOD($A7,ChapterTable!$S$20)&lt;&gt;0),"","보스")&amp;"인게임누적합배수",ChapterTable!$S:$T,2,0)*D7)
  )
  )
  )
)</f>
        <v>50</v>
      </c>
      <c r="J7" t="str">
        <f>IF(ISBLANK(I7),"",
IFERROR(VLOOKUP(I7,[1]StringTable!$1:$1048576,MATCH([1]StringTable!$B$1,[1]StringTable!$1:$1,0),0),
IFERROR(VLOOKUP(I7,[1]InApkStringTable!$1:$1048576,MATCH([1]InApkStringTable!$B$1,[1]InApkStringTable!$1:$1,0),0),
"스트링없음")))</f>
        <v/>
      </c>
      <c r="L7" t="b">
        <v>0</v>
      </c>
      <c r="M7" t="s">
        <v>72</v>
      </c>
      <c r="N7" t="str">
        <f>IF(ISBLANK(M7),"",IF(ISERROR(VLOOKUP(M7,MapTable!$A:$A,1,0)),"맵없음",""))</f>
        <v/>
      </c>
      <c r="O7">
        <f t="shared" si="2"/>
        <v>11</v>
      </c>
      <c r="Q7">
        <f t="shared" si="3"/>
        <v>11</v>
      </c>
      <c r="R7" t="b">
        <f t="shared" ca="1" si="0"/>
        <v>0</v>
      </c>
      <c r="T7" t="b">
        <f t="shared" ca="1" si="4"/>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B7">
        <v>1001</v>
      </c>
      <c r="AC7" t="str">
        <f>IF(ISBLANK(AB7),"",IF(ISERROR(VLOOKUP(AB7,[3]DropTable!$A:$A,1,0)),"드랍없음",""))</f>
        <v/>
      </c>
      <c r="AE7" t="str">
        <f>IF(ISBLANK(AD7),"",IF(ISERROR(VLOOKUP(AD7,[3]DropTable!$A:$A,1,0)),"드랍없음",""))</f>
        <v/>
      </c>
      <c r="AH7">
        <v>1.5</v>
      </c>
      <c r="AI7">
        <f t="shared" si="5"/>
        <v>1</v>
      </c>
    </row>
    <row r="8" spans="1:35"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OFFSET(E8,-$B8+IF($L8,1,0),0)*IF($B8&gt;OFFSET($B8,1,0),ChapterTable!$S$17,1)*
    (VLOOKUP(SUBSTITUTE(SUBSTITUTE(E$1,"standard",""),"|Float","")&amp;IF(OR($L8=TRUE,$A8=0,MOD($A8,ChapterTable!$S$20)&lt;&gt;0),"","보스")&amp;"인게임누적곱배수",ChapterTable!$S:$T,2,0)^C8
    +VLOOKUP(SUBSTITUTE(SUBSTITUTE(E$1,"standard",""),"|Float","")&amp;IF(OR($L8=TRUE,$A8=0,MOD($A8,ChapterTable!$S$20)&lt;&gt;0),"","보스")&amp;"인게임누적합배수",ChapterTable!$S:$T,2,0)*C8)
  )
  )
  )
)</f>
        <v>144</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(VLOOKUP(SUBSTITUTE(SUBSTITUTE(F$1,"standard",""),"|Float","")&amp;IF(OR($L8=TRUE,$A8=0,MOD($A8,ChapterTable!$S$20)&lt;&gt;0),"","보스")&amp;"인게임누적곱배수",ChapterTable!$S:$T,2,0)^D8
    +VLOOKUP(SUBSTITUTE(SUBSTITUTE(F$1,"standard",""),"|Float","")&amp;IF(OR($L8=TRUE,$A8=0,MOD($A8,ChapterTable!$S$20)&lt;&gt;0),"","보스")&amp;"인게임누적합배수",ChapterTable!$S:$T,2,0)*D8)
  )
  )
  )
)</f>
        <v>50</v>
      </c>
      <c r="J8" t="str">
        <f>IF(ISBLANK(I8),"",
IFERROR(VLOOKUP(I8,[1]StringTable!$1:$1048576,MATCH([1]StringTable!$B$1,[1]StringTable!$1:$1,0),0),
IFERROR(VLOOKUP(I8,[1]InApkStringTable!$1:$1048576,MATCH([1]InApkStringTable!$B$1,[1]InApkStringTable!$1:$1,0),0),
"스트링없음")))</f>
        <v/>
      </c>
      <c r="L8" t="b">
        <v>0</v>
      </c>
      <c r="M8" t="s">
        <v>72</v>
      </c>
      <c r="N8" t="str">
        <f>IF(ISBLANK(M8),"",IF(ISERROR(VLOOKUP(M8,MapTable!$A:$A,1,0)),"맵없음",""))</f>
        <v/>
      </c>
      <c r="O8">
        <f t="shared" si="2"/>
        <v>1</v>
      </c>
      <c r="Q8">
        <f t="shared" si="3"/>
        <v>1</v>
      </c>
      <c r="R8" t="b">
        <f t="shared" ca="1" si="0"/>
        <v>0</v>
      </c>
      <c r="T8" t="b">
        <f t="shared" ca="1" si="4"/>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B8">
        <v>1001</v>
      </c>
      <c r="AC8" t="str">
        <f>IF(ISBLANK(AB8),"",IF(ISERROR(VLOOKUP(AB8,[3]DropTable!$A:$A,1,0)),"드랍없음",""))</f>
        <v/>
      </c>
      <c r="AE8" t="str">
        <f>IF(ISBLANK(AD8),"",IF(ISERROR(VLOOKUP(AD8,[3]DropTable!$A:$A,1,0)),"드랍없음",""))</f>
        <v/>
      </c>
      <c r="AH8">
        <v>1.5</v>
      </c>
      <c r="AI8">
        <f t="shared" si="5"/>
        <v>1</v>
      </c>
    </row>
    <row r="9" spans="1:35"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OFFSET(E9,-$B9+IF($L9,1,0),0)*IF($B9&gt;OFFSET($B9,1,0),ChapterTable!$S$17,1)*
    (VLOOKUP(SUBSTITUTE(SUBSTITUTE(E$1,"standard",""),"|Float","")&amp;IF(OR($L9=TRUE,$A9=0,MOD($A9,ChapterTable!$S$20)&lt;&gt;0),"","보스")&amp;"인게임누적곱배수",ChapterTable!$S:$T,2,0)^C9
    +VLOOKUP(SUBSTITUTE(SUBSTITUTE(E$1,"standard",""),"|Float","")&amp;IF(OR($L9=TRUE,$A9=0,MOD($A9,ChapterTable!$S$20)&lt;&gt;0),"","보스")&amp;"인게임누적합배수",ChapterTable!$S:$T,2,0)*C9)
  )
  )
  )
)</f>
        <v>144</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(VLOOKUP(SUBSTITUTE(SUBSTITUTE(F$1,"standard",""),"|Float","")&amp;IF(OR($L9=TRUE,$A9=0,MOD($A9,ChapterTable!$S$20)&lt;&gt;0),"","보스")&amp;"인게임누적곱배수",ChapterTable!$S:$T,2,0)^D9
    +VLOOKUP(SUBSTITUTE(SUBSTITUTE(F$1,"standard",""),"|Float","")&amp;IF(OR($L9=TRUE,$A9=0,MOD($A9,ChapterTable!$S$20)&lt;&gt;0),"","보스")&amp;"인게임누적합배수",ChapterTable!$S:$T,2,0)*D9)
  )
  )
  )
)</f>
        <v>50</v>
      </c>
      <c r="J9" t="str">
        <f>IF(ISBLANK(I9),"",
IFERROR(VLOOKUP(I9,[1]StringTable!$1:$1048576,MATCH([1]StringTable!$B$1,[1]StringTable!$1:$1,0),0),
IFERROR(VLOOKUP(I9,[1]InApkStringTable!$1:$1048576,MATCH([1]InApkStringTable!$B$1,[1]InApkStringTable!$1:$1,0),0),
"스트링없음")))</f>
        <v/>
      </c>
      <c r="L9" t="b">
        <v>0</v>
      </c>
      <c r="M9" t="s">
        <v>72</v>
      </c>
      <c r="N9" t="str">
        <f>IF(ISBLANK(M9),"",IF(ISERROR(VLOOKUP(M9,MapTable!$A:$A,1,0)),"맵없음",""))</f>
        <v/>
      </c>
      <c r="O9">
        <f t="shared" si="2"/>
        <v>1</v>
      </c>
      <c r="Q9">
        <f t="shared" si="3"/>
        <v>1</v>
      </c>
      <c r="R9" t="b">
        <f t="shared" ca="1" si="0"/>
        <v>0</v>
      </c>
      <c r="T9" t="b">
        <f t="shared" ca="1" si="4"/>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B9">
        <v>1001</v>
      </c>
      <c r="AC9" t="str">
        <f>IF(ISBLANK(AB9),"",IF(ISERROR(VLOOKUP(AB9,[3]DropTable!$A:$A,1,0)),"드랍없음",""))</f>
        <v/>
      </c>
      <c r="AE9" t="str">
        <f>IF(ISBLANK(AD9),"",IF(ISERROR(VLOOKUP(AD9,[3]DropTable!$A:$A,1,0)),"드랍없음",""))</f>
        <v/>
      </c>
      <c r="AH9">
        <v>1.5</v>
      </c>
      <c r="AI9">
        <f t="shared" si="5"/>
        <v>1</v>
      </c>
    </row>
    <row r="10" spans="1:35"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OFFSET(E10,-$B10+IF($L10,1,0),0)*IF($B10&gt;OFFSET($B10,1,0),ChapterTable!$S$17,1)*
    (VLOOKUP(SUBSTITUTE(SUBSTITUTE(E$1,"standard",""),"|Float","")&amp;IF(OR($L10=TRUE,$A10=0,MOD($A10,ChapterTable!$S$20)&lt;&gt;0),"","보스")&amp;"인게임누적곱배수",ChapterTable!$S:$T,2,0)^C10
    +VLOOKUP(SUBSTITUTE(SUBSTITUTE(E$1,"standard",""),"|Float","")&amp;IF(OR($L10=TRUE,$A10=0,MOD($A10,ChapterTable!$S$20)&lt;&gt;0),"","보스")&amp;"인게임누적합배수",ChapterTable!$S:$T,2,0)*C10)
  )
  )
  )
)</f>
        <v>144</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(VLOOKUP(SUBSTITUTE(SUBSTITUTE(F$1,"standard",""),"|Float","")&amp;IF(OR($L10=TRUE,$A10=0,MOD($A10,ChapterTable!$S$20)&lt;&gt;0),"","보스")&amp;"인게임누적곱배수",ChapterTable!$S:$T,2,0)^D10
    +VLOOKUP(SUBSTITUTE(SUBSTITUTE(F$1,"standard",""),"|Float","")&amp;IF(OR($L10=TRUE,$A10=0,MOD($A10,ChapterTable!$S$20)&lt;&gt;0),"","보스")&amp;"인게임누적합배수",ChapterTable!$S:$T,2,0)*D10)
  )
  )
  )
)</f>
        <v>50</v>
      </c>
      <c r="J10" t="str">
        <f>IF(ISBLANK(I10),"",
IFERROR(VLOOKUP(I10,[1]StringTable!$1:$1048576,MATCH([1]StringTable!$B$1,[1]StringTable!$1:$1,0),0),
IFERROR(VLOOKUP(I10,[1]InApkStringTable!$1:$1048576,MATCH([1]InApkStringTable!$B$1,[1]InApkStringTable!$1:$1,0),0),
"스트링없음")))</f>
        <v/>
      </c>
      <c r="L10" t="b">
        <v>0</v>
      </c>
      <c r="M10" t="s">
        <v>72</v>
      </c>
      <c r="N10" t="str">
        <f>IF(ISBLANK(M10),"",IF(ISERROR(VLOOKUP(M10,MapTable!$A:$A,1,0)),"맵없음",""))</f>
        <v/>
      </c>
      <c r="O10">
        <f t="shared" si="2"/>
        <v>1</v>
      </c>
      <c r="Q10">
        <f t="shared" si="3"/>
        <v>1</v>
      </c>
      <c r="R10" t="b">
        <f t="shared" ca="1" si="0"/>
        <v>0</v>
      </c>
      <c r="T10" t="b">
        <f t="shared" ca="1" si="4"/>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B10">
        <v>1001</v>
      </c>
      <c r="AC10" t="str">
        <f>IF(ISBLANK(AB10),"",IF(ISERROR(VLOOKUP(AB10,[3]DropTable!$A:$A,1,0)),"드랍없음",""))</f>
        <v/>
      </c>
      <c r="AE10" t="str">
        <f>IF(ISBLANK(AD10),"",IF(ISERROR(VLOOKUP(AD10,[3]DropTable!$A:$A,1,0)),"드랍없음",""))</f>
        <v/>
      </c>
      <c r="AH10">
        <v>1.5</v>
      </c>
      <c r="AI10">
        <f t="shared" si="5"/>
        <v>1</v>
      </c>
    </row>
    <row r="11" spans="1:35"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OFFSET(E11,-$B11+IF($L11,1,0),0)*IF($B11&gt;OFFSET($B11,1,0),ChapterTable!$S$17,1)*
    (VLOOKUP(SUBSTITUTE(SUBSTITUTE(E$1,"standard",""),"|Float","")&amp;IF(OR($L11=TRUE,$A11=0,MOD($A11,ChapterTable!$S$20)&lt;&gt;0),"","보스")&amp;"인게임누적곱배수",ChapterTable!$S:$T,2,0)^C11
    +VLOOKUP(SUBSTITUTE(SUBSTITUTE(E$1,"standard",""),"|Float","")&amp;IF(OR($L11=TRUE,$A11=0,MOD($A11,ChapterTable!$S$20)&lt;&gt;0),"","보스")&amp;"인게임누적합배수",ChapterTable!$S:$T,2,0)*C11)
  )
  )
  )
)</f>
        <v>144</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(VLOOKUP(SUBSTITUTE(SUBSTITUTE(F$1,"standard",""),"|Float","")&amp;IF(OR($L11=TRUE,$A11=0,MOD($A11,ChapterTable!$S$20)&lt;&gt;0),"","보스")&amp;"인게임누적곱배수",ChapterTable!$S:$T,2,0)^D11
    +VLOOKUP(SUBSTITUTE(SUBSTITUTE(F$1,"standard",""),"|Float","")&amp;IF(OR($L11=TRUE,$A11=0,MOD($A11,ChapterTable!$S$20)&lt;&gt;0),"","보스")&amp;"인게임누적합배수",ChapterTable!$S:$T,2,0)*D11)
  )
  )
  )
)</f>
        <v>50</v>
      </c>
      <c r="J11" t="str">
        <f>IF(ISBLANK(I11),"",
IFERROR(VLOOKUP(I11,[1]StringTable!$1:$1048576,MATCH([1]StringTable!$B$1,[1]StringTable!$1:$1,0),0),
IFERROR(VLOOKUP(I11,[1]InApkStringTable!$1:$1048576,MATCH([1]InApkStringTable!$B$1,[1]InApkStringTable!$1:$1,0),0),
"스트링없음")))</f>
        <v/>
      </c>
      <c r="L11" t="b">
        <v>0</v>
      </c>
      <c r="M11" t="s">
        <v>72</v>
      </c>
      <c r="N11" t="str">
        <f>IF(ISBLANK(M11),"",IF(ISERROR(VLOOKUP(M11,MapTable!$A:$A,1,0)),"맵없음",""))</f>
        <v/>
      </c>
      <c r="O11">
        <f t="shared" si="2"/>
        <v>91</v>
      </c>
      <c r="Q11">
        <f t="shared" si="3"/>
        <v>91</v>
      </c>
      <c r="R11" t="b">
        <f t="shared" ca="1" si="0"/>
        <v>1</v>
      </c>
      <c r="S11" t="b">
        <v>0</v>
      </c>
      <c r="T11" t="b">
        <f t="shared" si="4"/>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B11">
        <v>1001</v>
      </c>
      <c r="AC11" t="str">
        <f>IF(ISBLANK(AB11),"",IF(ISERROR(VLOOKUP(AB11,[3]DropTable!$A:$A,1,0)),"드랍없음",""))</f>
        <v/>
      </c>
      <c r="AE11" t="str">
        <f>IF(ISBLANK(AD11),"",IF(ISERROR(VLOOKUP(AD11,[3]DropTable!$A:$A,1,0)),"드랍없음",""))</f>
        <v/>
      </c>
      <c r="AH11">
        <v>1.5</v>
      </c>
      <c r="AI11">
        <f t="shared" si="5"/>
        <v>1</v>
      </c>
    </row>
    <row r="12" spans="1:35"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
  )
  )
  )
)</f>
        <v>144</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(VLOOKUP(SUBSTITUTE(SUBSTITUTE(F$1,"standard",""),"|Float","")&amp;IF(OR($L12=TRUE,$A12=0,MOD($A12,ChapterTable!$S$20)&lt;&gt;0),"","보스")&amp;"인게임누적곱배수",ChapterTable!$S:$T,2,0)^D12
    +VLOOKUP(SUBSTITUTE(SUBSTITUTE(F$1,"standard",""),"|Float","")&amp;IF(OR($L12=TRUE,$A12=0,MOD($A12,ChapterTable!$S$20)&lt;&gt;0),"","보스")&amp;"인게임누적합배수",ChapterTable!$S:$T,2,0)*D12)
  )
  )
  )
)</f>
        <v>50</v>
      </c>
      <c r="J12" t="str">
        <f>IF(ISBLANK(I12),"",
IFERROR(VLOOKUP(I12,[1]StringTable!$1:$1048576,MATCH([1]StringTable!$B$1,[1]StringTable!$1:$1,0),0),
IFERROR(VLOOKUP(I12,[1]InApkStringTable!$1:$1048576,MATCH([1]InApkStringTable!$B$1,[1]InApkStringTable!$1:$1,0),0),
"스트링없음")))</f>
        <v/>
      </c>
      <c r="L12" t="b">
        <v>0</v>
      </c>
      <c r="M12" t="s">
        <v>72</v>
      </c>
      <c r="N12" t="str">
        <f>IF(ISBLANK(M12),"",IF(ISERROR(VLOOKUP(M12,MapTable!$A:$A,1,0)),"맵없음",""))</f>
        <v/>
      </c>
      <c r="O12">
        <f t="shared" si="2"/>
        <v>21</v>
      </c>
      <c r="Q12">
        <f t="shared" si="3"/>
        <v>21</v>
      </c>
      <c r="R12" t="b">
        <f t="shared" ca="1" si="0"/>
        <v>0</v>
      </c>
      <c r="T12" t="b">
        <f t="shared" ca="1" si="4"/>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B12">
        <v>1001</v>
      </c>
      <c r="AC12" t="str">
        <f>IF(ISBLANK(AB12),"",IF(ISERROR(VLOOKUP(AB12,[3]DropTable!$A:$A,1,0)),"드랍없음",""))</f>
        <v/>
      </c>
      <c r="AD12">
        <v>5001</v>
      </c>
      <c r="AE12" t="str">
        <f>IF(ISBLANK(AD12),"",IF(ISERROR(VLOOKUP(AD12,[3]DropTable!$A:$A,1,0)),"드랍없음",""))</f>
        <v/>
      </c>
      <c r="AF12">
        <f ca="1">1.25*IF($B12&gt;OFFSET($B12,1,0),ChapterTable!$S$17,1)*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f>
        <v>1.5</v>
      </c>
      <c r="AG12">
        <f ca="1">35/AF12</f>
        <v>23.333333333333332</v>
      </c>
      <c r="AH12">
        <v>1.5</v>
      </c>
      <c r="AI12">
        <f t="shared" si="5"/>
        <v>1</v>
      </c>
    </row>
    <row r="13" spans="1:35"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OFFSET(E13,-$B13+IF($L13,1,0),0)*IF($B13&gt;OFFSET($B13,1,0),ChapterTable!$S$17,1)*
    (VLOOKUP(SUBSTITUTE(SUBSTITUTE(E$1,"standard",""),"|Float","")&amp;IF(OR($L13=TRUE,$A13=0,MOD($A13,ChapterTable!$S$20)&lt;&gt;0),"","보스")&amp;"인게임누적곱배수",ChapterTable!$S:$T,2,0)^C13
    +VLOOKUP(SUBSTITUTE(SUBSTITUTE(E$1,"standard",""),"|Float","")&amp;IF(OR($L13=TRUE,$A13=0,MOD($A13,ChapterTable!$S$20)&lt;&gt;0),"","보스")&amp;"인게임누적합배수",ChapterTable!$S:$T,2,0)*C13)
  )
  )
  )
)</f>
        <v>144</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(VLOOKUP(SUBSTITUTE(SUBSTITUTE(F$1,"standard",""),"|Float","")&amp;IF(OR($L13=TRUE,$A13=0,MOD($A13,ChapterTable!$S$20)&lt;&gt;0),"","보스")&amp;"인게임누적곱배수",ChapterTable!$S:$T,2,0)^D13
    +VLOOKUP(SUBSTITUTE(SUBSTITUTE(F$1,"standard",""),"|Float","")&amp;IF(OR($L13=TRUE,$A13=0,MOD($A13,ChapterTable!$S$20)&lt;&gt;0),"","보스")&amp;"인게임누적합배수",ChapterTable!$S:$T,2,0)*D13)
  )
  )
  )
)</f>
        <v>53.75</v>
      </c>
      <c r="J13" t="str">
        <f>IF(ISBLANK(I13),"",
IFERROR(VLOOKUP(I13,[1]StringTable!$1:$1048576,MATCH([1]StringTable!$B$1,[1]StringTable!$1:$1,0),0),
IFERROR(VLOOKUP(I13,[1]InApkStringTable!$1:$1048576,MATCH([1]InApkStringTable!$B$1,[1]InApkStringTable!$1:$1,0),0),
"스트링없음")))</f>
        <v/>
      </c>
      <c r="L13" t="b">
        <v>0</v>
      </c>
      <c r="M13" t="s">
        <v>72</v>
      </c>
      <c r="N13" t="str">
        <f>IF(ISBLANK(M13),"",IF(ISERROR(VLOOKUP(M13,MapTable!$A:$A,1,0)),"맵없음",""))</f>
        <v/>
      </c>
      <c r="O13">
        <f t="shared" si="2"/>
        <v>2</v>
      </c>
      <c r="Q13">
        <f t="shared" si="3"/>
        <v>2</v>
      </c>
      <c r="R13" t="b">
        <f t="shared" ca="1" si="0"/>
        <v>0</v>
      </c>
      <c r="T13" t="b">
        <f t="shared" ca="1" si="4"/>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B13">
        <v>1002</v>
      </c>
      <c r="AC13" t="str">
        <f>IF(ISBLANK(AB13),"",IF(ISERROR(VLOOKUP(AB13,[3]DropTable!$A:$A,1,0)),"드랍없음",""))</f>
        <v/>
      </c>
      <c r="AE13" t="str">
        <f>IF(ISBLANK(AD13),"",IF(ISERROR(VLOOKUP(AD13,[3]DropTable!$A:$A,1,0)),"드랍없음",""))</f>
        <v/>
      </c>
      <c r="AH13">
        <v>1.5</v>
      </c>
      <c r="AI13">
        <f t="shared" si="5"/>
        <v>0.5</v>
      </c>
    </row>
    <row r="14" spans="1:35"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OFFSET(E14,-$B14+IF($L14,1,0),0)*IF($B14&gt;OFFSET($B14,1,0),ChapterTable!$S$17,1)*
    (VLOOKUP(SUBSTITUTE(SUBSTITUTE(E$1,"standard",""),"|Float","")&amp;IF(OR($L14=TRUE,$A14=0,MOD($A14,ChapterTable!$S$20)&lt;&gt;0),"","보스")&amp;"인게임누적곱배수",ChapterTable!$S:$T,2,0)^C14
    +VLOOKUP(SUBSTITUTE(SUBSTITUTE(E$1,"standard",""),"|Float","")&amp;IF(OR($L14=TRUE,$A14=0,MOD($A14,ChapterTable!$S$20)&lt;&gt;0),"","보스")&amp;"인게임누적합배수",ChapterTable!$S:$T,2,0)*C14)
  )
  )
  )
)</f>
        <v>144</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(VLOOKUP(SUBSTITUTE(SUBSTITUTE(F$1,"standard",""),"|Float","")&amp;IF(OR($L14=TRUE,$A14=0,MOD($A14,ChapterTable!$S$20)&lt;&gt;0),"","보스")&amp;"인게임누적곱배수",ChapterTable!$S:$T,2,0)^D14
    +VLOOKUP(SUBSTITUTE(SUBSTITUTE(F$1,"standard",""),"|Float","")&amp;IF(OR($L14=TRUE,$A14=0,MOD($A14,ChapterTable!$S$20)&lt;&gt;0),"","보스")&amp;"인게임누적합배수",ChapterTable!$S:$T,2,0)*D14)
  )
  )
  )
)</f>
        <v>53.75</v>
      </c>
      <c r="J14" t="str">
        <f>IF(ISBLANK(I14),"",
IFERROR(VLOOKUP(I14,[1]StringTable!$1:$1048576,MATCH([1]StringTable!$B$1,[1]StringTable!$1:$1,0),0),
IFERROR(VLOOKUP(I14,[1]InApkStringTable!$1:$1048576,MATCH([1]InApkStringTable!$B$1,[1]InApkStringTable!$1:$1,0),0),
"스트링없음")))</f>
        <v/>
      </c>
      <c r="L14" t="b">
        <v>0</v>
      </c>
      <c r="M14" t="s">
        <v>72</v>
      </c>
      <c r="N14" t="str">
        <f>IF(ISBLANK(M14),"",IF(ISERROR(VLOOKUP(M14,MapTable!$A:$A,1,0)),"맵없음",""))</f>
        <v/>
      </c>
      <c r="O14">
        <f t="shared" si="2"/>
        <v>2</v>
      </c>
      <c r="Q14">
        <f t="shared" si="3"/>
        <v>2</v>
      </c>
      <c r="R14" t="b">
        <f t="shared" ca="1" si="0"/>
        <v>0</v>
      </c>
      <c r="T14" t="b">
        <f t="shared" ca="1" si="4"/>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B14">
        <v>1002</v>
      </c>
      <c r="AC14" t="str">
        <f>IF(ISBLANK(AB14),"",IF(ISERROR(VLOOKUP(AB14,[3]DropTable!$A:$A,1,0)),"드랍없음",""))</f>
        <v/>
      </c>
      <c r="AE14" t="str">
        <f>IF(ISBLANK(AD14),"",IF(ISERROR(VLOOKUP(AD14,[3]DropTable!$A:$A,1,0)),"드랍없음",""))</f>
        <v/>
      </c>
      <c r="AH14">
        <v>1.5</v>
      </c>
      <c r="AI14">
        <f t="shared" si="5"/>
        <v>0.5</v>
      </c>
    </row>
    <row r="15" spans="1:35"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OFFSET(E15,-$B15+IF($L15,1,0),0)*IF($B15&gt;OFFSET($B15,1,0),ChapterTable!$S$17,1)*
    (VLOOKUP(SUBSTITUTE(SUBSTITUTE(E$1,"standard",""),"|Float","")&amp;IF(OR($L15=TRUE,$A15=0,MOD($A15,ChapterTable!$S$20)&lt;&gt;0),"","보스")&amp;"인게임누적곱배수",ChapterTable!$S:$T,2,0)^C15
    +VLOOKUP(SUBSTITUTE(SUBSTITUTE(E$1,"standard",""),"|Float","")&amp;IF(OR($L15=TRUE,$A15=0,MOD($A15,ChapterTable!$S$20)&lt;&gt;0),"","보스")&amp;"인게임누적합배수",ChapterTable!$S:$T,2,0)*C15)
  )
  )
  )
)</f>
        <v>144</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(VLOOKUP(SUBSTITUTE(SUBSTITUTE(F$1,"standard",""),"|Float","")&amp;IF(OR($L15=TRUE,$A15=0,MOD($A15,ChapterTable!$S$20)&lt;&gt;0),"","보스")&amp;"인게임누적곱배수",ChapterTable!$S:$T,2,0)^D15
    +VLOOKUP(SUBSTITUTE(SUBSTITUTE(F$1,"standard",""),"|Float","")&amp;IF(OR($L15=TRUE,$A15=0,MOD($A15,ChapterTable!$S$20)&lt;&gt;0),"","보스")&amp;"인게임누적합배수",ChapterTable!$S:$T,2,0)*D15)
  )
  )
  )
)</f>
        <v>53.75</v>
      </c>
      <c r="J15" t="str">
        <f>IF(ISBLANK(I15),"",
IFERROR(VLOOKUP(I15,[1]StringTable!$1:$1048576,MATCH([1]StringTable!$B$1,[1]StringTable!$1:$1,0),0),
IFERROR(VLOOKUP(I15,[1]InApkStringTable!$1:$1048576,MATCH([1]InApkStringTable!$B$1,[1]InApkStringTable!$1:$1,0),0),
"스트링없음")))</f>
        <v/>
      </c>
      <c r="L15" t="b">
        <v>0</v>
      </c>
      <c r="M15" t="s">
        <v>72</v>
      </c>
      <c r="N15" t="str">
        <f>IF(ISBLANK(M15),"",IF(ISERROR(VLOOKUP(M15,MapTable!$A:$A,1,0)),"맵없음",""))</f>
        <v/>
      </c>
      <c r="O15">
        <f t="shared" si="2"/>
        <v>2</v>
      </c>
      <c r="Q15">
        <f t="shared" si="3"/>
        <v>2</v>
      </c>
      <c r="R15" t="b">
        <f t="shared" ca="1" si="0"/>
        <v>0</v>
      </c>
      <c r="T15" t="b">
        <f t="shared" ca="1" si="4"/>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B15">
        <v>1002</v>
      </c>
      <c r="AC15" t="str">
        <f>IF(ISBLANK(AB15),"",IF(ISERROR(VLOOKUP(AB15,[3]DropTable!$A:$A,1,0)),"드랍없음",""))</f>
        <v/>
      </c>
      <c r="AE15" t="str">
        <f>IF(ISBLANK(AD15),"",IF(ISERROR(VLOOKUP(AD15,[3]DropTable!$A:$A,1,0)),"드랍없음",""))</f>
        <v/>
      </c>
      <c r="AH15">
        <v>1.5</v>
      </c>
      <c r="AI15">
        <f t="shared" si="5"/>
        <v>0.5</v>
      </c>
    </row>
    <row r="16" spans="1:35"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OFFSET(E16,-$B16+IF($L16,1,0),0)*IF($B16&gt;OFFSET($B16,1,0),ChapterTable!$S$17,1)*
    (VLOOKUP(SUBSTITUTE(SUBSTITUTE(E$1,"standard",""),"|Float","")&amp;IF(OR($L16=TRUE,$A16=0,MOD($A16,ChapterTable!$S$20)&lt;&gt;0),"","보스")&amp;"인게임누적곱배수",ChapterTable!$S:$T,2,0)^C16
    +VLOOKUP(SUBSTITUTE(SUBSTITUTE(E$1,"standard",""),"|Float","")&amp;IF(OR($L16=TRUE,$A16=0,MOD($A16,ChapterTable!$S$20)&lt;&gt;0),"","보스")&amp;"인게임누적합배수",ChapterTable!$S:$T,2,0)*C16)
  )
  )
  )
)</f>
        <v>144</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(VLOOKUP(SUBSTITUTE(SUBSTITUTE(F$1,"standard",""),"|Float","")&amp;IF(OR($L16=TRUE,$A16=0,MOD($A16,ChapterTable!$S$20)&lt;&gt;0),"","보스")&amp;"인게임누적곱배수",ChapterTable!$S:$T,2,0)^D16
    +VLOOKUP(SUBSTITUTE(SUBSTITUTE(F$1,"standard",""),"|Float","")&amp;IF(OR($L16=TRUE,$A16=0,MOD($A16,ChapterTable!$S$20)&lt;&gt;0),"","보스")&amp;"인게임누적합배수",ChapterTable!$S:$T,2,0)*D16)
  )
  )
  )
)</f>
        <v>53.75</v>
      </c>
      <c r="J16" t="str">
        <f>IF(ISBLANK(I16),"",
IFERROR(VLOOKUP(I16,[1]StringTable!$1:$1048576,MATCH([1]StringTable!$B$1,[1]StringTable!$1:$1,0),0),
IFERROR(VLOOKUP(I16,[1]InApkStringTable!$1:$1048576,MATCH([1]InApkStringTable!$B$1,[1]InApkStringTable!$1:$1,0),0),
"스트링없음")))</f>
        <v/>
      </c>
      <c r="L16" t="b">
        <v>0</v>
      </c>
      <c r="M16" t="s">
        <v>72</v>
      </c>
      <c r="N16" t="str">
        <f>IF(ISBLANK(M16),"",IF(ISERROR(VLOOKUP(M16,MapTable!$A:$A,1,0)),"맵없음",""))</f>
        <v/>
      </c>
      <c r="O16">
        <f t="shared" si="2"/>
        <v>2</v>
      </c>
      <c r="Q16">
        <f t="shared" si="3"/>
        <v>2</v>
      </c>
      <c r="R16" t="b">
        <f t="shared" ca="1" si="0"/>
        <v>0</v>
      </c>
      <c r="T16" t="b">
        <f t="shared" ca="1" si="4"/>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B16">
        <v>1002</v>
      </c>
      <c r="AC16" t="str">
        <f>IF(ISBLANK(AB16),"",IF(ISERROR(VLOOKUP(AB16,[3]DropTable!$A:$A,1,0)),"드랍없음",""))</f>
        <v/>
      </c>
      <c r="AE16" t="str">
        <f>IF(ISBLANK(AD16),"",IF(ISERROR(VLOOKUP(AD16,[3]DropTable!$A:$A,1,0)),"드랍없음",""))</f>
        <v/>
      </c>
      <c r="AH16">
        <v>1.5</v>
      </c>
      <c r="AI16">
        <f t="shared" si="5"/>
        <v>0.5</v>
      </c>
    </row>
    <row r="17" spans="1:35"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OFFSET(E17,-$B17+IF($L17,1,0),0)*IF($B17&gt;OFFSET($B17,1,0),ChapterTable!$S$17,1)*
    (VLOOKUP(SUBSTITUTE(SUBSTITUTE(E$1,"standard",""),"|Float","")&amp;IF(OR($L17=TRUE,$A17=0,MOD($A17,ChapterTable!$S$20)&lt;&gt;0),"","보스")&amp;"인게임누적곱배수",ChapterTable!$S:$T,2,0)^C17
    +VLOOKUP(SUBSTITUTE(SUBSTITUTE(E$1,"standard",""),"|Float","")&amp;IF(OR($L17=TRUE,$A17=0,MOD($A17,ChapterTable!$S$20)&lt;&gt;0),"","보스")&amp;"인게임누적합배수",ChapterTable!$S:$T,2,0)*C17)
  )
  )
  )
)</f>
        <v>144</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(VLOOKUP(SUBSTITUTE(SUBSTITUTE(F$1,"standard",""),"|Float","")&amp;IF(OR($L17=TRUE,$A17=0,MOD($A17,ChapterTable!$S$20)&lt;&gt;0),"","보스")&amp;"인게임누적곱배수",ChapterTable!$S:$T,2,0)^D17
    +VLOOKUP(SUBSTITUTE(SUBSTITUTE(F$1,"standard",""),"|Float","")&amp;IF(OR($L17=TRUE,$A17=0,MOD($A17,ChapterTable!$S$20)&lt;&gt;0),"","보스")&amp;"인게임누적합배수",ChapterTable!$S:$T,2,0)*D17)
  )
  )
  )
)</f>
        <v>53.75</v>
      </c>
      <c r="J17" t="str">
        <f>IF(ISBLANK(I17),"",
IFERROR(VLOOKUP(I17,[1]StringTable!$1:$1048576,MATCH([1]StringTable!$B$1,[1]StringTable!$1:$1,0),0),
IFERROR(VLOOKUP(I17,[1]InApkStringTable!$1:$1048576,MATCH([1]InApkStringTable!$B$1,[1]InApkStringTable!$1:$1,0),0),
"스트링없음")))</f>
        <v/>
      </c>
      <c r="L17" t="b">
        <v>0</v>
      </c>
      <c r="M17" t="s">
        <v>72</v>
      </c>
      <c r="N17" t="str">
        <f>IF(ISBLANK(M17),"",IF(ISERROR(VLOOKUP(M17,MapTable!$A:$A,1,0)),"맵없음",""))</f>
        <v/>
      </c>
      <c r="O17">
        <f t="shared" si="2"/>
        <v>11</v>
      </c>
      <c r="Q17">
        <f t="shared" si="3"/>
        <v>11</v>
      </c>
      <c r="R17" t="b">
        <f t="shared" ca="1" si="0"/>
        <v>0</v>
      </c>
      <c r="T17" t="b">
        <f t="shared" ca="1" si="4"/>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B17">
        <v>1002</v>
      </c>
      <c r="AC17" t="str">
        <f>IF(ISBLANK(AB17),"",IF(ISERROR(VLOOKUP(AB17,[3]DropTable!$A:$A,1,0)),"드랍없음",""))</f>
        <v/>
      </c>
      <c r="AE17" t="str">
        <f>IF(ISBLANK(AD17),"",IF(ISERROR(VLOOKUP(AD17,[3]DropTable!$A:$A,1,0)),"드랍없음",""))</f>
        <v/>
      </c>
      <c r="AH17">
        <v>1.5</v>
      </c>
      <c r="AI17">
        <f t="shared" si="5"/>
        <v>0.5</v>
      </c>
    </row>
    <row r="18" spans="1:35"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OFFSET(E18,-$B18+IF($L18,1,0),0)*IF($B18&gt;OFFSET($B18,1,0),ChapterTable!$S$17,1)*
    (VLOOKUP(SUBSTITUTE(SUBSTITUTE(E$1,"standard",""),"|Float","")&amp;IF(OR($L18=TRUE,$A18=0,MOD($A18,ChapterTable!$S$20)&lt;&gt;0),"","보스")&amp;"인게임누적곱배수",ChapterTable!$S:$T,2,0)^C18
    +VLOOKUP(SUBSTITUTE(SUBSTITUTE(E$1,"standard",""),"|Float","")&amp;IF(OR($L18=TRUE,$A18=0,MOD($A18,ChapterTable!$S$20)&lt;&gt;0),"","보스")&amp;"인게임누적합배수",ChapterTable!$S:$T,2,0)*C18)
  )
  )
  )
)</f>
        <v>168</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(VLOOKUP(SUBSTITUTE(SUBSTITUTE(F$1,"standard",""),"|Float","")&amp;IF(OR($L18=TRUE,$A18=0,MOD($A18,ChapterTable!$S$20)&lt;&gt;0),"","보스")&amp;"인게임누적곱배수",ChapterTable!$S:$T,2,0)^D18
    +VLOOKUP(SUBSTITUTE(SUBSTITUTE(F$1,"standard",""),"|Float","")&amp;IF(OR($L18=TRUE,$A18=0,MOD($A18,ChapterTable!$S$20)&lt;&gt;0),"","보스")&amp;"인게임누적합배수",ChapterTable!$S:$T,2,0)*D18)
  )
  )
  )
)</f>
        <v>53.75</v>
      </c>
      <c r="J18" t="str">
        <f>IF(ISBLANK(I18),"",
IFERROR(VLOOKUP(I18,[1]StringTable!$1:$1048576,MATCH([1]StringTable!$B$1,[1]StringTable!$1:$1,0),0),
IFERROR(VLOOKUP(I18,[1]InApkStringTable!$1:$1048576,MATCH([1]InApkStringTable!$B$1,[1]InApkStringTable!$1:$1,0),0),
"스트링없음")))</f>
        <v/>
      </c>
      <c r="L18" t="b">
        <v>0</v>
      </c>
      <c r="M18" t="s">
        <v>72</v>
      </c>
      <c r="N18" t="str">
        <f>IF(ISBLANK(M18),"",IF(ISERROR(VLOOKUP(M18,MapTable!$A:$A,1,0)),"맵없음",""))</f>
        <v/>
      </c>
      <c r="O18">
        <f t="shared" si="2"/>
        <v>2</v>
      </c>
      <c r="Q18">
        <f t="shared" si="3"/>
        <v>2</v>
      </c>
      <c r="R18" t="b">
        <f t="shared" ca="1" si="0"/>
        <v>0</v>
      </c>
      <c r="T18" t="b">
        <f t="shared" ca="1" si="4"/>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B18">
        <v>1002</v>
      </c>
      <c r="AC18" t="str">
        <f>IF(ISBLANK(AB18),"",IF(ISERROR(VLOOKUP(AB18,[3]DropTable!$A:$A,1,0)),"드랍없음",""))</f>
        <v/>
      </c>
      <c r="AE18" t="str">
        <f>IF(ISBLANK(AD18),"",IF(ISERROR(VLOOKUP(AD18,[3]DropTable!$A:$A,1,0)),"드랍없음",""))</f>
        <v/>
      </c>
      <c r="AH18">
        <v>1.5</v>
      </c>
      <c r="AI18">
        <f t="shared" si="5"/>
        <v>0.5</v>
      </c>
    </row>
    <row r="19" spans="1:35"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OFFSET(E19,-$B19+IF($L19,1,0),0)*IF($B19&gt;OFFSET($B19,1,0),ChapterTable!$S$17,1)*
    (VLOOKUP(SUBSTITUTE(SUBSTITUTE(E$1,"standard",""),"|Float","")&amp;IF(OR($L19=TRUE,$A19=0,MOD($A19,ChapterTable!$S$20)&lt;&gt;0),"","보스")&amp;"인게임누적곱배수",ChapterTable!$S:$T,2,0)^C19
    +VLOOKUP(SUBSTITUTE(SUBSTITUTE(E$1,"standard",""),"|Float","")&amp;IF(OR($L19=TRUE,$A19=0,MOD($A19,ChapterTable!$S$20)&lt;&gt;0),"","보스")&amp;"인게임누적합배수",ChapterTable!$S:$T,2,0)*C19)
  )
  )
  )
)</f>
        <v>168</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(VLOOKUP(SUBSTITUTE(SUBSTITUTE(F$1,"standard",""),"|Float","")&amp;IF(OR($L19=TRUE,$A19=0,MOD($A19,ChapterTable!$S$20)&lt;&gt;0),"","보스")&amp;"인게임누적곱배수",ChapterTable!$S:$T,2,0)^D19
    +VLOOKUP(SUBSTITUTE(SUBSTITUTE(F$1,"standard",""),"|Float","")&amp;IF(OR($L19=TRUE,$A19=0,MOD($A19,ChapterTable!$S$20)&lt;&gt;0),"","보스")&amp;"인게임누적합배수",ChapterTable!$S:$T,2,0)*D19)
  )
  )
  )
)</f>
        <v>53.75</v>
      </c>
      <c r="J19" t="str">
        <f>IF(ISBLANK(I19),"",
IFERROR(VLOOKUP(I19,[1]StringTable!$1:$1048576,MATCH([1]StringTable!$B$1,[1]StringTable!$1:$1,0),0),
IFERROR(VLOOKUP(I19,[1]InApkStringTable!$1:$1048576,MATCH([1]InApkStringTable!$B$1,[1]InApkStringTable!$1:$1,0),0),
"스트링없음")))</f>
        <v/>
      </c>
      <c r="L19" t="b">
        <v>0</v>
      </c>
      <c r="M19" t="s">
        <v>72</v>
      </c>
      <c r="N19" t="str">
        <f>IF(ISBLANK(M19),"",IF(ISERROR(VLOOKUP(M19,MapTable!$A:$A,1,0)),"맵없음",""))</f>
        <v/>
      </c>
      <c r="O19">
        <f t="shared" si="2"/>
        <v>2</v>
      </c>
      <c r="Q19">
        <f t="shared" si="3"/>
        <v>2</v>
      </c>
      <c r="R19" t="b">
        <f t="shared" ca="1" si="0"/>
        <v>0</v>
      </c>
      <c r="T19" t="b">
        <f t="shared" ca="1" si="4"/>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B19">
        <v>1002</v>
      </c>
      <c r="AC19" t="str">
        <f>IF(ISBLANK(AB19),"",IF(ISERROR(VLOOKUP(AB19,[3]DropTable!$A:$A,1,0)),"드랍없음",""))</f>
        <v/>
      </c>
      <c r="AE19" t="str">
        <f>IF(ISBLANK(AD19),"",IF(ISERROR(VLOOKUP(AD19,[3]DropTable!$A:$A,1,0)),"드랍없음",""))</f>
        <v/>
      </c>
      <c r="AH19">
        <v>1.5</v>
      </c>
      <c r="AI19">
        <f t="shared" si="5"/>
        <v>0.5</v>
      </c>
    </row>
    <row r="20" spans="1:35"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OFFSET(E20,-$B20+IF($L20,1,0),0)*IF($B20&gt;OFFSET($B20,1,0),ChapterTable!$S$17,1)*
    (VLOOKUP(SUBSTITUTE(SUBSTITUTE(E$1,"standard",""),"|Float","")&amp;IF(OR($L20=TRUE,$A20=0,MOD($A20,ChapterTable!$S$20)&lt;&gt;0),"","보스")&amp;"인게임누적곱배수",ChapterTable!$S:$T,2,0)^C20
    +VLOOKUP(SUBSTITUTE(SUBSTITUTE(E$1,"standard",""),"|Float","")&amp;IF(OR($L20=TRUE,$A20=0,MOD($A20,ChapterTable!$S$20)&lt;&gt;0),"","보스")&amp;"인게임누적합배수",ChapterTable!$S:$T,2,0)*C20)
  )
  )
  )
)</f>
        <v>168</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(VLOOKUP(SUBSTITUTE(SUBSTITUTE(F$1,"standard",""),"|Float","")&amp;IF(OR($L20=TRUE,$A20=0,MOD($A20,ChapterTable!$S$20)&lt;&gt;0),"","보스")&amp;"인게임누적곱배수",ChapterTable!$S:$T,2,0)^D20
    +VLOOKUP(SUBSTITUTE(SUBSTITUTE(F$1,"standard",""),"|Float","")&amp;IF(OR($L20=TRUE,$A20=0,MOD($A20,ChapterTable!$S$20)&lt;&gt;0),"","보스")&amp;"인게임누적합배수",ChapterTable!$S:$T,2,0)*D20)
  )
  )
  )
)</f>
        <v>53.75</v>
      </c>
      <c r="J20" t="str">
        <f>IF(ISBLANK(I20),"",
IFERROR(VLOOKUP(I20,[1]StringTable!$1:$1048576,MATCH([1]StringTable!$B$1,[1]StringTable!$1:$1,0),0),
IFERROR(VLOOKUP(I20,[1]InApkStringTable!$1:$1048576,MATCH([1]InApkStringTable!$B$1,[1]InApkStringTable!$1:$1,0),0),
"스트링없음")))</f>
        <v/>
      </c>
      <c r="L20" t="b">
        <v>0</v>
      </c>
      <c r="M20" t="s">
        <v>72</v>
      </c>
      <c r="N20" t="str">
        <f>IF(ISBLANK(M20),"",IF(ISERROR(VLOOKUP(M20,MapTable!$A:$A,1,0)),"맵없음",""))</f>
        <v/>
      </c>
      <c r="O20">
        <f t="shared" si="2"/>
        <v>2</v>
      </c>
      <c r="Q20">
        <f t="shared" si="3"/>
        <v>2</v>
      </c>
      <c r="R20" t="b">
        <f t="shared" ca="1" si="0"/>
        <v>0</v>
      </c>
      <c r="T20" t="b">
        <f t="shared" ca="1" si="4"/>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B20">
        <v>1002</v>
      </c>
      <c r="AC20" t="str">
        <f>IF(ISBLANK(AB20),"",IF(ISERROR(VLOOKUP(AB20,[3]DropTable!$A:$A,1,0)),"드랍없음",""))</f>
        <v/>
      </c>
      <c r="AE20" t="str">
        <f>IF(ISBLANK(AD20),"",IF(ISERROR(VLOOKUP(AD20,[3]DropTable!$A:$A,1,0)),"드랍없음",""))</f>
        <v/>
      </c>
      <c r="AH20">
        <v>1.5</v>
      </c>
      <c r="AI20">
        <f t="shared" si="5"/>
        <v>0.5</v>
      </c>
    </row>
    <row r="21" spans="1:35"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OFFSET(E21,-$B21+IF($L21,1,0),0)*IF($B21&gt;OFFSET($B21,1,0),ChapterTable!$S$17,1)*
    (VLOOKUP(SUBSTITUTE(SUBSTITUTE(E$1,"standard",""),"|Float","")&amp;IF(OR($L21=TRUE,$A21=0,MOD($A21,ChapterTable!$S$20)&lt;&gt;0),"","보스")&amp;"인게임누적곱배수",ChapterTable!$S:$T,2,0)^C21
    +VLOOKUP(SUBSTITUTE(SUBSTITUTE(E$1,"standard",""),"|Float","")&amp;IF(OR($L21=TRUE,$A21=0,MOD($A21,ChapterTable!$S$20)&lt;&gt;0),"","보스")&amp;"인게임누적합배수",ChapterTable!$S:$T,2,0)*C21)
  )
  )
  )
)</f>
        <v>168</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(VLOOKUP(SUBSTITUTE(SUBSTITUTE(F$1,"standard",""),"|Float","")&amp;IF(OR($L21=TRUE,$A21=0,MOD($A21,ChapterTable!$S$20)&lt;&gt;0),"","보스")&amp;"인게임누적곱배수",ChapterTable!$S:$T,2,0)^D21
    +VLOOKUP(SUBSTITUTE(SUBSTITUTE(F$1,"standard",""),"|Float","")&amp;IF(OR($L21=TRUE,$A21=0,MOD($A21,ChapterTable!$S$20)&lt;&gt;0),"","보스")&amp;"인게임누적합배수",ChapterTable!$S:$T,2,0)*D21)
  )
  )
  )
)</f>
        <v>53.75</v>
      </c>
      <c r="J21" t="str">
        <f>IF(ISBLANK(I21),"",
IFERROR(VLOOKUP(I21,[1]StringTable!$1:$1048576,MATCH([1]StringTable!$B$1,[1]StringTable!$1:$1,0),0),
IFERROR(VLOOKUP(I21,[1]InApkStringTable!$1:$1048576,MATCH([1]InApkStringTable!$B$1,[1]InApkStringTable!$1:$1,0),0),
"스트링없음")))</f>
        <v/>
      </c>
      <c r="L21" t="b">
        <v>0</v>
      </c>
      <c r="M21" t="s">
        <v>72</v>
      </c>
      <c r="N21" t="str">
        <f>IF(ISBLANK(M21),"",IF(ISERROR(VLOOKUP(M21,MapTable!$A:$A,1,0)),"맵없음",""))</f>
        <v/>
      </c>
      <c r="O21">
        <f t="shared" si="2"/>
        <v>92</v>
      </c>
      <c r="Q21">
        <f t="shared" si="3"/>
        <v>92</v>
      </c>
      <c r="R21" t="b">
        <f t="shared" ca="1" si="0"/>
        <v>1</v>
      </c>
      <c r="S21" t="b">
        <v>0</v>
      </c>
      <c r="T21" t="b">
        <f t="shared" si="4"/>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B21">
        <v>1002</v>
      </c>
      <c r="AC21" t="str">
        <f>IF(ISBLANK(AB21),"",IF(ISERROR(VLOOKUP(AB21,[3]DropTable!$A:$A,1,0)),"드랍없음",""))</f>
        <v/>
      </c>
      <c r="AE21" t="str">
        <f>IF(ISBLANK(AD21),"",IF(ISERROR(VLOOKUP(AD21,[3]DropTable!$A:$A,1,0)),"드랍없음",""))</f>
        <v/>
      </c>
      <c r="AH21">
        <v>1.5</v>
      </c>
      <c r="AI21">
        <f t="shared" si="5"/>
        <v>0.5</v>
      </c>
    </row>
    <row r="22" spans="1:35"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
  )
  )
  )
)</f>
        <v>168</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(VLOOKUP(SUBSTITUTE(SUBSTITUTE(F$1,"standard",""),"|Float","")&amp;IF(OR($L22=TRUE,$A22=0,MOD($A22,ChapterTable!$S$20)&lt;&gt;0),"","보스")&amp;"인게임누적곱배수",ChapterTable!$S:$T,2,0)^D22
    +VLOOKUP(SUBSTITUTE(SUBSTITUTE(F$1,"standard",""),"|Float","")&amp;IF(OR($L22=TRUE,$A22=0,MOD($A22,ChapterTable!$S$20)&lt;&gt;0),"","보스")&amp;"인게임누적합배수",ChapterTable!$S:$T,2,0)*D22)
  )
  )
  )
)</f>
        <v>53.75</v>
      </c>
      <c r="J22" t="str">
        <f>IF(ISBLANK(I22),"",
IFERROR(VLOOKUP(I22,[1]StringTable!$1:$1048576,MATCH([1]StringTable!$B$1,[1]StringTable!$1:$1,0),0),
IFERROR(VLOOKUP(I22,[1]InApkStringTable!$1:$1048576,MATCH([1]InApkStringTable!$B$1,[1]InApkStringTable!$1:$1,0),0),
"스트링없음")))</f>
        <v/>
      </c>
      <c r="L22" t="b">
        <v>0</v>
      </c>
      <c r="M22" t="s">
        <v>72</v>
      </c>
      <c r="N22" t="str">
        <f>IF(ISBLANK(M22),"",IF(ISERROR(VLOOKUP(M22,MapTable!$A:$A,1,0)),"맵없음",""))</f>
        <v/>
      </c>
      <c r="O22">
        <f t="shared" si="2"/>
        <v>21</v>
      </c>
      <c r="P22">
        <v>22</v>
      </c>
      <c r="Q22">
        <f t="shared" si="3"/>
        <v>22</v>
      </c>
      <c r="R22" t="b">
        <f t="shared" ca="1" si="0"/>
        <v>0</v>
      </c>
      <c r="T22" t="b">
        <f t="shared" ca="1" si="4"/>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B22">
        <v>1002</v>
      </c>
      <c r="AC22" t="str">
        <f>IF(ISBLANK(AB22),"",IF(ISERROR(VLOOKUP(AB22,[3]DropTable!$A:$A,1,0)),"드랍없음",""))</f>
        <v/>
      </c>
      <c r="AD22">
        <v>5002</v>
      </c>
      <c r="AE22" t="str">
        <f>IF(ISBLANK(AD22),"",IF(ISERROR(VLOOKUP(AD22,[3]DropTable!$A:$A,1,0)),"드랍없음",""))</f>
        <v/>
      </c>
      <c r="AF22">
        <f ca="1">1.25*IF($B22&gt;OFFSET($B22,1,0),ChapterTable!$S$17,1)*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f>
        <v>1.75</v>
      </c>
      <c r="AG22">
        <f ca="1">35/AF22</f>
        <v>20</v>
      </c>
      <c r="AH22">
        <v>1.5</v>
      </c>
      <c r="AI22">
        <f t="shared" si="5"/>
        <v>0.5</v>
      </c>
    </row>
    <row r="23" spans="1:35"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OFFSET(E23,-$B23+IF($L23,1,0),0)*IF($B23&gt;OFFSET($B23,1,0),ChapterTable!$S$17,1)*
    (VLOOKUP(SUBSTITUTE(SUBSTITUTE(E$1,"standard",""),"|Float","")&amp;IF(OR($L23=TRUE,$A23=0,MOD($A23,ChapterTable!$S$20)&lt;&gt;0),"","보스")&amp;"인게임누적곱배수",ChapterTable!$S:$T,2,0)^C23
    +VLOOKUP(SUBSTITUTE(SUBSTITUTE(E$1,"standard",""),"|Float","")&amp;IF(OR($L23=TRUE,$A23=0,MOD($A23,ChapterTable!$S$20)&lt;&gt;0),"","보스")&amp;"인게임누적합배수",ChapterTable!$S:$T,2,0)*C23)
  )
  )
  )
)</f>
        <v>168</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(VLOOKUP(SUBSTITUTE(SUBSTITUTE(F$1,"standard",""),"|Float","")&amp;IF(OR($L23=TRUE,$A23=0,MOD($A23,ChapterTable!$S$20)&lt;&gt;0),"","보스")&amp;"인게임누적곱배수",ChapterTable!$S:$T,2,0)^D23
    +VLOOKUP(SUBSTITUTE(SUBSTITUTE(F$1,"standard",""),"|Float","")&amp;IF(OR($L23=TRUE,$A23=0,MOD($A23,ChapterTable!$S$20)&lt;&gt;0),"","보스")&amp;"인게임누적합배수",ChapterTable!$S:$T,2,0)*D23)
  )
  )
  )
)</f>
        <v>57.499999999999993</v>
      </c>
      <c r="J23" t="str">
        <f>IF(ISBLANK(I23),"",
IFERROR(VLOOKUP(I23,[1]StringTable!$1:$1048576,MATCH([1]StringTable!$B$1,[1]StringTable!$1:$1,0),0),
IFERROR(VLOOKUP(I23,[1]InApkStringTable!$1:$1048576,MATCH([1]InApkStringTable!$B$1,[1]InApkStringTable!$1:$1,0),0),
"스트링없음")))</f>
        <v/>
      </c>
      <c r="L23" t="b">
        <v>0</v>
      </c>
      <c r="M23" t="s">
        <v>72</v>
      </c>
      <c r="N23" t="str">
        <f>IF(ISBLANK(M23),"",IF(ISERROR(VLOOKUP(M23,MapTable!$A:$A,1,0)),"맵없음",""))</f>
        <v/>
      </c>
      <c r="O23">
        <f t="shared" si="2"/>
        <v>3</v>
      </c>
      <c r="Q23">
        <f t="shared" si="3"/>
        <v>3</v>
      </c>
      <c r="R23" t="b">
        <f t="shared" ca="1" si="0"/>
        <v>0</v>
      </c>
      <c r="T23" t="b">
        <f t="shared" ca="1" si="4"/>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B23">
        <v>1003</v>
      </c>
      <c r="AC23" t="str">
        <f>IF(ISBLANK(AB23),"",IF(ISERROR(VLOOKUP(AB23,[3]DropTable!$A:$A,1,0)),"드랍없음",""))</f>
        <v/>
      </c>
      <c r="AE23" t="str">
        <f>IF(ISBLANK(AD23),"",IF(ISERROR(VLOOKUP(AD23,[3]DropTable!$A:$A,1,0)),"드랍없음",""))</f>
        <v/>
      </c>
      <c r="AH23">
        <v>1.5</v>
      </c>
      <c r="AI23">
        <f t="shared" si="5"/>
        <v>0.33333333333333331</v>
      </c>
    </row>
    <row r="24" spans="1:35"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OFFSET(E24,-$B24+IF($L24,1,0),0)*IF($B24&gt;OFFSET($B24,1,0),ChapterTable!$S$17,1)*
    (VLOOKUP(SUBSTITUTE(SUBSTITUTE(E$1,"standard",""),"|Float","")&amp;IF(OR($L24=TRUE,$A24=0,MOD($A24,ChapterTable!$S$20)&lt;&gt;0),"","보스")&amp;"인게임누적곱배수",ChapterTable!$S:$T,2,0)^C24
    +VLOOKUP(SUBSTITUTE(SUBSTITUTE(E$1,"standard",""),"|Float","")&amp;IF(OR($L24=TRUE,$A24=0,MOD($A24,ChapterTable!$S$20)&lt;&gt;0),"","보스")&amp;"인게임누적합배수",ChapterTable!$S:$T,2,0)*C24)
  )
  )
  )
)</f>
        <v>168</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(VLOOKUP(SUBSTITUTE(SUBSTITUTE(F$1,"standard",""),"|Float","")&amp;IF(OR($L24=TRUE,$A24=0,MOD($A24,ChapterTable!$S$20)&lt;&gt;0),"","보스")&amp;"인게임누적곱배수",ChapterTable!$S:$T,2,0)^D24
    +VLOOKUP(SUBSTITUTE(SUBSTITUTE(F$1,"standard",""),"|Float","")&amp;IF(OR($L24=TRUE,$A24=0,MOD($A24,ChapterTable!$S$20)&lt;&gt;0),"","보스")&amp;"인게임누적합배수",ChapterTable!$S:$T,2,0)*D24)
  )
  )
  )
)</f>
        <v>57.499999999999993</v>
      </c>
      <c r="J24" t="str">
        <f>IF(ISBLANK(I24),"",
IFERROR(VLOOKUP(I24,[1]StringTable!$1:$1048576,MATCH([1]StringTable!$B$1,[1]StringTable!$1:$1,0),0),
IFERROR(VLOOKUP(I24,[1]InApkStringTable!$1:$1048576,MATCH([1]InApkStringTable!$B$1,[1]InApkStringTable!$1:$1,0),0),
"스트링없음")))</f>
        <v/>
      </c>
      <c r="L24" t="b">
        <v>0</v>
      </c>
      <c r="M24" t="s">
        <v>72</v>
      </c>
      <c r="N24" t="str">
        <f>IF(ISBLANK(M24),"",IF(ISERROR(VLOOKUP(M24,MapTable!$A:$A,1,0)),"맵없음",""))</f>
        <v/>
      </c>
      <c r="O24">
        <f t="shared" si="2"/>
        <v>3</v>
      </c>
      <c r="Q24">
        <f t="shared" si="3"/>
        <v>3</v>
      </c>
      <c r="R24" t="b">
        <f t="shared" ca="1" si="0"/>
        <v>0</v>
      </c>
      <c r="T24" t="b">
        <f t="shared" ca="1" si="4"/>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B24">
        <v>1003</v>
      </c>
      <c r="AC24" t="str">
        <f>IF(ISBLANK(AB24),"",IF(ISERROR(VLOOKUP(AB24,[3]DropTable!$A:$A,1,0)),"드랍없음",""))</f>
        <v/>
      </c>
      <c r="AE24" t="str">
        <f>IF(ISBLANK(AD24),"",IF(ISERROR(VLOOKUP(AD24,[3]DropTable!$A:$A,1,0)),"드랍없음",""))</f>
        <v/>
      </c>
      <c r="AH24">
        <v>1.5</v>
      </c>
      <c r="AI24">
        <f t="shared" si="5"/>
        <v>0.33333333333333331</v>
      </c>
    </row>
    <row r="25" spans="1:35"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OFFSET(E25,-$B25+IF($L25,1,0),0)*IF($B25&gt;OFFSET($B25,1,0),ChapterTable!$S$17,1)*
    (VLOOKUP(SUBSTITUTE(SUBSTITUTE(E$1,"standard",""),"|Float","")&amp;IF(OR($L25=TRUE,$A25=0,MOD($A25,ChapterTable!$S$20)&lt;&gt;0),"","보스")&amp;"인게임누적곱배수",ChapterTable!$S:$T,2,0)^C25
    +VLOOKUP(SUBSTITUTE(SUBSTITUTE(E$1,"standard",""),"|Float","")&amp;IF(OR($L25=TRUE,$A25=0,MOD($A25,ChapterTable!$S$20)&lt;&gt;0),"","보스")&amp;"인게임누적합배수",ChapterTable!$S:$T,2,0)*C25)
  )
  )
  )
)</f>
        <v>168</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(VLOOKUP(SUBSTITUTE(SUBSTITUTE(F$1,"standard",""),"|Float","")&amp;IF(OR($L25=TRUE,$A25=0,MOD($A25,ChapterTable!$S$20)&lt;&gt;0),"","보스")&amp;"인게임누적곱배수",ChapterTable!$S:$T,2,0)^D25
    +VLOOKUP(SUBSTITUTE(SUBSTITUTE(F$1,"standard",""),"|Float","")&amp;IF(OR($L25=TRUE,$A25=0,MOD($A25,ChapterTable!$S$20)&lt;&gt;0),"","보스")&amp;"인게임누적합배수",ChapterTable!$S:$T,2,0)*D25)
  )
  )
  )
)</f>
        <v>57.499999999999993</v>
      </c>
      <c r="J25" t="str">
        <f>IF(ISBLANK(I25),"",
IFERROR(VLOOKUP(I25,[1]StringTable!$1:$1048576,MATCH([1]StringTable!$B$1,[1]StringTable!$1:$1,0),0),
IFERROR(VLOOKUP(I25,[1]InApkStringTable!$1:$1048576,MATCH([1]InApkStringTable!$B$1,[1]InApkStringTable!$1:$1,0),0),
"스트링없음")))</f>
        <v/>
      </c>
      <c r="L25" t="b">
        <v>0</v>
      </c>
      <c r="M25" t="s">
        <v>72</v>
      </c>
      <c r="N25" t="str">
        <f>IF(ISBLANK(M25),"",IF(ISERROR(VLOOKUP(M25,MapTable!$A:$A,1,0)),"맵없음",""))</f>
        <v/>
      </c>
      <c r="O25">
        <f t="shared" si="2"/>
        <v>3</v>
      </c>
      <c r="Q25">
        <f t="shared" si="3"/>
        <v>3</v>
      </c>
      <c r="R25" t="b">
        <f t="shared" ca="1" si="0"/>
        <v>0</v>
      </c>
      <c r="T25" t="b">
        <f t="shared" ca="1" si="4"/>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B25">
        <v>1003</v>
      </c>
      <c r="AC25" t="str">
        <f>IF(ISBLANK(AB25),"",IF(ISERROR(VLOOKUP(AB25,[3]DropTable!$A:$A,1,0)),"드랍없음",""))</f>
        <v/>
      </c>
      <c r="AE25" t="str">
        <f>IF(ISBLANK(AD25),"",IF(ISERROR(VLOOKUP(AD25,[3]DropTable!$A:$A,1,0)),"드랍없음",""))</f>
        <v/>
      </c>
      <c r="AH25">
        <v>1.5</v>
      </c>
      <c r="AI25">
        <f t="shared" si="5"/>
        <v>0.33333333333333331</v>
      </c>
    </row>
    <row r="26" spans="1:35"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OFFSET(E26,-$B26+IF($L26,1,0),0)*IF($B26&gt;OFFSET($B26,1,0),ChapterTable!$S$17,1)*
    (VLOOKUP(SUBSTITUTE(SUBSTITUTE(E$1,"standard",""),"|Float","")&amp;IF(OR($L26=TRUE,$A26=0,MOD($A26,ChapterTable!$S$20)&lt;&gt;0),"","보스")&amp;"인게임누적곱배수",ChapterTable!$S:$T,2,0)^C26
    +VLOOKUP(SUBSTITUTE(SUBSTITUTE(E$1,"standard",""),"|Float","")&amp;IF(OR($L26=TRUE,$A26=0,MOD($A26,ChapterTable!$S$20)&lt;&gt;0),"","보스")&amp;"인게임누적합배수",ChapterTable!$S:$T,2,0)*C26)
  )
  )
  )
)</f>
        <v>168</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(VLOOKUP(SUBSTITUTE(SUBSTITUTE(F$1,"standard",""),"|Float","")&amp;IF(OR($L26=TRUE,$A26=0,MOD($A26,ChapterTable!$S$20)&lt;&gt;0),"","보스")&amp;"인게임누적곱배수",ChapterTable!$S:$T,2,0)^D26
    +VLOOKUP(SUBSTITUTE(SUBSTITUTE(F$1,"standard",""),"|Float","")&amp;IF(OR($L26=TRUE,$A26=0,MOD($A26,ChapterTable!$S$20)&lt;&gt;0),"","보스")&amp;"인게임누적합배수",ChapterTable!$S:$T,2,0)*D26)
  )
  )
  )
)</f>
        <v>57.499999999999993</v>
      </c>
      <c r="J26" t="str">
        <f>IF(ISBLANK(I26),"",
IFERROR(VLOOKUP(I26,[1]StringTable!$1:$1048576,MATCH([1]StringTable!$B$1,[1]StringTable!$1:$1,0),0),
IFERROR(VLOOKUP(I26,[1]InApkStringTable!$1:$1048576,MATCH([1]InApkStringTable!$B$1,[1]InApkStringTable!$1:$1,0),0),
"스트링없음")))</f>
        <v/>
      </c>
      <c r="L26" t="b">
        <v>0</v>
      </c>
      <c r="M26" t="s">
        <v>72</v>
      </c>
      <c r="N26" t="str">
        <f>IF(ISBLANK(M26),"",IF(ISERROR(VLOOKUP(M26,MapTable!$A:$A,1,0)),"맵없음",""))</f>
        <v/>
      </c>
      <c r="O26">
        <f t="shared" si="2"/>
        <v>3</v>
      </c>
      <c r="Q26">
        <f t="shared" si="3"/>
        <v>3</v>
      </c>
      <c r="R26" t="b">
        <f t="shared" ca="1" si="0"/>
        <v>0</v>
      </c>
      <c r="T26" t="b">
        <f t="shared" ca="1" si="4"/>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B26">
        <v>1003</v>
      </c>
      <c r="AC26" t="str">
        <f>IF(ISBLANK(AB26),"",IF(ISERROR(VLOOKUP(AB26,[3]DropTable!$A:$A,1,0)),"드랍없음",""))</f>
        <v/>
      </c>
      <c r="AE26" t="str">
        <f>IF(ISBLANK(AD26),"",IF(ISERROR(VLOOKUP(AD26,[3]DropTable!$A:$A,1,0)),"드랍없음",""))</f>
        <v/>
      </c>
      <c r="AH26">
        <v>1.5</v>
      </c>
      <c r="AI26">
        <f t="shared" si="5"/>
        <v>0.33333333333333331</v>
      </c>
    </row>
    <row r="27" spans="1:35"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OFFSET(E27,-$B27+IF($L27,1,0),0)*IF($B27&gt;OFFSET($B27,1,0),ChapterTable!$S$17,1)*
    (VLOOKUP(SUBSTITUTE(SUBSTITUTE(E$1,"standard",""),"|Float","")&amp;IF(OR($L27=TRUE,$A27=0,MOD($A27,ChapterTable!$S$20)&lt;&gt;0),"","보스")&amp;"인게임누적곱배수",ChapterTable!$S:$T,2,0)^C27
    +VLOOKUP(SUBSTITUTE(SUBSTITUTE(E$1,"standard",""),"|Float","")&amp;IF(OR($L27=TRUE,$A27=0,MOD($A27,ChapterTable!$S$20)&lt;&gt;0),"","보스")&amp;"인게임누적합배수",ChapterTable!$S:$T,2,0)*C27)
  )
  )
  )
)</f>
        <v>168</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(VLOOKUP(SUBSTITUTE(SUBSTITUTE(F$1,"standard",""),"|Float","")&amp;IF(OR($L27=TRUE,$A27=0,MOD($A27,ChapterTable!$S$20)&lt;&gt;0),"","보스")&amp;"인게임누적곱배수",ChapterTable!$S:$T,2,0)^D27
    +VLOOKUP(SUBSTITUTE(SUBSTITUTE(F$1,"standard",""),"|Float","")&amp;IF(OR($L27=TRUE,$A27=0,MOD($A27,ChapterTable!$S$20)&lt;&gt;0),"","보스")&amp;"인게임누적합배수",ChapterTable!$S:$T,2,0)*D27)
  )
  )
  )
)</f>
        <v>57.499999999999993</v>
      </c>
      <c r="J27" t="str">
        <f>IF(ISBLANK(I27),"",
IFERROR(VLOOKUP(I27,[1]StringTable!$1:$1048576,MATCH([1]StringTable!$B$1,[1]StringTable!$1:$1,0),0),
IFERROR(VLOOKUP(I27,[1]InApkStringTable!$1:$1048576,MATCH([1]InApkStringTable!$B$1,[1]InApkStringTable!$1:$1,0),0),
"스트링없음")))</f>
        <v/>
      </c>
      <c r="L27" t="b">
        <v>0</v>
      </c>
      <c r="M27" t="s">
        <v>72</v>
      </c>
      <c r="N27" t="str">
        <f>IF(ISBLANK(M27),"",IF(ISERROR(VLOOKUP(M27,MapTable!$A:$A,1,0)),"맵없음",""))</f>
        <v/>
      </c>
      <c r="O27">
        <f t="shared" si="2"/>
        <v>11</v>
      </c>
      <c r="Q27">
        <f t="shared" si="3"/>
        <v>11</v>
      </c>
      <c r="R27" t="b">
        <f t="shared" ca="1" si="0"/>
        <v>0</v>
      </c>
      <c r="T27" t="b">
        <f t="shared" ca="1" si="4"/>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B27">
        <v>1003</v>
      </c>
      <c r="AC27" t="str">
        <f>IF(ISBLANK(AB27),"",IF(ISERROR(VLOOKUP(AB27,[3]DropTable!$A:$A,1,0)),"드랍없음",""))</f>
        <v/>
      </c>
      <c r="AE27" t="str">
        <f>IF(ISBLANK(AD27),"",IF(ISERROR(VLOOKUP(AD27,[3]DropTable!$A:$A,1,0)),"드랍없음",""))</f>
        <v/>
      </c>
      <c r="AH27">
        <v>1.5</v>
      </c>
      <c r="AI27">
        <f t="shared" si="5"/>
        <v>0.33333333333333331</v>
      </c>
    </row>
    <row r="28" spans="1:35"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OFFSET(E28,-$B28+IF($L28,1,0),0)*IF($B28&gt;OFFSET($B28,1,0),ChapterTable!$S$17,1)*
    (VLOOKUP(SUBSTITUTE(SUBSTITUTE(E$1,"standard",""),"|Float","")&amp;IF(OR($L28=TRUE,$A28=0,MOD($A28,ChapterTable!$S$20)&lt;&gt;0),"","보스")&amp;"인게임누적곱배수",ChapterTable!$S:$T,2,0)^C28
    +VLOOKUP(SUBSTITUTE(SUBSTITUTE(E$1,"standard",""),"|Float","")&amp;IF(OR($L28=TRUE,$A28=0,MOD($A28,ChapterTable!$S$20)&lt;&gt;0),"","보스")&amp;"인게임누적합배수",ChapterTable!$S:$T,2,0)*C28)
  )
  )
  )
)</f>
        <v>192</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(VLOOKUP(SUBSTITUTE(SUBSTITUTE(F$1,"standard",""),"|Float","")&amp;IF(OR($L28=TRUE,$A28=0,MOD($A28,ChapterTable!$S$20)&lt;&gt;0),"","보스")&amp;"인게임누적곱배수",ChapterTable!$S:$T,2,0)^D28
    +VLOOKUP(SUBSTITUTE(SUBSTITUTE(F$1,"standard",""),"|Float","")&amp;IF(OR($L28=TRUE,$A28=0,MOD($A28,ChapterTable!$S$20)&lt;&gt;0),"","보스")&amp;"인게임누적합배수",ChapterTable!$S:$T,2,0)*D28)
  )
  )
  )
)</f>
        <v>57.499999999999993</v>
      </c>
      <c r="J28" t="str">
        <f>IF(ISBLANK(I28),"",
IFERROR(VLOOKUP(I28,[1]StringTable!$1:$1048576,MATCH([1]StringTable!$B$1,[1]StringTable!$1:$1,0),0),
IFERROR(VLOOKUP(I28,[1]InApkStringTable!$1:$1048576,MATCH([1]InApkStringTable!$B$1,[1]InApkStringTable!$1:$1,0),0),
"스트링없음")))</f>
        <v/>
      </c>
      <c r="L28" t="b">
        <v>0</v>
      </c>
      <c r="M28" t="s">
        <v>72</v>
      </c>
      <c r="N28" t="str">
        <f>IF(ISBLANK(M28),"",IF(ISERROR(VLOOKUP(M28,MapTable!$A:$A,1,0)),"맵없음",""))</f>
        <v/>
      </c>
      <c r="O28">
        <f t="shared" si="2"/>
        <v>3</v>
      </c>
      <c r="Q28">
        <f t="shared" si="3"/>
        <v>3</v>
      </c>
      <c r="R28" t="b">
        <f t="shared" ca="1" si="0"/>
        <v>0</v>
      </c>
      <c r="T28" t="b">
        <f t="shared" ca="1" si="4"/>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B28">
        <v>1003</v>
      </c>
      <c r="AC28" t="str">
        <f>IF(ISBLANK(AB28),"",IF(ISERROR(VLOOKUP(AB28,[3]DropTable!$A:$A,1,0)),"드랍없음",""))</f>
        <v/>
      </c>
      <c r="AE28" t="str">
        <f>IF(ISBLANK(AD28),"",IF(ISERROR(VLOOKUP(AD28,[3]DropTable!$A:$A,1,0)),"드랍없음",""))</f>
        <v/>
      </c>
      <c r="AH28">
        <v>1.5</v>
      </c>
      <c r="AI28">
        <f t="shared" si="5"/>
        <v>0.33333333333333331</v>
      </c>
    </row>
    <row r="29" spans="1:35"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OFFSET(E29,-$B29+IF($L29,1,0),0)*IF($B29&gt;OFFSET($B29,1,0),ChapterTable!$S$17,1)*
    (VLOOKUP(SUBSTITUTE(SUBSTITUTE(E$1,"standard",""),"|Float","")&amp;IF(OR($L29=TRUE,$A29=0,MOD($A29,ChapterTable!$S$20)&lt;&gt;0),"","보스")&amp;"인게임누적곱배수",ChapterTable!$S:$T,2,0)^C29
    +VLOOKUP(SUBSTITUTE(SUBSTITUTE(E$1,"standard",""),"|Float","")&amp;IF(OR($L29=TRUE,$A29=0,MOD($A29,ChapterTable!$S$20)&lt;&gt;0),"","보스")&amp;"인게임누적합배수",ChapterTable!$S:$T,2,0)*C29)
  )
  )
  )
)</f>
        <v>192</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(VLOOKUP(SUBSTITUTE(SUBSTITUTE(F$1,"standard",""),"|Float","")&amp;IF(OR($L29=TRUE,$A29=0,MOD($A29,ChapterTable!$S$20)&lt;&gt;0),"","보스")&amp;"인게임누적곱배수",ChapterTable!$S:$T,2,0)^D29
    +VLOOKUP(SUBSTITUTE(SUBSTITUTE(F$1,"standard",""),"|Float","")&amp;IF(OR($L29=TRUE,$A29=0,MOD($A29,ChapterTable!$S$20)&lt;&gt;0),"","보스")&amp;"인게임누적합배수",ChapterTable!$S:$T,2,0)*D29)
  )
  )
  )
)</f>
        <v>57.499999999999993</v>
      </c>
      <c r="J29" t="str">
        <f>IF(ISBLANK(I29),"",
IFERROR(VLOOKUP(I29,[1]StringTable!$1:$1048576,MATCH([1]StringTable!$B$1,[1]StringTable!$1:$1,0),0),
IFERROR(VLOOKUP(I29,[1]InApkStringTable!$1:$1048576,MATCH([1]InApkStringTable!$B$1,[1]InApkStringTable!$1:$1,0),0),
"스트링없음")))</f>
        <v/>
      </c>
      <c r="L29" t="b">
        <v>0</v>
      </c>
      <c r="M29" t="s">
        <v>72</v>
      </c>
      <c r="N29" t="str">
        <f>IF(ISBLANK(M29),"",IF(ISERROR(VLOOKUP(M29,MapTable!$A:$A,1,0)),"맵없음",""))</f>
        <v/>
      </c>
      <c r="O29">
        <f t="shared" si="2"/>
        <v>3</v>
      </c>
      <c r="Q29">
        <f t="shared" si="3"/>
        <v>3</v>
      </c>
      <c r="R29" t="b">
        <f t="shared" ca="1" si="0"/>
        <v>0</v>
      </c>
      <c r="T29" t="b">
        <f t="shared" ca="1" si="4"/>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B29">
        <v>1003</v>
      </c>
      <c r="AC29" t="str">
        <f>IF(ISBLANK(AB29),"",IF(ISERROR(VLOOKUP(AB29,[3]DropTable!$A:$A,1,0)),"드랍없음",""))</f>
        <v/>
      </c>
      <c r="AE29" t="str">
        <f>IF(ISBLANK(AD29),"",IF(ISERROR(VLOOKUP(AD29,[3]DropTable!$A:$A,1,0)),"드랍없음",""))</f>
        <v/>
      </c>
      <c r="AH29">
        <v>1.5</v>
      </c>
      <c r="AI29">
        <f t="shared" si="5"/>
        <v>0.33333333333333331</v>
      </c>
    </row>
    <row r="30" spans="1:35"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OFFSET(E30,-$B30+IF($L30,1,0),0)*IF($B30&gt;OFFSET($B30,1,0),ChapterTable!$S$17,1)*
    (VLOOKUP(SUBSTITUTE(SUBSTITUTE(E$1,"standard",""),"|Float","")&amp;IF(OR($L30=TRUE,$A30=0,MOD($A30,ChapterTable!$S$20)&lt;&gt;0),"","보스")&amp;"인게임누적곱배수",ChapterTable!$S:$T,2,0)^C30
    +VLOOKUP(SUBSTITUTE(SUBSTITUTE(E$1,"standard",""),"|Float","")&amp;IF(OR($L30=TRUE,$A30=0,MOD($A30,ChapterTable!$S$20)&lt;&gt;0),"","보스")&amp;"인게임누적합배수",ChapterTable!$S:$T,2,0)*C30)
  )
  )
  )
)</f>
        <v>192</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(VLOOKUP(SUBSTITUTE(SUBSTITUTE(F$1,"standard",""),"|Float","")&amp;IF(OR($L30=TRUE,$A30=0,MOD($A30,ChapterTable!$S$20)&lt;&gt;0),"","보스")&amp;"인게임누적곱배수",ChapterTable!$S:$T,2,0)^D30
    +VLOOKUP(SUBSTITUTE(SUBSTITUTE(F$1,"standard",""),"|Float","")&amp;IF(OR($L30=TRUE,$A30=0,MOD($A30,ChapterTable!$S$20)&lt;&gt;0),"","보스")&amp;"인게임누적합배수",ChapterTable!$S:$T,2,0)*D30)
  )
  )
  )
)</f>
        <v>57.499999999999993</v>
      </c>
      <c r="J30" t="str">
        <f>IF(ISBLANK(I30),"",
IFERROR(VLOOKUP(I30,[1]StringTable!$1:$1048576,MATCH([1]StringTable!$B$1,[1]StringTable!$1:$1,0),0),
IFERROR(VLOOKUP(I30,[1]InApkStringTable!$1:$1048576,MATCH([1]InApkStringTable!$B$1,[1]InApkStringTable!$1:$1,0),0),
"스트링없음")))</f>
        <v/>
      </c>
      <c r="L30" t="b">
        <v>0</v>
      </c>
      <c r="M30" t="s">
        <v>72</v>
      </c>
      <c r="N30" t="str">
        <f>IF(ISBLANK(M30),"",IF(ISERROR(VLOOKUP(M30,MapTable!$A:$A,1,0)),"맵없음",""))</f>
        <v/>
      </c>
      <c r="O30">
        <f t="shared" si="2"/>
        <v>3</v>
      </c>
      <c r="Q30">
        <f t="shared" si="3"/>
        <v>3</v>
      </c>
      <c r="R30" t="b">
        <f t="shared" ca="1" si="0"/>
        <v>0</v>
      </c>
      <c r="T30" t="b">
        <f t="shared" ca="1" si="4"/>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B30">
        <v>1003</v>
      </c>
      <c r="AC30" t="str">
        <f>IF(ISBLANK(AB30),"",IF(ISERROR(VLOOKUP(AB30,[3]DropTable!$A:$A,1,0)),"드랍없음",""))</f>
        <v/>
      </c>
      <c r="AE30" t="str">
        <f>IF(ISBLANK(AD30),"",IF(ISERROR(VLOOKUP(AD30,[3]DropTable!$A:$A,1,0)),"드랍없음",""))</f>
        <v/>
      </c>
      <c r="AH30">
        <v>1.5</v>
      </c>
      <c r="AI30">
        <f t="shared" si="5"/>
        <v>0.33333333333333331</v>
      </c>
    </row>
    <row r="31" spans="1:35"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OFFSET(E31,-$B31+IF($L31,1,0),0)*IF($B31&gt;OFFSET($B31,1,0),ChapterTable!$S$17,1)*
    (VLOOKUP(SUBSTITUTE(SUBSTITUTE(E$1,"standard",""),"|Float","")&amp;IF(OR($L31=TRUE,$A31=0,MOD($A31,ChapterTable!$S$20)&lt;&gt;0),"","보스")&amp;"인게임누적곱배수",ChapterTable!$S:$T,2,0)^C31
    +VLOOKUP(SUBSTITUTE(SUBSTITUTE(E$1,"standard",""),"|Float","")&amp;IF(OR($L31=TRUE,$A31=0,MOD($A31,ChapterTable!$S$20)&lt;&gt;0),"","보스")&amp;"인게임누적합배수",ChapterTable!$S:$T,2,0)*C31)
  )
  )
  )
)</f>
        <v>192</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(VLOOKUP(SUBSTITUTE(SUBSTITUTE(F$1,"standard",""),"|Float","")&amp;IF(OR($L31=TRUE,$A31=0,MOD($A31,ChapterTable!$S$20)&lt;&gt;0),"","보스")&amp;"인게임누적곱배수",ChapterTable!$S:$T,2,0)^D31
    +VLOOKUP(SUBSTITUTE(SUBSTITUTE(F$1,"standard",""),"|Float","")&amp;IF(OR($L31=TRUE,$A31=0,MOD($A31,ChapterTable!$S$20)&lt;&gt;0),"","보스")&amp;"인게임누적합배수",ChapterTable!$S:$T,2,0)*D31)
  )
  )
  )
)</f>
        <v>57.499999999999993</v>
      </c>
      <c r="J31" t="str">
        <f>IF(ISBLANK(I31),"",
IFERROR(VLOOKUP(I31,[1]StringTable!$1:$1048576,MATCH([1]StringTable!$B$1,[1]StringTable!$1:$1,0),0),
IFERROR(VLOOKUP(I31,[1]InApkStringTable!$1:$1048576,MATCH([1]InApkStringTable!$B$1,[1]InApkStringTable!$1:$1,0),0),
"스트링없음")))</f>
        <v/>
      </c>
      <c r="L31" t="b">
        <v>0</v>
      </c>
      <c r="M31" t="s">
        <v>72</v>
      </c>
      <c r="N31" t="str">
        <f>IF(ISBLANK(M31),"",IF(ISERROR(VLOOKUP(M31,MapTable!$A:$A,1,0)),"맵없음",""))</f>
        <v/>
      </c>
      <c r="O31">
        <f t="shared" si="2"/>
        <v>93</v>
      </c>
      <c r="Q31">
        <f t="shared" si="3"/>
        <v>93</v>
      </c>
      <c r="R31" t="b">
        <f t="shared" ca="1" si="0"/>
        <v>1</v>
      </c>
      <c r="S31" t="b">
        <v>0</v>
      </c>
      <c r="T31" t="b">
        <f t="shared" si="4"/>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B31">
        <v>1003</v>
      </c>
      <c r="AC31" t="str">
        <f>IF(ISBLANK(AB31),"",IF(ISERROR(VLOOKUP(AB31,[3]DropTable!$A:$A,1,0)),"드랍없음",""))</f>
        <v/>
      </c>
      <c r="AE31" t="str">
        <f>IF(ISBLANK(AD31),"",IF(ISERROR(VLOOKUP(AD31,[3]DropTable!$A:$A,1,0)),"드랍없음",""))</f>
        <v/>
      </c>
      <c r="AH31">
        <v>1.5</v>
      </c>
      <c r="AI31">
        <f t="shared" si="5"/>
        <v>0.33333333333333331</v>
      </c>
    </row>
    <row r="32" spans="1:35"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
  )
  )
  )
)</f>
        <v>230.4</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(VLOOKUP(SUBSTITUTE(SUBSTITUTE(F$1,"standard",""),"|Float","")&amp;IF(OR($L32=TRUE,$A32=0,MOD($A32,ChapterTable!$S$20)&lt;&gt;0),"","보스")&amp;"인게임누적곱배수",ChapterTable!$S:$T,2,0)^D32
    +VLOOKUP(SUBSTITUTE(SUBSTITUTE(F$1,"standard",""),"|Float","")&amp;IF(OR($L32=TRUE,$A32=0,MOD($A32,ChapterTable!$S$20)&lt;&gt;0),"","보스")&amp;"인게임누적합배수",ChapterTable!$S:$T,2,0)*D32)
  )
  )
  )
)</f>
        <v>57.499999999999993</v>
      </c>
      <c r="J32" t="str">
        <f>IF(ISBLANK(I32),"",
IFERROR(VLOOKUP(I32,[1]StringTable!$1:$1048576,MATCH([1]StringTable!$B$1,[1]StringTable!$1:$1,0),0),
IFERROR(VLOOKUP(I32,[1]InApkStringTable!$1:$1048576,MATCH([1]InApkStringTable!$B$1,[1]InApkStringTable!$1:$1,0),0),
"스트링없음")))</f>
        <v/>
      </c>
      <c r="L32" t="b">
        <v>0</v>
      </c>
      <c r="M32" t="s">
        <v>72</v>
      </c>
      <c r="N32" t="str">
        <f>IF(ISBLANK(M32),"",IF(ISERROR(VLOOKUP(M32,MapTable!$A:$A,1,0)),"맵없음",""))</f>
        <v/>
      </c>
      <c r="O32">
        <f t="shared" si="2"/>
        <v>21</v>
      </c>
      <c r="P32">
        <v>23</v>
      </c>
      <c r="Q32">
        <f t="shared" si="3"/>
        <v>23</v>
      </c>
      <c r="R32" t="b">
        <f t="shared" ca="1" si="0"/>
        <v>0</v>
      </c>
      <c r="T32" t="b">
        <f t="shared" ca="1" si="4"/>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B32">
        <v>1003</v>
      </c>
      <c r="AC32" t="str">
        <f>IF(ISBLANK(AB32),"",IF(ISERROR(VLOOKUP(AB32,[3]DropTable!$A:$A,1,0)),"드랍없음",""))</f>
        <v/>
      </c>
      <c r="AD32">
        <v>5003</v>
      </c>
      <c r="AE32" t="str">
        <f>IF(ISBLANK(AD32),"",IF(ISERROR(VLOOKUP(AD32,[3]DropTable!$A:$A,1,0)),"드랍없음",""))</f>
        <v/>
      </c>
      <c r="AF32">
        <f ca="1">1.25*IF($B32&gt;OFFSET($B32,1,0),ChapterTable!$S$17,1)*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f>
        <v>2.4000000000000004</v>
      </c>
      <c r="AG32">
        <f ca="1">35/AF32</f>
        <v>14.58333333333333</v>
      </c>
      <c r="AH32">
        <v>1.5</v>
      </c>
      <c r="AI32">
        <f t="shared" si="5"/>
        <v>0.33333333333333331</v>
      </c>
    </row>
    <row r="33" spans="1:35"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OFFSET(E33,-$B33+IF($L33,1,0),0)*IF($B33&gt;OFFSET($B33,1,0),ChapterTable!$S$17,1)*
    (VLOOKUP(SUBSTITUTE(SUBSTITUTE(E$1,"standard",""),"|Float","")&amp;IF(OR($L33=TRUE,$A33=0,MOD($A33,ChapterTable!$S$20)&lt;&gt;0),"","보스")&amp;"인게임누적곱배수",ChapterTable!$S:$T,2,0)^C33
    +VLOOKUP(SUBSTITUTE(SUBSTITUTE(E$1,"standard",""),"|Float","")&amp;IF(OR($L33=TRUE,$A33=0,MOD($A33,ChapterTable!$S$20)&lt;&gt;0),"","보스")&amp;"인게임누적합배수",ChapterTable!$S:$T,2,0)*C33)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(VLOOKUP(SUBSTITUTE(SUBSTITUTE(F$1,"standard",""),"|Float","")&amp;IF(OR($L33=TRUE,$A33=0,MOD($A33,ChapterTable!$S$20)&lt;&gt;0),"","보스")&amp;"인게임누적곱배수",ChapterTable!$S:$T,2,0)^D33
    +VLOOKUP(SUBSTITUTE(SUBSTITUTE(F$1,"standard",""),"|Float","")&amp;IF(OR($L33=TRUE,$A33=0,MOD($A33,ChapterTable!$S$20)&lt;&gt;0),"","보스")&amp;"인게임누적합배수",ChapterTable!$S:$T,2,0)*D33)
  )
  )
  )
)</f>
        <v>75</v>
      </c>
      <c r="G33" t="s">
        <v>737</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2"/>
        <v>0</v>
      </c>
      <c r="Q33">
        <f t="shared" si="3"/>
        <v>0</v>
      </c>
      <c r="R33" t="b">
        <f t="shared" ca="1" si="0"/>
        <v>0</v>
      </c>
      <c r="T33" t="b">
        <f t="shared" ca="1" si="4"/>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H33">
        <v>1.5</v>
      </c>
      <c r="AI33">
        <f t="shared" si="5"/>
        <v>0</v>
      </c>
    </row>
    <row r="34" spans="1:35"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OFFSET(E34,-$B34+IF($L34,1,0),0)*IF($B34&gt;OFFSET($B34,1,0),ChapterTable!$S$17,1)*
    (VLOOKUP(SUBSTITUTE(SUBSTITUTE(E$1,"standard",""),"|Float","")&amp;IF(OR($L34=TRUE,$A34=0,MOD($A34,ChapterTable!$S$20)&lt;&gt;0),"","보스")&amp;"인게임누적곱배수",ChapterTable!$S:$T,2,0)^C34
    +VLOOKUP(SUBSTITUTE(SUBSTITUTE(E$1,"standard",""),"|Float","")&amp;IF(OR($L34=TRUE,$A34=0,MOD($A34,ChapterTable!$S$20)&lt;&gt;0),"","보스")&amp;"인게임누적합배수",ChapterTable!$S:$T,2,0)*C34)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(VLOOKUP(SUBSTITUTE(SUBSTITUTE(F$1,"standard",""),"|Float","")&amp;IF(OR($L34=TRUE,$A34=0,MOD($A34,ChapterTable!$S$20)&lt;&gt;0),"","보스")&amp;"인게임누적곱배수",ChapterTable!$S:$T,2,0)^D34
    +VLOOKUP(SUBSTITUTE(SUBSTITUTE(F$1,"standard",""),"|Float","")&amp;IF(OR($L34=TRUE,$A34=0,MOD($A34,ChapterTable!$S$20)&lt;&gt;0),"","보스")&amp;"인게임누적합배수",ChapterTable!$S:$T,2,0)*D34)
  )
  )
  )
)</f>
        <v>75</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2"/>
        <v>1</v>
      </c>
      <c r="Q34">
        <f t="shared" si="3"/>
        <v>1</v>
      </c>
      <c r="R34" t="b">
        <f t="shared" ca="1" si="0"/>
        <v>0</v>
      </c>
      <c r="T34" t="b">
        <f t="shared" ca="1" si="4"/>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H34">
        <v>1.5</v>
      </c>
      <c r="AI34">
        <f t="shared" si="5"/>
        <v>1</v>
      </c>
    </row>
    <row r="35" spans="1:35"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OFFSET(E35,-$B35+IF($L35,1,0),0)*IF($B35&gt;OFFSET($B35,1,0),ChapterTable!$S$17,1)*
    (VLOOKUP(SUBSTITUTE(SUBSTITUTE(E$1,"standard",""),"|Float","")&amp;IF(OR($L35=TRUE,$A35=0,MOD($A35,ChapterTable!$S$20)&lt;&gt;0),"","보스")&amp;"인게임누적곱배수",ChapterTable!$S:$T,2,0)^C35
    +VLOOKUP(SUBSTITUTE(SUBSTITUTE(E$1,"standard",""),"|Float","")&amp;IF(OR($L35=TRUE,$A35=0,MOD($A35,ChapterTable!$S$20)&lt;&gt;0),"","보스")&amp;"인게임누적합배수",ChapterTable!$S:$T,2,0)*C35)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(VLOOKUP(SUBSTITUTE(SUBSTITUTE(F$1,"standard",""),"|Float","")&amp;IF(OR($L35=TRUE,$A35=0,MOD($A35,ChapterTable!$S$20)&lt;&gt;0),"","보스")&amp;"인게임누적곱배수",ChapterTable!$S:$T,2,0)^D35
    +VLOOKUP(SUBSTITUTE(SUBSTITUTE(F$1,"standard",""),"|Float","")&amp;IF(OR($L35=TRUE,$A35=0,MOD($A35,ChapterTable!$S$20)&lt;&gt;0),"","보스")&amp;"인게임누적합배수",ChapterTable!$S:$T,2,0)*D35)
  )
  )
  )
)</f>
        <v>75</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2"/>
        <v>1</v>
      </c>
      <c r="Q35">
        <f t="shared" si="3"/>
        <v>1</v>
      </c>
      <c r="R35" t="b">
        <f t="shared" ca="1" si="0"/>
        <v>0</v>
      </c>
      <c r="T35" t="b">
        <f t="shared" ca="1" si="4"/>
        <v>0</v>
      </c>
      <c r="U35" t="s">
        <v>339</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H35">
        <v>1.5</v>
      </c>
      <c r="AI35">
        <f t="shared" si="5"/>
        <v>1</v>
      </c>
    </row>
    <row r="36" spans="1:35"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OFFSET(E36,-$B36+IF($L36,1,0),0)*IF($B36&gt;OFFSET($B36,1,0),ChapterTable!$S$17,1)*
    (VLOOKUP(SUBSTITUTE(SUBSTITUTE(E$1,"standard",""),"|Float","")&amp;IF(OR($L36=TRUE,$A36=0,MOD($A36,ChapterTable!$S$20)&lt;&gt;0),"","보스")&amp;"인게임누적곱배수",ChapterTable!$S:$T,2,0)^C36
    +VLOOKUP(SUBSTITUTE(SUBSTITUTE(E$1,"standard",""),"|Float","")&amp;IF(OR($L36=TRUE,$A36=0,MOD($A36,ChapterTable!$S$20)&lt;&gt;0),"","보스")&amp;"인게임누적합배수",ChapterTable!$S:$T,2,0)*C36)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(VLOOKUP(SUBSTITUTE(SUBSTITUTE(F$1,"standard",""),"|Float","")&amp;IF(OR($L36=TRUE,$A36=0,MOD($A36,ChapterTable!$S$20)&lt;&gt;0),"","보스")&amp;"인게임누적곱배수",ChapterTable!$S:$T,2,0)^D36
    +VLOOKUP(SUBSTITUTE(SUBSTITUTE(F$1,"standard",""),"|Float","")&amp;IF(OR($L36=TRUE,$A36=0,MOD($A36,ChapterTable!$S$20)&lt;&gt;0),"","보스")&amp;"인게임누적합배수",ChapterTable!$S:$T,2,0)*D36)
  )
  )
  )
)</f>
        <v>75</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2"/>
        <v>1</v>
      </c>
      <c r="Q36">
        <f t="shared" si="3"/>
        <v>1</v>
      </c>
      <c r="R36" t="b">
        <f t="shared" ca="1" si="0"/>
        <v>0</v>
      </c>
      <c r="T36" t="b">
        <f t="shared" ca="1" si="4"/>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H36">
        <v>1.5</v>
      </c>
      <c r="AI36">
        <f t="shared" si="5"/>
        <v>1</v>
      </c>
    </row>
    <row r="37" spans="1:35"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OFFSET(E37,-$B37+IF($L37,1,0),0)*IF($B37&gt;OFFSET($B37,1,0),ChapterTable!$S$17,1)*
    (VLOOKUP(SUBSTITUTE(SUBSTITUTE(E$1,"standard",""),"|Float","")&amp;IF(OR($L37=TRUE,$A37=0,MOD($A37,ChapterTable!$S$20)&lt;&gt;0),"","보스")&amp;"인게임누적곱배수",ChapterTable!$S:$T,2,0)^C37
    +VLOOKUP(SUBSTITUTE(SUBSTITUTE(E$1,"standard",""),"|Float","")&amp;IF(OR($L37=TRUE,$A37=0,MOD($A37,ChapterTable!$S$20)&lt;&gt;0),"","보스")&amp;"인게임누적합배수",ChapterTable!$S:$T,2,0)*C37)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(VLOOKUP(SUBSTITUTE(SUBSTITUTE(F$1,"standard",""),"|Float","")&amp;IF(OR($L37=TRUE,$A37=0,MOD($A37,ChapterTable!$S$20)&lt;&gt;0),"","보스")&amp;"인게임누적곱배수",ChapterTable!$S:$T,2,0)^D37
    +VLOOKUP(SUBSTITUTE(SUBSTITUTE(F$1,"standard",""),"|Float","")&amp;IF(OR($L37=TRUE,$A37=0,MOD($A37,ChapterTable!$S$20)&lt;&gt;0),"","보스")&amp;"인게임누적합배수",ChapterTable!$S:$T,2,0)*D37)
  )
  )
  )
)</f>
        <v>75</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2"/>
        <v>1</v>
      </c>
      <c r="Q37">
        <f t="shared" si="3"/>
        <v>1</v>
      </c>
      <c r="R37" t="b">
        <f t="shared" ca="1" si="0"/>
        <v>0</v>
      </c>
      <c r="T37" t="b">
        <f t="shared" ca="1" si="4"/>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H37">
        <v>1.5</v>
      </c>
      <c r="AI37">
        <f t="shared" si="5"/>
        <v>1</v>
      </c>
    </row>
    <row r="38" spans="1:35"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OFFSET(E38,-$B38+IF($L38,1,0),0)*IF($B38&gt;OFFSET($B38,1,0),ChapterTable!$S$17,1)*
    (VLOOKUP(SUBSTITUTE(SUBSTITUTE(E$1,"standard",""),"|Float","")&amp;IF(OR($L38=TRUE,$A38=0,MOD($A38,ChapterTable!$S$20)&lt;&gt;0),"","보스")&amp;"인게임누적곱배수",ChapterTable!$S:$T,2,0)^C38
    +VLOOKUP(SUBSTITUTE(SUBSTITUTE(E$1,"standard",""),"|Float","")&amp;IF(OR($L38=TRUE,$A38=0,MOD($A38,ChapterTable!$S$20)&lt;&gt;0),"","보스")&amp;"인게임누적합배수",ChapterTable!$S:$T,2,0)*C38)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(VLOOKUP(SUBSTITUTE(SUBSTITUTE(F$1,"standard",""),"|Float","")&amp;IF(OR($L38=TRUE,$A38=0,MOD($A38,ChapterTable!$S$20)&lt;&gt;0),"","보스")&amp;"인게임누적곱배수",ChapterTable!$S:$T,2,0)^D38
    +VLOOKUP(SUBSTITUTE(SUBSTITUTE(F$1,"standard",""),"|Float","")&amp;IF(OR($L38=TRUE,$A38=0,MOD($A38,ChapterTable!$S$20)&lt;&gt;0),"","보스")&amp;"인게임누적합배수",ChapterTable!$S:$T,2,0)*D38)
  )
  )
  )
)</f>
        <v>75</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2"/>
        <v>11</v>
      </c>
      <c r="Q38">
        <f t="shared" si="3"/>
        <v>11</v>
      </c>
      <c r="R38" t="b">
        <f t="shared" ca="1" si="0"/>
        <v>0</v>
      </c>
      <c r="T38" t="b">
        <f t="shared" ca="1" si="4"/>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H38">
        <v>1.5</v>
      </c>
      <c r="AI38">
        <f t="shared" si="5"/>
        <v>1</v>
      </c>
    </row>
    <row r="39" spans="1:35"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OFFSET(E39,-$B39+IF($L39,1,0),0)*IF($B39&gt;OFFSET($B39,1,0),ChapterTable!$S$17,1)*
    (VLOOKUP(SUBSTITUTE(SUBSTITUTE(E$1,"standard",""),"|Float","")&amp;IF(OR($L39=TRUE,$A39=0,MOD($A39,ChapterTable!$S$20)&lt;&gt;0),"","보스")&amp;"인게임누적곱배수",ChapterTable!$S:$T,2,0)^C39
    +VLOOKUP(SUBSTITUTE(SUBSTITUTE(E$1,"standard",""),"|Float","")&amp;IF(OR($L39=TRUE,$A39=0,MOD($A39,ChapterTable!$S$20)&lt;&gt;0),"","보스")&amp;"인게임누적합배수",ChapterTable!$S:$T,2,0)*C39)
  )
  )
  )
)</f>
        <v>216</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(VLOOKUP(SUBSTITUTE(SUBSTITUTE(F$1,"standard",""),"|Float","")&amp;IF(OR($L39=TRUE,$A39=0,MOD($A39,ChapterTable!$S$20)&lt;&gt;0),"","보스")&amp;"인게임누적곱배수",ChapterTable!$S:$T,2,0)^D39
    +VLOOKUP(SUBSTITUTE(SUBSTITUTE(F$1,"standard",""),"|Float","")&amp;IF(OR($L39=TRUE,$A39=0,MOD($A39,ChapterTable!$S$20)&lt;&gt;0),"","보스")&amp;"인게임누적합배수",ChapterTable!$S:$T,2,0)*D39)
  )
  )
  )
)</f>
        <v>75</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2"/>
        <v>1</v>
      </c>
      <c r="Q39">
        <f t="shared" si="3"/>
        <v>1</v>
      </c>
      <c r="R39" t="b">
        <f t="shared" ca="1" si="0"/>
        <v>0</v>
      </c>
      <c r="T39" t="b">
        <f t="shared" ca="1" si="4"/>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H39">
        <v>1.5</v>
      </c>
      <c r="AI39">
        <f t="shared" si="5"/>
        <v>1</v>
      </c>
    </row>
    <row r="40" spans="1:35"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OFFSET(E40,-$B40+IF($L40,1,0),0)*IF($B40&gt;OFFSET($B40,1,0),ChapterTable!$S$17,1)*
    (VLOOKUP(SUBSTITUTE(SUBSTITUTE(E$1,"standard",""),"|Float","")&amp;IF(OR($L40=TRUE,$A40=0,MOD($A40,ChapterTable!$S$20)&lt;&gt;0),"","보스")&amp;"인게임누적곱배수",ChapterTable!$S:$T,2,0)^C40
    +VLOOKUP(SUBSTITUTE(SUBSTITUTE(E$1,"standard",""),"|Float","")&amp;IF(OR($L40=TRUE,$A40=0,MOD($A40,ChapterTable!$S$20)&lt;&gt;0),"","보스")&amp;"인게임누적합배수",ChapterTable!$S:$T,2,0)*C40)
  )
  )
  )
)</f>
        <v>216</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(VLOOKUP(SUBSTITUTE(SUBSTITUTE(F$1,"standard",""),"|Float","")&amp;IF(OR($L40=TRUE,$A40=0,MOD($A40,ChapterTable!$S$20)&lt;&gt;0),"","보스")&amp;"인게임누적곱배수",ChapterTable!$S:$T,2,0)^D40
    +VLOOKUP(SUBSTITUTE(SUBSTITUTE(F$1,"standard",""),"|Float","")&amp;IF(OR($L40=TRUE,$A40=0,MOD($A40,ChapterTable!$S$20)&lt;&gt;0),"","보스")&amp;"인게임누적합배수",ChapterTable!$S:$T,2,0)*D40)
  )
  )
  )
)</f>
        <v>75</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2"/>
        <v>1</v>
      </c>
      <c r="Q40">
        <f t="shared" si="3"/>
        <v>1</v>
      </c>
      <c r="R40" t="b">
        <f t="shared" ca="1" si="0"/>
        <v>0</v>
      </c>
      <c r="T40" t="b">
        <f t="shared" ca="1" si="4"/>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H40">
        <v>1.5</v>
      </c>
      <c r="AI40">
        <f t="shared" si="5"/>
        <v>1</v>
      </c>
    </row>
    <row r="41" spans="1:35"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OFFSET(E41,-$B41+IF($L41,1,0),0)*IF($B41&gt;OFFSET($B41,1,0),ChapterTable!$S$17,1)*
    (VLOOKUP(SUBSTITUTE(SUBSTITUTE(E$1,"standard",""),"|Float","")&amp;IF(OR($L41=TRUE,$A41=0,MOD($A41,ChapterTable!$S$20)&lt;&gt;0),"","보스")&amp;"인게임누적곱배수",ChapterTable!$S:$T,2,0)^C41
    +VLOOKUP(SUBSTITUTE(SUBSTITUTE(E$1,"standard",""),"|Float","")&amp;IF(OR($L41=TRUE,$A41=0,MOD($A41,ChapterTable!$S$20)&lt;&gt;0),"","보스")&amp;"인게임누적합배수",ChapterTable!$S:$T,2,0)*C41)
  )
  )
  )
)</f>
        <v>216</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(VLOOKUP(SUBSTITUTE(SUBSTITUTE(F$1,"standard",""),"|Float","")&amp;IF(OR($L41=TRUE,$A41=0,MOD($A41,ChapterTable!$S$20)&lt;&gt;0),"","보스")&amp;"인게임누적곱배수",ChapterTable!$S:$T,2,0)^D41
    +VLOOKUP(SUBSTITUTE(SUBSTITUTE(F$1,"standard",""),"|Float","")&amp;IF(OR($L41=TRUE,$A41=0,MOD($A41,ChapterTable!$S$20)&lt;&gt;0),"","보스")&amp;"인게임누적합배수",ChapterTable!$S:$T,2,0)*D41)
  )
  )
  )
)</f>
        <v>75</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2"/>
        <v>1</v>
      </c>
      <c r="Q41">
        <f t="shared" si="3"/>
        <v>1</v>
      </c>
      <c r="R41" t="b">
        <f t="shared" ca="1" si="0"/>
        <v>0</v>
      </c>
      <c r="T41" t="b">
        <f t="shared" ca="1" si="4"/>
        <v>0</v>
      </c>
      <c r="U41" t="s">
        <v>28</v>
      </c>
      <c r="V41" t="str">
        <f>IF(ISBLANK(U41),"",IF(ISERROR(VLOOKUP(U41,MapTable!$A:$A,1,0)),"맵없음",""))</f>
        <v/>
      </c>
      <c r="W41" t="s">
        <v>291</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H41">
        <v>1.5</v>
      </c>
      <c r="AI41">
        <f t="shared" si="5"/>
        <v>1</v>
      </c>
    </row>
    <row r="42" spans="1:35"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OFFSET(E42,-$B42+IF($L42,1,0),0)*IF($B42&gt;OFFSET($B42,1,0),ChapterTable!$S$17,1)*
    (VLOOKUP(SUBSTITUTE(SUBSTITUTE(E$1,"standard",""),"|Float","")&amp;IF(OR($L42=TRUE,$A42=0,MOD($A42,ChapterTable!$S$20)&lt;&gt;0),"","보스")&amp;"인게임누적곱배수",ChapterTable!$S:$T,2,0)^C42
    +VLOOKUP(SUBSTITUTE(SUBSTITUTE(E$1,"standard",""),"|Float","")&amp;IF(OR($L42=TRUE,$A42=0,MOD($A42,ChapterTable!$S$20)&lt;&gt;0),"","보스")&amp;"인게임누적합배수",ChapterTable!$S:$T,2,0)*C42)
  )
  )
  )
)</f>
        <v>216</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(VLOOKUP(SUBSTITUTE(SUBSTITUTE(F$1,"standard",""),"|Float","")&amp;IF(OR($L42=TRUE,$A42=0,MOD($A42,ChapterTable!$S$20)&lt;&gt;0),"","보스")&amp;"인게임누적곱배수",ChapterTable!$S:$T,2,0)^D42
    +VLOOKUP(SUBSTITUTE(SUBSTITUTE(F$1,"standard",""),"|Float","")&amp;IF(OR($L42=TRUE,$A42=0,MOD($A42,ChapterTable!$S$20)&lt;&gt;0),"","보스")&amp;"인게임누적합배수",ChapterTable!$S:$T,2,0)*D42)
  )
  )
  )
)</f>
        <v>75</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2"/>
        <v>91</v>
      </c>
      <c r="Q42">
        <f t="shared" si="3"/>
        <v>91</v>
      </c>
      <c r="R42" t="b">
        <f t="shared" ca="1" si="0"/>
        <v>1</v>
      </c>
      <c r="S42" t="b">
        <v>0</v>
      </c>
      <c r="T42" t="b">
        <f t="shared" si="4"/>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H42">
        <v>1.5</v>
      </c>
      <c r="AI42">
        <f t="shared" si="5"/>
        <v>1</v>
      </c>
    </row>
    <row r="43" spans="1:35"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
  )
  )
  )
)</f>
        <v>216</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(VLOOKUP(SUBSTITUTE(SUBSTITUTE(F$1,"standard",""),"|Float","")&amp;IF(OR($L43=TRUE,$A43=0,MOD($A43,ChapterTable!$S$20)&lt;&gt;0),"","보스")&amp;"인게임누적곱배수",ChapterTable!$S:$T,2,0)^D43
    +VLOOKUP(SUBSTITUTE(SUBSTITUTE(F$1,"standard",""),"|Float","")&amp;IF(OR($L43=TRUE,$A43=0,MOD($A43,ChapterTable!$S$20)&lt;&gt;0),"","보스")&amp;"인게임누적합배수",ChapterTable!$S:$T,2,0)*D43)
  )
  )
  )
)</f>
        <v>75</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2"/>
        <v>21</v>
      </c>
      <c r="Q43">
        <f t="shared" si="3"/>
        <v>21</v>
      </c>
      <c r="R43" t="b">
        <f t="shared" ca="1" si="0"/>
        <v>0</v>
      </c>
      <c r="T43" t="b">
        <f t="shared" ca="1" si="4"/>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B43">
        <v>1001</v>
      </c>
      <c r="AC43" t="str">
        <f>IF(ISBLANK(AB43),"",IF(ISERROR(VLOOKUP(AB43,[3]DropTable!$A:$A,1,0)),"드랍없음",""))</f>
        <v/>
      </c>
      <c r="AD43">
        <v>5001</v>
      </c>
      <c r="AE43" t="str">
        <f>IF(ISBLANK(AD43),"",IF(ISERROR(VLOOKUP(AD43,[3]DropTable!$A:$A,1,0)),"드랍없음",""))</f>
        <v/>
      </c>
      <c r="AF43">
        <f ca="1">1.25*IF($B43&gt;OFFSET($B43,1,0),ChapterTable!$S$17,1)*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f>
        <v>1.5</v>
      </c>
      <c r="AG43">
        <f ca="1">35/AF43</f>
        <v>23.333333333333332</v>
      </c>
      <c r="AH43">
        <v>1.5</v>
      </c>
      <c r="AI43">
        <f t="shared" si="5"/>
        <v>1</v>
      </c>
    </row>
    <row r="44" spans="1:35"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OFFSET(E44,-$B44+IF($L44,1,0),0)*IF($B44&gt;OFFSET($B44,1,0),ChapterTable!$S$17,1)*
    (VLOOKUP(SUBSTITUTE(SUBSTITUTE(E$1,"standard",""),"|Float","")&amp;IF(OR($L44=TRUE,$A44=0,MOD($A44,ChapterTable!$S$20)&lt;&gt;0),"","보스")&amp;"인게임누적곱배수",ChapterTable!$S:$T,2,0)^C44
    +VLOOKUP(SUBSTITUTE(SUBSTITUTE(E$1,"standard",""),"|Float","")&amp;IF(OR($L44=TRUE,$A44=0,MOD($A44,ChapterTable!$S$20)&lt;&gt;0),"","보스")&amp;"인게임누적합배수",ChapterTable!$S:$T,2,0)*C44)
  )
  )
  )
)</f>
        <v>216</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(VLOOKUP(SUBSTITUTE(SUBSTITUTE(F$1,"standard",""),"|Float","")&amp;IF(OR($L44=TRUE,$A44=0,MOD($A44,ChapterTable!$S$20)&lt;&gt;0),"","보스")&amp;"인게임누적곱배수",ChapterTable!$S:$T,2,0)^D44
    +VLOOKUP(SUBSTITUTE(SUBSTITUTE(F$1,"standard",""),"|Float","")&amp;IF(OR($L44=TRUE,$A44=0,MOD($A44,ChapterTable!$S$20)&lt;&gt;0),"","보스")&amp;"인게임누적합배수",ChapterTable!$S:$T,2,0)*D44)
  )
  )
  )
)</f>
        <v>80.625</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2"/>
        <v>2</v>
      </c>
      <c r="Q44">
        <f t="shared" si="3"/>
        <v>2</v>
      </c>
      <c r="R44" t="b">
        <f t="shared" ca="1" si="0"/>
        <v>0</v>
      </c>
      <c r="T44" t="b">
        <f t="shared" ca="1" si="4"/>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
      </c>
      <c r="AE44" t="str">
        <f>IF(ISBLANK(AD44),"",IF(ISERROR(VLOOKUP(AD44,[3]DropTable!$A:$A,1,0)),"드랍없음",""))</f>
        <v/>
      </c>
      <c r="AH44">
        <v>1.5</v>
      </c>
      <c r="AI44">
        <f t="shared" si="5"/>
        <v>0.5</v>
      </c>
    </row>
    <row r="45" spans="1:35"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OFFSET(E45,-$B45+IF($L45,1,0),0)*IF($B45&gt;OFFSET($B45,1,0),ChapterTable!$S$17,1)*
    (VLOOKUP(SUBSTITUTE(SUBSTITUTE(E$1,"standard",""),"|Float","")&amp;IF(OR($L45=TRUE,$A45=0,MOD($A45,ChapterTable!$S$20)&lt;&gt;0),"","보스")&amp;"인게임누적곱배수",ChapterTable!$S:$T,2,0)^C45
    +VLOOKUP(SUBSTITUTE(SUBSTITUTE(E$1,"standard",""),"|Float","")&amp;IF(OR($L45=TRUE,$A45=0,MOD($A45,ChapterTable!$S$20)&lt;&gt;0),"","보스")&amp;"인게임누적합배수",ChapterTable!$S:$T,2,0)*C45)
  )
  )
  )
)</f>
        <v>216</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(VLOOKUP(SUBSTITUTE(SUBSTITUTE(F$1,"standard",""),"|Float","")&amp;IF(OR($L45=TRUE,$A45=0,MOD($A45,ChapterTable!$S$20)&lt;&gt;0),"","보스")&amp;"인게임누적곱배수",ChapterTable!$S:$T,2,0)^D45
    +VLOOKUP(SUBSTITUTE(SUBSTITUTE(F$1,"standard",""),"|Float","")&amp;IF(OR($L45=TRUE,$A45=0,MOD($A45,ChapterTable!$S$20)&lt;&gt;0),"","보스")&amp;"인게임누적합배수",ChapterTable!$S:$T,2,0)*D45)
  )
  )
  )
)</f>
        <v>80.625</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2"/>
        <v>2</v>
      </c>
      <c r="Q45">
        <f t="shared" si="3"/>
        <v>2</v>
      </c>
      <c r="R45" t="b">
        <f t="shared" ca="1" si="0"/>
        <v>0</v>
      </c>
      <c r="T45" t="b">
        <f t="shared" ca="1" si="4"/>
        <v>0</v>
      </c>
      <c r="U45" t="s">
        <v>32</v>
      </c>
      <c r="V45" t="str">
        <f>IF(ISBLANK(U45),"",IF(ISERROR(VLOOKUP(U45,MapTable!$A:$A,1,0)),"맵없음",""))</f>
        <v/>
      </c>
      <c r="W45" t="s">
        <v>318</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
      </c>
      <c r="AE45" t="str">
        <f>IF(ISBLANK(AD45),"",IF(ISERROR(VLOOKUP(AD45,[3]DropTable!$A:$A,1,0)),"드랍없음",""))</f>
        <v/>
      </c>
      <c r="AH45">
        <v>1.5</v>
      </c>
      <c r="AI45">
        <f t="shared" si="5"/>
        <v>0.5</v>
      </c>
    </row>
    <row r="46" spans="1:35"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OFFSET(E46,-$B46+IF($L46,1,0),0)*IF($B46&gt;OFFSET($B46,1,0),ChapterTable!$S$17,1)*
    (VLOOKUP(SUBSTITUTE(SUBSTITUTE(E$1,"standard",""),"|Float","")&amp;IF(OR($L46=TRUE,$A46=0,MOD($A46,ChapterTable!$S$20)&lt;&gt;0),"","보스")&amp;"인게임누적곱배수",ChapterTable!$S:$T,2,0)^C46
    +VLOOKUP(SUBSTITUTE(SUBSTITUTE(E$1,"standard",""),"|Float","")&amp;IF(OR($L46=TRUE,$A46=0,MOD($A46,ChapterTable!$S$20)&lt;&gt;0),"","보스")&amp;"인게임누적합배수",ChapterTable!$S:$T,2,0)*C46)
  )
  )
  )
)</f>
        <v>216</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(VLOOKUP(SUBSTITUTE(SUBSTITUTE(F$1,"standard",""),"|Float","")&amp;IF(OR($L46=TRUE,$A46=0,MOD($A46,ChapterTable!$S$20)&lt;&gt;0),"","보스")&amp;"인게임누적곱배수",ChapterTable!$S:$T,2,0)^D46
    +VLOOKUP(SUBSTITUTE(SUBSTITUTE(F$1,"standard",""),"|Float","")&amp;IF(OR($L46=TRUE,$A46=0,MOD($A46,ChapterTable!$S$20)&lt;&gt;0),"","보스")&amp;"인게임누적합배수",ChapterTable!$S:$T,2,0)*D46)
  )
  )
  )
)</f>
        <v>80.625</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2"/>
        <v>2</v>
      </c>
      <c r="Q46">
        <f t="shared" si="3"/>
        <v>2</v>
      </c>
      <c r="R46" t="b">
        <f t="shared" ca="1" si="0"/>
        <v>0</v>
      </c>
      <c r="T46" t="b">
        <f t="shared" ca="1" si="4"/>
        <v>0</v>
      </c>
      <c r="U46" t="s">
        <v>33</v>
      </c>
      <c r="V46" t="str">
        <f>IF(ISBLANK(U46),"",IF(ISERROR(VLOOKUP(U46,MapTable!$A:$A,1,0)),"맵없음",""))</f>
        <v/>
      </c>
      <c r="W46" t="s">
        <v>320</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
      </c>
      <c r="AE46" t="str">
        <f>IF(ISBLANK(AD46),"",IF(ISERROR(VLOOKUP(AD46,[3]DropTable!$A:$A,1,0)),"드랍없음",""))</f>
        <v/>
      </c>
      <c r="AH46">
        <v>1.5</v>
      </c>
      <c r="AI46">
        <f t="shared" si="5"/>
        <v>0.5</v>
      </c>
    </row>
    <row r="47" spans="1:35"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OFFSET(E47,-$B47+IF($L47,1,0),0)*IF($B47&gt;OFFSET($B47,1,0),ChapterTable!$S$17,1)*
    (VLOOKUP(SUBSTITUTE(SUBSTITUTE(E$1,"standard",""),"|Float","")&amp;IF(OR($L47=TRUE,$A47=0,MOD($A47,ChapterTable!$S$20)&lt;&gt;0),"","보스")&amp;"인게임누적곱배수",ChapterTable!$S:$T,2,0)^C47
    +VLOOKUP(SUBSTITUTE(SUBSTITUTE(E$1,"standard",""),"|Float","")&amp;IF(OR($L47=TRUE,$A47=0,MOD($A47,ChapterTable!$S$20)&lt;&gt;0),"","보스")&amp;"인게임누적합배수",ChapterTable!$S:$T,2,0)*C47)
  )
  )
  )
)</f>
        <v>216</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(VLOOKUP(SUBSTITUTE(SUBSTITUTE(F$1,"standard",""),"|Float","")&amp;IF(OR($L47=TRUE,$A47=0,MOD($A47,ChapterTable!$S$20)&lt;&gt;0),"","보스")&amp;"인게임누적곱배수",ChapterTable!$S:$T,2,0)^D47
    +VLOOKUP(SUBSTITUTE(SUBSTITUTE(F$1,"standard",""),"|Float","")&amp;IF(OR($L47=TRUE,$A47=0,MOD($A47,ChapterTable!$S$20)&lt;&gt;0),"","보스")&amp;"인게임누적합배수",ChapterTable!$S:$T,2,0)*D47)
  )
  )
  )
)</f>
        <v>80.625</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2"/>
        <v>2</v>
      </c>
      <c r="Q47">
        <f t="shared" si="3"/>
        <v>2</v>
      </c>
      <c r="R47" t="b">
        <f t="shared" ca="1" si="0"/>
        <v>0</v>
      </c>
      <c r="T47" t="b">
        <f t="shared" ca="1" si="4"/>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
      </c>
      <c r="AE47" t="str">
        <f>IF(ISBLANK(AD47),"",IF(ISERROR(VLOOKUP(AD47,[3]DropTable!$A:$A,1,0)),"드랍없음",""))</f>
        <v/>
      </c>
      <c r="AH47">
        <v>1.5</v>
      </c>
      <c r="AI47">
        <f t="shared" si="5"/>
        <v>0.5</v>
      </c>
    </row>
    <row r="48" spans="1:35"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OFFSET(E48,-$B48+IF($L48,1,0),0)*IF($B48&gt;OFFSET($B48,1,0),ChapterTable!$S$17,1)*
    (VLOOKUP(SUBSTITUTE(SUBSTITUTE(E$1,"standard",""),"|Float","")&amp;IF(OR($L48=TRUE,$A48=0,MOD($A48,ChapterTable!$S$20)&lt;&gt;0),"","보스")&amp;"인게임누적곱배수",ChapterTable!$S:$T,2,0)^C48
    +VLOOKUP(SUBSTITUTE(SUBSTITUTE(E$1,"standard",""),"|Float","")&amp;IF(OR($L48=TRUE,$A48=0,MOD($A48,ChapterTable!$S$20)&lt;&gt;0),"","보스")&amp;"인게임누적합배수",ChapterTable!$S:$T,2,0)*C48)
  )
  )
  )
)</f>
        <v>216</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(VLOOKUP(SUBSTITUTE(SUBSTITUTE(F$1,"standard",""),"|Float","")&amp;IF(OR($L48=TRUE,$A48=0,MOD($A48,ChapterTable!$S$20)&lt;&gt;0),"","보스")&amp;"인게임누적곱배수",ChapterTable!$S:$T,2,0)^D48
    +VLOOKUP(SUBSTITUTE(SUBSTITUTE(F$1,"standard",""),"|Float","")&amp;IF(OR($L48=TRUE,$A48=0,MOD($A48,ChapterTable!$S$20)&lt;&gt;0),"","보스")&amp;"인게임누적합배수",ChapterTable!$S:$T,2,0)*D48)
  )
  )
  )
)</f>
        <v>80.625</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2"/>
        <v>11</v>
      </c>
      <c r="Q48">
        <f t="shared" si="3"/>
        <v>11</v>
      </c>
      <c r="R48" t="b">
        <f t="shared" ca="1" si="0"/>
        <v>0</v>
      </c>
      <c r="T48" t="b">
        <f t="shared" ca="1" si="4"/>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
      </c>
      <c r="AE48" t="str">
        <f>IF(ISBLANK(AD48),"",IF(ISERROR(VLOOKUP(AD48,[3]DropTable!$A:$A,1,0)),"드랍없음",""))</f>
        <v/>
      </c>
      <c r="AH48">
        <v>1.5</v>
      </c>
      <c r="AI48">
        <f t="shared" si="5"/>
        <v>0.5</v>
      </c>
    </row>
    <row r="49" spans="1:35"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OFFSET(E49,-$B49+IF($L49,1,0),0)*IF($B49&gt;OFFSET($B49,1,0),ChapterTable!$S$17,1)*
    (VLOOKUP(SUBSTITUTE(SUBSTITUTE(E$1,"standard",""),"|Float","")&amp;IF(OR($L49=TRUE,$A49=0,MOD($A49,ChapterTable!$S$20)&lt;&gt;0),"","보스")&amp;"인게임누적곱배수",ChapterTable!$S:$T,2,0)^C49
    +VLOOKUP(SUBSTITUTE(SUBSTITUTE(E$1,"standard",""),"|Float","")&amp;IF(OR($L49=TRUE,$A49=0,MOD($A49,ChapterTable!$S$20)&lt;&gt;0),"","보스")&amp;"인게임누적합배수",ChapterTable!$S:$T,2,0)*C49)
  )
  )
  )
)</f>
        <v>251.99999999999997</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(VLOOKUP(SUBSTITUTE(SUBSTITUTE(F$1,"standard",""),"|Float","")&amp;IF(OR($L49=TRUE,$A49=0,MOD($A49,ChapterTable!$S$20)&lt;&gt;0),"","보스")&amp;"인게임누적곱배수",ChapterTable!$S:$T,2,0)^D49
    +VLOOKUP(SUBSTITUTE(SUBSTITUTE(F$1,"standard",""),"|Float","")&amp;IF(OR($L49=TRUE,$A49=0,MOD($A49,ChapterTable!$S$20)&lt;&gt;0),"","보스")&amp;"인게임누적합배수",ChapterTable!$S:$T,2,0)*D49)
  )
  )
  )
)</f>
        <v>80.625</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2"/>
        <v>2</v>
      </c>
      <c r="Q49">
        <f t="shared" si="3"/>
        <v>2</v>
      </c>
      <c r="R49" t="b">
        <f t="shared" ca="1" si="0"/>
        <v>0</v>
      </c>
      <c r="T49" t="b">
        <f t="shared" ca="1" si="4"/>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
      </c>
      <c r="AE49" t="str">
        <f>IF(ISBLANK(AD49),"",IF(ISERROR(VLOOKUP(AD49,[3]DropTable!$A:$A,1,0)),"드랍없음",""))</f>
        <v/>
      </c>
      <c r="AH49">
        <v>1.5</v>
      </c>
      <c r="AI49">
        <f t="shared" si="5"/>
        <v>0.5</v>
      </c>
    </row>
    <row r="50" spans="1:35"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OFFSET(E50,-$B50+IF($L50,1,0),0)*IF($B50&gt;OFFSET($B50,1,0),ChapterTable!$S$17,1)*
    (VLOOKUP(SUBSTITUTE(SUBSTITUTE(E$1,"standard",""),"|Float","")&amp;IF(OR($L50=TRUE,$A50=0,MOD($A50,ChapterTable!$S$20)&lt;&gt;0),"","보스")&amp;"인게임누적곱배수",ChapterTable!$S:$T,2,0)^C50
    +VLOOKUP(SUBSTITUTE(SUBSTITUTE(E$1,"standard",""),"|Float","")&amp;IF(OR($L50=TRUE,$A50=0,MOD($A50,ChapterTable!$S$20)&lt;&gt;0),"","보스")&amp;"인게임누적합배수",ChapterTable!$S:$T,2,0)*C50)
  )
  )
  )
)</f>
        <v>251.99999999999997</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(VLOOKUP(SUBSTITUTE(SUBSTITUTE(F$1,"standard",""),"|Float","")&amp;IF(OR($L50=TRUE,$A50=0,MOD($A50,ChapterTable!$S$20)&lt;&gt;0),"","보스")&amp;"인게임누적곱배수",ChapterTable!$S:$T,2,0)^D50
    +VLOOKUP(SUBSTITUTE(SUBSTITUTE(F$1,"standard",""),"|Float","")&amp;IF(OR($L50=TRUE,$A50=0,MOD($A50,ChapterTable!$S$20)&lt;&gt;0),"","보스")&amp;"인게임누적합배수",ChapterTable!$S:$T,2,0)*D50)
  )
  )
  )
)</f>
        <v>80.625</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2"/>
        <v>2</v>
      </c>
      <c r="Q50">
        <f t="shared" si="3"/>
        <v>2</v>
      </c>
      <c r="R50" t="b">
        <f t="shared" ca="1" si="0"/>
        <v>0</v>
      </c>
      <c r="T50" t="b">
        <f t="shared" ca="1" si="4"/>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
      </c>
      <c r="AE50" t="str">
        <f>IF(ISBLANK(AD50),"",IF(ISERROR(VLOOKUP(AD50,[3]DropTable!$A:$A,1,0)),"드랍없음",""))</f>
        <v/>
      </c>
      <c r="AH50">
        <v>1.5</v>
      </c>
      <c r="AI50">
        <f t="shared" si="5"/>
        <v>0.5</v>
      </c>
    </row>
    <row r="51" spans="1:35"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OFFSET(E51,-$B51+IF($L51,1,0),0)*IF($B51&gt;OFFSET($B51,1,0),ChapterTable!$S$17,1)*
    (VLOOKUP(SUBSTITUTE(SUBSTITUTE(E$1,"standard",""),"|Float","")&amp;IF(OR($L51=TRUE,$A51=0,MOD($A51,ChapterTable!$S$20)&lt;&gt;0),"","보스")&amp;"인게임누적곱배수",ChapterTable!$S:$T,2,0)^C51
    +VLOOKUP(SUBSTITUTE(SUBSTITUTE(E$1,"standard",""),"|Float","")&amp;IF(OR($L51=TRUE,$A51=0,MOD($A51,ChapterTable!$S$20)&lt;&gt;0),"","보스")&amp;"인게임누적합배수",ChapterTable!$S:$T,2,0)*C51)
  )
  )
  )
)</f>
        <v>251.99999999999997</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(VLOOKUP(SUBSTITUTE(SUBSTITUTE(F$1,"standard",""),"|Float","")&amp;IF(OR($L51=TRUE,$A51=0,MOD($A51,ChapterTable!$S$20)&lt;&gt;0),"","보스")&amp;"인게임누적곱배수",ChapterTable!$S:$T,2,0)^D51
    +VLOOKUP(SUBSTITUTE(SUBSTITUTE(F$1,"standard",""),"|Float","")&amp;IF(OR($L51=TRUE,$A51=0,MOD($A51,ChapterTable!$S$20)&lt;&gt;0),"","보스")&amp;"인게임누적합배수",ChapterTable!$S:$T,2,0)*D51)
  )
  )
  )
)</f>
        <v>80.625</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2"/>
        <v>2</v>
      </c>
      <c r="Q51">
        <f t="shared" si="3"/>
        <v>2</v>
      </c>
      <c r="R51" t="b">
        <f t="shared" ca="1" si="0"/>
        <v>0</v>
      </c>
      <c r="T51" t="b">
        <f t="shared" ca="1" si="4"/>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
      </c>
      <c r="AE51" t="str">
        <f>IF(ISBLANK(AD51),"",IF(ISERROR(VLOOKUP(AD51,[3]DropTable!$A:$A,1,0)),"드랍없음",""))</f>
        <v/>
      </c>
      <c r="AH51">
        <v>1.5</v>
      </c>
      <c r="AI51">
        <f t="shared" si="5"/>
        <v>0.5</v>
      </c>
    </row>
    <row r="52" spans="1:35"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OFFSET(E52,-$B52+IF($L52,1,0),0)*IF($B52&gt;OFFSET($B52,1,0),ChapterTable!$S$17,1)*
    (VLOOKUP(SUBSTITUTE(SUBSTITUTE(E$1,"standard",""),"|Float","")&amp;IF(OR($L52=TRUE,$A52=0,MOD($A52,ChapterTable!$S$20)&lt;&gt;0),"","보스")&amp;"인게임누적곱배수",ChapterTable!$S:$T,2,0)^C52
    +VLOOKUP(SUBSTITUTE(SUBSTITUTE(E$1,"standard",""),"|Float","")&amp;IF(OR($L52=TRUE,$A52=0,MOD($A52,ChapterTable!$S$20)&lt;&gt;0),"","보스")&amp;"인게임누적합배수",ChapterTable!$S:$T,2,0)*C52)
  )
  )
  )
)</f>
        <v>251.99999999999997</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(VLOOKUP(SUBSTITUTE(SUBSTITUTE(F$1,"standard",""),"|Float","")&amp;IF(OR($L52=TRUE,$A52=0,MOD($A52,ChapterTable!$S$20)&lt;&gt;0),"","보스")&amp;"인게임누적곱배수",ChapterTable!$S:$T,2,0)^D52
    +VLOOKUP(SUBSTITUTE(SUBSTITUTE(F$1,"standard",""),"|Float","")&amp;IF(OR($L52=TRUE,$A52=0,MOD($A52,ChapterTable!$S$20)&lt;&gt;0),"","보스")&amp;"인게임누적합배수",ChapterTable!$S:$T,2,0)*D52)
  )
  )
  )
)</f>
        <v>80.625</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2"/>
        <v>92</v>
      </c>
      <c r="Q52">
        <f t="shared" si="3"/>
        <v>92</v>
      </c>
      <c r="R52" t="b">
        <f t="shared" ca="1" si="0"/>
        <v>1</v>
      </c>
      <c r="S52" t="b">
        <v>0</v>
      </c>
      <c r="T52" t="b">
        <f t="shared" si="4"/>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
      </c>
      <c r="AE52" t="str">
        <f>IF(ISBLANK(AD52),"",IF(ISERROR(VLOOKUP(AD52,[3]DropTable!$A:$A,1,0)),"드랍없음",""))</f>
        <v/>
      </c>
      <c r="AH52">
        <v>1.5</v>
      </c>
      <c r="AI52">
        <f t="shared" si="5"/>
        <v>0.5</v>
      </c>
    </row>
    <row r="53" spans="1:35"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
  )
  )
  )
)</f>
        <v>251.99999999999997</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(VLOOKUP(SUBSTITUTE(SUBSTITUTE(F$1,"standard",""),"|Float","")&amp;IF(OR($L53=TRUE,$A53=0,MOD($A53,ChapterTable!$S$20)&lt;&gt;0),"","보스")&amp;"인게임누적곱배수",ChapterTable!$S:$T,2,0)^D53
    +VLOOKUP(SUBSTITUTE(SUBSTITUTE(F$1,"standard",""),"|Float","")&amp;IF(OR($L53=TRUE,$A53=0,MOD($A53,ChapterTable!$S$20)&lt;&gt;0),"","보스")&amp;"인게임누적합배수",ChapterTable!$S:$T,2,0)*D53)
  )
  )
  )
)</f>
        <v>80.625</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2"/>
        <v>21</v>
      </c>
      <c r="Q53">
        <f t="shared" si="3"/>
        <v>21</v>
      </c>
      <c r="R53" t="b">
        <f t="shared" ca="1" si="0"/>
        <v>0</v>
      </c>
      <c r="T53" t="b">
        <f t="shared" ca="1" si="4"/>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B53">
        <v>1002</v>
      </c>
      <c r="AC53" t="str">
        <f>IF(ISBLANK(AB53),"",IF(ISERROR(VLOOKUP(AB53,[3]DropTable!$A:$A,1,0)),"드랍없음",""))</f>
        <v/>
      </c>
      <c r="AD53">
        <v>5002</v>
      </c>
      <c r="AE53" t="str">
        <f>IF(ISBLANK(AD53),"",IF(ISERROR(VLOOKUP(AD53,[3]DropTable!$A:$A,1,0)),"드랍없음",""))</f>
        <v/>
      </c>
      <c r="AF53">
        <f ca="1">1.25*IF($B53&gt;OFFSET($B53,1,0),ChapterTable!$S$17,1)*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f>
        <v>1.75</v>
      </c>
      <c r="AG53">
        <f ca="1">35/AF53</f>
        <v>20</v>
      </c>
      <c r="AH53">
        <v>1.5</v>
      </c>
      <c r="AI53">
        <f t="shared" si="5"/>
        <v>0.5</v>
      </c>
    </row>
    <row r="54" spans="1:35"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OFFSET(E54,-$B54+IF($L54,1,0),0)*IF($B54&gt;OFFSET($B54,1,0),ChapterTable!$S$17,1)*
    (VLOOKUP(SUBSTITUTE(SUBSTITUTE(E$1,"standard",""),"|Float","")&amp;IF(OR($L54=TRUE,$A54=0,MOD($A54,ChapterTable!$S$20)&lt;&gt;0),"","보스")&amp;"인게임누적곱배수",ChapterTable!$S:$T,2,0)^C54
    +VLOOKUP(SUBSTITUTE(SUBSTITUTE(E$1,"standard",""),"|Float","")&amp;IF(OR($L54=TRUE,$A54=0,MOD($A54,ChapterTable!$S$20)&lt;&gt;0),"","보스")&amp;"인게임누적합배수",ChapterTable!$S:$T,2,0)*C54)
  )
  )
  )
)</f>
        <v>251.99999999999997</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(VLOOKUP(SUBSTITUTE(SUBSTITUTE(F$1,"standard",""),"|Float","")&amp;IF(OR($L54=TRUE,$A54=0,MOD($A54,ChapterTable!$S$20)&lt;&gt;0),"","보스")&amp;"인게임누적곱배수",ChapterTable!$S:$T,2,0)^D54
    +VLOOKUP(SUBSTITUTE(SUBSTITUTE(F$1,"standard",""),"|Float","")&amp;IF(OR($L54=TRUE,$A54=0,MOD($A54,ChapterTable!$S$20)&lt;&gt;0),"","보스")&amp;"인게임누적합배수",ChapterTable!$S:$T,2,0)*D54)
  )
  )
  )
)</f>
        <v>86.25</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2"/>
        <v>3</v>
      </c>
      <c r="Q54">
        <f t="shared" si="3"/>
        <v>3</v>
      </c>
      <c r="R54" t="b">
        <f t="shared" ca="1" si="0"/>
        <v>0</v>
      </c>
      <c r="T54" t="b">
        <f t="shared" ca="1" si="4"/>
        <v>0</v>
      </c>
      <c r="U54" t="s">
        <v>294</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
      </c>
      <c r="AE54" t="str">
        <f>IF(ISBLANK(AD54),"",IF(ISERROR(VLOOKUP(AD54,[3]DropTable!$A:$A,1,0)),"드랍없음",""))</f>
        <v/>
      </c>
      <c r="AH54">
        <v>1.5</v>
      </c>
      <c r="AI54">
        <f t="shared" si="5"/>
        <v>0.33333333333333331</v>
      </c>
    </row>
    <row r="55" spans="1:35"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OFFSET(E55,-$B55+IF($L55,1,0),0)*IF($B55&gt;OFFSET($B55,1,0),ChapterTable!$S$17,1)*
    (VLOOKUP(SUBSTITUTE(SUBSTITUTE(E$1,"standard",""),"|Float","")&amp;IF(OR($L55=TRUE,$A55=0,MOD($A55,ChapterTable!$S$20)&lt;&gt;0),"","보스")&amp;"인게임누적곱배수",ChapterTable!$S:$T,2,0)^C55
    +VLOOKUP(SUBSTITUTE(SUBSTITUTE(E$1,"standard",""),"|Float","")&amp;IF(OR($L55=TRUE,$A55=0,MOD($A55,ChapterTable!$S$20)&lt;&gt;0),"","보스")&amp;"인게임누적합배수",ChapterTable!$S:$T,2,0)*C55)
  )
  )
  )
)</f>
        <v>251.99999999999997</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(VLOOKUP(SUBSTITUTE(SUBSTITUTE(F$1,"standard",""),"|Float","")&amp;IF(OR($L55=TRUE,$A55=0,MOD($A55,ChapterTable!$S$20)&lt;&gt;0),"","보스")&amp;"인게임누적곱배수",ChapterTable!$S:$T,2,0)^D55
    +VLOOKUP(SUBSTITUTE(SUBSTITUTE(F$1,"standard",""),"|Float","")&amp;IF(OR($L55=TRUE,$A55=0,MOD($A55,ChapterTable!$S$20)&lt;&gt;0),"","보스")&amp;"인게임누적합배수",ChapterTable!$S:$T,2,0)*D55)
  )
  )
  )
)</f>
        <v>86.25</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2"/>
        <v>3</v>
      </c>
      <c r="Q55">
        <f t="shared" si="3"/>
        <v>3</v>
      </c>
      <c r="R55" t="b">
        <f t="shared" ca="1" si="0"/>
        <v>0</v>
      </c>
      <c r="T55" t="b">
        <f t="shared" ca="1" si="4"/>
        <v>0</v>
      </c>
      <c r="U55" t="s">
        <v>324</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
      </c>
      <c r="AE55" t="str">
        <f>IF(ISBLANK(AD55),"",IF(ISERROR(VLOOKUP(AD55,[3]DropTable!$A:$A,1,0)),"드랍없음",""))</f>
        <v/>
      </c>
      <c r="AH55">
        <v>1.5</v>
      </c>
      <c r="AI55">
        <f t="shared" si="5"/>
        <v>0.33333333333333331</v>
      </c>
    </row>
    <row r="56" spans="1:35"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OFFSET(E56,-$B56+IF($L56,1,0),0)*IF($B56&gt;OFFSET($B56,1,0),ChapterTable!$S$17,1)*
    (VLOOKUP(SUBSTITUTE(SUBSTITUTE(E$1,"standard",""),"|Float","")&amp;IF(OR($L56=TRUE,$A56=0,MOD($A56,ChapterTable!$S$20)&lt;&gt;0),"","보스")&amp;"인게임누적곱배수",ChapterTable!$S:$T,2,0)^C56
    +VLOOKUP(SUBSTITUTE(SUBSTITUTE(E$1,"standard",""),"|Float","")&amp;IF(OR($L56=TRUE,$A56=0,MOD($A56,ChapterTable!$S$20)&lt;&gt;0),"","보스")&amp;"인게임누적합배수",ChapterTable!$S:$T,2,0)*C56)
  )
  )
  )
)</f>
        <v>251.99999999999997</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(VLOOKUP(SUBSTITUTE(SUBSTITUTE(F$1,"standard",""),"|Float","")&amp;IF(OR($L56=TRUE,$A56=0,MOD($A56,ChapterTable!$S$20)&lt;&gt;0),"","보스")&amp;"인게임누적곱배수",ChapterTable!$S:$T,2,0)^D56
    +VLOOKUP(SUBSTITUTE(SUBSTITUTE(F$1,"standard",""),"|Float","")&amp;IF(OR($L56=TRUE,$A56=0,MOD($A56,ChapterTable!$S$20)&lt;&gt;0),"","보스")&amp;"인게임누적합배수",ChapterTable!$S:$T,2,0)*D56)
  )
  )
  )
)</f>
        <v>86.25</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2"/>
        <v>3</v>
      </c>
      <c r="Q56">
        <f t="shared" si="3"/>
        <v>3</v>
      </c>
      <c r="R56" t="b">
        <f t="shared" ca="1" si="0"/>
        <v>0</v>
      </c>
      <c r="T56" t="b">
        <f t="shared" ca="1" si="4"/>
        <v>0</v>
      </c>
      <c r="U56" t="s">
        <v>325</v>
      </c>
      <c r="V56" t="str">
        <f>IF(ISBLANK(U56),"",IF(ISERROR(VLOOKUP(U56,MapTable!$A:$A,1,0)),"맵없음",""))</f>
        <v/>
      </c>
      <c r="W56" t="s">
        <v>322</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
      </c>
      <c r="AE56" t="str">
        <f>IF(ISBLANK(AD56),"",IF(ISERROR(VLOOKUP(AD56,[3]DropTable!$A:$A,1,0)),"드랍없음",""))</f>
        <v/>
      </c>
      <c r="AH56">
        <v>1.5</v>
      </c>
      <c r="AI56">
        <f t="shared" si="5"/>
        <v>0.33333333333333331</v>
      </c>
    </row>
    <row r="57" spans="1:35"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OFFSET(E57,-$B57+IF($L57,1,0),0)*IF($B57&gt;OFFSET($B57,1,0),ChapterTable!$S$17,1)*
    (VLOOKUP(SUBSTITUTE(SUBSTITUTE(E$1,"standard",""),"|Float","")&amp;IF(OR($L57=TRUE,$A57=0,MOD($A57,ChapterTable!$S$20)&lt;&gt;0),"","보스")&amp;"인게임누적곱배수",ChapterTable!$S:$T,2,0)^C57
    +VLOOKUP(SUBSTITUTE(SUBSTITUTE(E$1,"standard",""),"|Float","")&amp;IF(OR($L57=TRUE,$A57=0,MOD($A57,ChapterTable!$S$20)&lt;&gt;0),"","보스")&amp;"인게임누적합배수",ChapterTable!$S:$T,2,0)*C57)
  )
  )
  )
)</f>
        <v>251.99999999999997</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(VLOOKUP(SUBSTITUTE(SUBSTITUTE(F$1,"standard",""),"|Float","")&amp;IF(OR($L57=TRUE,$A57=0,MOD($A57,ChapterTable!$S$20)&lt;&gt;0),"","보스")&amp;"인게임누적곱배수",ChapterTable!$S:$T,2,0)^D57
    +VLOOKUP(SUBSTITUTE(SUBSTITUTE(F$1,"standard",""),"|Float","")&amp;IF(OR($L57=TRUE,$A57=0,MOD($A57,ChapterTable!$S$20)&lt;&gt;0),"","보스")&amp;"인게임누적합배수",ChapterTable!$S:$T,2,0)*D57)
  )
  )
  )
)</f>
        <v>86.25</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2"/>
        <v>3</v>
      </c>
      <c r="Q57">
        <f t="shared" si="3"/>
        <v>3</v>
      </c>
      <c r="R57" t="b">
        <f t="shared" ca="1" si="0"/>
        <v>0</v>
      </c>
      <c r="T57" t="b">
        <f t="shared" ca="1" si="4"/>
        <v>0</v>
      </c>
      <c r="U57" t="s">
        <v>326</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
      </c>
      <c r="AE57" t="str">
        <f>IF(ISBLANK(AD57),"",IF(ISERROR(VLOOKUP(AD57,[3]DropTable!$A:$A,1,0)),"드랍없음",""))</f>
        <v/>
      </c>
      <c r="AH57">
        <v>1.5</v>
      </c>
      <c r="AI57">
        <f t="shared" si="5"/>
        <v>0.33333333333333331</v>
      </c>
    </row>
    <row r="58" spans="1:35"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OFFSET(E58,-$B58+IF($L58,1,0),0)*IF($B58&gt;OFFSET($B58,1,0),ChapterTable!$S$17,1)*
    (VLOOKUP(SUBSTITUTE(SUBSTITUTE(E$1,"standard",""),"|Float","")&amp;IF(OR($L58=TRUE,$A58=0,MOD($A58,ChapterTable!$S$20)&lt;&gt;0),"","보스")&amp;"인게임누적곱배수",ChapterTable!$S:$T,2,0)^C58
    +VLOOKUP(SUBSTITUTE(SUBSTITUTE(E$1,"standard",""),"|Float","")&amp;IF(OR($L58=TRUE,$A58=0,MOD($A58,ChapterTable!$S$20)&lt;&gt;0),"","보스")&amp;"인게임누적합배수",ChapterTable!$S:$T,2,0)*C58)
  )
  )
  )
)</f>
        <v>251.99999999999997</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(VLOOKUP(SUBSTITUTE(SUBSTITUTE(F$1,"standard",""),"|Float","")&amp;IF(OR($L58=TRUE,$A58=0,MOD($A58,ChapterTable!$S$20)&lt;&gt;0),"","보스")&amp;"인게임누적곱배수",ChapterTable!$S:$T,2,0)^D58
    +VLOOKUP(SUBSTITUTE(SUBSTITUTE(F$1,"standard",""),"|Float","")&amp;IF(OR($L58=TRUE,$A58=0,MOD($A58,ChapterTable!$S$20)&lt;&gt;0),"","보스")&amp;"인게임누적합배수",ChapterTable!$S:$T,2,0)*D58)
  )
  )
  )
)</f>
        <v>86.25</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2"/>
        <v>11</v>
      </c>
      <c r="Q58">
        <f t="shared" si="3"/>
        <v>11</v>
      </c>
      <c r="R58" t="b">
        <f t="shared" ca="1" si="0"/>
        <v>0</v>
      </c>
      <c r="T58" t="b">
        <f t="shared" ca="1" si="4"/>
        <v>0</v>
      </c>
      <c r="V58" t="str">
        <f>IF(ISBLANK(U58),"",IF(ISERROR(VLOOKUP(U58,MapTable!$A:$A,1,0)),"맵없음",""))</f>
        <v/>
      </c>
      <c r="W58" t="s">
        <v>327</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
      </c>
      <c r="AE58" t="str">
        <f>IF(ISBLANK(AD58),"",IF(ISERROR(VLOOKUP(AD58,[3]DropTable!$A:$A,1,0)),"드랍없음",""))</f>
        <v/>
      </c>
      <c r="AH58">
        <v>1.5</v>
      </c>
      <c r="AI58">
        <f t="shared" si="5"/>
        <v>0.33333333333333331</v>
      </c>
    </row>
    <row r="59" spans="1:35"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OFFSET(E59,-$B59+IF($L59,1,0),0)*IF($B59&gt;OFFSET($B59,1,0),ChapterTable!$S$17,1)*
    (VLOOKUP(SUBSTITUTE(SUBSTITUTE(E$1,"standard",""),"|Float","")&amp;IF(OR($L59=TRUE,$A59=0,MOD($A59,ChapterTable!$S$20)&lt;&gt;0),"","보스")&amp;"인게임누적곱배수",ChapterTable!$S:$T,2,0)^C59
    +VLOOKUP(SUBSTITUTE(SUBSTITUTE(E$1,"standard",""),"|Float","")&amp;IF(OR($L59=TRUE,$A59=0,MOD($A59,ChapterTable!$S$20)&lt;&gt;0),"","보스")&amp;"인게임누적합배수",ChapterTable!$S:$T,2,0)*C59)
  )
  )
  )
)</f>
        <v>288</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(VLOOKUP(SUBSTITUTE(SUBSTITUTE(F$1,"standard",""),"|Float","")&amp;IF(OR($L59=TRUE,$A59=0,MOD($A59,ChapterTable!$S$20)&lt;&gt;0),"","보스")&amp;"인게임누적곱배수",ChapterTable!$S:$T,2,0)^D59
    +VLOOKUP(SUBSTITUTE(SUBSTITUTE(F$1,"standard",""),"|Float","")&amp;IF(OR($L59=TRUE,$A59=0,MOD($A59,ChapterTable!$S$20)&lt;&gt;0),"","보스")&amp;"인게임누적합배수",ChapterTable!$S:$T,2,0)*D59)
  )
  )
  )
)</f>
        <v>86.25</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2"/>
        <v>3</v>
      </c>
      <c r="Q59">
        <f t="shared" si="3"/>
        <v>3</v>
      </c>
      <c r="R59" t="b">
        <f t="shared" ca="1" si="0"/>
        <v>0</v>
      </c>
      <c r="T59" t="b">
        <f t="shared" ca="1" si="4"/>
        <v>0</v>
      </c>
      <c r="U59" t="s">
        <v>298</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
      </c>
      <c r="AE59" t="str">
        <f>IF(ISBLANK(AD59),"",IF(ISERROR(VLOOKUP(AD59,[3]DropTable!$A:$A,1,0)),"드랍없음",""))</f>
        <v/>
      </c>
      <c r="AH59">
        <v>1.5</v>
      </c>
      <c r="AI59">
        <f t="shared" si="5"/>
        <v>0.33333333333333331</v>
      </c>
    </row>
    <row r="60" spans="1:35"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OFFSET(E60,-$B60+IF($L60,1,0),0)*IF($B60&gt;OFFSET($B60,1,0),ChapterTable!$S$17,1)*
    (VLOOKUP(SUBSTITUTE(SUBSTITUTE(E$1,"standard",""),"|Float","")&amp;IF(OR($L60=TRUE,$A60=0,MOD($A60,ChapterTable!$S$20)&lt;&gt;0),"","보스")&amp;"인게임누적곱배수",ChapterTable!$S:$T,2,0)^C60
    +VLOOKUP(SUBSTITUTE(SUBSTITUTE(E$1,"standard",""),"|Float","")&amp;IF(OR($L60=TRUE,$A60=0,MOD($A60,ChapterTable!$S$20)&lt;&gt;0),"","보스")&amp;"인게임누적합배수",ChapterTable!$S:$T,2,0)*C60)
  )
  )
  )
)</f>
        <v>288</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(VLOOKUP(SUBSTITUTE(SUBSTITUTE(F$1,"standard",""),"|Float","")&amp;IF(OR($L60=TRUE,$A60=0,MOD($A60,ChapterTable!$S$20)&lt;&gt;0),"","보스")&amp;"인게임누적곱배수",ChapterTable!$S:$T,2,0)^D60
    +VLOOKUP(SUBSTITUTE(SUBSTITUTE(F$1,"standard",""),"|Float","")&amp;IF(OR($L60=TRUE,$A60=0,MOD($A60,ChapterTable!$S$20)&lt;&gt;0),"","보스")&amp;"인게임누적합배수",ChapterTable!$S:$T,2,0)*D60)
  )
  )
  )
)</f>
        <v>86.25</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2"/>
        <v>3</v>
      </c>
      <c r="Q60">
        <f t="shared" si="3"/>
        <v>3</v>
      </c>
      <c r="R60" t="b">
        <f t="shared" ca="1" si="0"/>
        <v>0</v>
      </c>
      <c r="T60" t="b">
        <f t="shared" ca="1" si="4"/>
        <v>0</v>
      </c>
      <c r="U60" t="s">
        <v>299</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
      </c>
      <c r="AE60" t="str">
        <f>IF(ISBLANK(AD60),"",IF(ISERROR(VLOOKUP(AD60,[3]DropTable!$A:$A,1,0)),"드랍없음",""))</f>
        <v/>
      </c>
      <c r="AH60">
        <v>1.5</v>
      </c>
      <c r="AI60">
        <f t="shared" si="5"/>
        <v>0.33333333333333331</v>
      </c>
    </row>
    <row r="61" spans="1:35"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OFFSET(E61,-$B61+IF($L61,1,0),0)*IF($B61&gt;OFFSET($B61,1,0),ChapterTable!$S$17,1)*
    (VLOOKUP(SUBSTITUTE(SUBSTITUTE(E$1,"standard",""),"|Float","")&amp;IF(OR($L61=TRUE,$A61=0,MOD($A61,ChapterTable!$S$20)&lt;&gt;0),"","보스")&amp;"인게임누적곱배수",ChapterTable!$S:$T,2,0)^C61
    +VLOOKUP(SUBSTITUTE(SUBSTITUTE(E$1,"standard",""),"|Float","")&amp;IF(OR($L61=TRUE,$A61=0,MOD($A61,ChapterTable!$S$20)&lt;&gt;0),"","보스")&amp;"인게임누적합배수",ChapterTable!$S:$T,2,0)*C61)
  )
  )
  )
)</f>
        <v>288</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(VLOOKUP(SUBSTITUTE(SUBSTITUTE(F$1,"standard",""),"|Float","")&amp;IF(OR($L61=TRUE,$A61=0,MOD($A61,ChapterTable!$S$20)&lt;&gt;0),"","보스")&amp;"인게임누적곱배수",ChapterTable!$S:$T,2,0)^D61
    +VLOOKUP(SUBSTITUTE(SUBSTITUTE(F$1,"standard",""),"|Float","")&amp;IF(OR($L61=TRUE,$A61=0,MOD($A61,ChapterTable!$S$20)&lt;&gt;0),"","보스")&amp;"인게임누적합배수",ChapterTable!$S:$T,2,0)*D61)
  )
  )
  )
)</f>
        <v>86.25</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2"/>
        <v>3</v>
      </c>
      <c r="Q61">
        <f t="shared" si="3"/>
        <v>3</v>
      </c>
      <c r="R61" t="b">
        <f t="shared" ca="1" si="0"/>
        <v>0</v>
      </c>
      <c r="T61" t="b">
        <f t="shared" ca="1" si="4"/>
        <v>0</v>
      </c>
      <c r="U61" t="s">
        <v>300</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
      </c>
      <c r="AE61" t="str">
        <f>IF(ISBLANK(AD61),"",IF(ISERROR(VLOOKUP(AD61,[3]DropTable!$A:$A,1,0)),"드랍없음",""))</f>
        <v/>
      </c>
      <c r="AH61">
        <v>1.5</v>
      </c>
      <c r="AI61">
        <f t="shared" si="5"/>
        <v>0.33333333333333331</v>
      </c>
    </row>
    <row r="62" spans="1:35"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OFFSET(E62,-$B62+IF($L62,1,0),0)*IF($B62&gt;OFFSET($B62,1,0),ChapterTable!$S$17,1)*
    (VLOOKUP(SUBSTITUTE(SUBSTITUTE(E$1,"standard",""),"|Float","")&amp;IF(OR($L62=TRUE,$A62=0,MOD($A62,ChapterTable!$S$20)&lt;&gt;0),"","보스")&amp;"인게임누적곱배수",ChapterTable!$S:$T,2,0)^C62
    +VLOOKUP(SUBSTITUTE(SUBSTITUTE(E$1,"standard",""),"|Float","")&amp;IF(OR($L62=TRUE,$A62=0,MOD($A62,ChapterTable!$S$20)&lt;&gt;0),"","보스")&amp;"인게임누적합배수",ChapterTable!$S:$T,2,0)*C62)
  )
  )
  )
)</f>
        <v>288</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(VLOOKUP(SUBSTITUTE(SUBSTITUTE(F$1,"standard",""),"|Float","")&amp;IF(OR($L62=TRUE,$A62=0,MOD($A62,ChapterTable!$S$20)&lt;&gt;0),"","보스")&amp;"인게임누적곱배수",ChapterTable!$S:$T,2,0)^D62
    +VLOOKUP(SUBSTITUTE(SUBSTITUTE(F$1,"standard",""),"|Float","")&amp;IF(OR($L62=TRUE,$A62=0,MOD($A62,ChapterTable!$S$20)&lt;&gt;0),"","보스")&amp;"인게임누적합배수",ChapterTable!$S:$T,2,0)*D62)
  )
  )
  )
)</f>
        <v>86.25</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2"/>
        <v>93</v>
      </c>
      <c r="Q62">
        <f t="shared" si="3"/>
        <v>93</v>
      </c>
      <c r="R62" t="b">
        <f t="shared" ca="1" si="0"/>
        <v>1</v>
      </c>
      <c r="T62" t="b">
        <f t="shared" ca="1" si="4"/>
        <v>1</v>
      </c>
      <c r="U62" t="s">
        <v>301</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
      </c>
      <c r="AE62" t="str">
        <f>IF(ISBLANK(AD62),"",IF(ISERROR(VLOOKUP(AD62,[3]DropTable!$A:$A,1,0)),"드랍없음",""))</f>
        <v/>
      </c>
      <c r="AH62">
        <v>1.5</v>
      </c>
      <c r="AI62">
        <f t="shared" si="5"/>
        <v>0.33333333333333331</v>
      </c>
    </row>
    <row r="63" spans="1:35"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
  )
  )
  )
)</f>
        <v>288</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(VLOOKUP(SUBSTITUTE(SUBSTITUTE(F$1,"standard",""),"|Float","")&amp;IF(OR($L63=TRUE,$A63=0,MOD($A63,ChapterTable!$S$20)&lt;&gt;0),"","보스")&amp;"인게임누적곱배수",ChapterTable!$S:$T,2,0)^D63
    +VLOOKUP(SUBSTITUTE(SUBSTITUTE(F$1,"standard",""),"|Float","")&amp;IF(OR($L63=TRUE,$A63=0,MOD($A63,ChapterTable!$S$20)&lt;&gt;0),"","보스")&amp;"인게임누적합배수",ChapterTable!$S:$T,2,0)*D63)
  )
  )
  )
)</f>
        <v>86.25</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2"/>
        <v>21</v>
      </c>
      <c r="P63">
        <v>22</v>
      </c>
      <c r="Q63">
        <f t="shared" si="3"/>
        <v>22</v>
      </c>
      <c r="R63" t="b">
        <f t="shared" ca="1" si="0"/>
        <v>0</v>
      </c>
      <c r="T63" t="b">
        <f t="shared" ca="1" si="4"/>
        <v>0</v>
      </c>
      <c r="U63" t="s">
        <v>333</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B63">
        <v>1003</v>
      </c>
      <c r="AC63" t="str">
        <f>IF(ISBLANK(AB63),"",IF(ISERROR(VLOOKUP(AB63,[3]DropTable!$A:$A,1,0)),"드랍없음",""))</f>
        <v/>
      </c>
      <c r="AD63">
        <v>5003</v>
      </c>
      <c r="AE63" t="str">
        <f>IF(ISBLANK(AD63),"",IF(ISERROR(VLOOKUP(AD63,[3]DropTable!$A:$A,1,0)),"드랍없음",""))</f>
        <v/>
      </c>
      <c r="AF63">
        <f ca="1">1.25*IF($B63&gt;OFFSET($B63,1,0),ChapterTable!$S$17,1)*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f>
        <v>2</v>
      </c>
      <c r="AG63">
        <f ca="1">35/AF63</f>
        <v>17.5</v>
      </c>
      <c r="AH63">
        <v>1.5</v>
      </c>
      <c r="AI63">
        <f t="shared" si="5"/>
        <v>0.33333333333333331</v>
      </c>
    </row>
    <row r="64" spans="1:35"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OFFSET(E64,-$B64+IF($L64,1,0),0)*IF($B64&gt;OFFSET($B64,1,0),ChapterTable!$S$17,1)*
    (VLOOKUP(SUBSTITUTE(SUBSTITUTE(E$1,"standard",""),"|Float","")&amp;IF(OR($L64=TRUE,$A64=0,MOD($A64,ChapterTable!$S$20)&lt;&gt;0),"","보스")&amp;"인게임누적곱배수",ChapterTable!$S:$T,2,0)^C64
    +VLOOKUP(SUBSTITUTE(SUBSTITUTE(E$1,"standard",""),"|Float","")&amp;IF(OR($L64=TRUE,$A64=0,MOD($A64,ChapterTable!$S$20)&lt;&gt;0),"","보스")&amp;"인게임누적합배수",ChapterTable!$S:$T,2,0)*C64)
  )
  )
  )
)</f>
        <v>288</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(VLOOKUP(SUBSTITUTE(SUBSTITUTE(F$1,"standard",""),"|Float","")&amp;IF(OR($L64=TRUE,$A64=0,MOD($A64,ChapterTable!$S$20)&lt;&gt;0),"","보스")&amp;"인게임누적곱배수",ChapterTable!$S:$T,2,0)^D64
    +VLOOKUP(SUBSTITUTE(SUBSTITUTE(F$1,"standard",""),"|Float","")&amp;IF(OR($L64=TRUE,$A64=0,MOD($A64,ChapterTable!$S$20)&lt;&gt;0),"","보스")&amp;"인게임누적합배수",ChapterTable!$S:$T,2,0)*D64)
  )
  )
  )
)</f>
        <v>91.875</v>
      </c>
      <c r="G64" t="s">
        <v>739</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2"/>
        <v>4</v>
      </c>
      <c r="Q64">
        <f t="shared" si="3"/>
        <v>4</v>
      </c>
      <c r="R64" t="b">
        <f t="shared" ca="1" si="0"/>
        <v>0</v>
      </c>
      <c r="T64" t="b">
        <f t="shared" ca="1" si="4"/>
        <v>0</v>
      </c>
      <c r="U64" t="s">
        <v>302</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
      </c>
      <c r="AE64" t="str">
        <f>IF(ISBLANK(AD64),"",IF(ISERROR(VLOOKUP(AD64,[3]DropTable!$A:$A,1,0)),"드랍없음",""))</f>
        <v/>
      </c>
      <c r="AH64">
        <v>1.5</v>
      </c>
      <c r="AI64">
        <f t="shared" si="5"/>
        <v>0.25</v>
      </c>
    </row>
    <row r="65" spans="1:35"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OFFSET(E65,-$B65+IF($L65,1,0),0)*IF($B65&gt;OFFSET($B65,1,0),ChapterTable!$S$17,1)*
    (VLOOKUP(SUBSTITUTE(SUBSTITUTE(E$1,"standard",""),"|Float","")&amp;IF(OR($L65=TRUE,$A65=0,MOD($A65,ChapterTable!$S$20)&lt;&gt;0),"","보스")&amp;"인게임누적곱배수",ChapterTable!$S:$T,2,0)^C65
    +VLOOKUP(SUBSTITUTE(SUBSTITUTE(E$1,"standard",""),"|Float","")&amp;IF(OR($L65=TRUE,$A65=0,MOD($A65,ChapterTable!$S$20)&lt;&gt;0),"","보스")&amp;"인게임누적합배수",ChapterTable!$S:$T,2,0)*C65)
  )
  )
  )
)</f>
        <v>288</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(VLOOKUP(SUBSTITUTE(SUBSTITUTE(F$1,"standard",""),"|Float","")&amp;IF(OR($L65=TRUE,$A65=0,MOD($A65,ChapterTable!$S$20)&lt;&gt;0),"","보스")&amp;"인게임누적곱배수",ChapterTable!$S:$T,2,0)^D65
    +VLOOKUP(SUBSTITUTE(SUBSTITUTE(F$1,"standard",""),"|Float","")&amp;IF(OR($L65=TRUE,$A65=0,MOD($A65,ChapterTable!$S$20)&lt;&gt;0),"","보스")&amp;"인게임누적합배수",ChapterTable!$S:$T,2,0)*D65)
  )
  )
  )
)</f>
        <v>91.875</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2"/>
        <v>4</v>
      </c>
      <c r="Q65">
        <f t="shared" si="3"/>
        <v>4</v>
      </c>
      <c r="R65" t="b">
        <f t="shared" ca="1" si="0"/>
        <v>0</v>
      </c>
      <c r="T65" t="b">
        <f t="shared" ca="1" si="4"/>
        <v>0</v>
      </c>
      <c r="U65" t="s">
        <v>303</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
      </c>
      <c r="AE65" t="str">
        <f>IF(ISBLANK(AD65),"",IF(ISERROR(VLOOKUP(AD65,[3]DropTable!$A:$A,1,0)),"드랍없음",""))</f>
        <v/>
      </c>
      <c r="AH65">
        <v>1.5</v>
      </c>
      <c r="AI65">
        <f t="shared" si="5"/>
        <v>0.25</v>
      </c>
    </row>
    <row r="66" spans="1:35"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OFFSET(E66,-$B66+IF($L66,1,0),0)*IF($B66&gt;OFFSET($B66,1,0),ChapterTable!$S$17,1)*
    (VLOOKUP(SUBSTITUTE(SUBSTITUTE(E$1,"standard",""),"|Float","")&amp;IF(OR($L66=TRUE,$A66=0,MOD($A66,ChapterTable!$S$20)&lt;&gt;0),"","보스")&amp;"인게임누적곱배수",ChapterTable!$S:$T,2,0)^C66
    +VLOOKUP(SUBSTITUTE(SUBSTITUTE(E$1,"standard",""),"|Float","")&amp;IF(OR($L66=TRUE,$A66=0,MOD($A66,ChapterTable!$S$20)&lt;&gt;0),"","보스")&amp;"인게임누적합배수",ChapterTable!$S:$T,2,0)*C66)
  )
  )
  )
)</f>
        <v>288</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(VLOOKUP(SUBSTITUTE(SUBSTITUTE(F$1,"standard",""),"|Float","")&amp;IF(OR($L66=TRUE,$A66=0,MOD($A66,ChapterTable!$S$20)&lt;&gt;0),"","보스")&amp;"인게임누적곱배수",ChapterTable!$S:$T,2,0)^D66
    +VLOOKUP(SUBSTITUTE(SUBSTITUTE(F$1,"standard",""),"|Float","")&amp;IF(OR($L66=TRUE,$A66=0,MOD($A66,ChapterTable!$S$20)&lt;&gt;0),"","보스")&amp;"인게임누적합배수",ChapterTable!$S:$T,2,0)*D66)
  )
  )
  )
)</f>
        <v>91.875</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2"/>
        <v>4</v>
      </c>
      <c r="Q66">
        <f t="shared" si="3"/>
        <v>4</v>
      </c>
      <c r="R66" t="b">
        <f t="shared" ref="R66:R129" ca="1" si="6">IF(OR(B66=0,OFFSET(B66,1,0)=0),FALSE,
IF(AND(L66,B66&lt;OFFSET(B66,1,0)),TRUE,
IF(OFFSET(O66,1,0)=21,TRUE,FALSE)))</f>
        <v>0</v>
      </c>
      <c r="T66" t="b">
        <f t="shared" ca="1" si="4"/>
        <v>0</v>
      </c>
      <c r="U66" t="s">
        <v>304</v>
      </c>
      <c r="V66" t="str">
        <f>IF(ISBLANK(U66),"",IF(ISERROR(VLOOKUP(U66,MapTable!$A:$A,1,0)),"맵없음",""))</f>
        <v/>
      </c>
      <c r="W66" t="s">
        <v>340</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
      </c>
      <c r="AE66" t="str">
        <f>IF(ISBLANK(AD66),"",IF(ISERROR(VLOOKUP(AD66,[3]DropTable!$A:$A,1,0)),"드랍없음",""))</f>
        <v/>
      </c>
      <c r="AH66">
        <v>1.5</v>
      </c>
      <c r="AI66">
        <f t="shared" si="5"/>
        <v>0.25</v>
      </c>
    </row>
    <row r="67" spans="1:35"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OFFSET(E67,-$B67+IF($L67,1,0),0)*IF($B67&gt;OFFSET($B67,1,0),ChapterTable!$S$17,1)*
    (VLOOKUP(SUBSTITUTE(SUBSTITUTE(E$1,"standard",""),"|Float","")&amp;IF(OR($L67=TRUE,$A67=0,MOD($A67,ChapterTable!$S$20)&lt;&gt;0),"","보스")&amp;"인게임누적곱배수",ChapterTable!$S:$T,2,0)^C67
    +VLOOKUP(SUBSTITUTE(SUBSTITUTE(E$1,"standard",""),"|Float","")&amp;IF(OR($L67=TRUE,$A67=0,MOD($A67,ChapterTable!$S$20)&lt;&gt;0),"","보스")&amp;"인게임누적합배수",ChapterTable!$S:$T,2,0)*C67)
  )
  )
  )
)</f>
        <v>288</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(VLOOKUP(SUBSTITUTE(SUBSTITUTE(F$1,"standard",""),"|Float","")&amp;IF(OR($L67=TRUE,$A67=0,MOD($A67,ChapterTable!$S$20)&lt;&gt;0),"","보스")&amp;"인게임누적곱배수",ChapterTable!$S:$T,2,0)^D67
    +VLOOKUP(SUBSTITUTE(SUBSTITUTE(F$1,"standard",""),"|Float","")&amp;IF(OR($L67=TRUE,$A67=0,MOD($A67,ChapterTable!$S$20)&lt;&gt;0),"","보스")&amp;"인게임누적합배수",ChapterTable!$S:$T,2,0)*D67)
  )
  )
  )
)</f>
        <v>91.875</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7">IF(B67=0,0,
  IF(AND(L67=FALSE,A67&lt;&gt;0,MOD(A67,7)=0),21,
  IF(MOD(B67,10)=0,21,
  IF(MOD(B67,10)=5,11,
  IF(MOD(B67,10)=9,INT(B67/10)+91,
  INT(B67/10+1))))))</f>
        <v>4</v>
      </c>
      <c r="Q67">
        <f t="shared" ref="Q67:Q130" si="8">IF(ISBLANK(P67),O67,P67)</f>
        <v>4</v>
      </c>
      <c r="R67" t="b">
        <f t="shared" ca="1" si="6"/>
        <v>0</v>
      </c>
      <c r="T67" t="b">
        <f t="shared" ref="T67:T130" ca="1" si="9">IF(ISBLANK(S67),R67,S67)</f>
        <v>0</v>
      </c>
      <c r="U67" t="s">
        <v>305</v>
      </c>
      <c r="V67" t="str">
        <f>IF(ISBLANK(U67),"",IF(ISERROR(VLOOKUP(U67,MapTable!$A:$A,1,0)),"맵없음",""))</f>
        <v/>
      </c>
      <c r="W67" t="s">
        <v>342</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
      </c>
      <c r="AE67" t="str">
        <f>IF(ISBLANK(AD67),"",IF(ISERROR(VLOOKUP(AD67,[3]DropTable!$A:$A,1,0)),"드랍없음",""))</f>
        <v/>
      </c>
      <c r="AH67">
        <v>1.5</v>
      </c>
      <c r="AI67">
        <f t="shared" si="5"/>
        <v>0.25</v>
      </c>
    </row>
    <row r="68" spans="1:35"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OFFSET(E68,-$B68+IF($L68,1,0),0)*IF($B68&gt;OFFSET($B68,1,0),ChapterTable!$S$17,1)*
    (VLOOKUP(SUBSTITUTE(SUBSTITUTE(E$1,"standard",""),"|Float","")&amp;IF(OR($L68=TRUE,$A68=0,MOD($A68,ChapterTable!$S$20)&lt;&gt;0),"","보스")&amp;"인게임누적곱배수",ChapterTable!$S:$T,2,0)^C68
    +VLOOKUP(SUBSTITUTE(SUBSTITUTE(E$1,"standard",""),"|Float","")&amp;IF(OR($L68=TRUE,$A68=0,MOD($A68,ChapterTable!$S$20)&lt;&gt;0),"","보스")&amp;"인게임누적합배수",ChapterTable!$S:$T,2,0)*C68)
  )
  )
  )
)</f>
        <v>288</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(VLOOKUP(SUBSTITUTE(SUBSTITUTE(F$1,"standard",""),"|Float","")&amp;IF(OR($L68=TRUE,$A68=0,MOD($A68,ChapterTable!$S$20)&lt;&gt;0),"","보스")&amp;"인게임누적곱배수",ChapterTable!$S:$T,2,0)^D68
    +VLOOKUP(SUBSTITUTE(SUBSTITUTE(F$1,"standard",""),"|Float","")&amp;IF(OR($L68=TRUE,$A68=0,MOD($A68,ChapterTable!$S$20)&lt;&gt;0),"","보스")&amp;"인게임누적합배수",ChapterTable!$S:$T,2,0)*D68)
  )
  )
  )
)</f>
        <v>91.875</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7"/>
        <v>11</v>
      </c>
      <c r="Q68">
        <f t="shared" si="8"/>
        <v>11</v>
      </c>
      <c r="R68" t="b">
        <f t="shared" ca="1" si="6"/>
        <v>0</v>
      </c>
      <c r="T68" t="b">
        <f t="shared" ca="1" si="9"/>
        <v>0</v>
      </c>
      <c r="V68" t="str">
        <f>IF(ISBLANK(U68),"",IF(ISERROR(VLOOKUP(U68,MapTable!$A:$A,1,0)),"맵없음",""))</f>
        <v/>
      </c>
      <c r="W68" t="s">
        <v>329</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
      </c>
      <c r="AE68" t="str">
        <f>IF(ISBLANK(AD68),"",IF(ISERROR(VLOOKUP(AD68,[3]DropTable!$A:$A,1,0)),"드랍없음",""))</f>
        <v/>
      </c>
      <c r="AH68">
        <v>1.5</v>
      </c>
      <c r="AI68">
        <f t="shared" ref="AI68:AI131" si="10">IF(B68=0,0,1/(INT((B68-1)/10)+1))</f>
        <v>0.25</v>
      </c>
    </row>
    <row r="69" spans="1:35"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OFFSET(E69,-$B69+IF($L69,1,0),0)*IF($B69&gt;OFFSET($B69,1,0),ChapterTable!$S$17,1)*
    (VLOOKUP(SUBSTITUTE(SUBSTITUTE(E$1,"standard",""),"|Float","")&amp;IF(OR($L69=TRUE,$A69=0,MOD($A69,ChapterTable!$S$20)&lt;&gt;0),"","보스")&amp;"인게임누적곱배수",ChapterTable!$S:$T,2,0)^C69
    +VLOOKUP(SUBSTITUTE(SUBSTITUTE(E$1,"standard",""),"|Float","")&amp;IF(OR($L69=TRUE,$A69=0,MOD($A69,ChapterTable!$S$20)&lt;&gt;0),"","보스")&amp;"인게임누적합배수",ChapterTable!$S:$T,2,0)*C69)
  )
  )
  )
)</f>
        <v>324</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(VLOOKUP(SUBSTITUTE(SUBSTITUTE(F$1,"standard",""),"|Float","")&amp;IF(OR($L69=TRUE,$A69=0,MOD($A69,ChapterTable!$S$20)&lt;&gt;0),"","보스")&amp;"인게임누적곱배수",ChapterTable!$S:$T,2,0)^D69
    +VLOOKUP(SUBSTITUTE(SUBSTITUTE(F$1,"standard",""),"|Float","")&amp;IF(OR($L69=TRUE,$A69=0,MOD($A69,ChapterTable!$S$20)&lt;&gt;0),"","보스")&amp;"인게임누적합배수",ChapterTable!$S:$T,2,0)*D69)
  )
  )
  )
)</f>
        <v>91.875</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7"/>
        <v>4</v>
      </c>
      <c r="Q69">
        <f t="shared" si="8"/>
        <v>4</v>
      </c>
      <c r="R69" t="b">
        <f t="shared" ca="1" si="6"/>
        <v>0</v>
      </c>
      <c r="T69" t="b">
        <f t="shared" ca="1" si="9"/>
        <v>0</v>
      </c>
      <c r="U69" t="s">
        <v>306</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
      </c>
      <c r="AE69" t="str">
        <f>IF(ISBLANK(AD69),"",IF(ISERROR(VLOOKUP(AD69,[3]DropTable!$A:$A,1,0)),"드랍없음",""))</f>
        <v/>
      </c>
      <c r="AH69">
        <v>1.5</v>
      </c>
      <c r="AI69">
        <f t="shared" si="10"/>
        <v>0.25</v>
      </c>
    </row>
    <row r="70" spans="1:35"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OFFSET(E70,-$B70+IF($L70,1,0),0)*IF($B70&gt;OFFSET($B70,1,0),ChapterTable!$S$17,1)*
    (VLOOKUP(SUBSTITUTE(SUBSTITUTE(E$1,"standard",""),"|Float","")&amp;IF(OR($L70=TRUE,$A70=0,MOD($A70,ChapterTable!$S$20)&lt;&gt;0),"","보스")&amp;"인게임누적곱배수",ChapterTable!$S:$T,2,0)^C70
    +VLOOKUP(SUBSTITUTE(SUBSTITUTE(E$1,"standard",""),"|Float","")&amp;IF(OR($L70=TRUE,$A70=0,MOD($A70,ChapterTable!$S$20)&lt;&gt;0),"","보스")&amp;"인게임누적합배수",ChapterTable!$S:$T,2,0)*C70)
  )
  )
  )
)</f>
        <v>324</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(VLOOKUP(SUBSTITUTE(SUBSTITUTE(F$1,"standard",""),"|Float","")&amp;IF(OR($L70=TRUE,$A70=0,MOD($A70,ChapterTable!$S$20)&lt;&gt;0),"","보스")&amp;"인게임누적곱배수",ChapterTable!$S:$T,2,0)^D70
    +VLOOKUP(SUBSTITUTE(SUBSTITUTE(F$1,"standard",""),"|Float","")&amp;IF(OR($L70=TRUE,$A70=0,MOD($A70,ChapterTable!$S$20)&lt;&gt;0),"","보스")&amp;"인게임누적합배수",ChapterTable!$S:$T,2,0)*D70)
  )
  )
  )
)</f>
        <v>91.875</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7"/>
        <v>4</v>
      </c>
      <c r="Q70">
        <f t="shared" si="8"/>
        <v>4</v>
      </c>
      <c r="R70" t="b">
        <f t="shared" ca="1" si="6"/>
        <v>0</v>
      </c>
      <c r="T70" t="b">
        <f t="shared" ca="1" si="9"/>
        <v>0</v>
      </c>
      <c r="U70" t="s">
        <v>307</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
      </c>
      <c r="AE70" t="str">
        <f>IF(ISBLANK(AD70),"",IF(ISERROR(VLOOKUP(AD70,[3]DropTable!$A:$A,1,0)),"드랍없음",""))</f>
        <v/>
      </c>
      <c r="AH70">
        <v>1.5</v>
      </c>
      <c r="AI70">
        <f t="shared" si="10"/>
        <v>0.25</v>
      </c>
    </row>
    <row r="71" spans="1:35"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OFFSET(E71,-$B71+IF($L71,1,0),0)*IF($B71&gt;OFFSET($B71,1,0),ChapterTable!$S$17,1)*
    (VLOOKUP(SUBSTITUTE(SUBSTITUTE(E$1,"standard",""),"|Float","")&amp;IF(OR($L71=TRUE,$A71=0,MOD($A71,ChapterTable!$S$20)&lt;&gt;0),"","보스")&amp;"인게임누적곱배수",ChapterTable!$S:$T,2,0)^C71
    +VLOOKUP(SUBSTITUTE(SUBSTITUTE(E$1,"standard",""),"|Float","")&amp;IF(OR($L71=TRUE,$A71=0,MOD($A71,ChapterTable!$S$20)&lt;&gt;0),"","보스")&amp;"인게임누적합배수",ChapterTable!$S:$T,2,0)*C71)
  )
  )
  )
)</f>
        <v>324</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(VLOOKUP(SUBSTITUTE(SUBSTITUTE(F$1,"standard",""),"|Float","")&amp;IF(OR($L71=TRUE,$A71=0,MOD($A71,ChapterTable!$S$20)&lt;&gt;0),"","보스")&amp;"인게임누적곱배수",ChapterTable!$S:$T,2,0)^D71
    +VLOOKUP(SUBSTITUTE(SUBSTITUTE(F$1,"standard",""),"|Float","")&amp;IF(OR($L71=TRUE,$A71=0,MOD($A71,ChapterTable!$S$20)&lt;&gt;0),"","보스")&amp;"인게임누적합배수",ChapterTable!$S:$T,2,0)*D71)
  )
  )
  )
)</f>
        <v>91.875</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7"/>
        <v>4</v>
      </c>
      <c r="Q71">
        <f t="shared" si="8"/>
        <v>4</v>
      </c>
      <c r="R71" t="b">
        <f t="shared" ca="1" si="6"/>
        <v>0</v>
      </c>
      <c r="T71" t="b">
        <f t="shared" ca="1" si="9"/>
        <v>0</v>
      </c>
      <c r="U71" t="s">
        <v>308</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
      </c>
      <c r="AE71" t="str">
        <f>IF(ISBLANK(AD71),"",IF(ISERROR(VLOOKUP(AD71,[3]DropTable!$A:$A,1,0)),"드랍없음",""))</f>
        <v/>
      </c>
      <c r="AH71">
        <v>1.5</v>
      </c>
      <c r="AI71">
        <f t="shared" si="10"/>
        <v>0.25</v>
      </c>
    </row>
    <row r="72" spans="1:35"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OFFSET(E72,-$B72+IF($L72,1,0),0)*IF($B72&gt;OFFSET($B72,1,0),ChapterTable!$S$17,1)*
    (VLOOKUP(SUBSTITUTE(SUBSTITUTE(E$1,"standard",""),"|Float","")&amp;IF(OR($L72=TRUE,$A72=0,MOD($A72,ChapterTable!$S$20)&lt;&gt;0),"","보스")&amp;"인게임누적곱배수",ChapterTable!$S:$T,2,0)^C72
    +VLOOKUP(SUBSTITUTE(SUBSTITUTE(E$1,"standard",""),"|Float","")&amp;IF(OR($L72=TRUE,$A72=0,MOD($A72,ChapterTable!$S$20)&lt;&gt;0),"","보스")&amp;"인게임누적합배수",ChapterTable!$S:$T,2,0)*C72)
  )
  )
  )
)</f>
        <v>324</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(VLOOKUP(SUBSTITUTE(SUBSTITUTE(F$1,"standard",""),"|Float","")&amp;IF(OR($L72=TRUE,$A72=0,MOD($A72,ChapterTable!$S$20)&lt;&gt;0),"","보스")&amp;"인게임누적곱배수",ChapterTable!$S:$T,2,0)^D72
    +VLOOKUP(SUBSTITUTE(SUBSTITUTE(F$1,"standard",""),"|Float","")&amp;IF(OR($L72=TRUE,$A72=0,MOD($A72,ChapterTable!$S$20)&lt;&gt;0),"","보스")&amp;"인게임누적합배수",ChapterTable!$S:$T,2,0)*D72)
  )
  )
  )
)</f>
        <v>91.875</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7"/>
        <v>94</v>
      </c>
      <c r="Q72">
        <f t="shared" si="8"/>
        <v>94</v>
      </c>
      <c r="R72" t="b">
        <f t="shared" ca="1" si="6"/>
        <v>1</v>
      </c>
      <c r="S72" t="b">
        <v>0</v>
      </c>
      <c r="T72" t="b">
        <f t="shared" si="9"/>
        <v>0</v>
      </c>
      <c r="U72" t="s">
        <v>309</v>
      </c>
      <c r="V72" t="str">
        <f>IF(ISBLANK(U72),"",IF(ISERROR(VLOOKUP(U72,MapTable!$A:$A,1,0)),"맵없음",""))</f>
        <v/>
      </c>
      <c r="W72" t="s">
        <v>345</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
      </c>
      <c r="AE72" t="str">
        <f>IF(ISBLANK(AD72),"",IF(ISERROR(VLOOKUP(AD72,[3]DropTable!$A:$A,1,0)),"드랍없음",""))</f>
        <v/>
      </c>
      <c r="AH72">
        <v>1.5</v>
      </c>
      <c r="AI72">
        <f t="shared" si="10"/>
        <v>0.25</v>
      </c>
    </row>
    <row r="73" spans="1:35"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
  )
  )
  )
)</f>
        <v>324</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(VLOOKUP(SUBSTITUTE(SUBSTITUTE(F$1,"standard",""),"|Float","")&amp;IF(OR($L73=TRUE,$A73=0,MOD($A73,ChapterTable!$S$20)&lt;&gt;0),"","보스")&amp;"인게임누적곱배수",ChapterTable!$S:$T,2,0)^D73
    +VLOOKUP(SUBSTITUTE(SUBSTITUTE(F$1,"standard",""),"|Float","")&amp;IF(OR($L73=TRUE,$A73=0,MOD($A73,ChapterTable!$S$20)&lt;&gt;0),"","보스")&amp;"인게임누적합배수",ChapterTable!$S:$T,2,0)*D73)
  )
  )
  )
)</f>
        <v>91.875</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7"/>
        <v>21</v>
      </c>
      <c r="P73">
        <v>22</v>
      </c>
      <c r="Q73">
        <f t="shared" si="8"/>
        <v>22</v>
      </c>
      <c r="R73" t="b">
        <f t="shared" ca="1" si="6"/>
        <v>0</v>
      </c>
      <c r="T73" t="b">
        <f t="shared" ca="1" si="9"/>
        <v>0</v>
      </c>
      <c r="U73" t="s">
        <v>335</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B73">
        <v>1004</v>
      </c>
      <c r="AC73" t="str">
        <f>IF(ISBLANK(AB73),"",IF(ISERROR(VLOOKUP(AB73,[3]DropTable!$A:$A,1,0)),"드랍없음",""))</f>
        <v/>
      </c>
      <c r="AD73">
        <v>5004</v>
      </c>
      <c r="AE73" t="str">
        <f>IF(ISBLANK(AD73),"",IF(ISERROR(VLOOKUP(AD73,[3]DropTable!$A:$A,1,0)),"드랍없음",""))</f>
        <v/>
      </c>
      <c r="AF73">
        <f ca="1">1.25*IF($B73&gt;OFFSET($B73,1,0),ChapterTable!$S$17,1)*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f>
        <v>2.25</v>
      </c>
      <c r="AG73">
        <f ca="1">35/AF73</f>
        <v>15.555555555555555</v>
      </c>
      <c r="AH73">
        <v>1.5</v>
      </c>
      <c r="AI73">
        <f t="shared" si="10"/>
        <v>0.25</v>
      </c>
    </row>
    <row r="74" spans="1:35"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OFFSET(E74,-$B74+IF($L74,1,0),0)*IF($B74&gt;OFFSET($B74,1,0),ChapterTable!$S$17,1)*
    (VLOOKUP(SUBSTITUTE(SUBSTITUTE(E$1,"standard",""),"|Float","")&amp;IF(OR($L74=TRUE,$A74=0,MOD($A74,ChapterTable!$S$20)&lt;&gt;0),"","보스")&amp;"인게임누적곱배수",ChapterTable!$S:$T,2,0)^C74
    +VLOOKUP(SUBSTITUTE(SUBSTITUTE(E$1,"standard",""),"|Float","")&amp;IF(OR($L74=TRUE,$A74=0,MOD($A74,ChapterTable!$S$20)&lt;&gt;0),"","보스")&amp;"인게임누적합배수",ChapterTable!$S:$T,2,0)*C74)
  )
  )
  )
)</f>
        <v>324</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(VLOOKUP(SUBSTITUTE(SUBSTITUTE(F$1,"standard",""),"|Float","")&amp;IF(OR($L74=TRUE,$A74=0,MOD($A74,ChapterTable!$S$20)&lt;&gt;0),"","보스")&amp;"인게임누적곱배수",ChapterTable!$S:$T,2,0)^D74
    +VLOOKUP(SUBSTITUTE(SUBSTITUTE(F$1,"standard",""),"|Float","")&amp;IF(OR($L74=TRUE,$A74=0,MOD($A74,ChapterTable!$S$20)&lt;&gt;0),"","보스")&amp;"인게임누적합배수",ChapterTable!$S:$T,2,0)*D74)
  )
  )
  )
)</f>
        <v>97.5</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7"/>
        <v>5</v>
      </c>
      <c r="Q74">
        <f t="shared" si="8"/>
        <v>5</v>
      </c>
      <c r="R74" t="b">
        <f t="shared" ca="1" si="6"/>
        <v>0</v>
      </c>
      <c r="T74" t="b">
        <f t="shared" ca="1" si="9"/>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
      </c>
      <c r="AE74" t="str">
        <f>IF(ISBLANK(AD74),"",IF(ISERROR(VLOOKUP(AD74,[3]DropTable!$A:$A,1,0)),"드랍없음",""))</f>
        <v/>
      </c>
      <c r="AH74">
        <v>1.5</v>
      </c>
      <c r="AI74">
        <f t="shared" si="10"/>
        <v>0.2</v>
      </c>
    </row>
    <row r="75" spans="1:35"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OFFSET(E75,-$B75+IF($L75,1,0),0)*IF($B75&gt;OFFSET($B75,1,0),ChapterTable!$S$17,1)*
    (VLOOKUP(SUBSTITUTE(SUBSTITUTE(E$1,"standard",""),"|Float","")&amp;IF(OR($L75=TRUE,$A75=0,MOD($A75,ChapterTable!$S$20)&lt;&gt;0),"","보스")&amp;"인게임누적곱배수",ChapterTable!$S:$T,2,0)^C75
    +VLOOKUP(SUBSTITUTE(SUBSTITUTE(E$1,"standard",""),"|Float","")&amp;IF(OR($L75=TRUE,$A75=0,MOD($A75,ChapterTable!$S$20)&lt;&gt;0),"","보스")&amp;"인게임누적합배수",ChapterTable!$S:$T,2,0)*C75)
  )
  )
  )
)</f>
        <v>324</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(VLOOKUP(SUBSTITUTE(SUBSTITUTE(F$1,"standard",""),"|Float","")&amp;IF(OR($L75=TRUE,$A75=0,MOD($A75,ChapterTable!$S$20)&lt;&gt;0),"","보스")&amp;"인게임누적곱배수",ChapterTable!$S:$T,2,0)^D75
    +VLOOKUP(SUBSTITUTE(SUBSTITUTE(F$1,"standard",""),"|Float","")&amp;IF(OR($L75=TRUE,$A75=0,MOD($A75,ChapterTable!$S$20)&lt;&gt;0),"","보스")&amp;"인게임누적합배수",ChapterTable!$S:$T,2,0)*D75)
  )
  )
  )
)</f>
        <v>97.5</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7"/>
        <v>5</v>
      </c>
      <c r="Q75">
        <f t="shared" si="8"/>
        <v>5</v>
      </c>
      <c r="R75" t="b">
        <f t="shared" ca="1" si="6"/>
        <v>0</v>
      </c>
      <c r="T75" t="b">
        <f t="shared" ca="1" si="9"/>
        <v>0</v>
      </c>
      <c r="U75" t="str">
        <f t="shared" ref="U75:U82" si="11">"Map_1x"&amp;B75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
      </c>
      <c r="AE75" t="str">
        <f>IF(ISBLANK(AD75),"",IF(ISERROR(VLOOKUP(AD75,[3]DropTable!$A:$A,1,0)),"드랍없음",""))</f>
        <v/>
      </c>
      <c r="AH75">
        <v>1.5</v>
      </c>
      <c r="AI75">
        <f t="shared" si="10"/>
        <v>0.2</v>
      </c>
    </row>
    <row r="76" spans="1:35"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OFFSET(E76,-$B76+IF($L76,1,0),0)*IF($B76&gt;OFFSET($B76,1,0),ChapterTable!$S$17,1)*
    (VLOOKUP(SUBSTITUTE(SUBSTITUTE(E$1,"standard",""),"|Float","")&amp;IF(OR($L76=TRUE,$A76=0,MOD($A76,ChapterTable!$S$20)&lt;&gt;0),"","보스")&amp;"인게임누적곱배수",ChapterTable!$S:$T,2,0)^C76
    +VLOOKUP(SUBSTITUTE(SUBSTITUTE(E$1,"standard",""),"|Float","")&amp;IF(OR($L76=TRUE,$A76=0,MOD($A76,ChapterTable!$S$20)&lt;&gt;0),"","보스")&amp;"인게임누적합배수",ChapterTable!$S:$T,2,0)*C76)
  )
  )
  )
)</f>
        <v>324</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(VLOOKUP(SUBSTITUTE(SUBSTITUTE(F$1,"standard",""),"|Float","")&amp;IF(OR($L76=TRUE,$A76=0,MOD($A76,ChapterTable!$S$20)&lt;&gt;0),"","보스")&amp;"인게임누적곱배수",ChapterTable!$S:$T,2,0)^D76
    +VLOOKUP(SUBSTITUTE(SUBSTITUTE(F$1,"standard",""),"|Float","")&amp;IF(OR($L76=TRUE,$A76=0,MOD($A76,ChapterTable!$S$20)&lt;&gt;0),"","보스")&amp;"인게임누적합배수",ChapterTable!$S:$T,2,0)*D76)
  )
  )
  )
)</f>
        <v>97.5</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7"/>
        <v>5</v>
      </c>
      <c r="Q76">
        <f t="shared" si="8"/>
        <v>5</v>
      </c>
      <c r="R76" t="b">
        <f t="shared" ca="1" si="6"/>
        <v>0</v>
      </c>
      <c r="T76" t="b">
        <f t="shared" ca="1" si="9"/>
        <v>0</v>
      </c>
      <c r="U76" t="str">
        <f t="shared" si="11"/>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
      </c>
      <c r="AE76" t="str">
        <f>IF(ISBLANK(AD76),"",IF(ISERROR(VLOOKUP(AD76,[3]DropTable!$A:$A,1,0)),"드랍없음",""))</f>
        <v/>
      </c>
      <c r="AH76">
        <v>1.5</v>
      </c>
      <c r="AI76">
        <f t="shared" si="10"/>
        <v>0.2</v>
      </c>
    </row>
    <row r="77" spans="1:35"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OFFSET(E77,-$B77+IF($L77,1,0),0)*IF($B77&gt;OFFSET($B77,1,0),ChapterTable!$S$17,1)*
    (VLOOKUP(SUBSTITUTE(SUBSTITUTE(E$1,"standard",""),"|Float","")&amp;IF(OR($L77=TRUE,$A77=0,MOD($A77,ChapterTable!$S$20)&lt;&gt;0),"","보스")&amp;"인게임누적곱배수",ChapterTable!$S:$T,2,0)^C77
    +VLOOKUP(SUBSTITUTE(SUBSTITUTE(E$1,"standard",""),"|Float","")&amp;IF(OR($L77=TRUE,$A77=0,MOD($A77,ChapterTable!$S$20)&lt;&gt;0),"","보스")&amp;"인게임누적합배수",ChapterTable!$S:$T,2,0)*C77)
  )
  )
  )
)</f>
        <v>324</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(VLOOKUP(SUBSTITUTE(SUBSTITUTE(F$1,"standard",""),"|Float","")&amp;IF(OR($L77=TRUE,$A77=0,MOD($A77,ChapterTable!$S$20)&lt;&gt;0),"","보스")&amp;"인게임누적곱배수",ChapterTable!$S:$T,2,0)^D77
    +VLOOKUP(SUBSTITUTE(SUBSTITUTE(F$1,"standard",""),"|Float","")&amp;IF(OR($L77=TRUE,$A77=0,MOD($A77,ChapterTable!$S$20)&lt;&gt;0),"","보스")&amp;"인게임누적합배수",ChapterTable!$S:$T,2,0)*D77)
  )
  )
  )
)</f>
        <v>97.5</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7"/>
        <v>5</v>
      </c>
      <c r="Q77">
        <f t="shared" si="8"/>
        <v>5</v>
      </c>
      <c r="R77" t="b">
        <f t="shared" ca="1" si="6"/>
        <v>0</v>
      </c>
      <c r="T77" t="b">
        <f t="shared" ca="1" si="9"/>
        <v>0</v>
      </c>
      <c r="U77" t="str">
        <f t="shared" si="11"/>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
      </c>
      <c r="AE77" t="str">
        <f>IF(ISBLANK(AD77),"",IF(ISERROR(VLOOKUP(AD77,[3]DropTable!$A:$A,1,0)),"드랍없음",""))</f>
        <v/>
      </c>
      <c r="AH77">
        <v>1.5</v>
      </c>
      <c r="AI77">
        <f t="shared" si="10"/>
        <v>0.2</v>
      </c>
    </row>
    <row r="78" spans="1:35"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OFFSET(E78,-$B78+IF($L78,1,0),0)*IF($B78&gt;OFFSET($B78,1,0),ChapterTable!$S$17,1)*
    (VLOOKUP(SUBSTITUTE(SUBSTITUTE(E$1,"standard",""),"|Float","")&amp;IF(OR($L78=TRUE,$A78=0,MOD($A78,ChapterTable!$S$20)&lt;&gt;0),"","보스")&amp;"인게임누적곱배수",ChapterTable!$S:$T,2,0)^C78
    +VLOOKUP(SUBSTITUTE(SUBSTITUTE(E$1,"standard",""),"|Float","")&amp;IF(OR($L78=TRUE,$A78=0,MOD($A78,ChapterTable!$S$20)&lt;&gt;0),"","보스")&amp;"인게임누적합배수",ChapterTable!$S:$T,2,0)*C78)
  )
  )
  )
)</f>
        <v>324</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(VLOOKUP(SUBSTITUTE(SUBSTITUTE(F$1,"standard",""),"|Float","")&amp;IF(OR($L78=TRUE,$A78=0,MOD($A78,ChapterTable!$S$20)&lt;&gt;0),"","보스")&amp;"인게임누적곱배수",ChapterTable!$S:$T,2,0)^D78
    +VLOOKUP(SUBSTITUTE(SUBSTITUTE(F$1,"standard",""),"|Float","")&amp;IF(OR($L78=TRUE,$A78=0,MOD($A78,ChapterTable!$S$20)&lt;&gt;0),"","보스")&amp;"인게임누적합배수",ChapterTable!$S:$T,2,0)*D78)
  )
  )
  )
)</f>
        <v>97.5</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7"/>
        <v>11</v>
      </c>
      <c r="Q78">
        <f t="shared" si="8"/>
        <v>11</v>
      </c>
      <c r="R78" t="b">
        <f t="shared" ca="1" si="6"/>
        <v>0</v>
      </c>
      <c r="T78" t="b">
        <f t="shared" ca="1" si="9"/>
        <v>0</v>
      </c>
      <c r="V78" t="str">
        <f>IF(ISBLANK(U78),"",IF(ISERROR(VLOOKUP(U78,MapTable!$A:$A,1,0)),"맵없음",""))</f>
        <v/>
      </c>
      <c r="W78" t="s">
        <v>331</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
      </c>
      <c r="AE78" t="str">
        <f>IF(ISBLANK(AD78),"",IF(ISERROR(VLOOKUP(AD78,[3]DropTable!$A:$A,1,0)),"드랍없음",""))</f>
        <v/>
      </c>
      <c r="AH78">
        <v>1.5</v>
      </c>
      <c r="AI78">
        <f t="shared" si="10"/>
        <v>0.2</v>
      </c>
    </row>
    <row r="79" spans="1:35"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OFFSET(E79,-$B79+IF($L79,1,0),0)*IF($B79&gt;OFFSET($B79,1,0),ChapterTable!$S$17,1)*
    (VLOOKUP(SUBSTITUTE(SUBSTITUTE(E$1,"standard",""),"|Float","")&amp;IF(OR($L79=TRUE,$A79=0,MOD($A79,ChapterTable!$S$20)&lt;&gt;0),"","보스")&amp;"인게임누적곱배수",ChapterTable!$S:$T,2,0)^C79
    +VLOOKUP(SUBSTITUTE(SUBSTITUTE(E$1,"standard",""),"|Float","")&amp;IF(OR($L79=TRUE,$A79=0,MOD($A79,ChapterTable!$S$20)&lt;&gt;0),"","보스")&amp;"인게임누적합배수",ChapterTable!$S:$T,2,0)*C79)
  )
  )
  )
)</f>
        <v>360</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(VLOOKUP(SUBSTITUTE(SUBSTITUTE(F$1,"standard",""),"|Float","")&amp;IF(OR($L79=TRUE,$A79=0,MOD($A79,ChapterTable!$S$20)&lt;&gt;0),"","보스")&amp;"인게임누적곱배수",ChapterTable!$S:$T,2,0)^D79
    +VLOOKUP(SUBSTITUTE(SUBSTITUTE(F$1,"standard",""),"|Float","")&amp;IF(OR($L79=TRUE,$A79=0,MOD($A79,ChapterTable!$S$20)&lt;&gt;0),"","보스")&amp;"인게임누적합배수",ChapterTable!$S:$T,2,0)*D79)
  )
  )
  )
)</f>
        <v>97.5</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7"/>
        <v>5</v>
      </c>
      <c r="Q79">
        <f t="shared" si="8"/>
        <v>5</v>
      </c>
      <c r="R79" t="b">
        <f t="shared" ca="1" si="6"/>
        <v>0</v>
      </c>
      <c r="T79" t="b">
        <f t="shared" ca="1" si="9"/>
        <v>0</v>
      </c>
      <c r="U79" t="str">
        <f t="shared" si="11"/>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
      </c>
      <c r="AE79" t="str">
        <f>IF(ISBLANK(AD79),"",IF(ISERROR(VLOOKUP(AD79,[3]DropTable!$A:$A,1,0)),"드랍없음",""))</f>
        <v/>
      </c>
      <c r="AH79">
        <v>1.5</v>
      </c>
      <c r="AI79">
        <f t="shared" si="10"/>
        <v>0.2</v>
      </c>
    </row>
    <row r="80" spans="1:35"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OFFSET(E80,-$B80+IF($L80,1,0),0)*IF($B80&gt;OFFSET($B80,1,0),ChapterTable!$S$17,1)*
    (VLOOKUP(SUBSTITUTE(SUBSTITUTE(E$1,"standard",""),"|Float","")&amp;IF(OR($L80=TRUE,$A80=0,MOD($A80,ChapterTable!$S$20)&lt;&gt;0),"","보스")&amp;"인게임누적곱배수",ChapterTable!$S:$T,2,0)^C80
    +VLOOKUP(SUBSTITUTE(SUBSTITUTE(E$1,"standard",""),"|Float","")&amp;IF(OR($L80=TRUE,$A80=0,MOD($A80,ChapterTable!$S$20)&lt;&gt;0),"","보스")&amp;"인게임누적합배수",ChapterTable!$S:$T,2,0)*C80)
  )
  )
  )
)</f>
        <v>360</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(VLOOKUP(SUBSTITUTE(SUBSTITUTE(F$1,"standard",""),"|Float","")&amp;IF(OR($L80=TRUE,$A80=0,MOD($A80,ChapterTable!$S$20)&lt;&gt;0),"","보스")&amp;"인게임누적곱배수",ChapterTable!$S:$T,2,0)^D80
    +VLOOKUP(SUBSTITUTE(SUBSTITUTE(F$1,"standard",""),"|Float","")&amp;IF(OR($L80=TRUE,$A80=0,MOD($A80,ChapterTable!$S$20)&lt;&gt;0),"","보스")&amp;"인게임누적합배수",ChapterTable!$S:$T,2,0)*D80)
  )
  )
  )
)</f>
        <v>97.5</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7"/>
        <v>5</v>
      </c>
      <c r="Q80">
        <f t="shared" si="8"/>
        <v>5</v>
      </c>
      <c r="R80" t="b">
        <f t="shared" ca="1" si="6"/>
        <v>0</v>
      </c>
      <c r="T80" t="b">
        <f t="shared" ca="1" si="9"/>
        <v>0</v>
      </c>
      <c r="U80" t="str">
        <f t="shared" si="11"/>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
      </c>
      <c r="AE80" t="str">
        <f>IF(ISBLANK(AD80),"",IF(ISERROR(VLOOKUP(AD80,[3]DropTable!$A:$A,1,0)),"드랍없음",""))</f>
        <v/>
      </c>
      <c r="AH80">
        <v>1.5</v>
      </c>
      <c r="AI80">
        <f t="shared" si="10"/>
        <v>0.2</v>
      </c>
    </row>
    <row r="81" spans="1:35"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OFFSET(E81,-$B81+IF($L81,1,0),0)*IF($B81&gt;OFFSET($B81,1,0),ChapterTable!$S$17,1)*
    (VLOOKUP(SUBSTITUTE(SUBSTITUTE(E$1,"standard",""),"|Float","")&amp;IF(OR($L81=TRUE,$A81=0,MOD($A81,ChapterTable!$S$20)&lt;&gt;0),"","보스")&amp;"인게임누적곱배수",ChapterTable!$S:$T,2,0)^C81
    +VLOOKUP(SUBSTITUTE(SUBSTITUTE(E$1,"standard",""),"|Float","")&amp;IF(OR($L81=TRUE,$A81=0,MOD($A81,ChapterTable!$S$20)&lt;&gt;0),"","보스")&amp;"인게임누적합배수",ChapterTable!$S:$T,2,0)*C81)
  )
  )
  )
)</f>
        <v>360</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(VLOOKUP(SUBSTITUTE(SUBSTITUTE(F$1,"standard",""),"|Float","")&amp;IF(OR($L81=TRUE,$A81=0,MOD($A81,ChapterTable!$S$20)&lt;&gt;0),"","보스")&amp;"인게임누적곱배수",ChapterTable!$S:$T,2,0)^D81
    +VLOOKUP(SUBSTITUTE(SUBSTITUTE(F$1,"standard",""),"|Float","")&amp;IF(OR($L81=TRUE,$A81=0,MOD($A81,ChapterTable!$S$20)&lt;&gt;0),"","보스")&amp;"인게임누적합배수",ChapterTable!$S:$T,2,0)*D81)
  )
  )
  )
)</f>
        <v>97.5</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7"/>
        <v>5</v>
      </c>
      <c r="Q81">
        <f t="shared" si="8"/>
        <v>5</v>
      </c>
      <c r="R81" t="b">
        <f t="shared" ca="1" si="6"/>
        <v>0</v>
      </c>
      <c r="T81" t="b">
        <f t="shared" ca="1" si="9"/>
        <v>0</v>
      </c>
      <c r="U81" t="str">
        <f t="shared" si="11"/>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
      </c>
      <c r="AE81" t="str">
        <f>IF(ISBLANK(AD81),"",IF(ISERROR(VLOOKUP(AD81,[3]DropTable!$A:$A,1,0)),"드랍없음",""))</f>
        <v/>
      </c>
      <c r="AH81">
        <v>1.5</v>
      </c>
      <c r="AI81">
        <f t="shared" si="10"/>
        <v>0.2</v>
      </c>
    </row>
    <row r="82" spans="1:35"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OFFSET(E82,-$B82+IF($L82,1,0),0)*IF($B82&gt;OFFSET($B82,1,0),ChapterTable!$S$17,1)*
    (VLOOKUP(SUBSTITUTE(SUBSTITUTE(E$1,"standard",""),"|Float","")&amp;IF(OR($L82=TRUE,$A82=0,MOD($A82,ChapterTable!$S$20)&lt;&gt;0),"","보스")&amp;"인게임누적곱배수",ChapterTable!$S:$T,2,0)^C82
    +VLOOKUP(SUBSTITUTE(SUBSTITUTE(E$1,"standard",""),"|Float","")&amp;IF(OR($L82=TRUE,$A82=0,MOD($A82,ChapterTable!$S$20)&lt;&gt;0),"","보스")&amp;"인게임누적합배수",ChapterTable!$S:$T,2,0)*C82)
  )
  )
  )
)</f>
        <v>360</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(VLOOKUP(SUBSTITUTE(SUBSTITUTE(F$1,"standard",""),"|Float","")&amp;IF(OR($L82=TRUE,$A82=0,MOD($A82,ChapterTable!$S$20)&lt;&gt;0),"","보스")&amp;"인게임누적곱배수",ChapterTable!$S:$T,2,0)^D82
    +VLOOKUP(SUBSTITUTE(SUBSTITUTE(F$1,"standard",""),"|Float","")&amp;IF(OR($L82=TRUE,$A82=0,MOD($A82,ChapterTable!$S$20)&lt;&gt;0),"","보스")&amp;"인게임누적합배수",ChapterTable!$S:$T,2,0)*D82)
  )
  )
  )
)</f>
        <v>97.5</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7"/>
        <v>95</v>
      </c>
      <c r="Q82">
        <f t="shared" si="8"/>
        <v>95</v>
      </c>
      <c r="R82" t="b">
        <f t="shared" ca="1" si="6"/>
        <v>1</v>
      </c>
      <c r="S82" t="b">
        <v>0</v>
      </c>
      <c r="T82" t="b">
        <f t="shared" si="9"/>
        <v>0</v>
      </c>
      <c r="U82" t="str">
        <f t="shared" si="11"/>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
      </c>
      <c r="AE82" t="str">
        <f>IF(ISBLANK(AD82),"",IF(ISERROR(VLOOKUP(AD82,[3]DropTable!$A:$A,1,0)),"드랍없음",""))</f>
        <v/>
      </c>
      <c r="AH82">
        <v>1.5</v>
      </c>
      <c r="AI82">
        <f t="shared" si="10"/>
        <v>0.2</v>
      </c>
    </row>
    <row r="83" spans="1:35"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
  )
  )
  )
)</f>
        <v>432</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(VLOOKUP(SUBSTITUTE(SUBSTITUTE(F$1,"standard",""),"|Float","")&amp;IF(OR($L83=TRUE,$A83=0,MOD($A83,ChapterTable!$S$20)&lt;&gt;0),"","보스")&amp;"인게임누적곱배수",ChapterTable!$S:$T,2,0)^D83
    +VLOOKUP(SUBSTITUTE(SUBSTITUTE(F$1,"standard",""),"|Float","")&amp;IF(OR($L83=TRUE,$A83=0,MOD($A83,ChapterTable!$S$20)&lt;&gt;0),"","보스")&amp;"인게임누적합배수",ChapterTable!$S:$T,2,0)*D83)
  )
  )
  )
)</f>
        <v>97.5</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7"/>
        <v>21</v>
      </c>
      <c r="P83">
        <v>23</v>
      </c>
      <c r="Q83">
        <f t="shared" si="8"/>
        <v>23</v>
      </c>
      <c r="R83" t="b">
        <f t="shared" ca="1" si="6"/>
        <v>0</v>
      </c>
      <c r="T83" t="b">
        <f t="shared" ca="1" si="9"/>
        <v>0</v>
      </c>
      <c r="U83" t="s">
        <v>337</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B83">
        <v>1005</v>
      </c>
      <c r="AC83" t="str">
        <f>IF(ISBLANK(AB83),"",IF(ISERROR(VLOOKUP(AB83,[3]DropTable!$A:$A,1,0)),"드랍없음",""))</f>
        <v/>
      </c>
      <c r="AD83">
        <v>6001</v>
      </c>
      <c r="AE83" t="str">
        <f>IF(ISBLANK(AD83),"",IF(ISERROR(VLOOKUP(AD83,[3]DropTable!$A:$A,1,0)),"드랍없음",""))</f>
        <v/>
      </c>
      <c r="AF83">
        <f ca="1">1.25*IF($B83&gt;OFFSET($B83,1,0),ChapterTable!$S$17,1)*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f>
        <v>3</v>
      </c>
      <c r="AG83">
        <f ca="1">35/AF83</f>
        <v>11.666666666666666</v>
      </c>
      <c r="AH83">
        <v>1.5</v>
      </c>
      <c r="AI83">
        <f t="shared" si="10"/>
        <v>0.2</v>
      </c>
    </row>
    <row r="84" spans="1:35"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OFFSET(E84,-$B84+IF($L84,1,0),0)*IF($B84&gt;OFFSET($B84,1,0),ChapterTable!$S$17,1)*
    (VLOOKUP(SUBSTITUTE(SUBSTITUTE(E$1,"standard",""),"|Float","")&amp;IF(OR($L84=TRUE,$A84=0,MOD($A84,ChapterTable!$S$20)&lt;&gt;0),"","보스")&amp;"인게임누적곱배수",ChapterTable!$S:$T,2,0)^C84
    +VLOOKUP(SUBSTITUTE(SUBSTITUTE(E$1,"standard",""),"|Float","")&amp;IF(OR($L84=TRUE,$A84=0,MOD($A84,ChapterTable!$S$20)&lt;&gt;0),"","보스")&amp;"인게임누적합배수",ChapterTable!$S:$T,2,0)*C84)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(VLOOKUP(SUBSTITUTE(SUBSTITUTE(F$1,"standard",""),"|Float","")&amp;IF(OR($L84=TRUE,$A84=0,MOD($A84,ChapterTable!$S$20)&lt;&gt;0),"","보스")&amp;"인게임누적곱배수",ChapterTable!$S:$T,2,0)^D84
    +VLOOKUP(SUBSTITUTE(SUBSTITUTE(F$1,"standard",""),"|Float","")&amp;IF(OR($L84=TRUE,$A84=0,MOD($A84,ChapterTable!$S$20)&lt;&gt;0),"","보스")&amp;"인게임누적합배수",ChapterTable!$S:$T,2,0)*D84)
  )
  )
  )
)</f>
        <v>112.5</v>
      </c>
      <c r="G84" t="s">
        <v>739</v>
      </c>
      <c r="J84" t="str">
        <f>IF(ISBLANK(I84),"",
IFERROR(VLOOKUP(I84,[1]StringTable!$1:$1048576,MATCH([1]StringTable!$B$1,[1]StringTable!$1:$1,0),0),
IFERROR(VLOOKUP(I84,[1]InApkStringTable!$1:$1048576,MATCH([1]InApkStringTable!$B$1,[1]InApkStringTable!$1:$1,0),0),
"스트링없음")))</f>
        <v/>
      </c>
      <c r="L84" t="b">
        <v>0</v>
      </c>
      <c r="M84" t="s">
        <v>572</v>
      </c>
      <c r="N84" t="str">
        <f>IF(ISBLANK(M84),"",IF(ISERROR(VLOOKUP(M84,MapTable!$A:$A,1,0)),"맵없음",""))</f>
        <v/>
      </c>
      <c r="O84">
        <f t="shared" si="7"/>
        <v>0</v>
      </c>
      <c r="Q84">
        <f t="shared" si="8"/>
        <v>0</v>
      </c>
      <c r="R84" t="b">
        <f t="shared" ca="1" si="6"/>
        <v>0</v>
      </c>
      <c r="T84" t="b">
        <f t="shared" ca="1" si="9"/>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H84">
        <v>1.5</v>
      </c>
      <c r="AI84">
        <f t="shared" si="10"/>
        <v>0</v>
      </c>
    </row>
    <row r="85" spans="1:35"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OFFSET(E85,-$B85+IF($L85,1,0),0)*IF($B85&gt;OFFSET($B85,1,0),ChapterTable!$S$17,1)*
    (VLOOKUP(SUBSTITUTE(SUBSTITUTE(E$1,"standard",""),"|Float","")&amp;IF(OR($L85=TRUE,$A85=0,MOD($A85,ChapterTable!$S$20)&lt;&gt;0),"","보스")&amp;"인게임누적곱배수",ChapterTable!$S:$T,2,0)^C85
    +VLOOKUP(SUBSTITUTE(SUBSTITUTE(E$1,"standard",""),"|Float","")&amp;IF(OR($L85=TRUE,$A85=0,MOD($A85,ChapterTable!$S$20)&lt;&gt;0),"","보스")&amp;"인게임누적합배수",ChapterTable!$S:$T,2,0)*C85)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(VLOOKUP(SUBSTITUTE(SUBSTITUTE(F$1,"standard",""),"|Float","")&amp;IF(OR($L85=TRUE,$A85=0,MOD($A85,ChapterTable!$S$20)&lt;&gt;0),"","보스")&amp;"인게임누적곱배수",ChapterTable!$S:$T,2,0)^D85
    +VLOOKUP(SUBSTITUTE(SUBSTITUTE(F$1,"standard",""),"|Float","")&amp;IF(OR($L85=TRUE,$A85=0,MOD($A85,ChapterTable!$S$20)&lt;&gt;0),"","보스")&amp;"인게임누적합배수",ChapterTable!$S:$T,2,0)*D85)
  )
  )
  )
)</f>
        <v>112.5</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7"/>
        <v>1</v>
      </c>
      <c r="Q85">
        <f t="shared" si="8"/>
        <v>1</v>
      </c>
      <c r="R85" t="b">
        <f t="shared" ca="1" si="6"/>
        <v>0</v>
      </c>
      <c r="T85" t="b">
        <f t="shared" ca="1" si="9"/>
        <v>0</v>
      </c>
      <c r="U85" t="s">
        <v>573</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H85">
        <v>1.5</v>
      </c>
      <c r="AI85">
        <f t="shared" si="10"/>
        <v>1</v>
      </c>
    </row>
    <row r="86" spans="1:35"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OFFSET(E86,-$B86+IF($L86,1,0),0)*IF($B86&gt;OFFSET($B86,1,0),ChapterTable!$S$17,1)*
    (VLOOKUP(SUBSTITUTE(SUBSTITUTE(E$1,"standard",""),"|Float","")&amp;IF(OR($L86=TRUE,$A86=0,MOD($A86,ChapterTable!$S$20)&lt;&gt;0),"","보스")&amp;"인게임누적곱배수",ChapterTable!$S:$T,2,0)^C86
    +VLOOKUP(SUBSTITUTE(SUBSTITUTE(E$1,"standard",""),"|Float","")&amp;IF(OR($L86=TRUE,$A86=0,MOD($A86,ChapterTable!$S$20)&lt;&gt;0),"","보스")&amp;"인게임누적합배수",ChapterTable!$S:$T,2,0)*C86)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(VLOOKUP(SUBSTITUTE(SUBSTITUTE(F$1,"standard",""),"|Float","")&amp;IF(OR($L86=TRUE,$A86=0,MOD($A86,ChapterTable!$S$20)&lt;&gt;0),"","보스")&amp;"인게임누적곱배수",ChapterTable!$S:$T,2,0)^D86
    +VLOOKUP(SUBSTITUTE(SUBSTITUTE(F$1,"standard",""),"|Float","")&amp;IF(OR($L86=TRUE,$A86=0,MOD($A86,ChapterTable!$S$20)&lt;&gt;0),"","보스")&amp;"인게임누적합배수",ChapterTable!$S:$T,2,0)*D86)
  )
  )
  )
)</f>
        <v>112.5</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7"/>
        <v>1</v>
      </c>
      <c r="Q86">
        <f t="shared" si="8"/>
        <v>1</v>
      </c>
      <c r="R86" t="b">
        <f t="shared" ca="1" si="6"/>
        <v>0</v>
      </c>
      <c r="T86" t="b">
        <f t="shared" ca="1" si="9"/>
        <v>0</v>
      </c>
      <c r="U86" t="s">
        <v>552</v>
      </c>
      <c r="V86" t="str">
        <f>IF(ISBLANK(U86),"",IF(ISERROR(VLOOKUP(U86,MapTable!$A:$A,1,0)),"맵없음",""))</f>
        <v/>
      </c>
      <c r="W86" t="s">
        <v>574</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H86">
        <v>1.5</v>
      </c>
      <c r="AI86">
        <f t="shared" si="10"/>
        <v>1</v>
      </c>
    </row>
    <row r="87" spans="1:35"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OFFSET(E87,-$B87+IF($L87,1,0),0)*IF($B87&gt;OFFSET($B87,1,0),ChapterTable!$S$17,1)*
    (VLOOKUP(SUBSTITUTE(SUBSTITUTE(E$1,"standard",""),"|Float","")&amp;IF(OR($L87=TRUE,$A87=0,MOD($A87,ChapterTable!$S$20)&lt;&gt;0),"","보스")&amp;"인게임누적곱배수",ChapterTable!$S:$T,2,0)^C87
    +VLOOKUP(SUBSTITUTE(SUBSTITUTE(E$1,"standard",""),"|Float","")&amp;IF(OR($L87=TRUE,$A87=0,MOD($A87,ChapterTable!$S$20)&lt;&gt;0),"","보스")&amp;"인게임누적합배수",ChapterTable!$S:$T,2,0)*C87)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(VLOOKUP(SUBSTITUTE(SUBSTITUTE(F$1,"standard",""),"|Float","")&amp;IF(OR($L87=TRUE,$A87=0,MOD($A87,ChapterTable!$S$20)&lt;&gt;0),"","보스")&amp;"인게임누적곱배수",ChapterTable!$S:$T,2,0)^D87
    +VLOOKUP(SUBSTITUTE(SUBSTITUTE(F$1,"standard",""),"|Float","")&amp;IF(OR($L87=TRUE,$A87=0,MOD($A87,ChapterTable!$S$20)&lt;&gt;0),"","보스")&amp;"인게임누적합배수",ChapterTable!$S:$T,2,0)*D87)
  )
  )
  )
)</f>
        <v>112.5</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7"/>
        <v>1</v>
      </c>
      <c r="Q87">
        <f t="shared" si="8"/>
        <v>1</v>
      </c>
      <c r="R87" t="b">
        <f t="shared" ca="1" si="6"/>
        <v>0</v>
      </c>
      <c r="T87" t="b">
        <f t="shared" ca="1" si="9"/>
        <v>0</v>
      </c>
      <c r="U87" t="s">
        <v>553</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H87">
        <v>1.5</v>
      </c>
      <c r="AI87">
        <f t="shared" si="10"/>
        <v>1</v>
      </c>
    </row>
    <row r="88" spans="1:35"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OFFSET(E88,-$B88+IF($L88,1,0),0)*IF($B88&gt;OFFSET($B88,1,0),ChapterTable!$S$17,1)*
    (VLOOKUP(SUBSTITUTE(SUBSTITUTE(E$1,"standard",""),"|Float","")&amp;IF(OR($L88=TRUE,$A88=0,MOD($A88,ChapterTable!$S$20)&lt;&gt;0),"","보스")&amp;"인게임누적곱배수",ChapterTable!$S:$T,2,0)^C88
    +VLOOKUP(SUBSTITUTE(SUBSTITUTE(E$1,"standard",""),"|Float","")&amp;IF(OR($L88=TRUE,$A88=0,MOD($A88,ChapterTable!$S$20)&lt;&gt;0),"","보스")&amp;"인게임누적합배수",ChapterTable!$S:$T,2,0)*C88)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(VLOOKUP(SUBSTITUTE(SUBSTITUTE(F$1,"standard",""),"|Float","")&amp;IF(OR($L88=TRUE,$A88=0,MOD($A88,ChapterTable!$S$20)&lt;&gt;0),"","보스")&amp;"인게임누적곱배수",ChapterTable!$S:$T,2,0)^D88
    +VLOOKUP(SUBSTITUTE(SUBSTITUTE(F$1,"standard",""),"|Float","")&amp;IF(OR($L88=TRUE,$A88=0,MOD($A88,ChapterTable!$S$20)&lt;&gt;0),"","보스")&amp;"인게임누적합배수",ChapterTable!$S:$T,2,0)*D88)
  )
  )
  )
)</f>
        <v>112.5</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7"/>
        <v>1</v>
      </c>
      <c r="Q88">
        <f t="shared" si="8"/>
        <v>1</v>
      </c>
      <c r="R88" t="b">
        <f t="shared" ca="1" si="6"/>
        <v>0</v>
      </c>
      <c r="T88" t="b">
        <f t="shared" ca="1" si="9"/>
        <v>0</v>
      </c>
      <c r="U88" t="s">
        <v>554</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H88">
        <v>1.5</v>
      </c>
      <c r="AI88">
        <f t="shared" si="10"/>
        <v>1</v>
      </c>
    </row>
    <row r="89" spans="1:35"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OFFSET(E89,-$B89+IF($L89,1,0),0)*IF($B89&gt;OFFSET($B89,1,0),ChapterTable!$S$17,1)*
    (VLOOKUP(SUBSTITUTE(SUBSTITUTE(E$1,"standard",""),"|Float","")&amp;IF(OR($L89=TRUE,$A89=0,MOD($A89,ChapterTable!$S$20)&lt;&gt;0),"","보스")&amp;"인게임누적곱배수",ChapterTable!$S:$T,2,0)^C89
    +VLOOKUP(SUBSTITUTE(SUBSTITUTE(E$1,"standard",""),"|Float","")&amp;IF(OR($L89=TRUE,$A89=0,MOD($A89,ChapterTable!$S$20)&lt;&gt;0),"","보스")&amp;"인게임누적합배수",ChapterTable!$S:$T,2,0)*C89)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(VLOOKUP(SUBSTITUTE(SUBSTITUTE(F$1,"standard",""),"|Float","")&amp;IF(OR($L89=TRUE,$A89=0,MOD($A89,ChapterTable!$S$20)&lt;&gt;0),"","보스")&amp;"인게임누적곱배수",ChapterTable!$S:$T,2,0)^D89
    +VLOOKUP(SUBSTITUTE(SUBSTITUTE(F$1,"standard",""),"|Float","")&amp;IF(OR($L89=TRUE,$A89=0,MOD($A89,ChapterTable!$S$20)&lt;&gt;0),"","보스")&amp;"인게임누적합배수",ChapterTable!$S:$T,2,0)*D89)
  )
  )
  )
)</f>
        <v>112.5</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7"/>
        <v>11</v>
      </c>
      <c r="Q89">
        <f t="shared" si="8"/>
        <v>11</v>
      </c>
      <c r="R89" t="b">
        <f t="shared" ca="1" si="6"/>
        <v>0</v>
      </c>
      <c r="T89" t="b">
        <f t="shared" ca="1" si="9"/>
        <v>0</v>
      </c>
      <c r="V89" t="str">
        <f>IF(ISBLANK(U89),"",IF(ISERROR(VLOOKUP(U89,MapTable!$A:$A,1,0)),"맵없음",""))</f>
        <v/>
      </c>
      <c r="W89" t="s">
        <v>588</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H89">
        <v>1.5</v>
      </c>
      <c r="AI89">
        <f t="shared" si="10"/>
        <v>1</v>
      </c>
    </row>
    <row r="90" spans="1:35"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OFFSET(E90,-$B90+IF($L90,1,0),0)*IF($B90&gt;OFFSET($B90,1,0),ChapterTable!$S$17,1)*
    (VLOOKUP(SUBSTITUTE(SUBSTITUTE(E$1,"standard",""),"|Float","")&amp;IF(OR($L90=TRUE,$A90=0,MOD($A90,ChapterTable!$S$20)&lt;&gt;0),"","보스")&amp;"인게임누적곱배수",ChapterTable!$S:$T,2,0)^C90
    +VLOOKUP(SUBSTITUTE(SUBSTITUTE(E$1,"standard",""),"|Float","")&amp;IF(OR($L90=TRUE,$A90=0,MOD($A90,ChapterTable!$S$20)&lt;&gt;0),"","보스")&amp;"인게임누적합배수",ChapterTable!$S:$T,2,0)*C90)
  )
  )
  )
)</f>
        <v>324</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(VLOOKUP(SUBSTITUTE(SUBSTITUTE(F$1,"standard",""),"|Float","")&amp;IF(OR($L90=TRUE,$A90=0,MOD($A90,ChapterTable!$S$20)&lt;&gt;0),"","보스")&amp;"인게임누적곱배수",ChapterTable!$S:$T,2,0)^D90
    +VLOOKUP(SUBSTITUTE(SUBSTITUTE(F$1,"standard",""),"|Float","")&amp;IF(OR($L90=TRUE,$A90=0,MOD($A90,ChapterTable!$S$20)&lt;&gt;0),"","보스")&amp;"인게임누적합배수",ChapterTable!$S:$T,2,0)*D90)
  )
  )
  )
)</f>
        <v>112.5</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7"/>
        <v>1</v>
      </c>
      <c r="Q90">
        <f t="shared" si="8"/>
        <v>1</v>
      </c>
      <c r="R90" t="b">
        <f t="shared" ca="1" si="6"/>
        <v>0</v>
      </c>
      <c r="T90" t="b">
        <f t="shared" ca="1" si="9"/>
        <v>0</v>
      </c>
      <c r="U90" t="s">
        <v>555</v>
      </c>
      <c r="V90" t="str">
        <f>IF(ISBLANK(U90),"",IF(ISERROR(VLOOKUP(U90,MapTable!$A:$A,1,0)),"맵없음",""))</f>
        <v/>
      </c>
      <c r="W90" t="s">
        <v>575</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H90">
        <v>1.5</v>
      </c>
      <c r="AI90">
        <f t="shared" si="10"/>
        <v>1</v>
      </c>
    </row>
    <row r="91" spans="1:35"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OFFSET(E91,-$B91+IF($L91,1,0),0)*IF($B91&gt;OFFSET($B91,1,0),ChapterTable!$S$17,1)*
    (VLOOKUP(SUBSTITUTE(SUBSTITUTE(E$1,"standard",""),"|Float","")&amp;IF(OR($L91=TRUE,$A91=0,MOD($A91,ChapterTable!$S$20)&lt;&gt;0),"","보스")&amp;"인게임누적곱배수",ChapterTable!$S:$T,2,0)^C91
    +VLOOKUP(SUBSTITUTE(SUBSTITUTE(E$1,"standard",""),"|Float","")&amp;IF(OR($L91=TRUE,$A91=0,MOD($A91,ChapterTable!$S$20)&lt;&gt;0),"","보스")&amp;"인게임누적합배수",ChapterTable!$S:$T,2,0)*C91)
  )
  )
  )
)</f>
        <v>324</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(VLOOKUP(SUBSTITUTE(SUBSTITUTE(F$1,"standard",""),"|Float","")&amp;IF(OR($L91=TRUE,$A91=0,MOD($A91,ChapterTable!$S$20)&lt;&gt;0),"","보스")&amp;"인게임누적곱배수",ChapterTable!$S:$T,2,0)^D91
    +VLOOKUP(SUBSTITUTE(SUBSTITUTE(F$1,"standard",""),"|Float","")&amp;IF(OR($L91=TRUE,$A91=0,MOD($A91,ChapterTable!$S$20)&lt;&gt;0),"","보스")&amp;"인게임누적합배수",ChapterTable!$S:$T,2,0)*D91)
  )
  )
  )
)</f>
        <v>112.5</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7"/>
        <v>1</v>
      </c>
      <c r="Q91">
        <f t="shared" si="8"/>
        <v>1</v>
      </c>
      <c r="R91" t="b">
        <f t="shared" ca="1" si="6"/>
        <v>0</v>
      </c>
      <c r="T91" t="b">
        <f t="shared" ca="1" si="9"/>
        <v>0</v>
      </c>
      <c r="U91" t="s">
        <v>556</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H91">
        <v>1.5</v>
      </c>
      <c r="AI91">
        <f t="shared" si="10"/>
        <v>1</v>
      </c>
    </row>
    <row r="92" spans="1:35"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OFFSET(E92,-$B92+IF($L92,1,0),0)*IF($B92&gt;OFFSET($B92,1,0),ChapterTable!$S$17,1)*
    (VLOOKUP(SUBSTITUTE(SUBSTITUTE(E$1,"standard",""),"|Float","")&amp;IF(OR($L92=TRUE,$A92=0,MOD($A92,ChapterTable!$S$20)&lt;&gt;0),"","보스")&amp;"인게임누적곱배수",ChapterTable!$S:$T,2,0)^C92
    +VLOOKUP(SUBSTITUTE(SUBSTITUTE(E$1,"standard",""),"|Float","")&amp;IF(OR($L92=TRUE,$A92=0,MOD($A92,ChapterTable!$S$20)&lt;&gt;0),"","보스")&amp;"인게임누적합배수",ChapterTable!$S:$T,2,0)*C92)
  )
  )
  )
)</f>
        <v>324</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(VLOOKUP(SUBSTITUTE(SUBSTITUTE(F$1,"standard",""),"|Float","")&amp;IF(OR($L92=TRUE,$A92=0,MOD($A92,ChapterTable!$S$20)&lt;&gt;0),"","보스")&amp;"인게임누적곱배수",ChapterTable!$S:$T,2,0)^D92
    +VLOOKUP(SUBSTITUTE(SUBSTITUTE(F$1,"standard",""),"|Float","")&amp;IF(OR($L92=TRUE,$A92=0,MOD($A92,ChapterTable!$S$20)&lt;&gt;0),"","보스")&amp;"인게임누적합배수",ChapterTable!$S:$T,2,0)*D92)
  )
  )
  )
)</f>
        <v>112.5</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7"/>
        <v>1</v>
      </c>
      <c r="Q92">
        <f t="shared" si="8"/>
        <v>1</v>
      </c>
      <c r="R92" t="b">
        <f t="shared" ca="1" si="6"/>
        <v>0</v>
      </c>
      <c r="T92" t="b">
        <f t="shared" ca="1" si="9"/>
        <v>0</v>
      </c>
      <c r="U92" t="s">
        <v>557</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H92">
        <v>1.5</v>
      </c>
      <c r="AI92">
        <f t="shared" si="10"/>
        <v>1</v>
      </c>
    </row>
    <row r="93" spans="1:35"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OFFSET(E93,-$B93+IF($L93,1,0),0)*IF($B93&gt;OFFSET($B93,1,0),ChapterTable!$S$17,1)*
    (VLOOKUP(SUBSTITUTE(SUBSTITUTE(E$1,"standard",""),"|Float","")&amp;IF(OR($L93=TRUE,$A93=0,MOD($A93,ChapterTable!$S$20)&lt;&gt;0),"","보스")&amp;"인게임누적곱배수",ChapterTable!$S:$T,2,0)^C93
    +VLOOKUP(SUBSTITUTE(SUBSTITUTE(E$1,"standard",""),"|Float","")&amp;IF(OR($L93=TRUE,$A93=0,MOD($A93,ChapterTable!$S$20)&lt;&gt;0),"","보스")&amp;"인게임누적합배수",ChapterTable!$S:$T,2,0)*C93)
  )
  )
  )
)</f>
        <v>324</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(VLOOKUP(SUBSTITUTE(SUBSTITUTE(F$1,"standard",""),"|Float","")&amp;IF(OR($L93=TRUE,$A93=0,MOD($A93,ChapterTable!$S$20)&lt;&gt;0),"","보스")&amp;"인게임누적곱배수",ChapterTable!$S:$T,2,0)^D93
    +VLOOKUP(SUBSTITUTE(SUBSTITUTE(F$1,"standard",""),"|Float","")&amp;IF(OR($L93=TRUE,$A93=0,MOD($A93,ChapterTable!$S$20)&lt;&gt;0),"","보스")&amp;"인게임누적합배수",ChapterTable!$S:$T,2,0)*D93)
  )
  )
  )
)</f>
        <v>112.5</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7"/>
        <v>91</v>
      </c>
      <c r="Q93">
        <f t="shared" si="8"/>
        <v>91</v>
      </c>
      <c r="R93" t="b">
        <f t="shared" ca="1" si="6"/>
        <v>1</v>
      </c>
      <c r="S93" t="b">
        <v>0</v>
      </c>
      <c r="T93" t="b">
        <f t="shared" si="9"/>
        <v>0</v>
      </c>
      <c r="U93" t="s">
        <v>558</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H93">
        <v>1.5</v>
      </c>
      <c r="AI93">
        <f t="shared" si="10"/>
        <v>1</v>
      </c>
    </row>
    <row r="94" spans="1:35"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
  )
  )
  )
)</f>
        <v>324</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(VLOOKUP(SUBSTITUTE(SUBSTITUTE(F$1,"standard",""),"|Float","")&amp;IF(OR($L94=TRUE,$A94=0,MOD($A94,ChapterTable!$S$20)&lt;&gt;0),"","보스")&amp;"인게임누적곱배수",ChapterTable!$S:$T,2,0)^D94
    +VLOOKUP(SUBSTITUTE(SUBSTITUTE(F$1,"standard",""),"|Float","")&amp;IF(OR($L94=TRUE,$A94=0,MOD($A94,ChapterTable!$S$20)&lt;&gt;0),"","보스")&amp;"인게임누적합배수",ChapterTable!$S:$T,2,0)*D94)
  )
  )
  )
)</f>
        <v>112.5</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7"/>
        <v>21</v>
      </c>
      <c r="Q94">
        <f t="shared" si="8"/>
        <v>21</v>
      </c>
      <c r="R94" t="b">
        <f t="shared" ca="1" si="6"/>
        <v>0</v>
      </c>
      <c r="T94" t="b">
        <f t="shared" ca="1" si="9"/>
        <v>0</v>
      </c>
      <c r="U94" t="s">
        <v>598</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B94">
        <v>1001</v>
      </c>
      <c r="AC94" t="str">
        <f>IF(ISBLANK(AB94),"",IF(ISERROR(VLOOKUP(AB94,[3]DropTable!$A:$A,1,0)),"드랍없음",""))</f>
        <v/>
      </c>
      <c r="AD94">
        <v>5001</v>
      </c>
      <c r="AE94" t="str">
        <f>IF(ISBLANK(AD94),"",IF(ISERROR(VLOOKUP(AD94,[3]DropTable!$A:$A,1,0)),"드랍없음",""))</f>
        <v/>
      </c>
      <c r="AF94">
        <f ca="1">1.25*IF($B94&gt;OFFSET($B94,1,0),ChapterTable!$S$17,1)*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f>
        <v>1.5</v>
      </c>
      <c r="AG94">
        <f ca="1">35/AF94</f>
        <v>23.333333333333332</v>
      </c>
      <c r="AH94">
        <v>1.5</v>
      </c>
      <c r="AI94">
        <f t="shared" si="10"/>
        <v>1</v>
      </c>
    </row>
    <row r="95" spans="1:35"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OFFSET(E95,-$B95+IF($L95,1,0),0)*IF($B95&gt;OFFSET($B95,1,0),ChapterTable!$S$17,1)*
    (VLOOKUP(SUBSTITUTE(SUBSTITUTE(E$1,"standard",""),"|Float","")&amp;IF(OR($L95=TRUE,$A95=0,MOD($A95,ChapterTable!$S$20)&lt;&gt;0),"","보스")&amp;"인게임누적곱배수",ChapterTable!$S:$T,2,0)^C95
    +VLOOKUP(SUBSTITUTE(SUBSTITUTE(E$1,"standard",""),"|Float","")&amp;IF(OR($L95=TRUE,$A95=0,MOD($A95,ChapterTable!$S$20)&lt;&gt;0),"","보스")&amp;"인게임누적합배수",ChapterTable!$S:$T,2,0)*C95)
  )
  )
  )
)</f>
        <v>324</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(VLOOKUP(SUBSTITUTE(SUBSTITUTE(F$1,"standard",""),"|Float","")&amp;IF(OR($L95=TRUE,$A95=0,MOD($A95,ChapterTable!$S$20)&lt;&gt;0),"","보스")&amp;"인게임누적곱배수",ChapterTable!$S:$T,2,0)^D95
    +VLOOKUP(SUBSTITUTE(SUBSTITUTE(F$1,"standard",""),"|Float","")&amp;IF(OR($L95=TRUE,$A95=0,MOD($A95,ChapterTable!$S$20)&lt;&gt;0),"","보스")&amp;"인게임누적합배수",ChapterTable!$S:$T,2,0)*D95)
  )
  )
  )
)</f>
        <v>120.9375</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7"/>
        <v>2</v>
      </c>
      <c r="Q95">
        <f t="shared" si="8"/>
        <v>2</v>
      </c>
      <c r="R95" t="b">
        <f t="shared" ca="1" si="6"/>
        <v>0</v>
      </c>
      <c r="T95" t="b">
        <f t="shared" ca="1" si="9"/>
        <v>0</v>
      </c>
      <c r="U95" t="s">
        <v>559</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H95">
        <v>1.5</v>
      </c>
      <c r="AI95">
        <f t="shared" si="10"/>
        <v>0.5</v>
      </c>
    </row>
    <row r="96" spans="1:35"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OFFSET(E96,-$B96+IF($L96,1,0),0)*IF($B96&gt;OFFSET($B96,1,0),ChapterTable!$S$17,1)*
    (VLOOKUP(SUBSTITUTE(SUBSTITUTE(E$1,"standard",""),"|Float","")&amp;IF(OR($L96=TRUE,$A96=0,MOD($A96,ChapterTable!$S$20)&lt;&gt;0),"","보스")&amp;"인게임누적곱배수",ChapterTable!$S:$T,2,0)^C96
    +VLOOKUP(SUBSTITUTE(SUBSTITUTE(E$1,"standard",""),"|Float","")&amp;IF(OR($L96=TRUE,$A96=0,MOD($A96,ChapterTable!$S$20)&lt;&gt;0),"","보스")&amp;"인게임누적합배수",ChapterTable!$S:$T,2,0)*C96)
  )
  )
  )
)</f>
        <v>324</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(VLOOKUP(SUBSTITUTE(SUBSTITUTE(F$1,"standard",""),"|Float","")&amp;IF(OR($L96=TRUE,$A96=0,MOD($A96,ChapterTable!$S$20)&lt;&gt;0),"","보스")&amp;"인게임누적곱배수",ChapterTable!$S:$T,2,0)^D96
    +VLOOKUP(SUBSTITUTE(SUBSTITUTE(F$1,"standard",""),"|Float","")&amp;IF(OR($L96=TRUE,$A96=0,MOD($A96,ChapterTable!$S$20)&lt;&gt;0),"","보스")&amp;"인게임누적합배수",ChapterTable!$S:$T,2,0)*D96)
  )
  )
  )
)</f>
        <v>120.9375</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7"/>
        <v>2</v>
      </c>
      <c r="Q96">
        <f t="shared" si="8"/>
        <v>2</v>
      </c>
      <c r="R96" t="b">
        <f t="shared" ca="1" si="6"/>
        <v>0</v>
      </c>
      <c r="T96" t="b">
        <f t="shared" ca="1" si="9"/>
        <v>0</v>
      </c>
      <c r="U96" t="s">
        <v>560</v>
      </c>
      <c r="V96" t="str">
        <f>IF(ISBLANK(U96),"",IF(ISERROR(VLOOKUP(U96,MapTable!$A:$A,1,0)),"맵없음",""))</f>
        <v/>
      </c>
      <c r="W96" t="s">
        <v>576</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H96">
        <v>1.5</v>
      </c>
      <c r="AI96">
        <f t="shared" si="10"/>
        <v>0.5</v>
      </c>
    </row>
    <row r="97" spans="1:35"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OFFSET(E97,-$B97+IF($L97,1,0),0)*IF($B97&gt;OFFSET($B97,1,0),ChapterTable!$S$17,1)*
    (VLOOKUP(SUBSTITUTE(SUBSTITUTE(E$1,"standard",""),"|Float","")&amp;IF(OR($L97=TRUE,$A97=0,MOD($A97,ChapterTable!$S$20)&lt;&gt;0),"","보스")&amp;"인게임누적곱배수",ChapterTable!$S:$T,2,0)^C97
    +VLOOKUP(SUBSTITUTE(SUBSTITUTE(E$1,"standard",""),"|Float","")&amp;IF(OR($L97=TRUE,$A97=0,MOD($A97,ChapterTable!$S$20)&lt;&gt;0),"","보스")&amp;"인게임누적합배수",ChapterTable!$S:$T,2,0)*C97)
  )
  )
  )
)</f>
        <v>324</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(VLOOKUP(SUBSTITUTE(SUBSTITUTE(F$1,"standard",""),"|Float","")&amp;IF(OR($L97=TRUE,$A97=0,MOD($A97,ChapterTable!$S$20)&lt;&gt;0),"","보스")&amp;"인게임누적곱배수",ChapterTable!$S:$T,2,0)^D97
    +VLOOKUP(SUBSTITUTE(SUBSTITUTE(F$1,"standard",""),"|Float","")&amp;IF(OR($L97=TRUE,$A97=0,MOD($A97,ChapterTable!$S$20)&lt;&gt;0),"","보스")&amp;"인게임누적합배수",ChapterTable!$S:$T,2,0)*D97)
  )
  )
  )
)</f>
        <v>120.9375</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7"/>
        <v>2</v>
      </c>
      <c r="Q97">
        <f t="shared" si="8"/>
        <v>2</v>
      </c>
      <c r="R97" t="b">
        <f t="shared" ca="1" si="6"/>
        <v>0</v>
      </c>
      <c r="T97" t="b">
        <f t="shared" ca="1" si="9"/>
        <v>0</v>
      </c>
      <c r="U97" t="s">
        <v>561</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H97">
        <v>1.5</v>
      </c>
      <c r="AI97">
        <f t="shared" si="10"/>
        <v>0.5</v>
      </c>
    </row>
    <row r="98" spans="1:35"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OFFSET(E98,-$B98+IF($L98,1,0),0)*IF($B98&gt;OFFSET($B98,1,0),ChapterTable!$S$17,1)*
    (VLOOKUP(SUBSTITUTE(SUBSTITUTE(E$1,"standard",""),"|Float","")&amp;IF(OR($L98=TRUE,$A98=0,MOD($A98,ChapterTable!$S$20)&lt;&gt;0),"","보스")&amp;"인게임누적곱배수",ChapterTable!$S:$T,2,0)^C98
    +VLOOKUP(SUBSTITUTE(SUBSTITUTE(E$1,"standard",""),"|Float","")&amp;IF(OR($L98=TRUE,$A98=0,MOD($A98,ChapterTable!$S$20)&lt;&gt;0),"","보스")&amp;"인게임누적합배수",ChapterTable!$S:$T,2,0)*C98)
  )
  )
  )
)</f>
        <v>324</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(VLOOKUP(SUBSTITUTE(SUBSTITUTE(F$1,"standard",""),"|Float","")&amp;IF(OR($L98=TRUE,$A98=0,MOD($A98,ChapterTable!$S$20)&lt;&gt;0),"","보스")&amp;"인게임누적곱배수",ChapterTable!$S:$T,2,0)^D98
    +VLOOKUP(SUBSTITUTE(SUBSTITUTE(F$1,"standard",""),"|Float","")&amp;IF(OR($L98=TRUE,$A98=0,MOD($A98,ChapterTable!$S$20)&lt;&gt;0),"","보스")&amp;"인게임누적합배수",ChapterTable!$S:$T,2,0)*D98)
  )
  )
  )
)</f>
        <v>120.9375</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7"/>
        <v>2</v>
      </c>
      <c r="Q98">
        <f t="shared" si="8"/>
        <v>2</v>
      </c>
      <c r="R98" t="b">
        <f t="shared" ca="1" si="6"/>
        <v>0</v>
      </c>
      <c r="T98" t="b">
        <f t="shared" ca="1" si="9"/>
        <v>0</v>
      </c>
      <c r="U98" t="s">
        <v>562</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H98">
        <v>1.5</v>
      </c>
      <c r="AI98">
        <f t="shared" si="10"/>
        <v>0.5</v>
      </c>
    </row>
    <row r="99" spans="1:35"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OFFSET(E99,-$B99+IF($L99,1,0),0)*IF($B99&gt;OFFSET($B99,1,0),ChapterTable!$S$17,1)*
    (VLOOKUP(SUBSTITUTE(SUBSTITUTE(E$1,"standard",""),"|Float","")&amp;IF(OR($L99=TRUE,$A99=0,MOD($A99,ChapterTable!$S$20)&lt;&gt;0),"","보스")&amp;"인게임누적곱배수",ChapterTable!$S:$T,2,0)^C99
    +VLOOKUP(SUBSTITUTE(SUBSTITUTE(E$1,"standard",""),"|Float","")&amp;IF(OR($L99=TRUE,$A99=0,MOD($A99,ChapterTable!$S$20)&lt;&gt;0),"","보스")&amp;"인게임누적합배수",ChapterTable!$S:$T,2,0)*C99)
  )
  )
  )
)</f>
        <v>324</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(VLOOKUP(SUBSTITUTE(SUBSTITUTE(F$1,"standard",""),"|Float","")&amp;IF(OR($L99=TRUE,$A99=0,MOD($A99,ChapterTable!$S$20)&lt;&gt;0),"","보스")&amp;"인게임누적곱배수",ChapterTable!$S:$T,2,0)^D99
    +VLOOKUP(SUBSTITUTE(SUBSTITUTE(F$1,"standard",""),"|Float","")&amp;IF(OR($L99=TRUE,$A99=0,MOD($A99,ChapterTable!$S$20)&lt;&gt;0),"","보스")&amp;"인게임누적합배수",ChapterTable!$S:$T,2,0)*D99)
  )
  )
  )
)</f>
        <v>120.9375</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7"/>
        <v>11</v>
      </c>
      <c r="Q99">
        <f t="shared" si="8"/>
        <v>11</v>
      </c>
      <c r="R99" t="b">
        <f t="shared" ca="1" si="6"/>
        <v>0</v>
      </c>
      <c r="T99" t="b">
        <f t="shared" ca="1" si="9"/>
        <v>0</v>
      </c>
      <c r="V99" t="str">
        <f>IF(ISBLANK(U99),"",IF(ISERROR(VLOOKUP(U99,MapTable!$A:$A,1,0)),"맵없음",""))</f>
        <v/>
      </c>
      <c r="W99" t="s">
        <v>590</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H99">
        <v>1.5</v>
      </c>
      <c r="AI99">
        <f t="shared" si="10"/>
        <v>0.5</v>
      </c>
    </row>
    <row r="100" spans="1:35"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OFFSET(E100,-$B100+IF($L100,1,0),0)*IF($B100&gt;OFFSET($B100,1,0),ChapterTable!$S$17,1)*
    (VLOOKUP(SUBSTITUTE(SUBSTITUTE(E$1,"standard",""),"|Float","")&amp;IF(OR($L100=TRUE,$A100=0,MOD($A100,ChapterTable!$S$20)&lt;&gt;0),"","보스")&amp;"인게임누적곱배수",ChapterTable!$S:$T,2,0)^C100
    +VLOOKUP(SUBSTITUTE(SUBSTITUTE(E$1,"standard",""),"|Float","")&amp;IF(OR($L100=TRUE,$A100=0,MOD($A100,ChapterTable!$S$20)&lt;&gt;0),"","보스")&amp;"인게임누적합배수",ChapterTable!$S:$T,2,0)*C100)
  )
  )
  )
)</f>
        <v>378</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(VLOOKUP(SUBSTITUTE(SUBSTITUTE(F$1,"standard",""),"|Float","")&amp;IF(OR($L100=TRUE,$A100=0,MOD($A100,ChapterTable!$S$20)&lt;&gt;0),"","보스")&amp;"인게임누적곱배수",ChapterTable!$S:$T,2,0)^D100
    +VLOOKUP(SUBSTITUTE(SUBSTITUTE(F$1,"standard",""),"|Float","")&amp;IF(OR($L100=TRUE,$A100=0,MOD($A100,ChapterTable!$S$20)&lt;&gt;0),"","보스")&amp;"인게임누적합배수",ChapterTable!$S:$T,2,0)*D100)
  )
  )
  )
)</f>
        <v>120.9375</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7"/>
        <v>2</v>
      </c>
      <c r="Q100">
        <f t="shared" si="8"/>
        <v>2</v>
      </c>
      <c r="R100" t="b">
        <f t="shared" ca="1" si="6"/>
        <v>0</v>
      </c>
      <c r="T100" t="b">
        <f t="shared" ca="1" si="9"/>
        <v>0</v>
      </c>
      <c r="U100" t="s">
        <v>649</v>
      </c>
      <c r="V100" t="str">
        <f>IF(ISBLANK(U100),"",IF(ISERROR(VLOOKUP(U100,MapTable!$A:$A,1,0)),"맵없음",""))</f>
        <v/>
      </c>
      <c r="W100" t="s">
        <v>677</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H100">
        <v>1.5</v>
      </c>
      <c r="AI100">
        <f t="shared" si="10"/>
        <v>0.5</v>
      </c>
    </row>
    <row r="101" spans="1:35"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OFFSET(E101,-$B101+IF($L101,1,0),0)*IF($B101&gt;OFFSET($B101,1,0),ChapterTable!$S$17,1)*
    (VLOOKUP(SUBSTITUTE(SUBSTITUTE(E$1,"standard",""),"|Float","")&amp;IF(OR($L101=TRUE,$A101=0,MOD($A101,ChapterTable!$S$20)&lt;&gt;0),"","보스")&amp;"인게임누적곱배수",ChapterTable!$S:$T,2,0)^C101
    +VLOOKUP(SUBSTITUTE(SUBSTITUTE(E$1,"standard",""),"|Float","")&amp;IF(OR($L101=TRUE,$A101=0,MOD($A101,ChapterTable!$S$20)&lt;&gt;0),"","보스")&amp;"인게임누적합배수",ChapterTable!$S:$T,2,0)*C101)
  )
  )
  )
)</f>
        <v>378</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(VLOOKUP(SUBSTITUTE(SUBSTITUTE(F$1,"standard",""),"|Float","")&amp;IF(OR($L101=TRUE,$A101=0,MOD($A101,ChapterTable!$S$20)&lt;&gt;0),"","보스")&amp;"인게임누적곱배수",ChapterTable!$S:$T,2,0)^D101
    +VLOOKUP(SUBSTITUTE(SUBSTITUTE(F$1,"standard",""),"|Float","")&amp;IF(OR($L101=TRUE,$A101=0,MOD($A101,ChapterTable!$S$20)&lt;&gt;0),"","보스")&amp;"인게임누적합배수",ChapterTable!$S:$T,2,0)*D101)
  )
  )
  )
)</f>
        <v>120.9375</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7"/>
        <v>2</v>
      </c>
      <c r="Q101">
        <f t="shared" si="8"/>
        <v>2</v>
      </c>
      <c r="R101" t="b">
        <f t="shared" ca="1" si="6"/>
        <v>0</v>
      </c>
      <c r="T101" t="b">
        <f t="shared" ca="1" si="9"/>
        <v>0</v>
      </c>
      <c r="U101" t="s">
        <v>650</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H101">
        <v>1.5</v>
      </c>
      <c r="AI101">
        <f t="shared" si="10"/>
        <v>0.5</v>
      </c>
    </row>
    <row r="102" spans="1:35"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OFFSET(E102,-$B102+IF($L102,1,0),0)*IF($B102&gt;OFFSET($B102,1,0),ChapterTable!$S$17,1)*
    (VLOOKUP(SUBSTITUTE(SUBSTITUTE(E$1,"standard",""),"|Float","")&amp;IF(OR($L102=TRUE,$A102=0,MOD($A102,ChapterTable!$S$20)&lt;&gt;0),"","보스")&amp;"인게임누적곱배수",ChapterTable!$S:$T,2,0)^C102
    +VLOOKUP(SUBSTITUTE(SUBSTITUTE(E$1,"standard",""),"|Float","")&amp;IF(OR($L102=TRUE,$A102=0,MOD($A102,ChapterTable!$S$20)&lt;&gt;0),"","보스")&amp;"인게임누적합배수",ChapterTable!$S:$T,2,0)*C102)
  )
  )
  )
)</f>
        <v>378</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(VLOOKUP(SUBSTITUTE(SUBSTITUTE(F$1,"standard",""),"|Float","")&amp;IF(OR($L102=TRUE,$A102=0,MOD($A102,ChapterTable!$S$20)&lt;&gt;0),"","보스")&amp;"인게임누적곱배수",ChapterTable!$S:$T,2,0)^D102
    +VLOOKUP(SUBSTITUTE(SUBSTITUTE(F$1,"standard",""),"|Float","")&amp;IF(OR($L102=TRUE,$A102=0,MOD($A102,ChapterTable!$S$20)&lt;&gt;0),"","보스")&amp;"인게임누적합배수",ChapterTable!$S:$T,2,0)*D102)
  )
  )
  )
)</f>
        <v>120.9375</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7"/>
        <v>2</v>
      </c>
      <c r="Q102">
        <f t="shared" si="8"/>
        <v>2</v>
      </c>
      <c r="R102" t="b">
        <f t="shared" ca="1" si="6"/>
        <v>0</v>
      </c>
      <c r="T102" t="b">
        <f t="shared" ca="1" si="9"/>
        <v>0</v>
      </c>
      <c r="U102" t="s">
        <v>651</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H102">
        <v>1.5</v>
      </c>
      <c r="AI102">
        <f t="shared" si="10"/>
        <v>0.5</v>
      </c>
    </row>
    <row r="103" spans="1:35"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OFFSET(E103,-$B103+IF($L103,1,0),0)*IF($B103&gt;OFFSET($B103,1,0),ChapterTable!$S$17,1)*
    (VLOOKUP(SUBSTITUTE(SUBSTITUTE(E$1,"standard",""),"|Float","")&amp;IF(OR($L103=TRUE,$A103=0,MOD($A103,ChapterTable!$S$20)&lt;&gt;0),"","보스")&amp;"인게임누적곱배수",ChapterTable!$S:$T,2,0)^C103
    +VLOOKUP(SUBSTITUTE(SUBSTITUTE(E$1,"standard",""),"|Float","")&amp;IF(OR($L103=TRUE,$A103=0,MOD($A103,ChapterTable!$S$20)&lt;&gt;0),"","보스")&amp;"인게임누적합배수",ChapterTable!$S:$T,2,0)*C103)
  )
  )
  )
)</f>
        <v>378</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(VLOOKUP(SUBSTITUTE(SUBSTITUTE(F$1,"standard",""),"|Float","")&amp;IF(OR($L103=TRUE,$A103=0,MOD($A103,ChapterTable!$S$20)&lt;&gt;0),"","보스")&amp;"인게임누적곱배수",ChapterTable!$S:$T,2,0)^D103
    +VLOOKUP(SUBSTITUTE(SUBSTITUTE(F$1,"standard",""),"|Float","")&amp;IF(OR($L103=TRUE,$A103=0,MOD($A103,ChapterTable!$S$20)&lt;&gt;0),"","보스")&amp;"인게임누적합배수",ChapterTable!$S:$T,2,0)*D103)
  )
  )
  )
)</f>
        <v>120.9375</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7"/>
        <v>92</v>
      </c>
      <c r="Q103">
        <f t="shared" si="8"/>
        <v>92</v>
      </c>
      <c r="R103" t="b">
        <f t="shared" ca="1" si="6"/>
        <v>1</v>
      </c>
      <c r="S103" t="b">
        <v>0</v>
      </c>
      <c r="T103" t="b">
        <f t="shared" si="9"/>
        <v>0</v>
      </c>
      <c r="U103" t="s">
        <v>652</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H103">
        <v>1.5</v>
      </c>
      <c r="AI103">
        <f t="shared" si="10"/>
        <v>0.5</v>
      </c>
    </row>
    <row r="104" spans="1:35"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
  )
  )
  )
)</f>
        <v>378</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(VLOOKUP(SUBSTITUTE(SUBSTITUTE(F$1,"standard",""),"|Float","")&amp;IF(OR($L104=TRUE,$A104=0,MOD($A104,ChapterTable!$S$20)&lt;&gt;0),"","보스")&amp;"인게임누적곱배수",ChapterTable!$S:$T,2,0)^D104
    +VLOOKUP(SUBSTITUTE(SUBSTITUTE(F$1,"standard",""),"|Float","")&amp;IF(OR($L104=TRUE,$A104=0,MOD($A104,ChapterTable!$S$20)&lt;&gt;0),"","보스")&amp;"인게임누적합배수",ChapterTable!$S:$T,2,0)*D104)
  )
  )
  )
)</f>
        <v>120.9375</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7"/>
        <v>21</v>
      </c>
      <c r="Q104">
        <f t="shared" si="8"/>
        <v>21</v>
      </c>
      <c r="R104" t="b">
        <f t="shared" ca="1" si="6"/>
        <v>0</v>
      </c>
      <c r="T104" t="b">
        <f t="shared" ca="1" si="9"/>
        <v>0</v>
      </c>
      <c r="U104" t="s">
        <v>600</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B104">
        <v>1002</v>
      </c>
      <c r="AC104" t="str">
        <f>IF(ISBLANK(AB104),"",IF(ISERROR(VLOOKUP(AB104,[3]DropTable!$A:$A,1,0)),"드랍없음",""))</f>
        <v/>
      </c>
      <c r="AD104">
        <v>5002</v>
      </c>
      <c r="AE104" t="str">
        <f>IF(ISBLANK(AD104),"",IF(ISERROR(VLOOKUP(AD104,[3]DropTable!$A:$A,1,0)),"드랍없음",""))</f>
        <v/>
      </c>
      <c r="AF104">
        <f ca="1">1.25*IF($B104&gt;OFFSET($B104,1,0),ChapterTable!$S$17,1)*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f>
        <v>1.75</v>
      </c>
      <c r="AG104">
        <f ca="1">35/AF104</f>
        <v>20</v>
      </c>
      <c r="AH104">
        <v>1.5</v>
      </c>
      <c r="AI104">
        <f t="shared" si="10"/>
        <v>0.5</v>
      </c>
    </row>
    <row r="105" spans="1:35"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OFFSET(E105,-$B105+IF($L105,1,0),0)*IF($B105&gt;OFFSET($B105,1,0),ChapterTable!$S$17,1)*
    (VLOOKUP(SUBSTITUTE(SUBSTITUTE(E$1,"standard",""),"|Float","")&amp;IF(OR($L105=TRUE,$A105=0,MOD($A105,ChapterTable!$S$20)&lt;&gt;0),"","보스")&amp;"인게임누적곱배수",ChapterTable!$S:$T,2,0)^C105
    +VLOOKUP(SUBSTITUTE(SUBSTITUTE(E$1,"standard",""),"|Float","")&amp;IF(OR($L105=TRUE,$A105=0,MOD($A105,ChapterTable!$S$20)&lt;&gt;0),"","보스")&amp;"인게임누적합배수",ChapterTable!$S:$T,2,0)*C105)
  )
  )
  )
)</f>
        <v>378</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(VLOOKUP(SUBSTITUTE(SUBSTITUTE(F$1,"standard",""),"|Float","")&amp;IF(OR($L105=TRUE,$A105=0,MOD($A105,ChapterTable!$S$20)&lt;&gt;0),"","보스")&amp;"인게임누적곱배수",ChapterTable!$S:$T,2,0)^D105
    +VLOOKUP(SUBSTITUTE(SUBSTITUTE(F$1,"standard",""),"|Float","")&amp;IF(OR($L105=TRUE,$A105=0,MOD($A105,ChapterTable!$S$20)&lt;&gt;0),"","보스")&amp;"인게임누적합배수",ChapterTable!$S:$T,2,0)*D105)
  )
  )
  )
)</f>
        <v>129.375</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7"/>
        <v>3</v>
      </c>
      <c r="Q105">
        <f t="shared" si="8"/>
        <v>3</v>
      </c>
      <c r="R105" t="b">
        <f t="shared" ca="1" si="6"/>
        <v>0</v>
      </c>
      <c r="T105" t="b">
        <f t="shared" ca="1" si="9"/>
        <v>0</v>
      </c>
      <c r="U105" t="s">
        <v>653</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
      </c>
      <c r="AE105" t="str">
        <f>IF(ISBLANK(AD105),"",IF(ISERROR(VLOOKUP(AD105,[3]DropTable!$A:$A,1,0)),"드랍없음",""))</f>
        <v/>
      </c>
      <c r="AH105">
        <v>1.5</v>
      </c>
      <c r="AI105">
        <f t="shared" si="10"/>
        <v>0.33333333333333331</v>
      </c>
    </row>
    <row r="106" spans="1:35"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OFFSET(E106,-$B106+IF($L106,1,0),0)*IF($B106&gt;OFFSET($B106,1,0),ChapterTable!$S$17,1)*
    (VLOOKUP(SUBSTITUTE(SUBSTITUTE(E$1,"standard",""),"|Float","")&amp;IF(OR($L106=TRUE,$A106=0,MOD($A106,ChapterTable!$S$20)&lt;&gt;0),"","보스")&amp;"인게임누적곱배수",ChapterTable!$S:$T,2,0)^C106
    +VLOOKUP(SUBSTITUTE(SUBSTITUTE(E$1,"standard",""),"|Float","")&amp;IF(OR($L106=TRUE,$A106=0,MOD($A106,ChapterTable!$S$20)&lt;&gt;0),"","보스")&amp;"인게임누적합배수",ChapterTable!$S:$T,2,0)*C106)
  )
  )
  )
)</f>
        <v>378</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(VLOOKUP(SUBSTITUTE(SUBSTITUTE(F$1,"standard",""),"|Float","")&amp;IF(OR($L106=TRUE,$A106=0,MOD($A106,ChapterTable!$S$20)&lt;&gt;0),"","보스")&amp;"인게임누적곱배수",ChapterTable!$S:$T,2,0)^D106
    +VLOOKUP(SUBSTITUTE(SUBSTITUTE(F$1,"standard",""),"|Float","")&amp;IF(OR($L106=TRUE,$A106=0,MOD($A106,ChapterTable!$S$20)&lt;&gt;0),"","보스")&amp;"인게임누적합배수",ChapterTable!$S:$T,2,0)*D106)
  )
  )
  )
)</f>
        <v>129.375</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7"/>
        <v>3</v>
      </c>
      <c r="Q106">
        <f t="shared" si="8"/>
        <v>3</v>
      </c>
      <c r="R106" t="b">
        <f t="shared" ca="1" si="6"/>
        <v>0</v>
      </c>
      <c r="T106" t="b">
        <f t="shared" ca="1" si="9"/>
        <v>0</v>
      </c>
      <c r="U106" t="s">
        <v>654</v>
      </c>
      <c r="V106" t="str">
        <f>IF(ISBLANK(U106),"",IF(ISERROR(VLOOKUP(U106,MapTable!$A:$A,1,0)),"맵없음",""))</f>
        <v/>
      </c>
      <c r="W106" t="s">
        <v>682</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
      </c>
      <c r="AE106" t="str">
        <f>IF(ISBLANK(AD106),"",IF(ISERROR(VLOOKUP(AD106,[3]DropTable!$A:$A,1,0)),"드랍없음",""))</f>
        <v/>
      </c>
      <c r="AH106">
        <v>1.5</v>
      </c>
      <c r="AI106">
        <f t="shared" si="10"/>
        <v>0.33333333333333331</v>
      </c>
    </row>
    <row r="107" spans="1:35"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OFFSET(E107,-$B107+IF($L107,1,0),0)*IF($B107&gt;OFFSET($B107,1,0),ChapterTable!$S$17,1)*
    (VLOOKUP(SUBSTITUTE(SUBSTITUTE(E$1,"standard",""),"|Float","")&amp;IF(OR($L107=TRUE,$A107=0,MOD($A107,ChapterTable!$S$20)&lt;&gt;0),"","보스")&amp;"인게임누적곱배수",ChapterTable!$S:$T,2,0)^C107
    +VLOOKUP(SUBSTITUTE(SUBSTITUTE(E$1,"standard",""),"|Float","")&amp;IF(OR($L107=TRUE,$A107=0,MOD($A107,ChapterTable!$S$20)&lt;&gt;0),"","보스")&amp;"인게임누적합배수",ChapterTable!$S:$T,2,0)*C107)
  )
  )
  )
)</f>
        <v>378</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(VLOOKUP(SUBSTITUTE(SUBSTITUTE(F$1,"standard",""),"|Float","")&amp;IF(OR($L107=TRUE,$A107=0,MOD($A107,ChapterTable!$S$20)&lt;&gt;0),"","보스")&amp;"인게임누적곱배수",ChapterTable!$S:$T,2,0)^D107
    +VLOOKUP(SUBSTITUTE(SUBSTITUTE(F$1,"standard",""),"|Float","")&amp;IF(OR($L107=TRUE,$A107=0,MOD($A107,ChapterTable!$S$20)&lt;&gt;0),"","보스")&amp;"인게임누적합배수",ChapterTable!$S:$T,2,0)*D107)
  )
  )
  )
)</f>
        <v>129.375</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7"/>
        <v>3</v>
      </c>
      <c r="Q107">
        <f t="shared" si="8"/>
        <v>3</v>
      </c>
      <c r="R107" t="b">
        <f t="shared" ca="1" si="6"/>
        <v>0</v>
      </c>
      <c r="T107" t="b">
        <f t="shared" ca="1" si="9"/>
        <v>0</v>
      </c>
      <c r="U107" t="s">
        <v>655</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
      </c>
      <c r="AE107" t="str">
        <f>IF(ISBLANK(AD107),"",IF(ISERROR(VLOOKUP(AD107,[3]DropTable!$A:$A,1,0)),"드랍없음",""))</f>
        <v/>
      </c>
      <c r="AH107">
        <v>1.5</v>
      </c>
      <c r="AI107">
        <f t="shared" si="10"/>
        <v>0.33333333333333331</v>
      </c>
    </row>
    <row r="108" spans="1:35"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OFFSET(E108,-$B108+IF($L108,1,0),0)*IF($B108&gt;OFFSET($B108,1,0),ChapterTable!$S$17,1)*
    (VLOOKUP(SUBSTITUTE(SUBSTITUTE(E$1,"standard",""),"|Float","")&amp;IF(OR($L108=TRUE,$A108=0,MOD($A108,ChapterTable!$S$20)&lt;&gt;0),"","보스")&amp;"인게임누적곱배수",ChapterTable!$S:$T,2,0)^C108
    +VLOOKUP(SUBSTITUTE(SUBSTITUTE(E$1,"standard",""),"|Float","")&amp;IF(OR($L108=TRUE,$A108=0,MOD($A108,ChapterTable!$S$20)&lt;&gt;0),"","보스")&amp;"인게임누적합배수",ChapterTable!$S:$T,2,0)*C108)
  )
  )
  )
)</f>
        <v>378</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(VLOOKUP(SUBSTITUTE(SUBSTITUTE(F$1,"standard",""),"|Float","")&amp;IF(OR($L108=TRUE,$A108=0,MOD($A108,ChapterTable!$S$20)&lt;&gt;0),"","보스")&amp;"인게임누적곱배수",ChapterTable!$S:$T,2,0)^D108
    +VLOOKUP(SUBSTITUTE(SUBSTITUTE(F$1,"standard",""),"|Float","")&amp;IF(OR($L108=TRUE,$A108=0,MOD($A108,ChapterTable!$S$20)&lt;&gt;0),"","보스")&amp;"인게임누적합배수",ChapterTable!$S:$T,2,0)*D108)
  )
  )
  )
)</f>
        <v>129.375</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7"/>
        <v>3</v>
      </c>
      <c r="Q108">
        <f t="shared" si="8"/>
        <v>3</v>
      </c>
      <c r="R108" t="b">
        <f t="shared" ca="1" si="6"/>
        <v>0</v>
      </c>
      <c r="T108" t="b">
        <f t="shared" ca="1" si="9"/>
        <v>0</v>
      </c>
      <c r="U108" t="s">
        <v>656</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
      </c>
      <c r="AE108" t="str">
        <f>IF(ISBLANK(AD108),"",IF(ISERROR(VLOOKUP(AD108,[3]DropTable!$A:$A,1,0)),"드랍없음",""))</f>
        <v/>
      </c>
      <c r="AH108">
        <v>1.5</v>
      </c>
      <c r="AI108">
        <f t="shared" si="10"/>
        <v>0.33333333333333331</v>
      </c>
    </row>
    <row r="109" spans="1:35"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OFFSET(E109,-$B109+IF($L109,1,0),0)*IF($B109&gt;OFFSET($B109,1,0),ChapterTable!$S$17,1)*
    (VLOOKUP(SUBSTITUTE(SUBSTITUTE(E$1,"standard",""),"|Float","")&amp;IF(OR($L109=TRUE,$A109=0,MOD($A109,ChapterTable!$S$20)&lt;&gt;0),"","보스")&amp;"인게임누적곱배수",ChapterTable!$S:$T,2,0)^C109
    +VLOOKUP(SUBSTITUTE(SUBSTITUTE(E$1,"standard",""),"|Float","")&amp;IF(OR($L109=TRUE,$A109=0,MOD($A109,ChapterTable!$S$20)&lt;&gt;0),"","보스")&amp;"인게임누적합배수",ChapterTable!$S:$T,2,0)*C109)
  )
  )
  )
)</f>
        <v>378</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(VLOOKUP(SUBSTITUTE(SUBSTITUTE(F$1,"standard",""),"|Float","")&amp;IF(OR($L109=TRUE,$A109=0,MOD($A109,ChapterTable!$S$20)&lt;&gt;0),"","보스")&amp;"인게임누적곱배수",ChapterTable!$S:$T,2,0)^D109
    +VLOOKUP(SUBSTITUTE(SUBSTITUTE(F$1,"standard",""),"|Float","")&amp;IF(OR($L109=TRUE,$A109=0,MOD($A109,ChapterTable!$S$20)&lt;&gt;0),"","보스")&amp;"인게임누적합배수",ChapterTable!$S:$T,2,0)*D109)
  )
  )
  )
)</f>
        <v>129.375</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7"/>
        <v>11</v>
      </c>
      <c r="Q109">
        <f t="shared" si="8"/>
        <v>11</v>
      </c>
      <c r="R109" t="b">
        <f t="shared" ca="1" si="6"/>
        <v>0</v>
      </c>
      <c r="T109" t="b">
        <f t="shared" ca="1" si="9"/>
        <v>0</v>
      </c>
      <c r="V109" t="str">
        <f>IF(ISBLANK(U109),"",IF(ISERROR(VLOOKUP(U109,MapTable!$A:$A,1,0)),"맵없음",""))</f>
        <v/>
      </c>
      <c r="W109" t="s">
        <v>592</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
      </c>
      <c r="AE109" t="str">
        <f>IF(ISBLANK(AD109),"",IF(ISERROR(VLOOKUP(AD109,[3]DropTable!$A:$A,1,0)),"드랍없음",""))</f>
        <v/>
      </c>
      <c r="AH109">
        <v>1.5</v>
      </c>
      <c r="AI109">
        <f t="shared" si="10"/>
        <v>0.33333333333333331</v>
      </c>
    </row>
    <row r="110" spans="1:35"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OFFSET(E110,-$B110+IF($L110,1,0),0)*IF($B110&gt;OFFSET($B110,1,0),ChapterTable!$S$17,1)*
    (VLOOKUP(SUBSTITUTE(SUBSTITUTE(E$1,"standard",""),"|Float","")&amp;IF(OR($L110=TRUE,$A110=0,MOD($A110,ChapterTable!$S$20)&lt;&gt;0),"","보스")&amp;"인게임누적곱배수",ChapterTable!$S:$T,2,0)^C110
    +VLOOKUP(SUBSTITUTE(SUBSTITUTE(E$1,"standard",""),"|Float","")&amp;IF(OR($L110=TRUE,$A110=0,MOD($A110,ChapterTable!$S$20)&lt;&gt;0),"","보스")&amp;"인게임누적합배수",ChapterTable!$S:$T,2,0)*C110)
  )
  )
  )
)</f>
        <v>432</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(VLOOKUP(SUBSTITUTE(SUBSTITUTE(F$1,"standard",""),"|Float","")&amp;IF(OR($L110=TRUE,$A110=0,MOD($A110,ChapterTable!$S$20)&lt;&gt;0),"","보스")&amp;"인게임누적곱배수",ChapterTable!$S:$T,2,0)^D110
    +VLOOKUP(SUBSTITUTE(SUBSTITUTE(F$1,"standard",""),"|Float","")&amp;IF(OR($L110=TRUE,$A110=0,MOD($A110,ChapterTable!$S$20)&lt;&gt;0),"","보스")&amp;"인게임누적합배수",ChapterTable!$S:$T,2,0)*D110)
  )
  )
  )
)</f>
        <v>129.375</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7"/>
        <v>3</v>
      </c>
      <c r="Q110">
        <f t="shared" si="8"/>
        <v>3</v>
      </c>
      <c r="R110" t="b">
        <f t="shared" ca="1" si="6"/>
        <v>0</v>
      </c>
      <c r="T110" t="b">
        <f t="shared" ca="1" si="9"/>
        <v>0</v>
      </c>
      <c r="U110" t="s">
        <v>657</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
      </c>
      <c r="AE110" t="str">
        <f>IF(ISBLANK(AD110),"",IF(ISERROR(VLOOKUP(AD110,[3]DropTable!$A:$A,1,0)),"드랍없음",""))</f>
        <v/>
      </c>
      <c r="AH110">
        <v>1.5</v>
      </c>
      <c r="AI110">
        <f t="shared" si="10"/>
        <v>0.33333333333333331</v>
      </c>
    </row>
    <row r="111" spans="1:35"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OFFSET(E111,-$B111+IF($L111,1,0),0)*IF($B111&gt;OFFSET($B111,1,0),ChapterTable!$S$17,1)*
    (VLOOKUP(SUBSTITUTE(SUBSTITUTE(E$1,"standard",""),"|Float","")&amp;IF(OR($L111=TRUE,$A111=0,MOD($A111,ChapterTable!$S$20)&lt;&gt;0),"","보스")&amp;"인게임누적곱배수",ChapterTable!$S:$T,2,0)^C111
    +VLOOKUP(SUBSTITUTE(SUBSTITUTE(E$1,"standard",""),"|Float","")&amp;IF(OR($L111=TRUE,$A111=0,MOD($A111,ChapterTable!$S$20)&lt;&gt;0),"","보스")&amp;"인게임누적합배수",ChapterTable!$S:$T,2,0)*C111)
  )
  )
  )
)</f>
        <v>432</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(VLOOKUP(SUBSTITUTE(SUBSTITUTE(F$1,"standard",""),"|Float","")&amp;IF(OR($L111=TRUE,$A111=0,MOD($A111,ChapterTable!$S$20)&lt;&gt;0),"","보스")&amp;"인게임누적곱배수",ChapterTable!$S:$T,2,0)^D111
    +VLOOKUP(SUBSTITUTE(SUBSTITUTE(F$1,"standard",""),"|Float","")&amp;IF(OR($L111=TRUE,$A111=0,MOD($A111,ChapterTable!$S$20)&lt;&gt;0),"","보스")&amp;"인게임누적합배수",ChapterTable!$S:$T,2,0)*D111)
  )
  )
  )
)</f>
        <v>129.375</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7"/>
        <v>3</v>
      </c>
      <c r="Q111">
        <f t="shared" si="8"/>
        <v>3</v>
      </c>
      <c r="R111" t="b">
        <f t="shared" ca="1" si="6"/>
        <v>0</v>
      </c>
      <c r="T111" t="b">
        <f t="shared" ca="1" si="9"/>
        <v>0</v>
      </c>
      <c r="U111" t="s">
        <v>658</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
      </c>
      <c r="AE111" t="str">
        <f>IF(ISBLANK(AD111),"",IF(ISERROR(VLOOKUP(AD111,[3]DropTable!$A:$A,1,0)),"드랍없음",""))</f>
        <v/>
      </c>
      <c r="AH111">
        <v>1.5</v>
      </c>
      <c r="AI111">
        <f t="shared" si="10"/>
        <v>0.33333333333333331</v>
      </c>
    </row>
    <row r="112" spans="1:35"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OFFSET(E112,-$B112+IF($L112,1,0),0)*IF($B112&gt;OFFSET($B112,1,0),ChapterTable!$S$17,1)*
    (VLOOKUP(SUBSTITUTE(SUBSTITUTE(E$1,"standard",""),"|Float","")&amp;IF(OR($L112=TRUE,$A112=0,MOD($A112,ChapterTable!$S$20)&lt;&gt;0),"","보스")&amp;"인게임누적곱배수",ChapterTable!$S:$T,2,0)^C112
    +VLOOKUP(SUBSTITUTE(SUBSTITUTE(E$1,"standard",""),"|Float","")&amp;IF(OR($L112=TRUE,$A112=0,MOD($A112,ChapterTable!$S$20)&lt;&gt;0),"","보스")&amp;"인게임누적합배수",ChapterTable!$S:$T,2,0)*C112)
  )
  )
  )
)</f>
        <v>432</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(VLOOKUP(SUBSTITUTE(SUBSTITUTE(F$1,"standard",""),"|Float","")&amp;IF(OR($L112=TRUE,$A112=0,MOD($A112,ChapterTable!$S$20)&lt;&gt;0),"","보스")&amp;"인게임누적곱배수",ChapterTable!$S:$T,2,0)^D112
    +VLOOKUP(SUBSTITUTE(SUBSTITUTE(F$1,"standard",""),"|Float","")&amp;IF(OR($L112=TRUE,$A112=0,MOD($A112,ChapterTable!$S$20)&lt;&gt;0),"","보스")&amp;"인게임누적합배수",ChapterTable!$S:$T,2,0)*D112)
  )
  )
  )
)</f>
        <v>129.375</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7"/>
        <v>3</v>
      </c>
      <c r="Q112">
        <f t="shared" si="8"/>
        <v>3</v>
      </c>
      <c r="R112" t="b">
        <f t="shared" ca="1" si="6"/>
        <v>0</v>
      </c>
      <c r="T112" t="b">
        <f t="shared" ca="1" si="9"/>
        <v>0</v>
      </c>
      <c r="U112" t="s">
        <v>659</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
      </c>
      <c r="AE112" t="str">
        <f>IF(ISBLANK(AD112),"",IF(ISERROR(VLOOKUP(AD112,[3]DropTable!$A:$A,1,0)),"드랍없음",""))</f>
        <v/>
      </c>
      <c r="AH112">
        <v>1.5</v>
      </c>
      <c r="AI112">
        <f t="shared" si="10"/>
        <v>0.33333333333333331</v>
      </c>
    </row>
    <row r="113" spans="1:35"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OFFSET(E113,-$B113+IF($L113,1,0),0)*IF($B113&gt;OFFSET($B113,1,0),ChapterTable!$S$17,1)*
    (VLOOKUP(SUBSTITUTE(SUBSTITUTE(E$1,"standard",""),"|Float","")&amp;IF(OR($L113=TRUE,$A113=0,MOD($A113,ChapterTable!$S$20)&lt;&gt;0),"","보스")&amp;"인게임누적곱배수",ChapterTable!$S:$T,2,0)^C113
    +VLOOKUP(SUBSTITUTE(SUBSTITUTE(E$1,"standard",""),"|Float","")&amp;IF(OR($L113=TRUE,$A113=0,MOD($A113,ChapterTable!$S$20)&lt;&gt;0),"","보스")&amp;"인게임누적합배수",ChapterTable!$S:$T,2,0)*C113)
  )
  )
  )
)</f>
        <v>432</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(VLOOKUP(SUBSTITUTE(SUBSTITUTE(F$1,"standard",""),"|Float","")&amp;IF(OR($L113=TRUE,$A113=0,MOD($A113,ChapterTable!$S$20)&lt;&gt;0),"","보스")&amp;"인게임누적곱배수",ChapterTable!$S:$T,2,0)^D113
    +VLOOKUP(SUBSTITUTE(SUBSTITUTE(F$1,"standard",""),"|Float","")&amp;IF(OR($L113=TRUE,$A113=0,MOD($A113,ChapterTable!$S$20)&lt;&gt;0),"","보스")&amp;"인게임누적합배수",ChapterTable!$S:$T,2,0)*D113)
  )
  )
  )
)</f>
        <v>129.375</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7"/>
        <v>93</v>
      </c>
      <c r="Q113">
        <f t="shared" si="8"/>
        <v>93</v>
      </c>
      <c r="R113" t="b">
        <f t="shared" ca="1" si="6"/>
        <v>1</v>
      </c>
      <c r="T113" t="b">
        <f t="shared" ca="1" si="9"/>
        <v>1</v>
      </c>
      <c r="U113" t="s">
        <v>660</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
      </c>
      <c r="AE113" t="str">
        <f>IF(ISBLANK(AD113),"",IF(ISERROR(VLOOKUP(AD113,[3]DropTable!$A:$A,1,0)),"드랍없음",""))</f>
        <v/>
      </c>
      <c r="AH113">
        <v>1.5</v>
      </c>
      <c r="AI113">
        <f t="shared" si="10"/>
        <v>0.33333333333333331</v>
      </c>
    </row>
    <row r="114" spans="1:35"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
  )
  )
  )
)</f>
        <v>432</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(VLOOKUP(SUBSTITUTE(SUBSTITUTE(F$1,"standard",""),"|Float","")&amp;IF(OR($L114=TRUE,$A114=0,MOD($A114,ChapterTable!$S$20)&lt;&gt;0),"","보스")&amp;"인게임누적곱배수",ChapterTable!$S:$T,2,0)^D114
    +VLOOKUP(SUBSTITUTE(SUBSTITUTE(F$1,"standard",""),"|Float","")&amp;IF(OR($L114=TRUE,$A114=0,MOD($A114,ChapterTable!$S$20)&lt;&gt;0),"","보스")&amp;"인게임누적합배수",ChapterTable!$S:$T,2,0)*D114)
  )
  )
  )
)</f>
        <v>129.375</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7"/>
        <v>21</v>
      </c>
      <c r="P114">
        <v>22</v>
      </c>
      <c r="Q114">
        <f t="shared" si="8"/>
        <v>22</v>
      </c>
      <c r="R114" t="b">
        <f t="shared" ca="1" si="6"/>
        <v>0</v>
      </c>
      <c r="T114" t="b">
        <f t="shared" ca="1" si="9"/>
        <v>0</v>
      </c>
      <c r="U114" t="s">
        <v>602</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B114">
        <v>1003</v>
      </c>
      <c r="AC114" t="str">
        <f>IF(ISBLANK(AB114),"",IF(ISERROR(VLOOKUP(AB114,[3]DropTable!$A:$A,1,0)),"드랍없음",""))</f>
        <v/>
      </c>
      <c r="AD114">
        <v>5003</v>
      </c>
      <c r="AE114" t="str">
        <f>IF(ISBLANK(AD114),"",IF(ISERROR(VLOOKUP(AD114,[3]DropTable!$A:$A,1,0)),"드랍없음",""))</f>
        <v/>
      </c>
      <c r="AF114">
        <f ca="1">1.25*IF($B114&gt;OFFSET($B114,1,0),ChapterTable!$S$17,1)*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f>
        <v>2</v>
      </c>
      <c r="AG114">
        <f ca="1">35/AF114</f>
        <v>17.5</v>
      </c>
      <c r="AH114">
        <v>1.5</v>
      </c>
      <c r="AI114">
        <f t="shared" si="10"/>
        <v>0.33333333333333331</v>
      </c>
    </row>
    <row r="115" spans="1:35"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OFFSET(E115,-$B115+IF($L115,1,0),0)*IF($B115&gt;OFFSET($B115,1,0),ChapterTable!$S$17,1)*
    (VLOOKUP(SUBSTITUTE(SUBSTITUTE(E$1,"standard",""),"|Float","")&amp;IF(OR($L115=TRUE,$A115=0,MOD($A115,ChapterTable!$S$20)&lt;&gt;0),"","보스")&amp;"인게임누적곱배수",ChapterTable!$S:$T,2,0)^C115
    +VLOOKUP(SUBSTITUTE(SUBSTITUTE(E$1,"standard",""),"|Float","")&amp;IF(OR($L115=TRUE,$A115=0,MOD($A115,ChapterTable!$S$20)&lt;&gt;0),"","보스")&amp;"인게임누적합배수",ChapterTable!$S:$T,2,0)*C115)
  )
  )
  )
)</f>
        <v>432</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(VLOOKUP(SUBSTITUTE(SUBSTITUTE(F$1,"standard",""),"|Float","")&amp;IF(OR($L115=TRUE,$A115=0,MOD($A115,ChapterTable!$S$20)&lt;&gt;0),"","보스")&amp;"인게임누적곱배수",ChapterTable!$S:$T,2,0)^D115
    +VLOOKUP(SUBSTITUTE(SUBSTITUTE(F$1,"standard",""),"|Float","")&amp;IF(OR($L115=TRUE,$A115=0,MOD($A115,ChapterTable!$S$20)&lt;&gt;0),"","보스")&amp;"인게임누적합배수",ChapterTable!$S:$T,2,0)*D115)
  )
  )
  )
)</f>
        <v>137.8125</v>
      </c>
      <c r="G115" t="s">
        <v>740</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7"/>
        <v>4</v>
      </c>
      <c r="Q115">
        <f t="shared" si="8"/>
        <v>4</v>
      </c>
      <c r="R115" t="b">
        <f t="shared" ca="1" si="6"/>
        <v>0</v>
      </c>
      <c r="T115" t="b">
        <f t="shared" ca="1" si="9"/>
        <v>0</v>
      </c>
      <c r="U115" t="s">
        <v>661</v>
      </c>
      <c r="V115" t="str">
        <f>IF(ISBLANK(U115),"",IF(ISERROR(VLOOKUP(U115,MapTable!$A:$A,1,0)),"맵없음",""))</f>
        <v/>
      </c>
      <c r="W115" t="s">
        <v>687</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
      </c>
      <c r="AE115" t="str">
        <f>IF(ISBLANK(AD115),"",IF(ISERROR(VLOOKUP(AD115,[3]DropTable!$A:$A,1,0)),"드랍없음",""))</f>
        <v/>
      </c>
      <c r="AH115">
        <v>1.5</v>
      </c>
      <c r="AI115">
        <f t="shared" si="10"/>
        <v>0.25</v>
      </c>
    </row>
    <row r="116" spans="1:35"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OFFSET(E116,-$B116+IF($L116,1,0),0)*IF($B116&gt;OFFSET($B116,1,0),ChapterTable!$S$17,1)*
    (VLOOKUP(SUBSTITUTE(SUBSTITUTE(E$1,"standard",""),"|Float","")&amp;IF(OR($L116=TRUE,$A116=0,MOD($A116,ChapterTable!$S$20)&lt;&gt;0),"","보스")&amp;"인게임누적곱배수",ChapterTable!$S:$T,2,0)^C116
    +VLOOKUP(SUBSTITUTE(SUBSTITUTE(E$1,"standard",""),"|Float","")&amp;IF(OR($L116=TRUE,$A116=0,MOD($A116,ChapterTable!$S$20)&lt;&gt;0),"","보스")&amp;"인게임누적합배수",ChapterTable!$S:$T,2,0)*C116)
  )
  )
  )
)</f>
        <v>432</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(VLOOKUP(SUBSTITUTE(SUBSTITUTE(F$1,"standard",""),"|Float","")&amp;IF(OR($L116=TRUE,$A116=0,MOD($A116,ChapterTable!$S$20)&lt;&gt;0),"","보스")&amp;"인게임누적곱배수",ChapterTable!$S:$T,2,0)^D116
    +VLOOKUP(SUBSTITUTE(SUBSTITUTE(F$1,"standard",""),"|Float","")&amp;IF(OR($L116=TRUE,$A116=0,MOD($A116,ChapterTable!$S$20)&lt;&gt;0),"","보스")&amp;"인게임누적합배수",ChapterTable!$S:$T,2,0)*D116)
  )
  )
  )
)</f>
        <v>137.8125</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7"/>
        <v>4</v>
      </c>
      <c r="Q116">
        <f t="shared" si="8"/>
        <v>4</v>
      </c>
      <c r="R116" t="b">
        <f t="shared" ca="1" si="6"/>
        <v>0</v>
      </c>
      <c r="T116" t="b">
        <f t="shared" ca="1" si="9"/>
        <v>0</v>
      </c>
      <c r="U116" t="s">
        <v>662</v>
      </c>
      <c r="V116" t="str">
        <f>IF(ISBLANK(U116),"",IF(ISERROR(VLOOKUP(U116,MapTable!$A:$A,1,0)),"맵없음",""))</f>
        <v/>
      </c>
      <c r="W116" t="s">
        <v>692</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
      </c>
      <c r="AE116" t="str">
        <f>IF(ISBLANK(AD116),"",IF(ISERROR(VLOOKUP(AD116,[3]DropTable!$A:$A,1,0)),"드랍없음",""))</f>
        <v/>
      </c>
      <c r="AH116">
        <v>1.5</v>
      </c>
      <c r="AI116">
        <f t="shared" si="10"/>
        <v>0.25</v>
      </c>
    </row>
    <row r="117" spans="1:35"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OFFSET(E117,-$B117+IF($L117,1,0),0)*IF($B117&gt;OFFSET($B117,1,0),ChapterTable!$S$17,1)*
    (VLOOKUP(SUBSTITUTE(SUBSTITUTE(E$1,"standard",""),"|Float","")&amp;IF(OR($L117=TRUE,$A117=0,MOD($A117,ChapterTable!$S$20)&lt;&gt;0),"","보스")&amp;"인게임누적곱배수",ChapterTable!$S:$T,2,0)^C117
    +VLOOKUP(SUBSTITUTE(SUBSTITUTE(E$1,"standard",""),"|Float","")&amp;IF(OR($L117=TRUE,$A117=0,MOD($A117,ChapterTable!$S$20)&lt;&gt;0),"","보스")&amp;"인게임누적합배수",ChapterTable!$S:$T,2,0)*C117)
  )
  )
  )
)</f>
        <v>432</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(VLOOKUP(SUBSTITUTE(SUBSTITUTE(F$1,"standard",""),"|Float","")&amp;IF(OR($L117=TRUE,$A117=0,MOD($A117,ChapterTable!$S$20)&lt;&gt;0),"","보스")&amp;"인게임누적곱배수",ChapterTable!$S:$T,2,0)^D117
    +VLOOKUP(SUBSTITUTE(SUBSTITUTE(F$1,"standard",""),"|Float","")&amp;IF(OR($L117=TRUE,$A117=0,MOD($A117,ChapterTable!$S$20)&lt;&gt;0),"","보스")&amp;"인게임누적합배수",ChapterTable!$S:$T,2,0)*D117)
  )
  )
  )
)</f>
        <v>137.8125</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7"/>
        <v>4</v>
      </c>
      <c r="Q117">
        <f t="shared" si="8"/>
        <v>4</v>
      </c>
      <c r="R117" t="b">
        <f t="shared" ca="1" si="6"/>
        <v>0</v>
      </c>
      <c r="T117" t="b">
        <f t="shared" ca="1" si="9"/>
        <v>0</v>
      </c>
      <c r="U117" t="s">
        <v>663</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
      </c>
      <c r="AE117" t="str">
        <f>IF(ISBLANK(AD117),"",IF(ISERROR(VLOOKUP(AD117,[3]DropTable!$A:$A,1,0)),"드랍없음",""))</f>
        <v/>
      </c>
      <c r="AH117">
        <v>1.5</v>
      </c>
      <c r="AI117">
        <f t="shared" si="10"/>
        <v>0.25</v>
      </c>
    </row>
    <row r="118" spans="1:35"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OFFSET(E118,-$B118+IF($L118,1,0),0)*IF($B118&gt;OFFSET($B118,1,0),ChapterTable!$S$17,1)*
    (VLOOKUP(SUBSTITUTE(SUBSTITUTE(E$1,"standard",""),"|Float","")&amp;IF(OR($L118=TRUE,$A118=0,MOD($A118,ChapterTable!$S$20)&lt;&gt;0),"","보스")&amp;"인게임누적곱배수",ChapterTable!$S:$T,2,0)^C118
    +VLOOKUP(SUBSTITUTE(SUBSTITUTE(E$1,"standard",""),"|Float","")&amp;IF(OR($L118=TRUE,$A118=0,MOD($A118,ChapterTable!$S$20)&lt;&gt;0),"","보스")&amp;"인게임누적합배수",ChapterTable!$S:$T,2,0)*C118)
  )
  )
  )
)</f>
        <v>432</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(VLOOKUP(SUBSTITUTE(SUBSTITUTE(F$1,"standard",""),"|Float","")&amp;IF(OR($L118=TRUE,$A118=0,MOD($A118,ChapterTable!$S$20)&lt;&gt;0),"","보스")&amp;"인게임누적곱배수",ChapterTable!$S:$T,2,0)^D118
    +VLOOKUP(SUBSTITUTE(SUBSTITUTE(F$1,"standard",""),"|Float","")&amp;IF(OR($L118=TRUE,$A118=0,MOD($A118,ChapterTable!$S$20)&lt;&gt;0),"","보스")&amp;"인게임누적합배수",ChapterTable!$S:$T,2,0)*D118)
  )
  )
  )
)</f>
        <v>137.8125</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7"/>
        <v>4</v>
      </c>
      <c r="Q118">
        <f t="shared" si="8"/>
        <v>4</v>
      </c>
      <c r="R118" t="b">
        <f t="shared" ca="1" si="6"/>
        <v>0</v>
      </c>
      <c r="T118" t="b">
        <f t="shared" ca="1" si="9"/>
        <v>0</v>
      </c>
      <c r="U118" t="s">
        <v>664</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
      </c>
      <c r="AE118" t="str">
        <f>IF(ISBLANK(AD118),"",IF(ISERROR(VLOOKUP(AD118,[3]DropTable!$A:$A,1,0)),"드랍없음",""))</f>
        <v/>
      </c>
      <c r="AH118">
        <v>1.5</v>
      </c>
      <c r="AI118">
        <f t="shared" si="10"/>
        <v>0.25</v>
      </c>
    </row>
    <row r="119" spans="1:35"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OFFSET(E119,-$B119+IF($L119,1,0),0)*IF($B119&gt;OFFSET($B119,1,0),ChapterTable!$S$17,1)*
    (VLOOKUP(SUBSTITUTE(SUBSTITUTE(E$1,"standard",""),"|Float","")&amp;IF(OR($L119=TRUE,$A119=0,MOD($A119,ChapterTable!$S$20)&lt;&gt;0),"","보스")&amp;"인게임누적곱배수",ChapterTable!$S:$T,2,0)^C119
    +VLOOKUP(SUBSTITUTE(SUBSTITUTE(E$1,"standard",""),"|Float","")&amp;IF(OR($L119=TRUE,$A119=0,MOD($A119,ChapterTable!$S$20)&lt;&gt;0),"","보스")&amp;"인게임누적합배수",ChapterTable!$S:$T,2,0)*C119)
  )
  )
  )
)</f>
        <v>432</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(VLOOKUP(SUBSTITUTE(SUBSTITUTE(F$1,"standard",""),"|Float","")&amp;IF(OR($L119=TRUE,$A119=0,MOD($A119,ChapterTable!$S$20)&lt;&gt;0),"","보스")&amp;"인게임누적곱배수",ChapterTable!$S:$T,2,0)^D119
    +VLOOKUP(SUBSTITUTE(SUBSTITUTE(F$1,"standard",""),"|Float","")&amp;IF(OR($L119=TRUE,$A119=0,MOD($A119,ChapterTable!$S$20)&lt;&gt;0),"","보스")&amp;"인게임누적합배수",ChapterTable!$S:$T,2,0)*D119)
  )
  )
  )
)</f>
        <v>137.8125</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7"/>
        <v>11</v>
      </c>
      <c r="P119">
        <v>12</v>
      </c>
      <c r="Q119">
        <f t="shared" si="8"/>
        <v>12</v>
      </c>
      <c r="R119" t="b">
        <f t="shared" ca="1" si="6"/>
        <v>0</v>
      </c>
      <c r="T119" t="b">
        <f t="shared" ca="1" si="9"/>
        <v>0</v>
      </c>
      <c r="V119" t="str">
        <f>IF(ISBLANK(U119),"",IF(ISERROR(VLOOKUP(U119,MapTable!$A:$A,1,0)),"맵없음",""))</f>
        <v/>
      </c>
      <c r="W119" t="s">
        <v>594</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
      </c>
      <c r="AE119" t="str">
        <f>IF(ISBLANK(AD119),"",IF(ISERROR(VLOOKUP(AD119,[3]DropTable!$A:$A,1,0)),"드랍없음",""))</f>
        <v/>
      </c>
      <c r="AH119">
        <v>1.5</v>
      </c>
      <c r="AI119">
        <f t="shared" si="10"/>
        <v>0.25</v>
      </c>
    </row>
    <row r="120" spans="1:35"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OFFSET(E120,-$B120+IF($L120,1,0),0)*IF($B120&gt;OFFSET($B120,1,0),ChapterTable!$S$17,1)*
    (VLOOKUP(SUBSTITUTE(SUBSTITUTE(E$1,"standard",""),"|Float","")&amp;IF(OR($L120=TRUE,$A120=0,MOD($A120,ChapterTable!$S$20)&lt;&gt;0),"","보스")&amp;"인게임누적곱배수",ChapterTable!$S:$T,2,0)^C120
    +VLOOKUP(SUBSTITUTE(SUBSTITUTE(E$1,"standard",""),"|Float","")&amp;IF(OR($L120=TRUE,$A120=0,MOD($A120,ChapterTable!$S$20)&lt;&gt;0),"","보스")&amp;"인게임누적합배수",ChapterTable!$S:$T,2,0)*C120)
  )
  )
  )
)</f>
        <v>486</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(VLOOKUP(SUBSTITUTE(SUBSTITUTE(F$1,"standard",""),"|Float","")&amp;IF(OR($L120=TRUE,$A120=0,MOD($A120,ChapterTable!$S$20)&lt;&gt;0),"","보스")&amp;"인게임누적곱배수",ChapterTable!$S:$T,2,0)^D120
    +VLOOKUP(SUBSTITUTE(SUBSTITUTE(F$1,"standard",""),"|Float","")&amp;IF(OR($L120=TRUE,$A120=0,MOD($A120,ChapterTable!$S$20)&lt;&gt;0),"","보스")&amp;"인게임누적합배수",ChapterTable!$S:$T,2,0)*D120)
  )
  )
  )
)</f>
        <v>137.8125</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7"/>
        <v>4</v>
      </c>
      <c r="Q120">
        <f t="shared" si="8"/>
        <v>4</v>
      </c>
      <c r="R120" t="b">
        <f t="shared" ca="1" si="6"/>
        <v>0</v>
      </c>
      <c r="T120" t="b">
        <f t="shared" ca="1" si="9"/>
        <v>0</v>
      </c>
      <c r="U120" t="s">
        <v>665</v>
      </c>
      <c r="V120" t="str">
        <f>IF(ISBLANK(U120),"",IF(ISERROR(VLOOKUP(U120,MapTable!$A:$A,1,0)),"맵없음",""))</f>
        <v/>
      </c>
      <c r="W120" t="s">
        <v>697</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
      </c>
      <c r="AE120" t="str">
        <f>IF(ISBLANK(AD120),"",IF(ISERROR(VLOOKUP(AD120,[3]DropTable!$A:$A,1,0)),"드랍없음",""))</f>
        <v/>
      </c>
      <c r="AH120">
        <v>1.5</v>
      </c>
      <c r="AI120">
        <f t="shared" si="10"/>
        <v>0.25</v>
      </c>
    </row>
    <row r="121" spans="1:35"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OFFSET(E121,-$B121+IF($L121,1,0),0)*IF($B121&gt;OFFSET($B121,1,0),ChapterTable!$S$17,1)*
    (VLOOKUP(SUBSTITUTE(SUBSTITUTE(E$1,"standard",""),"|Float","")&amp;IF(OR($L121=TRUE,$A121=0,MOD($A121,ChapterTable!$S$20)&lt;&gt;0),"","보스")&amp;"인게임누적곱배수",ChapterTable!$S:$T,2,0)^C121
    +VLOOKUP(SUBSTITUTE(SUBSTITUTE(E$1,"standard",""),"|Float","")&amp;IF(OR($L121=TRUE,$A121=0,MOD($A121,ChapterTable!$S$20)&lt;&gt;0),"","보스")&amp;"인게임누적합배수",ChapterTable!$S:$T,2,0)*C121)
  )
  )
  )
)</f>
        <v>486</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(VLOOKUP(SUBSTITUTE(SUBSTITUTE(F$1,"standard",""),"|Float","")&amp;IF(OR($L121=TRUE,$A121=0,MOD($A121,ChapterTable!$S$20)&lt;&gt;0),"","보스")&amp;"인게임누적곱배수",ChapterTable!$S:$T,2,0)^D121
    +VLOOKUP(SUBSTITUTE(SUBSTITUTE(F$1,"standard",""),"|Float","")&amp;IF(OR($L121=TRUE,$A121=0,MOD($A121,ChapterTable!$S$20)&lt;&gt;0),"","보스")&amp;"인게임누적합배수",ChapterTable!$S:$T,2,0)*D121)
  )
  )
  )
)</f>
        <v>137.8125</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7"/>
        <v>4</v>
      </c>
      <c r="Q121">
        <f t="shared" si="8"/>
        <v>4</v>
      </c>
      <c r="R121" t="b">
        <f t="shared" ca="1" si="6"/>
        <v>0</v>
      </c>
      <c r="T121" t="b">
        <f t="shared" ca="1" si="9"/>
        <v>0</v>
      </c>
      <c r="U121" t="s">
        <v>666</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
      </c>
      <c r="AE121" t="str">
        <f>IF(ISBLANK(AD121),"",IF(ISERROR(VLOOKUP(AD121,[3]DropTable!$A:$A,1,0)),"드랍없음",""))</f>
        <v/>
      </c>
      <c r="AH121">
        <v>1.5</v>
      </c>
      <c r="AI121">
        <f t="shared" si="10"/>
        <v>0.25</v>
      </c>
    </row>
    <row r="122" spans="1:35"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OFFSET(E122,-$B122+IF($L122,1,0),0)*IF($B122&gt;OFFSET($B122,1,0),ChapterTable!$S$17,1)*
    (VLOOKUP(SUBSTITUTE(SUBSTITUTE(E$1,"standard",""),"|Float","")&amp;IF(OR($L122=TRUE,$A122=0,MOD($A122,ChapterTable!$S$20)&lt;&gt;0),"","보스")&amp;"인게임누적곱배수",ChapterTable!$S:$T,2,0)^C122
    +VLOOKUP(SUBSTITUTE(SUBSTITUTE(E$1,"standard",""),"|Float","")&amp;IF(OR($L122=TRUE,$A122=0,MOD($A122,ChapterTable!$S$20)&lt;&gt;0),"","보스")&amp;"인게임누적합배수",ChapterTable!$S:$T,2,0)*C122)
  )
  )
  )
)</f>
        <v>486</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(VLOOKUP(SUBSTITUTE(SUBSTITUTE(F$1,"standard",""),"|Float","")&amp;IF(OR($L122=TRUE,$A122=0,MOD($A122,ChapterTable!$S$20)&lt;&gt;0),"","보스")&amp;"인게임누적곱배수",ChapterTable!$S:$T,2,0)^D122
    +VLOOKUP(SUBSTITUTE(SUBSTITUTE(F$1,"standard",""),"|Float","")&amp;IF(OR($L122=TRUE,$A122=0,MOD($A122,ChapterTable!$S$20)&lt;&gt;0),"","보스")&amp;"인게임누적합배수",ChapterTable!$S:$T,2,0)*D122)
  )
  )
  )
)</f>
        <v>137.8125</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7"/>
        <v>4</v>
      </c>
      <c r="Q122">
        <f t="shared" si="8"/>
        <v>4</v>
      </c>
      <c r="R122" t="b">
        <f t="shared" ca="1" si="6"/>
        <v>0</v>
      </c>
      <c r="T122" t="b">
        <f t="shared" ca="1" si="9"/>
        <v>0</v>
      </c>
      <c r="U122" t="s">
        <v>667</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
      </c>
      <c r="AE122" t="str">
        <f>IF(ISBLANK(AD122),"",IF(ISERROR(VLOOKUP(AD122,[3]DropTable!$A:$A,1,0)),"드랍없음",""))</f>
        <v/>
      </c>
      <c r="AH122">
        <v>1.5</v>
      </c>
      <c r="AI122">
        <f t="shared" si="10"/>
        <v>0.25</v>
      </c>
    </row>
    <row r="123" spans="1:35"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OFFSET(E123,-$B123+IF($L123,1,0),0)*IF($B123&gt;OFFSET($B123,1,0),ChapterTable!$S$17,1)*
    (VLOOKUP(SUBSTITUTE(SUBSTITUTE(E$1,"standard",""),"|Float","")&amp;IF(OR($L123=TRUE,$A123=0,MOD($A123,ChapterTable!$S$20)&lt;&gt;0),"","보스")&amp;"인게임누적곱배수",ChapterTable!$S:$T,2,0)^C123
    +VLOOKUP(SUBSTITUTE(SUBSTITUTE(E$1,"standard",""),"|Float","")&amp;IF(OR($L123=TRUE,$A123=0,MOD($A123,ChapterTable!$S$20)&lt;&gt;0),"","보스")&amp;"인게임누적합배수",ChapterTable!$S:$T,2,0)*C123)
  )
  )
  )
)</f>
        <v>486</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(VLOOKUP(SUBSTITUTE(SUBSTITUTE(F$1,"standard",""),"|Float","")&amp;IF(OR($L123=TRUE,$A123=0,MOD($A123,ChapterTable!$S$20)&lt;&gt;0),"","보스")&amp;"인게임누적곱배수",ChapterTable!$S:$T,2,0)^D123
    +VLOOKUP(SUBSTITUTE(SUBSTITUTE(F$1,"standard",""),"|Float","")&amp;IF(OR($L123=TRUE,$A123=0,MOD($A123,ChapterTable!$S$20)&lt;&gt;0),"","보스")&amp;"인게임누적합배수",ChapterTable!$S:$T,2,0)*D123)
  )
  )
  )
)</f>
        <v>137.8125</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7"/>
        <v>94</v>
      </c>
      <c r="Q123">
        <f t="shared" si="8"/>
        <v>94</v>
      </c>
      <c r="R123" t="b">
        <f t="shared" ca="1" si="6"/>
        <v>1</v>
      </c>
      <c r="T123" t="b">
        <f t="shared" ca="1" si="9"/>
        <v>1</v>
      </c>
      <c r="U123" t="s">
        <v>668</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
      </c>
      <c r="AE123" t="str">
        <f>IF(ISBLANK(AD123),"",IF(ISERROR(VLOOKUP(AD123,[3]DropTable!$A:$A,1,0)),"드랍없음",""))</f>
        <v/>
      </c>
      <c r="AH123">
        <v>1.5</v>
      </c>
      <c r="AI123">
        <f t="shared" si="10"/>
        <v>0.25</v>
      </c>
    </row>
    <row r="124" spans="1:35"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
  )
  )
  )
)</f>
        <v>486</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(VLOOKUP(SUBSTITUTE(SUBSTITUTE(F$1,"standard",""),"|Float","")&amp;IF(OR($L124=TRUE,$A124=0,MOD($A124,ChapterTable!$S$20)&lt;&gt;0),"","보스")&amp;"인게임누적곱배수",ChapterTable!$S:$T,2,0)^D124
    +VLOOKUP(SUBSTITUTE(SUBSTITUTE(F$1,"standard",""),"|Float","")&amp;IF(OR($L124=TRUE,$A124=0,MOD($A124,ChapterTable!$S$20)&lt;&gt;0),"","보스")&amp;"인게임누적합배수",ChapterTable!$S:$T,2,0)*D124)
  )
  )
  )
)</f>
        <v>137.8125</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7"/>
        <v>21</v>
      </c>
      <c r="P124">
        <v>23</v>
      </c>
      <c r="Q124">
        <f t="shared" si="8"/>
        <v>23</v>
      </c>
      <c r="R124" t="b">
        <f t="shared" ca="1" si="6"/>
        <v>0</v>
      </c>
      <c r="T124" t="b">
        <f t="shared" ca="1" si="9"/>
        <v>0</v>
      </c>
      <c r="U124" t="s">
        <v>604</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B124">
        <v>1004</v>
      </c>
      <c r="AC124" t="str">
        <f>IF(ISBLANK(AB124),"",IF(ISERROR(VLOOKUP(AB124,[3]DropTable!$A:$A,1,0)),"드랍없음",""))</f>
        <v/>
      </c>
      <c r="AD124">
        <v>5004</v>
      </c>
      <c r="AE124" t="str">
        <f>IF(ISBLANK(AD124),"",IF(ISERROR(VLOOKUP(AD124,[3]DropTable!$A:$A,1,0)),"드랍없음",""))</f>
        <v/>
      </c>
      <c r="AF124">
        <f ca="1">1.25*IF($B124&gt;OFFSET($B124,1,0),ChapterTable!$S$17,1)*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f>
        <v>2.25</v>
      </c>
      <c r="AG124">
        <f ca="1">35/AF124</f>
        <v>15.555555555555555</v>
      </c>
      <c r="AH124">
        <v>1.5</v>
      </c>
      <c r="AI124">
        <f t="shared" si="10"/>
        <v>0.25</v>
      </c>
    </row>
    <row r="125" spans="1:35"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OFFSET(E125,-$B125+IF($L125,1,0),0)*IF($B125&gt;OFFSET($B125,1,0),ChapterTable!$S$17,1)*
    (VLOOKUP(SUBSTITUTE(SUBSTITUTE(E$1,"standard",""),"|Float","")&amp;IF(OR($L125=TRUE,$A125=0,MOD($A125,ChapterTable!$S$20)&lt;&gt;0),"","보스")&amp;"인게임누적곱배수",ChapterTable!$S:$T,2,0)^C125
    +VLOOKUP(SUBSTITUTE(SUBSTITUTE(E$1,"standard",""),"|Float","")&amp;IF(OR($L125=TRUE,$A125=0,MOD($A125,ChapterTable!$S$20)&lt;&gt;0),"","보스")&amp;"인게임누적합배수",ChapterTable!$S:$T,2,0)*C125)
  )
  )
  )
)</f>
        <v>486</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(VLOOKUP(SUBSTITUTE(SUBSTITUTE(F$1,"standard",""),"|Float","")&amp;IF(OR($L125=TRUE,$A125=0,MOD($A125,ChapterTable!$S$20)&lt;&gt;0),"","보스")&amp;"인게임누적곱배수",ChapterTable!$S:$T,2,0)^D125
    +VLOOKUP(SUBSTITUTE(SUBSTITUTE(F$1,"standard",""),"|Float","")&amp;IF(OR($L125=TRUE,$A125=0,MOD($A125,ChapterTable!$S$20)&lt;&gt;0),"","보스")&amp;"인게임누적합배수",ChapterTable!$S:$T,2,0)*D125)
  )
  )
  )
)</f>
        <v>146.25</v>
      </c>
      <c r="G125" t="s">
        <v>741</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7"/>
        <v>5</v>
      </c>
      <c r="Q125">
        <f t="shared" si="8"/>
        <v>5</v>
      </c>
      <c r="R125" t="b">
        <f t="shared" ca="1" si="6"/>
        <v>0</v>
      </c>
      <c r="T125" t="b">
        <f t="shared" ca="1" si="9"/>
        <v>0</v>
      </c>
      <c r="U125" t="s">
        <v>669</v>
      </c>
      <c r="V125" t="str">
        <f>IF(ISBLANK(U125),"",IF(ISERROR(VLOOKUP(U125,MapTable!$A:$A,1,0)),"맵없음",""))</f>
        <v/>
      </c>
      <c r="W125" t="s">
        <v>702</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
      </c>
      <c r="AE125" t="str">
        <f>IF(ISBLANK(AD125),"",IF(ISERROR(VLOOKUP(AD125,[3]DropTable!$A:$A,1,0)),"드랍없음",""))</f>
        <v/>
      </c>
      <c r="AH125">
        <v>1.5</v>
      </c>
      <c r="AI125">
        <f t="shared" si="10"/>
        <v>0.2</v>
      </c>
    </row>
    <row r="126" spans="1:35"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OFFSET(E126,-$B126+IF($L126,1,0),0)*IF($B126&gt;OFFSET($B126,1,0),ChapterTable!$S$17,1)*
    (VLOOKUP(SUBSTITUTE(SUBSTITUTE(E$1,"standard",""),"|Float","")&amp;IF(OR($L126=TRUE,$A126=0,MOD($A126,ChapterTable!$S$20)&lt;&gt;0),"","보스")&amp;"인게임누적곱배수",ChapterTable!$S:$T,2,0)^C126
    +VLOOKUP(SUBSTITUTE(SUBSTITUTE(E$1,"standard",""),"|Float","")&amp;IF(OR($L126=TRUE,$A126=0,MOD($A126,ChapterTable!$S$20)&lt;&gt;0),"","보스")&amp;"인게임누적합배수",ChapterTable!$S:$T,2,0)*C126)
  )
  )
  )
)</f>
        <v>486</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(VLOOKUP(SUBSTITUTE(SUBSTITUTE(F$1,"standard",""),"|Float","")&amp;IF(OR($L126=TRUE,$A126=0,MOD($A126,ChapterTable!$S$20)&lt;&gt;0),"","보스")&amp;"인게임누적곱배수",ChapterTable!$S:$T,2,0)^D126
    +VLOOKUP(SUBSTITUTE(SUBSTITUTE(F$1,"standard",""),"|Float","")&amp;IF(OR($L126=TRUE,$A126=0,MOD($A126,ChapterTable!$S$20)&lt;&gt;0),"","보스")&amp;"인게임누적합배수",ChapterTable!$S:$T,2,0)*D126)
  )
  )
  )
)</f>
        <v>146.25</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7"/>
        <v>5</v>
      </c>
      <c r="Q126">
        <f t="shared" si="8"/>
        <v>5</v>
      </c>
      <c r="R126" t="b">
        <f t="shared" ca="1" si="6"/>
        <v>0</v>
      </c>
      <c r="T126" t="b">
        <f t="shared" ca="1" si="9"/>
        <v>0</v>
      </c>
      <c r="U126" t="s">
        <v>670</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
      </c>
      <c r="AE126" t="str">
        <f>IF(ISBLANK(AD126),"",IF(ISERROR(VLOOKUP(AD126,[3]DropTable!$A:$A,1,0)),"드랍없음",""))</f>
        <v/>
      </c>
      <c r="AH126">
        <v>1.5</v>
      </c>
      <c r="AI126">
        <f t="shared" si="10"/>
        <v>0.2</v>
      </c>
    </row>
    <row r="127" spans="1:35"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OFFSET(E127,-$B127+IF($L127,1,0),0)*IF($B127&gt;OFFSET($B127,1,0),ChapterTable!$S$17,1)*
    (VLOOKUP(SUBSTITUTE(SUBSTITUTE(E$1,"standard",""),"|Float","")&amp;IF(OR($L127=TRUE,$A127=0,MOD($A127,ChapterTable!$S$20)&lt;&gt;0),"","보스")&amp;"인게임누적곱배수",ChapterTable!$S:$T,2,0)^C127
    +VLOOKUP(SUBSTITUTE(SUBSTITUTE(E$1,"standard",""),"|Float","")&amp;IF(OR($L127=TRUE,$A127=0,MOD($A127,ChapterTable!$S$20)&lt;&gt;0),"","보스")&amp;"인게임누적합배수",ChapterTable!$S:$T,2,0)*C127)
  )
  )
  )
)</f>
        <v>486</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(VLOOKUP(SUBSTITUTE(SUBSTITUTE(F$1,"standard",""),"|Float","")&amp;IF(OR($L127=TRUE,$A127=0,MOD($A127,ChapterTable!$S$20)&lt;&gt;0),"","보스")&amp;"인게임누적곱배수",ChapterTable!$S:$T,2,0)^D127
    +VLOOKUP(SUBSTITUTE(SUBSTITUTE(F$1,"standard",""),"|Float","")&amp;IF(OR($L127=TRUE,$A127=0,MOD($A127,ChapterTable!$S$20)&lt;&gt;0),"","보스")&amp;"인게임누적합배수",ChapterTable!$S:$T,2,0)*D127)
  )
  )
  )
)</f>
        <v>146.25</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7"/>
        <v>5</v>
      </c>
      <c r="Q127">
        <f t="shared" si="8"/>
        <v>5</v>
      </c>
      <c r="R127" t="b">
        <f t="shared" ca="1" si="6"/>
        <v>0</v>
      </c>
      <c r="T127" t="b">
        <f t="shared" ca="1" si="9"/>
        <v>0</v>
      </c>
      <c r="U127" t="s">
        <v>671</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
      </c>
      <c r="AE127" t="str">
        <f>IF(ISBLANK(AD127),"",IF(ISERROR(VLOOKUP(AD127,[3]DropTable!$A:$A,1,0)),"드랍없음",""))</f>
        <v/>
      </c>
      <c r="AH127">
        <v>1.5</v>
      </c>
      <c r="AI127">
        <f t="shared" si="10"/>
        <v>0.2</v>
      </c>
    </row>
    <row r="128" spans="1:35"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OFFSET(E128,-$B128+IF($L128,1,0),0)*IF($B128&gt;OFFSET($B128,1,0),ChapterTable!$S$17,1)*
    (VLOOKUP(SUBSTITUTE(SUBSTITUTE(E$1,"standard",""),"|Float","")&amp;IF(OR($L128=TRUE,$A128=0,MOD($A128,ChapterTable!$S$20)&lt;&gt;0),"","보스")&amp;"인게임누적곱배수",ChapterTable!$S:$T,2,0)^C128
    +VLOOKUP(SUBSTITUTE(SUBSTITUTE(E$1,"standard",""),"|Float","")&amp;IF(OR($L128=TRUE,$A128=0,MOD($A128,ChapterTable!$S$20)&lt;&gt;0),"","보스")&amp;"인게임누적합배수",ChapterTable!$S:$T,2,0)*C128)
  )
  )
  )
)</f>
        <v>486</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(VLOOKUP(SUBSTITUTE(SUBSTITUTE(F$1,"standard",""),"|Float","")&amp;IF(OR($L128=TRUE,$A128=0,MOD($A128,ChapterTable!$S$20)&lt;&gt;0),"","보스")&amp;"인게임누적곱배수",ChapterTable!$S:$T,2,0)^D128
    +VLOOKUP(SUBSTITUTE(SUBSTITUTE(F$1,"standard",""),"|Float","")&amp;IF(OR($L128=TRUE,$A128=0,MOD($A128,ChapterTable!$S$20)&lt;&gt;0),"","보스")&amp;"인게임누적합배수",ChapterTable!$S:$T,2,0)*D128)
  )
  )
  )
)</f>
        <v>146.25</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7"/>
        <v>5</v>
      </c>
      <c r="Q128">
        <f t="shared" si="8"/>
        <v>5</v>
      </c>
      <c r="R128" t="b">
        <f t="shared" ca="1" si="6"/>
        <v>0</v>
      </c>
      <c r="T128" t="b">
        <f t="shared" ca="1" si="9"/>
        <v>0</v>
      </c>
      <c r="U128" t="s">
        <v>672</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
      </c>
      <c r="AE128" t="str">
        <f>IF(ISBLANK(AD128),"",IF(ISERROR(VLOOKUP(AD128,[3]DropTable!$A:$A,1,0)),"드랍없음",""))</f>
        <v/>
      </c>
      <c r="AH128">
        <v>1.5</v>
      </c>
      <c r="AI128">
        <f t="shared" si="10"/>
        <v>0.2</v>
      </c>
    </row>
    <row r="129" spans="1:35"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OFFSET(E129,-$B129+IF($L129,1,0),0)*IF($B129&gt;OFFSET($B129,1,0),ChapterTable!$S$17,1)*
    (VLOOKUP(SUBSTITUTE(SUBSTITUTE(E$1,"standard",""),"|Float","")&amp;IF(OR($L129=TRUE,$A129=0,MOD($A129,ChapterTable!$S$20)&lt;&gt;0),"","보스")&amp;"인게임누적곱배수",ChapterTable!$S:$T,2,0)^C129
    +VLOOKUP(SUBSTITUTE(SUBSTITUTE(E$1,"standard",""),"|Float","")&amp;IF(OR($L129=TRUE,$A129=0,MOD($A129,ChapterTable!$S$20)&lt;&gt;0),"","보스")&amp;"인게임누적합배수",ChapterTable!$S:$T,2,0)*C129)
  )
  )
  )
)</f>
        <v>486</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(VLOOKUP(SUBSTITUTE(SUBSTITUTE(F$1,"standard",""),"|Float","")&amp;IF(OR($L129=TRUE,$A129=0,MOD($A129,ChapterTable!$S$20)&lt;&gt;0),"","보스")&amp;"인게임누적곱배수",ChapterTable!$S:$T,2,0)^D129
    +VLOOKUP(SUBSTITUTE(SUBSTITUTE(F$1,"standard",""),"|Float","")&amp;IF(OR($L129=TRUE,$A129=0,MOD($A129,ChapterTable!$S$20)&lt;&gt;0),"","보스")&amp;"인게임누적합배수",ChapterTable!$S:$T,2,0)*D129)
  )
  )
  )
)</f>
        <v>146.25</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7"/>
        <v>11</v>
      </c>
      <c r="P129">
        <v>12</v>
      </c>
      <c r="Q129">
        <f t="shared" si="8"/>
        <v>12</v>
      </c>
      <c r="R129" t="b">
        <f t="shared" ca="1" si="6"/>
        <v>0</v>
      </c>
      <c r="T129" t="b">
        <f t="shared" ca="1" si="9"/>
        <v>0</v>
      </c>
      <c r="V129" t="str">
        <f>IF(ISBLANK(U129),"",IF(ISERROR(VLOOKUP(U129,MapTable!$A:$A,1,0)),"맵없음",""))</f>
        <v/>
      </c>
      <c r="W129" t="s">
        <v>596</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
      </c>
      <c r="AE129" t="str">
        <f>IF(ISBLANK(AD129),"",IF(ISERROR(VLOOKUP(AD129,[3]DropTable!$A:$A,1,0)),"드랍없음",""))</f>
        <v/>
      </c>
      <c r="AH129">
        <v>1.5</v>
      </c>
      <c r="AI129">
        <f t="shared" si="10"/>
        <v>0.2</v>
      </c>
    </row>
    <row r="130" spans="1:35"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OFFSET(E130,-$B130+IF($L130,1,0),0)*IF($B130&gt;OFFSET($B130,1,0),ChapterTable!$S$17,1)*
    (VLOOKUP(SUBSTITUTE(SUBSTITUTE(E$1,"standard",""),"|Float","")&amp;IF(OR($L130=TRUE,$A130=0,MOD($A130,ChapterTable!$S$20)&lt;&gt;0),"","보스")&amp;"인게임누적곱배수",ChapterTable!$S:$T,2,0)^C130
    +VLOOKUP(SUBSTITUTE(SUBSTITUTE(E$1,"standard",""),"|Float","")&amp;IF(OR($L130=TRUE,$A130=0,MOD($A130,ChapterTable!$S$20)&lt;&gt;0),"","보스")&amp;"인게임누적합배수",ChapterTable!$S:$T,2,0)*C130)
  )
  )
  )
)</f>
        <v>540</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(VLOOKUP(SUBSTITUTE(SUBSTITUTE(F$1,"standard",""),"|Float","")&amp;IF(OR($L130=TRUE,$A130=0,MOD($A130,ChapterTable!$S$20)&lt;&gt;0),"","보스")&amp;"인게임누적곱배수",ChapterTable!$S:$T,2,0)^D130
    +VLOOKUP(SUBSTITUTE(SUBSTITUTE(F$1,"standard",""),"|Float","")&amp;IF(OR($L130=TRUE,$A130=0,MOD($A130,ChapterTable!$S$20)&lt;&gt;0),"","보스")&amp;"인게임누적합배수",ChapterTable!$S:$T,2,0)*D130)
  )
  )
  )
)</f>
        <v>146.25</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7"/>
        <v>5</v>
      </c>
      <c r="Q130">
        <f t="shared" si="8"/>
        <v>5</v>
      </c>
      <c r="R130" t="b">
        <f t="shared" ref="R130:R193" ca="1" si="12">IF(OR(B130=0,OFFSET(B130,1,0)=0),FALSE,
IF(AND(L130,B130&lt;OFFSET(B130,1,0)),TRUE,
IF(OFFSET(O130,1,0)=21,TRUE,FALSE)))</f>
        <v>0</v>
      </c>
      <c r="T130" t="b">
        <f t="shared" ca="1" si="9"/>
        <v>0</v>
      </c>
      <c r="U130" t="s">
        <v>673</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
      </c>
      <c r="AE130" t="str">
        <f>IF(ISBLANK(AD130),"",IF(ISERROR(VLOOKUP(AD130,[3]DropTable!$A:$A,1,0)),"드랍없음",""))</f>
        <v/>
      </c>
      <c r="AH130">
        <v>1.5</v>
      </c>
      <c r="AI130">
        <f t="shared" si="10"/>
        <v>0.2</v>
      </c>
    </row>
    <row r="131" spans="1:35"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OFFSET(E131,-$B131+IF($L131,1,0),0)*IF($B131&gt;OFFSET($B131,1,0),ChapterTable!$S$17,1)*
    (VLOOKUP(SUBSTITUTE(SUBSTITUTE(E$1,"standard",""),"|Float","")&amp;IF(OR($L131=TRUE,$A131=0,MOD($A131,ChapterTable!$S$20)&lt;&gt;0),"","보스")&amp;"인게임누적곱배수",ChapterTable!$S:$T,2,0)^C131
    +VLOOKUP(SUBSTITUTE(SUBSTITUTE(E$1,"standard",""),"|Float","")&amp;IF(OR($L131=TRUE,$A131=0,MOD($A131,ChapterTable!$S$20)&lt;&gt;0),"","보스")&amp;"인게임누적합배수",ChapterTable!$S:$T,2,0)*C131)
  )
  )
  )
)</f>
        <v>540</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(VLOOKUP(SUBSTITUTE(SUBSTITUTE(F$1,"standard",""),"|Float","")&amp;IF(OR($L131=TRUE,$A131=0,MOD($A131,ChapterTable!$S$20)&lt;&gt;0),"","보스")&amp;"인게임누적곱배수",ChapterTable!$S:$T,2,0)^D131
    +VLOOKUP(SUBSTITUTE(SUBSTITUTE(F$1,"standard",""),"|Float","")&amp;IF(OR($L131=TRUE,$A131=0,MOD($A131,ChapterTable!$S$20)&lt;&gt;0),"","보스")&amp;"인게임누적합배수",ChapterTable!$S:$T,2,0)*D131)
  )
  )
  )
)</f>
        <v>146.25</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13">IF(B131=0,0,
  IF(AND(L131=FALSE,A131&lt;&gt;0,MOD(A131,7)=0),21,
  IF(MOD(B131,10)=0,21,
  IF(MOD(B131,10)=5,11,
  IF(MOD(B131,10)=9,INT(B131/10)+91,
  INT(B131/10+1))))))</f>
        <v>5</v>
      </c>
      <c r="Q131">
        <f t="shared" ref="Q131:Q194" si="14">IF(ISBLANK(P131),O131,P131)</f>
        <v>5</v>
      </c>
      <c r="R131" t="b">
        <f t="shared" ca="1" si="12"/>
        <v>0</v>
      </c>
      <c r="T131" t="b">
        <f t="shared" ref="T131:T194" ca="1" si="15">IF(ISBLANK(S131),R131,S131)</f>
        <v>0</v>
      </c>
      <c r="U131" t="s">
        <v>674</v>
      </c>
      <c r="V131" t="str">
        <f>IF(ISBLANK(U131),"",IF(ISERROR(VLOOKUP(U131,MapTable!$A:$A,1,0)),"맵없음",""))</f>
        <v/>
      </c>
      <c r="W131" t="s">
        <v>707</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
      </c>
      <c r="AE131" t="str">
        <f>IF(ISBLANK(AD131),"",IF(ISERROR(VLOOKUP(AD131,[3]DropTable!$A:$A,1,0)),"드랍없음",""))</f>
        <v/>
      </c>
      <c r="AH131">
        <v>1.5</v>
      </c>
      <c r="AI131">
        <f t="shared" si="10"/>
        <v>0.2</v>
      </c>
    </row>
    <row r="132" spans="1:35"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OFFSET(E132,-$B132+IF($L132,1,0),0)*IF($B132&gt;OFFSET($B132,1,0),ChapterTable!$S$17,1)*
    (VLOOKUP(SUBSTITUTE(SUBSTITUTE(E$1,"standard",""),"|Float","")&amp;IF(OR($L132=TRUE,$A132=0,MOD($A132,ChapterTable!$S$20)&lt;&gt;0),"","보스")&amp;"인게임누적곱배수",ChapterTable!$S:$T,2,0)^C132
    +VLOOKUP(SUBSTITUTE(SUBSTITUTE(E$1,"standard",""),"|Float","")&amp;IF(OR($L132=TRUE,$A132=0,MOD($A132,ChapterTable!$S$20)&lt;&gt;0),"","보스")&amp;"인게임누적합배수",ChapterTable!$S:$T,2,0)*C132)
  )
  )
  )
)</f>
        <v>540</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(VLOOKUP(SUBSTITUTE(SUBSTITUTE(F$1,"standard",""),"|Float","")&amp;IF(OR($L132=TRUE,$A132=0,MOD($A132,ChapterTable!$S$20)&lt;&gt;0),"","보스")&amp;"인게임누적곱배수",ChapterTable!$S:$T,2,0)^D132
    +VLOOKUP(SUBSTITUTE(SUBSTITUTE(F$1,"standard",""),"|Float","")&amp;IF(OR($L132=TRUE,$A132=0,MOD($A132,ChapterTable!$S$20)&lt;&gt;0),"","보스")&amp;"인게임누적합배수",ChapterTable!$S:$T,2,0)*D132)
  )
  )
  )
)</f>
        <v>146.25</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13"/>
        <v>5</v>
      </c>
      <c r="Q132">
        <f t="shared" si="14"/>
        <v>5</v>
      </c>
      <c r="R132" t="b">
        <f t="shared" ca="1" si="12"/>
        <v>0</v>
      </c>
      <c r="T132" t="b">
        <f t="shared" ca="1" si="15"/>
        <v>0</v>
      </c>
      <c r="U132" t="s">
        <v>675</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
      </c>
      <c r="AE132" t="str">
        <f>IF(ISBLANK(AD132),"",IF(ISERROR(VLOOKUP(AD132,[3]DropTable!$A:$A,1,0)),"드랍없음",""))</f>
        <v/>
      </c>
      <c r="AH132">
        <v>1.5</v>
      </c>
      <c r="AI132">
        <f t="shared" ref="AI132:AI195" si="16">IF(B132=0,0,1/(INT((B132-1)/10)+1))</f>
        <v>0.2</v>
      </c>
    </row>
    <row r="133" spans="1:35"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OFFSET(E133,-$B133+IF($L133,1,0),0)*IF($B133&gt;OFFSET($B133,1,0),ChapterTable!$S$17,1)*
    (VLOOKUP(SUBSTITUTE(SUBSTITUTE(E$1,"standard",""),"|Float","")&amp;IF(OR($L133=TRUE,$A133=0,MOD($A133,ChapterTable!$S$20)&lt;&gt;0),"","보스")&amp;"인게임누적곱배수",ChapterTable!$S:$T,2,0)^C133
    +VLOOKUP(SUBSTITUTE(SUBSTITUTE(E$1,"standard",""),"|Float","")&amp;IF(OR($L133=TRUE,$A133=0,MOD($A133,ChapterTable!$S$20)&lt;&gt;0),"","보스")&amp;"인게임누적합배수",ChapterTable!$S:$T,2,0)*C133)
  )
  )
  )
)</f>
        <v>540</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(VLOOKUP(SUBSTITUTE(SUBSTITUTE(F$1,"standard",""),"|Float","")&amp;IF(OR($L133=TRUE,$A133=0,MOD($A133,ChapterTable!$S$20)&lt;&gt;0),"","보스")&amp;"인게임누적곱배수",ChapterTable!$S:$T,2,0)^D133
    +VLOOKUP(SUBSTITUTE(SUBSTITUTE(F$1,"standard",""),"|Float","")&amp;IF(OR($L133=TRUE,$A133=0,MOD($A133,ChapterTable!$S$20)&lt;&gt;0),"","보스")&amp;"인게임누적합배수",ChapterTable!$S:$T,2,0)*D133)
  )
  )
  )
)</f>
        <v>146.25</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13"/>
        <v>95</v>
      </c>
      <c r="Q133">
        <f t="shared" si="14"/>
        <v>95</v>
      </c>
      <c r="R133" t="b">
        <f t="shared" ca="1" si="12"/>
        <v>1</v>
      </c>
      <c r="S133" t="b">
        <v>0</v>
      </c>
      <c r="T133" t="b">
        <f t="shared" si="15"/>
        <v>0</v>
      </c>
      <c r="U133" t="s">
        <v>676</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
      </c>
      <c r="AE133" t="str">
        <f>IF(ISBLANK(AD133),"",IF(ISERROR(VLOOKUP(AD133,[3]DropTable!$A:$A,1,0)),"드랍없음",""))</f>
        <v/>
      </c>
      <c r="AH133">
        <v>1.5</v>
      </c>
      <c r="AI133">
        <f t="shared" si="16"/>
        <v>0.2</v>
      </c>
    </row>
    <row r="134" spans="1:35"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
  )
  )
  )
)</f>
        <v>648</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(VLOOKUP(SUBSTITUTE(SUBSTITUTE(F$1,"standard",""),"|Float","")&amp;IF(OR($L134=TRUE,$A134=0,MOD($A134,ChapterTable!$S$20)&lt;&gt;0),"","보스")&amp;"인게임누적곱배수",ChapterTable!$S:$T,2,0)^D134
    +VLOOKUP(SUBSTITUTE(SUBSTITUTE(F$1,"standard",""),"|Float","")&amp;IF(OR($L134=TRUE,$A134=0,MOD($A134,ChapterTable!$S$20)&lt;&gt;0),"","보스")&amp;"인게임누적합배수",ChapterTable!$S:$T,2,0)*D134)
  )
  )
  )
)</f>
        <v>146.25</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13"/>
        <v>21</v>
      </c>
      <c r="P134">
        <v>24</v>
      </c>
      <c r="Q134">
        <f t="shared" si="14"/>
        <v>24</v>
      </c>
      <c r="R134" t="b">
        <f t="shared" ca="1" si="12"/>
        <v>0</v>
      </c>
      <c r="T134" t="b">
        <f t="shared" ca="1" si="15"/>
        <v>0</v>
      </c>
      <c r="U134" t="s">
        <v>606</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B134">
        <v>1005</v>
      </c>
      <c r="AC134" t="str">
        <f>IF(ISBLANK(AB134),"",IF(ISERROR(VLOOKUP(AB134,[3]DropTable!$A:$A,1,0)),"드랍없음",""))</f>
        <v/>
      </c>
      <c r="AD134">
        <v>6001</v>
      </c>
      <c r="AE134" t="str">
        <f>IF(ISBLANK(AD134),"",IF(ISERROR(VLOOKUP(AD134,[3]DropTable!$A:$A,1,0)),"드랍없음",""))</f>
        <v/>
      </c>
      <c r="AF134">
        <f ca="1">1.25*IF($B134&gt;OFFSET($B134,1,0),ChapterTable!$S$17,1)*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f>
        <v>3</v>
      </c>
      <c r="AG134">
        <f ca="1">35/AF134</f>
        <v>11.666666666666666</v>
      </c>
      <c r="AH134">
        <v>1.5</v>
      </c>
      <c r="AI134">
        <f t="shared" si="16"/>
        <v>0.2</v>
      </c>
    </row>
    <row r="135" spans="1:35"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OFFSET(E135,-$B135+IF($L135,1,0),0)*IF($B135&gt;OFFSET($B135,1,0),ChapterTable!$S$17,1)*
    (VLOOKUP(SUBSTITUTE(SUBSTITUTE(E$1,"standard",""),"|Float","")&amp;IF(OR($L135=TRUE,$A135=0,MOD($A135,ChapterTable!$S$20)&lt;&gt;0),"","보스")&amp;"인게임누적곱배수",ChapterTable!$S:$T,2,0)^C135
    +VLOOKUP(SUBSTITUTE(SUBSTITUTE(E$1,"standard",""),"|Float","")&amp;IF(OR($L135=TRUE,$A135=0,MOD($A135,ChapterTable!$S$20)&lt;&gt;0),"","보스")&amp;"인게임누적합배수",ChapterTable!$S:$T,2,0)*C135)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(VLOOKUP(SUBSTITUTE(SUBSTITUTE(F$1,"standard",""),"|Float","")&amp;IF(OR($L135=TRUE,$A135=0,MOD($A135,ChapterTable!$S$20)&lt;&gt;0),"","보스")&amp;"인게임누적곱배수",ChapterTable!$S:$T,2,0)^D135
    +VLOOKUP(SUBSTITUTE(SUBSTITUTE(F$1,"standard",""),"|Float","")&amp;IF(OR($L135=TRUE,$A135=0,MOD($A135,ChapterTable!$S$20)&lt;&gt;0),"","보스")&amp;"인게임누적합배수",ChapterTable!$S:$T,2,0)*D135)
  )
  )
  )
)</f>
        <v>168.75</v>
      </c>
      <c r="G135" t="s">
        <v>740</v>
      </c>
      <c r="J135" t="str">
        <f>IF(ISBLANK(I135),"",
IFERROR(VLOOKUP(I135,[1]StringTable!$1:$1048576,MATCH([1]StringTable!$B$1,[1]StringTable!$1:$1,0),0),
IFERROR(VLOOKUP(I135,[1]InApkStringTable!$1:$1048576,MATCH([1]InApkStringTable!$B$1,[1]InApkStringTable!$1:$1,0),0),
"스트링없음")))</f>
        <v/>
      </c>
      <c r="L135" t="b">
        <v>0</v>
      </c>
      <c r="M135" t="s">
        <v>24</v>
      </c>
      <c r="N135" t="str">
        <f>IF(ISBLANK(M135),"",IF(ISERROR(VLOOKUP(M135,MapTable!$A:$A,1,0)),"맵없음",""))</f>
        <v/>
      </c>
      <c r="O135">
        <f t="shared" si="13"/>
        <v>0</v>
      </c>
      <c r="Q135">
        <f t="shared" si="14"/>
        <v>0</v>
      </c>
      <c r="R135" t="b">
        <f t="shared" ca="1" si="12"/>
        <v>0</v>
      </c>
      <c r="T135" t="b">
        <f t="shared" ca="1" si="15"/>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H135">
        <v>1.5</v>
      </c>
      <c r="AI135">
        <f t="shared" si="16"/>
        <v>0</v>
      </c>
    </row>
    <row r="136" spans="1:35"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OFFSET(E136,-$B136+IF($L136,1,0),0)*IF($B136&gt;OFFSET($B136,1,0),ChapterTable!$S$17,1)*
    (VLOOKUP(SUBSTITUTE(SUBSTITUTE(E$1,"standard",""),"|Float","")&amp;IF(OR($L136=TRUE,$A136=0,MOD($A136,ChapterTable!$S$20)&lt;&gt;0),"","보스")&amp;"인게임누적곱배수",ChapterTable!$S:$T,2,0)^C136
    +VLOOKUP(SUBSTITUTE(SUBSTITUTE(E$1,"standard",""),"|Float","")&amp;IF(OR($L136=TRUE,$A136=0,MOD($A136,ChapterTable!$S$20)&lt;&gt;0),"","보스")&amp;"인게임누적합배수",ChapterTable!$S:$T,2,0)*C136)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(VLOOKUP(SUBSTITUTE(SUBSTITUTE(F$1,"standard",""),"|Float","")&amp;IF(OR($L136=TRUE,$A136=0,MOD($A136,ChapterTable!$S$20)&lt;&gt;0),"","보스")&amp;"인게임누적곱배수",ChapterTable!$S:$T,2,0)^D136
    +VLOOKUP(SUBSTITUTE(SUBSTITUTE(F$1,"standard",""),"|Float","")&amp;IF(OR($L136=TRUE,$A136=0,MOD($A136,ChapterTable!$S$20)&lt;&gt;0),"","보스")&amp;"인게임누적합배수",ChapterTable!$S:$T,2,0)*D136)
  )
  )
  )
)</f>
        <v>168.75</v>
      </c>
      <c r="J136" t="str">
        <f>IF(ISBLANK(I136),"",
IFERROR(VLOOKUP(I136,[1]StringTable!$1:$1048576,MATCH([1]StringTable!$B$1,[1]StringTable!$1:$1,0),0),
IFERROR(VLOOKUP(I136,[1]InApkStringTable!$1:$1048576,MATCH([1]InApkStringTable!$B$1,[1]InApkStringTable!$1:$1,0),0),
"스트링없음")))</f>
        <v/>
      </c>
      <c r="L136" t="b">
        <v>0</v>
      </c>
      <c r="M136" t="s">
        <v>24</v>
      </c>
      <c r="N136" t="str">
        <f>IF(ISBLANK(M136),"",IF(ISERROR(VLOOKUP(M136,MapTable!$A:$A,1,0)),"맵없음",""))</f>
        <v/>
      </c>
      <c r="O136">
        <f t="shared" si="13"/>
        <v>1</v>
      </c>
      <c r="Q136">
        <f t="shared" si="14"/>
        <v>1</v>
      </c>
      <c r="R136" t="b">
        <f t="shared" ca="1" si="12"/>
        <v>0</v>
      </c>
      <c r="T136" t="b">
        <f t="shared" ca="1" si="15"/>
        <v>0</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B136">
        <v>1001</v>
      </c>
      <c r="AC136" t="str">
        <f>IF(ISBLANK(AB136),"",IF(ISERROR(VLOOKUP(AB136,[3]DropTable!$A:$A,1,0)),"드랍없음",""))</f>
        <v/>
      </c>
      <c r="AE136" t="str">
        <f>IF(ISBLANK(AD136),"",IF(ISERROR(VLOOKUP(AD136,[3]DropTable!$A:$A,1,0)),"드랍없음",""))</f>
        <v/>
      </c>
      <c r="AH136">
        <v>1.5</v>
      </c>
      <c r="AI136">
        <f t="shared" si="16"/>
        <v>1</v>
      </c>
    </row>
    <row r="137" spans="1:35"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OFFSET(E137,-$B137+IF($L137,1,0),0)*IF($B137&gt;OFFSET($B137,1,0),ChapterTable!$S$17,1)*
    (VLOOKUP(SUBSTITUTE(SUBSTITUTE(E$1,"standard",""),"|Float","")&amp;IF(OR($L137=TRUE,$A137=0,MOD($A137,ChapterTable!$S$20)&lt;&gt;0),"","보스")&amp;"인게임누적곱배수",ChapterTable!$S:$T,2,0)^C137
    +VLOOKUP(SUBSTITUTE(SUBSTITUTE(E$1,"standard",""),"|Float","")&amp;IF(OR($L137=TRUE,$A137=0,MOD($A137,ChapterTable!$S$20)&lt;&gt;0),"","보스")&amp;"인게임누적합배수",ChapterTable!$S:$T,2,0)*C137)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(VLOOKUP(SUBSTITUTE(SUBSTITUTE(F$1,"standard",""),"|Float","")&amp;IF(OR($L137=TRUE,$A137=0,MOD($A137,ChapterTable!$S$20)&lt;&gt;0),"","보스")&amp;"인게임누적곱배수",ChapterTable!$S:$T,2,0)^D137
    +VLOOKUP(SUBSTITUTE(SUBSTITUTE(F$1,"standard",""),"|Float","")&amp;IF(OR($L137=TRUE,$A137=0,MOD($A137,ChapterTable!$S$20)&lt;&gt;0),"","보스")&amp;"인게임누적합배수",ChapterTable!$S:$T,2,0)*D137)
  )
  )
  )
)</f>
        <v>168.75</v>
      </c>
      <c r="J137" t="str">
        <f>IF(ISBLANK(I137),"",
IFERROR(VLOOKUP(I137,[1]StringTable!$1:$1048576,MATCH([1]StringTable!$B$1,[1]StringTable!$1:$1,0),0),
IFERROR(VLOOKUP(I137,[1]InApkStringTable!$1:$1048576,MATCH([1]InApkStringTable!$B$1,[1]InApkStringTable!$1:$1,0),0),
"스트링없음")))</f>
        <v/>
      </c>
      <c r="L137" t="b">
        <v>0</v>
      </c>
      <c r="M137" t="s">
        <v>24</v>
      </c>
      <c r="N137" t="str">
        <f>IF(ISBLANK(M137),"",IF(ISERROR(VLOOKUP(M137,MapTable!$A:$A,1,0)),"맵없음",""))</f>
        <v/>
      </c>
      <c r="O137">
        <f t="shared" si="13"/>
        <v>1</v>
      </c>
      <c r="Q137">
        <f t="shared" si="14"/>
        <v>1</v>
      </c>
      <c r="R137" t="b">
        <f t="shared" ca="1" si="12"/>
        <v>0</v>
      </c>
      <c r="T137" t="b">
        <f t="shared" ca="1" si="15"/>
        <v>0</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B137">
        <v>1001</v>
      </c>
      <c r="AC137" t="str">
        <f>IF(ISBLANK(AB137),"",IF(ISERROR(VLOOKUP(AB137,[3]DropTable!$A:$A,1,0)),"드랍없음",""))</f>
        <v/>
      </c>
      <c r="AE137" t="str">
        <f>IF(ISBLANK(AD137),"",IF(ISERROR(VLOOKUP(AD137,[3]DropTable!$A:$A,1,0)),"드랍없음",""))</f>
        <v/>
      </c>
      <c r="AH137">
        <v>1.5</v>
      </c>
      <c r="AI137">
        <f t="shared" si="16"/>
        <v>1</v>
      </c>
    </row>
    <row r="138" spans="1:35"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OFFSET(E138,-$B138+IF($L138,1,0),0)*IF($B138&gt;OFFSET($B138,1,0),ChapterTable!$S$17,1)*
    (VLOOKUP(SUBSTITUTE(SUBSTITUTE(E$1,"standard",""),"|Float","")&amp;IF(OR($L138=TRUE,$A138=0,MOD($A138,ChapterTable!$S$20)&lt;&gt;0),"","보스")&amp;"인게임누적곱배수",ChapterTable!$S:$T,2,0)^C138
    +VLOOKUP(SUBSTITUTE(SUBSTITUTE(E$1,"standard",""),"|Float","")&amp;IF(OR($L138=TRUE,$A138=0,MOD($A138,ChapterTable!$S$20)&lt;&gt;0),"","보스")&amp;"인게임누적합배수",ChapterTable!$S:$T,2,0)*C138)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(VLOOKUP(SUBSTITUTE(SUBSTITUTE(F$1,"standard",""),"|Float","")&amp;IF(OR($L138=TRUE,$A138=0,MOD($A138,ChapterTable!$S$20)&lt;&gt;0),"","보스")&amp;"인게임누적곱배수",ChapterTable!$S:$T,2,0)^D138
    +VLOOKUP(SUBSTITUTE(SUBSTITUTE(F$1,"standard",""),"|Float","")&amp;IF(OR($L138=TRUE,$A138=0,MOD($A138,ChapterTable!$S$20)&lt;&gt;0),"","보스")&amp;"인게임누적합배수",ChapterTable!$S:$T,2,0)*D138)
  )
  )
  )
)</f>
        <v>168.75</v>
      </c>
      <c r="J138" t="str">
        <f>IF(ISBLANK(I138),"",
IFERROR(VLOOKUP(I138,[1]StringTable!$1:$1048576,MATCH([1]StringTable!$B$1,[1]StringTable!$1:$1,0),0),
IFERROR(VLOOKUP(I138,[1]InApkStringTable!$1:$1048576,MATCH([1]InApkStringTable!$B$1,[1]InApkStringTable!$1:$1,0),0),
"스트링없음")))</f>
        <v/>
      </c>
      <c r="L138" t="b">
        <v>0</v>
      </c>
      <c r="M138" t="s">
        <v>24</v>
      </c>
      <c r="N138" t="str">
        <f>IF(ISBLANK(M138),"",IF(ISERROR(VLOOKUP(M138,MapTable!$A:$A,1,0)),"맵없음",""))</f>
        <v/>
      </c>
      <c r="O138">
        <f t="shared" si="13"/>
        <v>1</v>
      </c>
      <c r="Q138">
        <f t="shared" si="14"/>
        <v>1</v>
      </c>
      <c r="R138" t="b">
        <f t="shared" ca="1" si="12"/>
        <v>0</v>
      </c>
      <c r="T138" t="b">
        <f t="shared" ca="1" si="15"/>
        <v>0</v>
      </c>
      <c r="V138" t="str">
        <f>IF(ISBLANK(U138),"",IF(ISERROR(VLOOKUP(U138,MapTable!$A:$A,1,0)),"맵없음",""))</f>
        <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B138">
        <v>1001</v>
      </c>
      <c r="AC138" t="str">
        <f>IF(ISBLANK(AB138),"",IF(ISERROR(VLOOKUP(AB138,[3]DropTable!$A:$A,1,0)),"드랍없음",""))</f>
        <v/>
      </c>
      <c r="AE138" t="str">
        <f>IF(ISBLANK(AD138),"",IF(ISERROR(VLOOKUP(AD138,[3]DropTable!$A:$A,1,0)),"드랍없음",""))</f>
        <v/>
      </c>
      <c r="AH138">
        <v>1.5</v>
      </c>
      <c r="AI138">
        <f t="shared" si="16"/>
        <v>1</v>
      </c>
    </row>
    <row r="139" spans="1:35"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OFFSET(E139,-$B139+IF($L139,1,0),0)*IF($B139&gt;OFFSET($B139,1,0),ChapterTable!$S$17,1)*
    (VLOOKUP(SUBSTITUTE(SUBSTITUTE(E$1,"standard",""),"|Float","")&amp;IF(OR($L139=TRUE,$A139=0,MOD($A139,ChapterTable!$S$20)&lt;&gt;0),"","보스")&amp;"인게임누적곱배수",ChapterTable!$S:$T,2,0)^C139
    +VLOOKUP(SUBSTITUTE(SUBSTITUTE(E$1,"standard",""),"|Float","")&amp;IF(OR($L139=TRUE,$A139=0,MOD($A139,ChapterTable!$S$20)&lt;&gt;0),"","보스")&amp;"인게임누적합배수",ChapterTable!$S:$T,2,0)*C139)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(VLOOKUP(SUBSTITUTE(SUBSTITUTE(F$1,"standard",""),"|Float","")&amp;IF(OR($L139=TRUE,$A139=0,MOD($A139,ChapterTable!$S$20)&lt;&gt;0),"","보스")&amp;"인게임누적곱배수",ChapterTable!$S:$T,2,0)^D139
    +VLOOKUP(SUBSTITUTE(SUBSTITUTE(F$1,"standard",""),"|Float","")&amp;IF(OR($L139=TRUE,$A139=0,MOD($A139,ChapterTable!$S$20)&lt;&gt;0),"","보스")&amp;"인게임누적합배수",ChapterTable!$S:$T,2,0)*D139)
  )
  )
  )
)</f>
        <v>168.75</v>
      </c>
      <c r="J139" t="str">
        <f>IF(ISBLANK(I139),"",
IFERROR(VLOOKUP(I139,[1]StringTable!$1:$1048576,MATCH([1]StringTable!$B$1,[1]StringTable!$1:$1,0),0),
IFERROR(VLOOKUP(I139,[1]InApkStringTable!$1:$1048576,MATCH([1]InApkStringTable!$B$1,[1]InApkStringTable!$1:$1,0),0),
"스트링없음")))</f>
        <v/>
      </c>
      <c r="L139" t="b">
        <v>0</v>
      </c>
      <c r="M139" t="s">
        <v>24</v>
      </c>
      <c r="N139" t="str">
        <f>IF(ISBLANK(M139),"",IF(ISERROR(VLOOKUP(M139,MapTable!$A:$A,1,0)),"맵없음",""))</f>
        <v/>
      </c>
      <c r="O139">
        <f t="shared" si="13"/>
        <v>1</v>
      </c>
      <c r="Q139">
        <f t="shared" si="14"/>
        <v>1</v>
      </c>
      <c r="R139" t="b">
        <f t="shared" ca="1" si="12"/>
        <v>0</v>
      </c>
      <c r="T139" t="b">
        <f t="shared" ca="1" si="15"/>
        <v>0</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B139">
        <v>1001</v>
      </c>
      <c r="AC139" t="str">
        <f>IF(ISBLANK(AB139),"",IF(ISERROR(VLOOKUP(AB139,[3]DropTable!$A:$A,1,0)),"드랍없음",""))</f>
        <v/>
      </c>
      <c r="AE139" t="str">
        <f>IF(ISBLANK(AD139),"",IF(ISERROR(VLOOKUP(AD139,[3]DropTable!$A:$A,1,0)),"드랍없음",""))</f>
        <v/>
      </c>
      <c r="AH139">
        <v>1.5</v>
      </c>
      <c r="AI139">
        <f t="shared" si="16"/>
        <v>1</v>
      </c>
    </row>
    <row r="140" spans="1:35"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OFFSET(E140,-$B140+IF($L140,1,0),0)*IF($B140&gt;OFFSET($B140,1,0),ChapterTable!$S$17,1)*
    (VLOOKUP(SUBSTITUTE(SUBSTITUTE(E$1,"standard",""),"|Float","")&amp;IF(OR($L140=TRUE,$A140=0,MOD($A140,ChapterTable!$S$20)&lt;&gt;0),"","보스")&amp;"인게임누적곱배수",ChapterTable!$S:$T,2,0)^C140
    +VLOOKUP(SUBSTITUTE(SUBSTITUTE(E$1,"standard",""),"|Float","")&amp;IF(OR($L140=TRUE,$A140=0,MOD($A140,ChapterTable!$S$20)&lt;&gt;0),"","보스")&amp;"인게임누적합배수",ChapterTable!$S:$T,2,0)*C140)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(VLOOKUP(SUBSTITUTE(SUBSTITUTE(F$1,"standard",""),"|Float","")&amp;IF(OR($L140=TRUE,$A140=0,MOD($A140,ChapterTable!$S$20)&lt;&gt;0),"","보스")&amp;"인게임누적곱배수",ChapterTable!$S:$T,2,0)^D140
    +VLOOKUP(SUBSTITUTE(SUBSTITUTE(F$1,"standard",""),"|Float","")&amp;IF(OR($L140=TRUE,$A140=0,MOD($A140,ChapterTable!$S$20)&lt;&gt;0),"","보스")&amp;"인게임누적합배수",ChapterTable!$S:$T,2,0)*D140)
  )
  )
  )
)</f>
        <v>168.75</v>
      </c>
      <c r="J140" t="str">
        <f>IF(ISBLANK(I140),"",
IFERROR(VLOOKUP(I140,[1]StringTable!$1:$1048576,MATCH([1]StringTable!$B$1,[1]StringTable!$1:$1,0),0),
IFERROR(VLOOKUP(I140,[1]InApkStringTable!$1:$1048576,MATCH([1]InApkStringTable!$B$1,[1]InApkStringTable!$1:$1,0),0),
"스트링없음")))</f>
        <v/>
      </c>
      <c r="L140" t="b">
        <v>0</v>
      </c>
      <c r="M140" t="s">
        <v>24</v>
      </c>
      <c r="N140" t="str">
        <f>IF(ISBLANK(M140),"",IF(ISERROR(VLOOKUP(M140,MapTable!$A:$A,1,0)),"맵없음",""))</f>
        <v/>
      </c>
      <c r="O140">
        <f t="shared" si="13"/>
        <v>11</v>
      </c>
      <c r="Q140">
        <f t="shared" si="14"/>
        <v>11</v>
      </c>
      <c r="R140" t="b">
        <f t="shared" ca="1" si="12"/>
        <v>0</v>
      </c>
      <c r="T140" t="b">
        <f t="shared" ca="1" si="15"/>
        <v>0</v>
      </c>
      <c r="V140" t="str">
        <f>IF(ISBLANK(U140),"",IF(ISERROR(VLOOKUP(U140,MapTable!$A:$A,1,0)),"맵없음",""))</f>
        <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B140">
        <v>1001</v>
      </c>
      <c r="AC140" t="str">
        <f>IF(ISBLANK(AB140),"",IF(ISERROR(VLOOKUP(AB140,[3]DropTable!$A:$A,1,0)),"드랍없음",""))</f>
        <v/>
      </c>
      <c r="AE140" t="str">
        <f>IF(ISBLANK(AD140),"",IF(ISERROR(VLOOKUP(AD140,[3]DropTable!$A:$A,1,0)),"드랍없음",""))</f>
        <v/>
      </c>
      <c r="AH140">
        <v>1.5</v>
      </c>
      <c r="AI140">
        <f t="shared" si="16"/>
        <v>1</v>
      </c>
    </row>
    <row r="141" spans="1:35"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OFFSET(E141,-$B141+IF($L141,1,0),0)*IF($B141&gt;OFFSET($B141,1,0),ChapterTable!$S$17,1)*
    (VLOOKUP(SUBSTITUTE(SUBSTITUTE(E$1,"standard",""),"|Float","")&amp;IF(OR($L141=TRUE,$A141=0,MOD($A141,ChapterTable!$S$20)&lt;&gt;0),"","보스")&amp;"인게임누적곱배수",ChapterTable!$S:$T,2,0)^C141
    +VLOOKUP(SUBSTITUTE(SUBSTITUTE(E$1,"standard",""),"|Float","")&amp;IF(OR($L141=TRUE,$A141=0,MOD($A141,ChapterTable!$S$20)&lt;&gt;0),"","보스")&amp;"인게임누적합배수",ChapterTable!$S:$T,2,0)*C141)
  )
  )
  )
)</f>
        <v>486</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(VLOOKUP(SUBSTITUTE(SUBSTITUTE(F$1,"standard",""),"|Float","")&amp;IF(OR($L141=TRUE,$A141=0,MOD($A141,ChapterTable!$S$20)&lt;&gt;0),"","보스")&amp;"인게임누적곱배수",ChapterTable!$S:$T,2,0)^D141
    +VLOOKUP(SUBSTITUTE(SUBSTITUTE(F$1,"standard",""),"|Float","")&amp;IF(OR($L141=TRUE,$A141=0,MOD($A141,ChapterTable!$S$20)&lt;&gt;0),"","보스")&amp;"인게임누적합배수",ChapterTable!$S:$T,2,0)*D141)
  )
  )
  )
)</f>
        <v>168.75</v>
      </c>
      <c r="J141" t="str">
        <f>IF(ISBLANK(I141),"",
IFERROR(VLOOKUP(I141,[1]StringTable!$1:$1048576,MATCH([1]StringTable!$B$1,[1]StringTable!$1:$1,0),0),
IFERROR(VLOOKUP(I141,[1]InApkStringTable!$1:$1048576,MATCH([1]InApkStringTable!$B$1,[1]InApkStringTable!$1:$1,0),0),
"스트링없음")))</f>
        <v/>
      </c>
      <c r="L141" t="b">
        <v>0</v>
      </c>
      <c r="M141" t="s">
        <v>24</v>
      </c>
      <c r="N141" t="str">
        <f>IF(ISBLANK(M141),"",IF(ISERROR(VLOOKUP(M141,MapTable!$A:$A,1,0)),"맵없음",""))</f>
        <v/>
      </c>
      <c r="O141">
        <f t="shared" si="13"/>
        <v>1</v>
      </c>
      <c r="Q141">
        <f t="shared" si="14"/>
        <v>1</v>
      </c>
      <c r="R141" t="b">
        <f t="shared" ca="1" si="12"/>
        <v>0</v>
      </c>
      <c r="T141" t="b">
        <f t="shared" ca="1" si="15"/>
        <v>0</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B141">
        <v>1001</v>
      </c>
      <c r="AC141" t="str">
        <f>IF(ISBLANK(AB141),"",IF(ISERROR(VLOOKUP(AB141,[3]DropTable!$A:$A,1,0)),"드랍없음",""))</f>
        <v/>
      </c>
      <c r="AE141" t="str">
        <f>IF(ISBLANK(AD141),"",IF(ISERROR(VLOOKUP(AD141,[3]DropTable!$A:$A,1,0)),"드랍없음",""))</f>
        <v/>
      </c>
      <c r="AH141">
        <v>1.5</v>
      </c>
      <c r="AI141">
        <f t="shared" si="16"/>
        <v>1</v>
      </c>
    </row>
    <row r="142" spans="1:35"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OFFSET(E142,-$B142+IF($L142,1,0),0)*IF($B142&gt;OFFSET($B142,1,0),ChapterTable!$S$17,1)*
    (VLOOKUP(SUBSTITUTE(SUBSTITUTE(E$1,"standard",""),"|Float","")&amp;IF(OR($L142=TRUE,$A142=0,MOD($A142,ChapterTable!$S$20)&lt;&gt;0),"","보스")&amp;"인게임누적곱배수",ChapterTable!$S:$T,2,0)^C142
    +VLOOKUP(SUBSTITUTE(SUBSTITUTE(E$1,"standard",""),"|Float","")&amp;IF(OR($L142=TRUE,$A142=0,MOD($A142,ChapterTable!$S$20)&lt;&gt;0),"","보스")&amp;"인게임누적합배수",ChapterTable!$S:$T,2,0)*C142)
  )
  )
  )
)</f>
        <v>486</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(VLOOKUP(SUBSTITUTE(SUBSTITUTE(F$1,"standard",""),"|Float","")&amp;IF(OR($L142=TRUE,$A142=0,MOD($A142,ChapterTable!$S$20)&lt;&gt;0),"","보스")&amp;"인게임누적곱배수",ChapterTable!$S:$T,2,0)^D142
    +VLOOKUP(SUBSTITUTE(SUBSTITUTE(F$1,"standard",""),"|Float","")&amp;IF(OR($L142=TRUE,$A142=0,MOD($A142,ChapterTable!$S$20)&lt;&gt;0),"","보스")&amp;"인게임누적합배수",ChapterTable!$S:$T,2,0)*D142)
  )
  )
  )
)</f>
        <v>168.75</v>
      </c>
      <c r="J142" t="str">
        <f>IF(ISBLANK(I142),"",
IFERROR(VLOOKUP(I142,[1]StringTable!$1:$1048576,MATCH([1]StringTable!$B$1,[1]StringTable!$1:$1,0),0),
IFERROR(VLOOKUP(I142,[1]InApkStringTable!$1:$1048576,MATCH([1]InApkStringTable!$B$1,[1]InApkStringTable!$1:$1,0),0),
"스트링없음")))</f>
        <v/>
      </c>
      <c r="L142" t="b">
        <v>0</v>
      </c>
      <c r="M142" t="s">
        <v>24</v>
      </c>
      <c r="N142" t="str">
        <f>IF(ISBLANK(M142),"",IF(ISERROR(VLOOKUP(M142,MapTable!$A:$A,1,0)),"맵없음",""))</f>
        <v/>
      </c>
      <c r="O142">
        <f t="shared" si="13"/>
        <v>1</v>
      </c>
      <c r="Q142">
        <f t="shared" si="14"/>
        <v>1</v>
      </c>
      <c r="R142" t="b">
        <f t="shared" ca="1" si="12"/>
        <v>0</v>
      </c>
      <c r="T142" t="b">
        <f t="shared" ca="1" si="15"/>
        <v>0</v>
      </c>
      <c r="V142" t="str">
        <f>IF(ISBLANK(U142),"",IF(ISERROR(VLOOKUP(U142,MapTable!$A:$A,1,0)),"맵없음",""))</f>
        <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B142">
        <v>1001</v>
      </c>
      <c r="AC142" t="str">
        <f>IF(ISBLANK(AB142),"",IF(ISERROR(VLOOKUP(AB142,[3]DropTable!$A:$A,1,0)),"드랍없음",""))</f>
        <v/>
      </c>
      <c r="AE142" t="str">
        <f>IF(ISBLANK(AD142),"",IF(ISERROR(VLOOKUP(AD142,[3]DropTable!$A:$A,1,0)),"드랍없음",""))</f>
        <v/>
      </c>
      <c r="AH142">
        <v>1.5</v>
      </c>
      <c r="AI142">
        <f t="shared" si="16"/>
        <v>1</v>
      </c>
    </row>
    <row r="143" spans="1:35"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OFFSET(E143,-$B143+IF($L143,1,0),0)*IF($B143&gt;OFFSET($B143,1,0),ChapterTable!$S$17,1)*
    (VLOOKUP(SUBSTITUTE(SUBSTITUTE(E$1,"standard",""),"|Float","")&amp;IF(OR($L143=TRUE,$A143=0,MOD($A143,ChapterTable!$S$20)&lt;&gt;0),"","보스")&amp;"인게임누적곱배수",ChapterTable!$S:$T,2,0)^C143
    +VLOOKUP(SUBSTITUTE(SUBSTITUTE(E$1,"standard",""),"|Float","")&amp;IF(OR($L143=TRUE,$A143=0,MOD($A143,ChapterTable!$S$20)&lt;&gt;0),"","보스")&amp;"인게임누적합배수",ChapterTable!$S:$T,2,0)*C143)
  )
  )
  )
)</f>
        <v>486</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(VLOOKUP(SUBSTITUTE(SUBSTITUTE(F$1,"standard",""),"|Float","")&amp;IF(OR($L143=TRUE,$A143=0,MOD($A143,ChapterTable!$S$20)&lt;&gt;0),"","보스")&amp;"인게임누적곱배수",ChapterTable!$S:$T,2,0)^D143
    +VLOOKUP(SUBSTITUTE(SUBSTITUTE(F$1,"standard",""),"|Float","")&amp;IF(OR($L143=TRUE,$A143=0,MOD($A143,ChapterTable!$S$20)&lt;&gt;0),"","보스")&amp;"인게임누적합배수",ChapterTable!$S:$T,2,0)*D143)
  )
  )
  )
)</f>
        <v>168.75</v>
      </c>
      <c r="J143" t="str">
        <f>IF(ISBLANK(I143),"",
IFERROR(VLOOKUP(I143,[1]StringTable!$1:$1048576,MATCH([1]StringTable!$B$1,[1]StringTable!$1:$1,0),0),
IFERROR(VLOOKUP(I143,[1]InApkStringTable!$1:$1048576,MATCH([1]InApkStringTable!$B$1,[1]InApkStringTable!$1:$1,0),0),
"스트링없음")))</f>
        <v/>
      </c>
      <c r="L143" t="b">
        <v>0</v>
      </c>
      <c r="M143" t="s">
        <v>24</v>
      </c>
      <c r="N143" t="str">
        <f>IF(ISBLANK(M143),"",IF(ISERROR(VLOOKUP(M143,MapTable!$A:$A,1,0)),"맵없음",""))</f>
        <v/>
      </c>
      <c r="O143">
        <f t="shared" si="13"/>
        <v>1</v>
      </c>
      <c r="Q143">
        <f t="shared" si="14"/>
        <v>1</v>
      </c>
      <c r="R143" t="b">
        <f t="shared" ca="1" si="12"/>
        <v>0</v>
      </c>
      <c r="T143" t="b">
        <f t="shared" ca="1" si="15"/>
        <v>0</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B143">
        <v>1001</v>
      </c>
      <c r="AC143" t="str">
        <f>IF(ISBLANK(AB143),"",IF(ISERROR(VLOOKUP(AB143,[3]DropTable!$A:$A,1,0)),"드랍없음",""))</f>
        <v/>
      </c>
      <c r="AE143" t="str">
        <f>IF(ISBLANK(AD143),"",IF(ISERROR(VLOOKUP(AD143,[3]DropTable!$A:$A,1,0)),"드랍없음",""))</f>
        <v/>
      </c>
      <c r="AH143">
        <v>1.5</v>
      </c>
      <c r="AI143">
        <f t="shared" si="16"/>
        <v>1</v>
      </c>
    </row>
    <row r="144" spans="1:35"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OFFSET(E144,-$B144+IF($L144,1,0),0)*IF($B144&gt;OFFSET($B144,1,0),ChapterTable!$S$17,1)*
    (VLOOKUP(SUBSTITUTE(SUBSTITUTE(E$1,"standard",""),"|Float","")&amp;IF(OR($L144=TRUE,$A144=0,MOD($A144,ChapterTable!$S$20)&lt;&gt;0),"","보스")&amp;"인게임누적곱배수",ChapterTable!$S:$T,2,0)^C144
    +VLOOKUP(SUBSTITUTE(SUBSTITUTE(E$1,"standard",""),"|Float","")&amp;IF(OR($L144=TRUE,$A144=0,MOD($A144,ChapterTable!$S$20)&lt;&gt;0),"","보스")&amp;"인게임누적합배수",ChapterTable!$S:$T,2,0)*C144)
  )
  )
  )
)</f>
        <v>486</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(VLOOKUP(SUBSTITUTE(SUBSTITUTE(F$1,"standard",""),"|Float","")&amp;IF(OR($L144=TRUE,$A144=0,MOD($A144,ChapterTable!$S$20)&lt;&gt;0),"","보스")&amp;"인게임누적곱배수",ChapterTable!$S:$T,2,0)^D144
    +VLOOKUP(SUBSTITUTE(SUBSTITUTE(F$1,"standard",""),"|Float","")&amp;IF(OR($L144=TRUE,$A144=0,MOD($A144,ChapterTable!$S$20)&lt;&gt;0),"","보스")&amp;"인게임누적합배수",ChapterTable!$S:$T,2,0)*D144)
  )
  )
  )
)</f>
        <v>168.75</v>
      </c>
      <c r="J144" t="str">
        <f>IF(ISBLANK(I144),"",
IFERROR(VLOOKUP(I144,[1]StringTable!$1:$1048576,MATCH([1]StringTable!$B$1,[1]StringTable!$1:$1,0),0),
IFERROR(VLOOKUP(I144,[1]InApkStringTable!$1:$1048576,MATCH([1]InApkStringTable!$B$1,[1]InApkStringTable!$1:$1,0),0),
"스트링없음")))</f>
        <v/>
      </c>
      <c r="L144" t="b">
        <v>0</v>
      </c>
      <c r="M144" t="s">
        <v>24</v>
      </c>
      <c r="N144" t="str">
        <f>IF(ISBLANK(M144),"",IF(ISERROR(VLOOKUP(M144,MapTable!$A:$A,1,0)),"맵없음",""))</f>
        <v/>
      </c>
      <c r="O144">
        <f t="shared" si="13"/>
        <v>91</v>
      </c>
      <c r="Q144">
        <f t="shared" si="14"/>
        <v>91</v>
      </c>
      <c r="R144" t="b">
        <f t="shared" ca="1" si="12"/>
        <v>1</v>
      </c>
      <c r="S144" t="b">
        <v>0</v>
      </c>
      <c r="T144" t="b">
        <f t="shared" si="15"/>
        <v>0</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B144">
        <v>1001</v>
      </c>
      <c r="AC144" t="str">
        <f>IF(ISBLANK(AB144),"",IF(ISERROR(VLOOKUP(AB144,[3]DropTable!$A:$A,1,0)),"드랍없음",""))</f>
        <v/>
      </c>
      <c r="AE144" t="str">
        <f>IF(ISBLANK(AD144),"",IF(ISERROR(VLOOKUP(AD144,[3]DropTable!$A:$A,1,0)),"드랍없음",""))</f>
        <v/>
      </c>
      <c r="AH144">
        <v>1.5</v>
      </c>
      <c r="AI144">
        <f t="shared" si="16"/>
        <v>1</v>
      </c>
    </row>
    <row r="145" spans="1:35"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
  )
  )
  )
)</f>
        <v>486</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(VLOOKUP(SUBSTITUTE(SUBSTITUTE(F$1,"standard",""),"|Float","")&amp;IF(OR($L145=TRUE,$A145=0,MOD($A145,ChapterTable!$S$20)&lt;&gt;0),"","보스")&amp;"인게임누적곱배수",ChapterTable!$S:$T,2,0)^D145
    +VLOOKUP(SUBSTITUTE(SUBSTITUTE(F$1,"standard",""),"|Float","")&amp;IF(OR($L145=TRUE,$A145=0,MOD($A145,ChapterTable!$S$20)&lt;&gt;0),"","보스")&amp;"인게임누적합배수",ChapterTable!$S:$T,2,0)*D145)
  )
  )
  )
)</f>
        <v>168.75</v>
      </c>
      <c r="J145" t="str">
        <f>IF(ISBLANK(I145),"",
IFERROR(VLOOKUP(I145,[1]StringTable!$1:$1048576,MATCH([1]StringTable!$B$1,[1]StringTable!$1:$1,0),0),
IFERROR(VLOOKUP(I145,[1]InApkStringTable!$1:$1048576,MATCH([1]InApkStringTable!$B$1,[1]InApkStringTable!$1:$1,0),0),
"스트링없음")))</f>
        <v/>
      </c>
      <c r="L145" t="b">
        <v>0</v>
      </c>
      <c r="M145" t="s">
        <v>24</v>
      </c>
      <c r="N145" t="str">
        <f>IF(ISBLANK(M145),"",IF(ISERROR(VLOOKUP(M145,MapTable!$A:$A,1,0)),"맵없음",""))</f>
        <v/>
      </c>
      <c r="O145">
        <f t="shared" si="13"/>
        <v>21</v>
      </c>
      <c r="Q145">
        <f t="shared" si="14"/>
        <v>21</v>
      </c>
      <c r="R145" t="b">
        <f t="shared" ca="1" si="12"/>
        <v>0</v>
      </c>
      <c r="T145" t="b">
        <f t="shared" ca="1" si="15"/>
        <v>0</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B145">
        <v>1001</v>
      </c>
      <c r="AC145" t="str">
        <f>IF(ISBLANK(AB145),"",IF(ISERROR(VLOOKUP(AB145,[3]DropTable!$A:$A,1,0)),"드랍없음",""))</f>
        <v/>
      </c>
      <c r="AD145">
        <v>5001</v>
      </c>
      <c r="AE145" t="str">
        <f>IF(ISBLANK(AD145),"",IF(ISERROR(VLOOKUP(AD145,[3]DropTable!$A:$A,1,0)),"드랍없음",""))</f>
        <v/>
      </c>
      <c r="AF145">
        <f ca="1">1.25*IF($B145&gt;OFFSET($B145,1,0),ChapterTable!$S$17,1)*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f>
        <v>1.5</v>
      </c>
      <c r="AG145">
        <f ca="1">35/AF145</f>
        <v>23.333333333333332</v>
      </c>
      <c r="AH145">
        <v>1.5</v>
      </c>
      <c r="AI145">
        <f t="shared" si="16"/>
        <v>1</v>
      </c>
    </row>
    <row r="146" spans="1:35"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OFFSET(E146,-$B146+IF($L146,1,0),0)*IF($B146&gt;OFFSET($B146,1,0),ChapterTable!$S$17,1)*
    (VLOOKUP(SUBSTITUTE(SUBSTITUTE(E$1,"standard",""),"|Float","")&amp;IF(OR($L146=TRUE,$A146=0,MOD($A146,ChapterTable!$S$20)&lt;&gt;0),"","보스")&amp;"인게임누적곱배수",ChapterTable!$S:$T,2,0)^C146
    +VLOOKUP(SUBSTITUTE(SUBSTITUTE(E$1,"standard",""),"|Float","")&amp;IF(OR($L146=TRUE,$A146=0,MOD($A146,ChapterTable!$S$20)&lt;&gt;0),"","보스")&amp;"인게임누적합배수",ChapterTable!$S:$T,2,0)*C146)
  )
  )
  )
)</f>
        <v>486</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(VLOOKUP(SUBSTITUTE(SUBSTITUTE(F$1,"standard",""),"|Float","")&amp;IF(OR($L146=TRUE,$A146=0,MOD($A146,ChapterTable!$S$20)&lt;&gt;0),"","보스")&amp;"인게임누적곱배수",ChapterTable!$S:$T,2,0)^D146
    +VLOOKUP(SUBSTITUTE(SUBSTITUTE(F$1,"standard",""),"|Float","")&amp;IF(OR($L146=TRUE,$A146=0,MOD($A146,ChapterTable!$S$20)&lt;&gt;0),"","보스")&amp;"인게임누적합배수",ChapterTable!$S:$T,2,0)*D146)
  )
  )
  )
)</f>
        <v>181.40625</v>
      </c>
      <c r="G146" t="s">
        <v>737</v>
      </c>
      <c r="J146" t="str">
        <f>IF(ISBLANK(I146),"",
IFERROR(VLOOKUP(I146,[1]StringTable!$1:$1048576,MATCH([1]StringTable!$B$1,[1]StringTable!$1:$1,0),0),
IFERROR(VLOOKUP(I146,[1]InApkStringTable!$1:$1048576,MATCH([1]InApkStringTable!$B$1,[1]InApkStringTable!$1:$1,0),0),
"스트링없음")))</f>
        <v/>
      </c>
      <c r="L146" t="b">
        <v>0</v>
      </c>
      <c r="M146" t="s">
        <v>24</v>
      </c>
      <c r="N146" t="str">
        <f>IF(ISBLANK(M146),"",IF(ISERROR(VLOOKUP(M146,MapTable!$A:$A,1,0)),"맵없음",""))</f>
        <v/>
      </c>
      <c r="O146">
        <f t="shared" si="13"/>
        <v>2</v>
      </c>
      <c r="Q146">
        <f t="shared" si="14"/>
        <v>2</v>
      </c>
      <c r="R146" t="b">
        <f t="shared" ca="1" si="12"/>
        <v>0</v>
      </c>
      <c r="T146" t="b">
        <f t="shared" ca="1" si="15"/>
        <v>0</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B146">
        <v>1002</v>
      </c>
      <c r="AC146" t="str">
        <f>IF(ISBLANK(AB146),"",IF(ISERROR(VLOOKUP(AB146,[3]DropTable!$A:$A,1,0)),"드랍없음",""))</f>
        <v/>
      </c>
      <c r="AE146" t="str">
        <f>IF(ISBLANK(AD146),"",IF(ISERROR(VLOOKUP(AD146,[3]DropTable!$A:$A,1,0)),"드랍없음",""))</f>
        <v/>
      </c>
      <c r="AH146">
        <v>1.5</v>
      </c>
      <c r="AI146">
        <f t="shared" si="16"/>
        <v>0.5</v>
      </c>
    </row>
    <row r="147" spans="1:35"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OFFSET(E147,-$B147+IF($L147,1,0),0)*IF($B147&gt;OFFSET($B147,1,0),ChapterTable!$S$17,1)*
    (VLOOKUP(SUBSTITUTE(SUBSTITUTE(E$1,"standard",""),"|Float","")&amp;IF(OR($L147=TRUE,$A147=0,MOD($A147,ChapterTable!$S$20)&lt;&gt;0),"","보스")&amp;"인게임누적곱배수",ChapterTable!$S:$T,2,0)^C147
    +VLOOKUP(SUBSTITUTE(SUBSTITUTE(E$1,"standard",""),"|Float","")&amp;IF(OR($L147=TRUE,$A147=0,MOD($A147,ChapterTable!$S$20)&lt;&gt;0),"","보스")&amp;"인게임누적합배수",ChapterTable!$S:$T,2,0)*C147)
  )
  )
  )
)</f>
        <v>486</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(VLOOKUP(SUBSTITUTE(SUBSTITUTE(F$1,"standard",""),"|Float","")&amp;IF(OR($L147=TRUE,$A147=0,MOD($A147,ChapterTable!$S$20)&lt;&gt;0),"","보스")&amp;"인게임누적곱배수",ChapterTable!$S:$T,2,0)^D147
    +VLOOKUP(SUBSTITUTE(SUBSTITUTE(F$1,"standard",""),"|Float","")&amp;IF(OR($L147=TRUE,$A147=0,MOD($A147,ChapterTable!$S$20)&lt;&gt;0),"","보스")&amp;"인게임누적합배수",ChapterTable!$S:$T,2,0)*D147)
  )
  )
  )
)</f>
        <v>181.40625</v>
      </c>
      <c r="J147" t="str">
        <f>IF(ISBLANK(I147),"",
IFERROR(VLOOKUP(I147,[1]StringTable!$1:$1048576,MATCH([1]StringTable!$B$1,[1]StringTable!$1:$1,0),0),
IFERROR(VLOOKUP(I147,[1]InApkStringTable!$1:$1048576,MATCH([1]InApkStringTable!$B$1,[1]InApkStringTable!$1:$1,0),0),
"스트링없음")))</f>
        <v/>
      </c>
      <c r="L147" t="b">
        <v>0</v>
      </c>
      <c r="M147" t="s">
        <v>24</v>
      </c>
      <c r="N147" t="str">
        <f>IF(ISBLANK(M147),"",IF(ISERROR(VLOOKUP(M147,MapTable!$A:$A,1,0)),"맵없음",""))</f>
        <v/>
      </c>
      <c r="O147">
        <f t="shared" si="13"/>
        <v>2</v>
      </c>
      <c r="Q147">
        <f t="shared" si="14"/>
        <v>2</v>
      </c>
      <c r="R147" t="b">
        <f t="shared" ca="1" si="12"/>
        <v>0</v>
      </c>
      <c r="T147" t="b">
        <f t="shared" ca="1" si="15"/>
        <v>0</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B147">
        <v>1002</v>
      </c>
      <c r="AC147" t="str">
        <f>IF(ISBLANK(AB147),"",IF(ISERROR(VLOOKUP(AB147,[3]DropTable!$A:$A,1,0)),"드랍없음",""))</f>
        <v/>
      </c>
      <c r="AE147" t="str">
        <f>IF(ISBLANK(AD147),"",IF(ISERROR(VLOOKUP(AD147,[3]DropTable!$A:$A,1,0)),"드랍없음",""))</f>
        <v/>
      </c>
      <c r="AH147">
        <v>1.5</v>
      </c>
      <c r="AI147">
        <f t="shared" si="16"/>
        <v>0.5</v>
      </c>
    </row>
    <row r="148" spans="1:35"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OFFSET(E148,-$B148+IF($L148,1,0),0)*IF($B148&gt;OFFSET($B148,1,0),ChapterTable!$S$17,1)*
    (VLOOKUP(SUBSTITUTE(SUBSTITUTE(E$1,"standard",""),"|Float","")&amp;IF(OR($L148=TRUE,$A148=0,MOD($A148,ChapterTable!$S$20)&lt;&gt;0),"","보스")&amp;"인게임누적곱배수",ChapterTable!$S:$T,2,0)^C148
    +VLOOKUP(SUBSTITUTE(SUBSTITUTE(E$1,"standard",""),"|Float","")&amp;IF(OR($L148=TRUE,$A148=0,MOD($A148,ChapterTable!$S$20)&lt;&gt;0),"","보스")&amp;"인게임누적합배수",ChapterTable!$S:$T,2,0)*C148)
  )
  )
  )
)</f>
        <v>486</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(VLOOKUP(SUBSTITUTE(SUBSTITUTE(F$1,"standard",""),"|Float","")&amp;IF(OR($L148=TRUE,$A148=0,MOD($A148,ChapterTable!$S$20)&lt;&gt;0),"","보스")&amp;"인게임누적곱배수",ChapterTable!$S:$T,2,0)^D148
    +VLOOKUP(SUBSTITUTE(SUBSTITUTE(F$1,"standard",""),"|Float","")&amp;IF(OR($L148=TRUE,$A148=0,MOD($A148,ChapterTable!$S$20)&lt;&gt;0),"","보스")&amp;"인게임누적합배수",ChapterTable!$S:$T,2,0)*D148)
  )
  )
  )
)</f>
        <v>181.40625</v>
      </c>
      <c r="J148" t="str">
        <f>IF(ISBLANK(I148),"",
IFERROR(VLOOKUP(I148,[1]StringTable!$1:$1048576,MATCH([1]StringTable!$B$1,[1]StringTable!$1:$1,0),0),
IFERROR(VLOOKUP(I148,[1]InApkStringTable!$1:$1048576,MATCH([1]InApkStringTable!$B$1,[1]InApkStringTable!$1:$1,0),0),
"스트링없음")))</f>
        <v/>
      </c>
      <c r="L148" t="b">
        <v>0</v>
      </c>
      <c r="M148" t="s">
        <v>24</v>
      </c>
      <c r="N148" t="str">
        <f>IF(ISBLANK(M148),"",IF(ISERROR(VLOOKUP(M148,MapTable!$A:$A,1,0)),"맵없음",""))</f>
        <v/>
      </c>
      <c r="O148">
        <f t="shared" si="13"/>
        <v>2</v>
      </c>
      <c r="Q148">
        <f t="shared" si="14"/>
        <v>2</v>
      </c>
      <c r="R148" t="b">
        <f t="shared" ca="1" si="12"/>
        <v>0</v>
      </c>
      <c r="T148" t="b">
        <f t="shared" ca="1" si="15"/>
        <v>0</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B148">
        <v>1002</v>
      </c>
      <c r="AC148" t="str">
        <f>IF(ISBLANK(AB148),"",IF(ISERROR(VLOOKUP(AB148,[3]DropTable!$A:$A,1,0)),"드랍없음",""))</f>
        <v/>
      </c>
      <c r="AE148" t="str">
        <f>IF(ISBLANK(AD148),"",IF(ISERROR(VLOOKUP(AD148,[3]DropTable!$A:$A,1,0)),"드랍없음",""))</f>
        <v/>
      </c>
      <c r="AH148">
        <v>1.5</v>
      </c>
      <c r="AI148">
        <f t="shared" si="16"/>
        <v>0.5</v>
      </c>
    </row>
    <row r="149" spans="1:35"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OFFSET(E149,-$B149+IF($L149,1,0),0)*IF($B149&gt;OFFSET($B149,1,0),ChapterTable!$S$17,1)*
    (VLOOKUP(SUBSTITUTE(SUBSTITUTE(E$1,"standard",""),"|Float","")&amp;IF(OR($L149=TRUE,$A149=0,MOD($A149,ChapterTable!$S$20)&lt;&gt;0),"","보스")&amp;"인게임누적곱배수",ChapterTable!$S:$T,2,0)^C149
    +VLOOKUP(SUBSTITUTE(SUBSTITUTE(E$1,"standard",""),"|Float","")&amp;IF(OR($L149=TRUE,$A149=0,MOD($A149,ChapterTable!$S$20)&lt;&gt;0),"","보스")&amp;"인게임누적합배수",ChapterTable!$S:$T,2,0)*C149)
  )
  )
  )
)</f>
        <v>486</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(VLOOKUP(SUBSTITUTE(SUBSTITUTE(F$1,"standard",""),"|Float","")&amp;IF(OR($L149=TRUE,$A149=0,MOD($A149,ChapterTable!$S$20)&lt;&gt;0),"","보스")&amp;"인게임누적곱배수",ChapterTable!$S:$T,2,0)^D149
    +VLOOKUP(SUBSTITUTE(SUBSTITUTE(F$1,"standard",""),"|Float","")&amp;IF(OR($L149=TRUE,$A149=0,MOD($A149,ChapterTable!$S$20)&lt;&gt;0),"","보스")&amp;"인게임누적합배수",ChapterTable!$S:$T,2,0)*D149)
  )
  )
  )
)</f>
        <v>181.40625</v>
      </c>
      <c r="J149" t="str">
        <f>IF(ISBLANK(I149),"",
IFERROR(VLOOKUP(I149,[1]StringTable!$1:$1048576,MATCH([1]StringTable!$B$1,[1]StringTable!$1:$1,0),0),
IFERROR(VLOOKUP(I149,[1]InApkStringTable!$1:$1048576,MATCH([1]InApkStringTable!$B$1,[1]InApkStringTable!$1:$1,0),0),
"스트링없음")))</f>
        <v/>
      </c>
      <c r="L149" t="b">
        <v>0</v>
      </c>
      <c r="M149" t="s">
        <v>24</v>
      </c>
      <c r="N149" t="str">
        <f>IF(ISBLANK(M149),"",IF(ISERROR(VLOOKUP(M149,MapTable!$A:$A,1,0)),"맵없음",""))</f>
        <v/>
      </c>
      <c r="O149">
        <f t="shared" si="13"/>
        <v>2</v>
      </c>
      <c r="Q149">
        <f t="shared" si="14"/>
        <v>2</v>
      </c>
      <c r="R149" t="b">
        <f t="shared" ca="1" si="12"/>
        <v>0</v>
      </c>
      <c r="T149" t="b">
        <f t="shared" ca="1" si="15"/>
        <v>0</v>
      </c>
      <c r="V149" t="str">
        <f>IF(ISBLANK(U149),"",IF(ISERROR(VLOOKUP(U149,MapTable!$A:$A,1,0)),"맵없음",""))</f>
        <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B149">
        <v>1002</v>
      </c>
      <c r="AC149" t="str">
        <f>IF(ISBLANK(AB149),"",IF(ISERROR(VLOOKUP(AB149,[3]DropTable!$A:$A,1,0)),"드랍없음",""))</f>
        <v/>
      </c>
      <c r="AE149" t="str">
        <f>IF(ISBLANK(AD149),"",IF(ISERROR(VLOOKUP(AD149,[3]DropTable!$A:$A,1,0)),"드랍없음",""))</f>
        <v/>
      </c>
      <c r="AH149">
        <v>1.5</v>
      </c>
      <c r="AI149">
        <f t="shared" si="16"/>
        <v>0.5</v>
      </c>
    </row>
    <row r="150" spans="1:35"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OFFSET(E150,-$B150+IF($L150,1,0),0)*IF($B150&gt;OFFSET($B150,1,0),ChapterTable!$S$17,1)*
    (VLOOKUP(SUBSTITUTE(SUBSTITUTE(E$1,"standard",""),"|Float","")&amp;IF(OR($L150=TRUE,$A150=0,MOD($A150,ChapterTable!$S$20)&lt;&gt;0),"","보스")&amp;"인게임누적곱배수",ChapterTable!$S:$T,2,0)^C150
    +VLOOKUP(SUBSTITUTE(SUBSTITUTE(E$1,"standard",""),"|Float","")&amp;IF(OR($L150=TRUE,$A150=0,MOD($A150,ChapterTable!$S$20)&lt;&gt;0),"","보스")&amp;"인게임누적합배수",ChapterTable!$S:$T,2,0)*C150)
  )
  )
  )
)</f>
        <v>486</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(VLOOKUP(SUBSTITUTE(SUBSTITUTE(F$1,"standard",""),"|Float","")&amp;IF(OR($L150=TRUE,$A150=0,MOD($A150,ChapterTable!$S$20)&lt;&gt;0),"","보스")&amp;"인게임누적곱배수",ChapterTable!$S:$T,2,0)^D150
    +VLOOKUP(SUBSTITUTE(SUBSTITUTE(F$1,"standard",""),"|Float","")&amp;IF(OR($L150=TRUE,$A150=0,MOD($A150,ChapterTable!$S$20)&lt;&gt;0),"","보스")&amp;"인게임누적합배수",ChapterTable!$S:$T,2,0)*D150)
  )
  )
  )
)</f>
        <v>181.40625</v>
      </c>
      <c r="J150" t="str">
        <f>IF(ISBLANK(I150),"",
IFERROR(VLOOKUP(I150,[1]StringTable!$1:$1048576,MATCH([1]StringTable!$B$1,[1]StringTable!$1:$1,0),0),
IFERROR(VLOOKUP(I150,[1]InApkStringTable!$1:$1048576,MATCH([1]InApkStringTable!$B$1,[1]InApkStringTable!$1:$1,0),0),
"스트링없음")))</f>
        <v/>
      </c>
      <c r="L150" t="b">
        <v>0</v>
      </c>
      <c r="M150" t="s">
        <v>24</v>
      </c>
      <c r="N150" t="str">
        <f>IF(ISBLANK(M150),"",IF(ISERROR(VLOOKUP(M150,MapTable!$A:$A,1,0)),"맵없음",""))</f>
        <v/>
      </c>
      <c r="O150">
        <f t="shared" si="13"/>
        <v>11</v>
      </c>
      <c r="Q150">
        <f t="shared" si="14"/>
        <v>11</v>
      </c>
      <c r="R150" t="b">
        <f t="shared" ca="1" si="12"/>
        <v>0</v>
      </c>
      <c r="T150" t="b">
        <f t="shared" ca="1" si="15"/>
        <v>0</v>
      </c>
      <c r="V150" t="str">
        <f>IF(ISBLANK(U150),"",IF(ISERROR(VLOOKUP(U150,MapTable!$A:$A,1,0)),"맵없음",""))</f>
        <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B150">
        <v>1002</v>
      </c>
      <c r="AC150" t="str">
        <f>IF(ISBLANK(AB150),"",IF(ISERROR(VLOOKUP(AB150,[3]DropTable!$A:$A,1,0)),"드랍없음",""))</f>
        <v/>
      </c>
      <c r="AE150" t="str">
        <f>IF(ISBLANK(AD150),"",IF(ISERROR(VLOOKUP(AD150,[3]DropTable!$A:$A,1,0)),"드랍없음",""))</f>
        <v/>
      </c>
      <c r="AH150">
        <v>1.5</v>
      </c>
      <c r="AI150">
        <f t="shared" si="16"/>
        <v>0.5</v>
      </c>
    </row>
    <row r="151" spans="1:35"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OFFSET(E151,-$B151+IF($L151,1,0),0)*IF($B151&gt;OFFSET($B151,1,0),ChapterTable!$S$17,1)*
    (VLOOKUP(SUBSTITUTE(SUBSTITUTE(E$1,"standard",""),"|Float","")&amp;IF(OR($L151=TRUE,$A151=0,MOD($A151,ChapterTable!$S$20)&lt;&gt;0),"","보스")&amp;"인게임누적곱배수",ChapterTable!$S:$T,2,0)^C151
    +VLOOKUP(SUBSTITUTE(SUBSTITUTE(E$1,"standard",""),"|Float","")&amp;IF(OR($L151=TRUE,$A151=0,MOD($A151,ChapterTable!$S$20)&lt;&gt;0),"","보스")&amp;"인게임누적합배수",ChapterTable!$S:$T,2,0)*C151)
  )
  )
  )
)</f>
        <v>567</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(VLOOKUP(SUBSTITUTE(SUBSTITUTE(F$1,"standard",""),"|Float","")&amp;IF(OR($L151=TRUE,$A151=0,MOD($A151,ChapterTable!$S$20)&lt;&gt;0),"","보스")&amp;"인게임누적곱배수",ChapterTable!$S:$T,2,0)^D151
    +VLOOKUP(SUBSTITUTE(SUBSTITUTE(F$1,"standard",""),"|Float","")&amp;IF(OR($L151=TRUE,$A151=0,MOD($A151,ChapterTable!$S$20)&lt;&gt;0),"","보스")&amp;"인게임누적합배수",ChapterTable!$S:$T,2,0)*D151)
  )
  )
  )
)</f>
        <v>181.40625</v>
      </c>
      <c r="J151" t="str">
        <f>IF(ISBLANK(I151),"",
IFERROR(VLOOKUP(I151,[1]StringTable!$1:$1048576,MATCH([1]StringTable!$B$1,[1]StringTable!$1:$1,0),0),
IFERROR(VLOOKUP(I151,[1]InApkStringTable!$1:$1048576,MATCH([1]InApkStringTable!$B$1,[1]InApkStringTable!$1:$1,0),0),
"스트링없음")))</f>
        <v/>
      </c>
      <c r="L151" t="b">
        <v>0</v>
      </c>
      <c r="M151" t="s">
        <v>24</v>
      </c>
      <c r="N151" t="str">
        <f>IF(ISBLANK(M151),"",IF(ISERROR(VLOOKUP(M151,MapTable!$A:$A,1,0)),"맵없음",""))</f>
        <v/>
      </c>
      <c r="O151">
        <f t="shared" si="13"/>
        <v>2</v>
      </c>
      <c r="Q151">
        <f t="shared" si="14"/>
        <v>2</v>
      </c>
      <c r="R151" t="b">
        <f t="shared" ca="1" si="12"/>
        <v>0</v>
      </c>
      <c r="T151" t="b">
        <f t="shared" ca="1" si="15"/>
        <v>0</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B151">
        <v>1002</v>
      </c>
      <c r="AC151" t="str">
        <f>IF(ISBLANK(AB151),"",IF(ISERROR(VLOOKUP(AB151,[3]DropTable!$A:$A,1,0)),"드랍없음",""))</f>
        <v/>
      </c>
      <c r="AE151" t="str">
        <f>IF(ISBLANK(AD151),"",IF(ISERROR(VLOOKUP(AD151,[3]DropTable!$A:$A,1,0)),"드랍없음",""))</f>
        <v/>
      </c>
      <c r="AH151">
        <v>1.5</v>
      </c>
      <c r="AI151">
        <f t="shared" si="16"/>
        <v>0.5</v>
      </c>
    </row>
    <row r="152" spans="1:35"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OFFSET(E152,-$B152+IF($L152,1,0),0)*IF($B152&gt;OFFSET($B152,1,0),ChapterTable!$S$17,1)*
    (VLOOKUP(SUBSTITUTE(SUBSTITUTE(E$1,"standard",""),"|Float","")&amp;IF(OR($L152=TRUE,$A152=0,MOD($A152,ChapterTable!$S$20)&lt;&gt;0),"","보스")&amp;"인게임누적곱배수",ChapterTable!$S:$T,2,0)^C152
    +VLOOKUP(SUBSTITUTE(SUBSTITUTE(E$1,"standard",""),"|Float","")&amp;IF(OR($L152=TRUE,$A152=0,MOD($A152,ChapterTable!$S$20)&lt;&gt;0),"","보스")&amp;"인게임누적합배수",ChapterTable!$S:$T,2,0)*C152)
  )
  )
  )
)</f>
        <v>567</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(VLOOKUP(SUBSTITUTE(SUBSTITUTE(F$1,"standard",""),"|Float","")&amp;IF(OR($L152=TRUE,$A152=0,MOD($A152,ChapterTable!$S$20)&lt;&gt;0),"","보스")&amp;"인게임누적곱배수",ChapterTable!$S:$T,2,0)^D152
    +VLOOKUP(SUBSTITUTE(SUBSTITUTE(F$1,"standard",""),"|Float","")&amp;IF(OR($L152=TRUE,$A152=0,MOD($A152,ChapterTable!$S$20)&lt;&gt;0),"","보스")&amp;"인게임누적합배수",ChapterTable!$S:$T,2,0)*D152)
  )
  )
  )
)</f>
        <v>181.40625</v>
      </c>
      <c r="J152" t="str">
        <f>IF(ISBLANK(I152),"",
IFERROR(VLOOKUP(I152,[1]StringTable!$1:$1048576,MATCH([1]StringTable!$B$1,[1]StringTable!$1:$1,0),0),
IFERROR(VLOOKUP(I152,[1]InApkStringTable!$1:$1048576,MATCH([1]InApkStringTable!$B$1,[1]InApkStringTable!$1:$1,0),0),
"스트링없음")))</f>
        <v/>
      </c>
      <c r="L152" t="b">
        <v>0</v>
      </c>
      <c r="M152" t="s">
        <v>24</v>
      </c>
      <c r="N152" t="str">
        <f>IF(ISBLANK(M152),"",IF(ISERROR(VLOOKUP(M152,MapTable!$A:$A,1,0)),"맵없음",""))</f>
        <v/>
      </c>
      <c r="O152">
        <f t="shared" si="13"/>
        <v>2</v>
      </c>
      <c r="Q152">
        <f t="shared" si="14"/>
        <v>2</v>
      </c>
      <c r="R152" t="b">
        <f t="shared" ca="1" si="12"/>
        <v>0</v>
      </c>
      <c r="T152" t="b">
        <f t="shared" ca="1" si="15"/>
        <v>0</v>
      </c>
      <c r="V152" t="str">
        <f>IF(ISBLANK(U152),"",IF(ISERROR(VLOOKUP(U152,MapTable!$A:$A,1,0)),"맵없음",""))</f>
        <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B152">
        <v>1002</v>
      </c>
      <c r="AC152" t="str">
        <f>IF(ISBLANK(AB152),"",IF(ISERROR(VLOOKUP(AB152,[3]DropTable!$A:$A,1,0)),"드랍없음",""))</f>
        <v/>
      </c>
      <c r="AE152" t="str">
        <f>IF(ISBLANK(AD152),"",IF(ISERROR(VLOOKUP(AD152,[3]DropTable!$A:$A,1,0)),"드랍없음",""))</f>
        <v/>
      </c>
      <c r="AH152">
        <v>1.5</v>
      </c>
      <c r="AI152">
        <f t="shared" si="16"/>
        <v>0.5</v>
      </c>
    </row>
    <row r="153" spans="1:35"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OFFSET(E153,-$B153+IF($L153,1,0),0)*IF($B153&gt;OFFSET($B153,1,0),ChapterTable!$S$17,1)*
    (VLOOKUP(SUBSTITUTE(SUBSTITUTE(E$1,"standard",""),"|Float","")&amp;IF(OR($L153=TRUE,$A153=0,MOD($A153,ChapterTable!$S$20)&lt;&gt;0),"","보스")&amp;"인게임누적곱배수",ChapterTable!$S:$T,2,0)^C153
    +VLOOKUP(SUBSTITUTE(SUBSTITUTE(E$1,"standard",""),"|Float","")&amp;IF(OR($L153=TRUE,$A153=0,MOD($A153,ChapterTable!$S$20)&lt;&gt;0),"","보스")&amp;"인게임누적합배수",ChapterTable!$S:$T,2,0)*C153)
  )
  )
  )
)</f>
        <v>567</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(VLOOKUP(SUBSTITUTE(SUBSTITUTE(F$1,"standard",""),"|Float","")&amp;IF(OR($L153=TRUE,$A153=0,MOD($A153,ChapterTable!$S$20)&lt;&gt;0),"","보스")&amp;"인게임누적곱배수",ChapterTable!$S:$T,2,0)^D153
    +VLOOKUP(SUBSTITUTE(SUBSTITUTE(F$1,"standard",""),"|Float","")&amp;IF(OR($L153=TRUE,$A153=0,MOD($A153,ChapterTable!$S$20)&lt;&gt;0),"","보스")&amp;"인게임누적합배수",ChapterTable!$S:$T,2,0)*D153)
  )
  )
  )
)</f>
        <v>181.40625</v>
      </c>
      <c r="J153" t="str">
        <f>IF(ISBLANK(I153),"",
IFERROR(VLOOKUP(I153,[1]StringTable!$1:$1048576,MATCH([1]StringTable!$B$1,[1]StringTable!$1:$1,0),0),
IFERROR(VLOOKUP(I153,[1]InApkStringTable!$1:$1048576,MATCH([1]InApkStringTable!$B$1,[1]InApkStringTable!$1:$1,0),0),
"스트링없음")))</f>
        <v/>
      </c>
      <c r="L153" t="b">
        <v>0</v>
      </c>
      <c r="M153" t="s">
        <v>24</v>
      </c>
      <c r="N153" t="str">
        <f>IF(ISBLANK(M153),"",IF(ISERROR(VLOOKUP(M153,MapTable!$A:$A,1,0)),"맵없음",""))</f>
        <v/>
      </c>
      <c r="O153">
        <f t="shared" si="13"/>
        <v>2</v>
      </c>
      <c r="Q153">
        <f t="shared" si="14"/>
        <v>2</v>
      </c>
      <c r="R153" t="b">
        <f t="shared" ca="1" si="12"/>
        <v>0</v>
      </c>
      <c r="T153" t="b">
        <f t="shared" ca="1" si="15"/>
        <v>0</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B153">
        <v>1002</v>
      </c>
      <c r="AC153" t="str">
        <f>IF(ISBLANK(AB153),"",IF(ISERROR(VLOOKUP(AB153,[3]DropTable!$A:$A,1,0)),"드랍없음",""))</f>
        <v/>
      </c>
      <c r="AE153" t="str">
        <f>IF(ISBLANK(AD153),"",IF(ISERROR(VLOOKUP(AD153,[3]DropTable!$A:$A,1,0)),"드랍없음",""))</f>
        <v/>
      </c>
      <c r="AH153">
        <v>1.5</v>
      </c>
      <c r="AI153">
        <f t="shared" si="16"/>
        <v>0.5</v>
      </c>
    </row>
    <row r="154" spans="1:35"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OFFSET(E154,-$B154+IF($L154,1,0),0)*IF($B154&gt;OFFSET($B154,1,0),ChapterTable!$S$17,1)*
    (VLOOKUP(SUBSTITUTE(SUBSTITUTE(E$1,"standard",""),"|Float","")&amp;IF(OR($L154=TRUE,$A154=0,MOD($A154,ChapterTable!$S$20)&lt;&gt;0),"","보스")&amp;"인게임누적곱배수",ChapterTable!$S:$T,2,0)^C154
    +VLOOKUP(SUBSTITUTE(SUBSTITUTE(E$1,"standard",""),"|Float","")&amp;IF(OR($L154=TRUE,$A154=0,MOD($A154,ChapterTable!$S$20)&lt;&gt;0),"","보스")&amp;"인게임누적합배수",ChapterTable!$S:$T,2,0)*C154)
  )
  )
  )
)</f>
        <v>567</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(VLOOKUP(SUBSTITUTE(SUBSTITUTE(F$1,"standard",""),"|Float","")&amp;IF(OR($L154=TRUE,$A154=0,MOD($A154,ChapterTable!$S$20)&lt;&gt;0),"","보스")&amp;"인게임누적곱배수",ChapterTable!$S:$T,2,0)^D154
    +VLOOKUP(SUBSTITUTE(SUBSTITUTE(F$1,"standard",""),"|Float","")&amp;IF(OR($L154=TRUE,$A154=0,MOD($A154,ChapterTable!$S$20)&lt;&gt;0),"","보스")&amp;"인게임누적합배수",ChapterTable!$S:$T,2,0)*D154)
  )
  )
  )
)</f>
        <v>181.40625</v>
      </c>
      <c r="J154" t="str">
        <f>IF(ISBLANK(I154),"",
IFERROR(VLOOKUP(I154,[1]StringTable!$1:$1048576,MATCH([1]StringTable!$B$1,[1]StringTable!$1:$1,0),0),
IFERROR(VLOOKUP(I154,[1]InApkStringTable!$1:$1048576,MATCH([1]InApkStringTable!$B$1,[1]InApkStringTable!$1:$1,0),0),
"스트링없음")))</f>
        <v/>
      </c>
      <c r="L154" t="b">
        <v>0</v>
      </c>
      <c r="M154" t="s">
        <v>24</v>
      </c>
      <c r="N154" t="str">
        <f>IF(ISBLANK(M154),"",IF(ISERROR(VLOOKUP(M154,MapTable!$A:$A,1,0)),"맵없음",""))</f>
        <v/>
      </c>
      <c r="O154">
        <f t="shared" si="13"/>
        <v>92</v>
      </c>
      <c r="Q154">
        <f t="shared" si="14"/>
        <v>92</v>
      </c>
      <c r="R154" t="b">
        <f t="shared" ca="1" si="12"/>
        <v>1</v>
      </c>
      <c r="T154" t="b">
        <f t="shared" ca="1" si="15"/>
        <v>1</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B154">
        <v>1002</v>
      </c>
      <c r="AC154" t="str">
        <f>IF(ISBLANK(AB154),"",IF(ISERROR(VLOOKUP(AB154,[3]DropTable!$A:$A,1,0)),"드랍없음",""))</f>
        <v/>
      </c>
      <c r="AE154" t="str">
        <f>IF(ISBLANK(AD154),"",IF(ISERROR(VLOOKUP(AD154,[3]DropTable!$A:$A,1,0)),"드랍없음",""))</f>
        <v/>
      </c>
      <c r="AH154">
        <v>1.5</v>
      </c>
      <c r="AI154">
        <f t="shared" si="16"/>
        <v>0.5</v>
      </c>
    </row>
    <row r="155" spans="1:35"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
  )
  )
  )
)</f>
        <v>567</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(VLOOKUP(SUBSTITUTE(SUBSTITUTE(F$1,"standard",""),"|Float","")&amp;IF(OR($L155=TRUE,$A155=0,MOD($A155,ChapterTable!$S$20)&lt;&gt;0),"","보스")&amp;"인게임누적곱배수",ChapterTable!$S:$T,2,0)^D155
    +VLOOKUP(SUBSTITUTE(SUBSTITUTE(F$1,"standard",""),"|Float","")&amp;IF(OR($L155=TRUE,$A155=0,MOD($A155,ChapterTable!$S$20)&lt;&gt;0),"","보스")&amp;"인게임누적합배수",ChapterTable!$S:$T,2,0)*D155)
  )
  )
  )
)</f>
        <v>181.40625</v>
      </c>
      <c r="J155" t="str">
        <f>IF(ISBLANK(I155),"",
IFERROR(VLOOKUP(I155,[1]StringTable!$1:$1048576,MATCH([1]StringTable!$B$1,[1]StringTable!$1:$1,0),0),
IFERROR(VLOOKUP(I155,[1]InApkStringTable!$1:$1048576,MATCH([1]InApkStringTable!$B$1,[1]InApkStringTable!$1:$1,0),0),
"스트링없음")))</f>
        <v/>
      </c>
      <c r="L155" t="b">
        <v>0</v>
      </c>
      <c r="M155" t="s">
        <v>24</v>
      </c>
      <c r="N155" t="str">
        <f>IF(ISBLANK(M155),"",IF(ISERROR(VLOOKUP(M155,MapTable!$A:$A,1,0)),"맵없음",""))</f>
        <v/>
      </c>
      <c r="O155">
        <f t="shared" si="13"/>
        <v>21</v>
      </c>
      <c r="P155">
        <v>22</v>
      </c>
      <c r="Q155">
        <f t="shared" si="14"/>
        <v>22</v>
      </c>
      <c r="R155" t="b">
        <f t="shared" ca="1" si="12"/>
        <v>0</v>
      </c>
      <c r="T155" t="b">
        <f t="shared" ca="1" si="15"/>
        <v>0</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B155">
        <v>1002</v>
      </c>
      <c r="AC155" t="str">
        <f>IF(ISBLANK(AB155),"",IF(ISERROR(VLOOKUP(AB155,[3]DropTable!$A:$A,1,0)),"드랍없음",""))</f>
        <v/>
      </c>
      <c r="AD155">
        <v>5002</v>
      </c>
      <c r="AE155" t="str">
        <f>IF(ISBLANK(AD155),"",IF(ISERROR(VLOOKUP(AD155,[3]DropTable!$A:$A,1,0)),"드랍없음",""))</f>
        <v/>
      </c>
      <c r="AF155">
        <f ca="1">1.25*IF($B155&gt;OFFSET($B155,1,0),ChapterTable!$S$17,1)*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f>
        <v>1.75</v>
      </c>
      <c r="AG155">
        <f ca="1">35/AF155</f>
        <v>20</v>
      </c>
      <c r="AH155">
        <v>1.5</v>
      </c>
      <c r="AI155">
        <f t="shared" si="16"/>
        <v>0.5</v>
      </c>
    </row>
    <row r="156" spans="1:35"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OFFSET(E156,-$B156+IF($L156,1,0),0)*IF($B156&gt;OFFSET($B156,1,0),ChapterTable!$S$17,1)*
    (VLOOKUP(SUBSTITUTE(SUBSTITUTE(E$1,"standard",""),"|Float","")&amp;IF(OR($L156=TRUE,$A156=0,MOD($A156,ChapterTable!$S$20)&lt;&gt;0),"","보스")&amp;"인게임누적곱배수",ChapterTable!$S:$T,2,0)^C156
    +VLOOKUP(SUBSTITUTE(SUBSTITUTE(E$1,"standard",""),"|Float","")&amp;IF(OR($L156=TRUE,$A156=0,MOD($A156,ChapterTable!$S$20)&lt;&gt;0),"","보스")&amp;"인게임누적합배수",ChapterTable!$S:$T,2,0)*C156)
  )
  )
  )
)</f>
        <v>567</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(VLOOKUP(SUBSTITUTE(SUBSTITUTE(F$1,"standard",""),"|Float","")&amp;IF(OR($L156=TRUE,$A156=0,MOD($A156,ChapterTable!$S$20)&lt;&gt;0),"","보스")&amp;"인게임누적곱배수",ChapterTable!$S:$T,2,0)^D156
    +VLOOKUP(SUBSTITUTE(SUBSTITUTE(F$1,"standard",""),"|Float","")&amp;IF(OR($L156=TRUE,$A156=0,MOD($A156,ChapterTable!$S$20)&lt;&gt;0),"","보스")&amp;"인게임누적합배수",ChapterTable!$S:$T,2,0)*D156)
  )
  )
  )
)</f>
        <v>194.06249999999997</v>
      </c>
      <c r="G156" t="s">
        <v>740</v>
      </c>
      <c r="J156" t="str">
        <f>IF(ISBLANK(I156),"",
IFERROR(VLOOKUP(I156,[1]StringTable!$1:$1048576,MATCH([1]StringTable!$B$1,[1]StringTable!$1:$1,0),0),
IFERROR(VLOOKUP(I156,[1]InApkStringTable!$1:$1048576,MATCH([1]InApkStringTable!$B$1,[1]InApkStringTable!$1:$1,0),0),
"스트링없음")))</f>
        <v/>
      </c>
      <c r="L156" t="b">
        <v>0</v>
      </c>
      <c r="M156" t="s">
        <v>24</v>
      </c>
      <c r="N156" t="str">
        <f>IF(ISBLANK(M156),"",IF(ISERROR(VLOOKUP(M156,MapTable!$A:$A,1,0)),"맵없음",""))</f>
        <v/>
      </c>
      <c r="O156">
        <f t="shared" si="13"/>
        <v>3</v>
      </c>
      <c r="Q156">
        <f t="shared" si="14"/>
        <v>3</v>
      </c>
      <c r="R156" t="b">
        <f t="shared" ca="1" si="12"/>
        <v>0</v>
      </c>
      <c r="T156" t="b">
        <f t="shared" ca="1" si="15"/>
        <v>0</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B156">
        <v>1003</v>
      </c>
      <c r="AC156" t="str">
        <f>IF(ISBLANK(AB156),"",IF(ISERROR(VLOOKUP(AB156,[3]DropTable!$A:$A,1,0)),"드랍없음",""))</f>
        <v/>
      </c>
      <c r="AE156" t="str">
        <f>IF(ISBLANK(AD156),"",IF(ISERROR(VLOOKUP(AD156,[3]DropTable!$A:$A,1,0)),"드랍없음",""))</f>
        <v/>
      </c>
      <c r="AH156">
        <v>1.5</v>
      </c>
      <c r="AI156">
        <f t="shared" si="16"/>
        <v>0.33333333333333331</v>
      </c>
    </row>
    <row r="157" spans="1:35"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OFFSET(E157,-$B157+IF($L157,1,0),0)*IF($B157&gt;OFFSET($B157,1,0),ChapterTable!$S$17,1)*
    (VLOOKUP(SUBSTITUTE(SUBSTITUTE(E$1,"standard",""),"|Float","")&amp;IF(OR($L157=TRUE,$A157=0,MOD($A157,ChapterTable!$S$20)&lt;&gt;0),"","보스")&amp;"인게임누적곱배수",ChapterTable!$S:$T,2,0)^C157
    +VLOOKUP(SUBSTITUTE(SUBSTITUTE(E$1,"standard",""),"|Float","")&amp;IF(OR($L157=TRUE,$A157=0,MOD($A157,ChapterTable!$S$20)&lt;&gt;0),"","보스")&amp;"인게임누적합배수",ChapterTable!$S:$T,2,0)*C157)
  )
  )
  )
)</f>
        <v>567</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(VLOOKUP(SUBSTITUTE(SUBSTITUTE(F$1,"standard",""),"|Float","")&amp;IF(OR($L157=TRUE,$A157=0,MOD($A157,ChapterTable!$S$20)&lt;&gt;0),"","보스")&amp;"인게임누적곱배수",ChapterTable!$S:$T,2,0)^D157
    +VLOOKUP(SUBSTITUTE(SUBSTITUTE(F$1,"standard",""),"|Float","")&amp;IF(OR($L157=TRUE,$A157=0,MOD($A157,ChapterTable!$S$20)&lt;&gt;0),"","보스")&amp;"인게임누적합배수",ChapterTable!$S:$T,2,0)*D157)
  )
  )
  )
)</f>
        <v>194.06249999999997</v>
      </c>
      <c r="J157" t="str">
        <f>IF(ISBLANK(I157),"",
IFERROR(VLOOKUP(I157,[1]StringTable!$1:$1048576,MATCH([1]StringTable!$B$1,[1]StringTable!$1:$1,0),0),
IFERROR(VLOOKUP(I157,[1]InApkStringTable!$1:$1048576,MATCH([1]InApkStringTable!$B$1,[1]InApkStringTable!$1:$1,0),0),
"스트링없음")))</f>
        <v/>
      </c>
      <c r="L157" t="b">
        <v>0</v>
      </c>
      <c r="M157" t="s">
        <v>24</v>
      </c>
      <c r="N157" t="str">
        <f>IF(ISBLANK(M157),"",IF(ISERROR(VLOOKUP(M157,MapTable!$A:$A,1,0)),"맵없음",""))</f>
        <v/>
      </c>
      <c r="O157">
        <f t="shared" si="13"/>
        <v>3</v>
      </c>
      <c r="Q157">
        <f t="shared" si="14"/>
        <v>3</v>
      </c>
      <c r="R157" t="b">
        <f t="shared" ca="1" si="12"/>
        <v>0</v>
      </c>
      <c r="T157" t="b">
        <f t="shared" ca="1" si="15"/>
        <v>0</v>
      </c>
      <c r="V157" t="str">
        <f>IF(ISBLANK(U157),"",IF(ISERROR(VLOOKUP(U157,MapTable!$A:$A,1,0)),"맵없음",""))</f>
        <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B157">
        <v>1003</v>
      </c>
      <c r="AC157" t="str">
        <f>IF(ISBLANK(AB157),"",IF(ISERROR(VLOOKUP(AB157,[3]DropTable!$A:$A,1,0)),"드랍없음",""))</f>
        <v/>
      </c>
      <c r="AE157" t="str">
        <f>IF(ISBLANK(AD157),"",IF(ISERROR(VLOOKUP(AD157,[3]DropTable!$A:$A,1,0)),"드랍없음",""))</f>
        <v/>
      </c>
      <c r="AH157">
        <v>1.5</v>
      </c>
      <c r="AI157">
        <f t="shared" si="16"/>
        <v>0.33333333333333331</v>
      </c>
    </row>
    <row r="158" spans="1:35"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OFFSET(E158,-$B158+IF($L158,1,0),0)*IF($B158&gt;OFFSET($B158,1,0),ChapterTable!$S$17,1)*
    (VLOOKUP(SUBSTITUTE(SUBSTITUTE(E$1,"standard",""),"|Float","")&amp;IF(OR($L158=TRUE,$A158=0,MOD($A158,ChapterTable!$S$20)&lt;&gt;0),"","보스")&amp;"인게임누적곱배수",ChapterTable!$S:$T,2,0)^C158
    +VLOOKUP(SUBSTITUTE(SUBSTITUTE(E$1,"standard",""),"|Float","")&amp;IF(OR($L158=TRUE,$A158=0,MOD($A158,ChapterTable!$S$20)&lt;&gt;0),"","보스")&amp;"인게임누적합배수",ChapterTable!$S:$T,2,0)*C158)
  )
  )
  )
)</f>
        <v>567</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(VLOOKUP(SUBSTITUTE(SUBSTITUTE(F$1,"standard",""),"|Float","")&amp;IF(OR($L158=TRUE,$A158=0,MOD($A158,ChapterTable!$S$20)&lt;&gt;0),"","보스")&amp;"인게임누적곱배수",ChapterTable!$S:$T,2,0)^D158
    +VLOOKUP(SUBSTITUTE(SUBSTITUTE(F$1,"standard",""),"|Float","")&amp;IF(OR($L158=TRUE,$A158=0,MOD($A158,ChapterTable!$S$20)&lt;&gt;0),"","보스")&amp;"인게임누적합배수",ChapterTable!$S:$T,2,0)*D158)
  )
  )
  )
)</f>
        <v>194.06249999999997</v>
      </c>
      <c r="J158" t="str">
        <f>IF(ISBLANK(I158),"",
IFERROR(VLOOKUP(I158,[1]StringTable!$1:$1048576,MATCH([1]StringTable!$B$1,[1]StringTable!$1:$1,0),0),
IFERROR(VLOOKUP(I158,[1]InApkStringTable!$1:$1048576,MATCH([1]InApkStringTable!$B$1,[1]InApkStringTable!$1:$1,0),0),
"스트링없음")))</f>
        <v/>
      </c>
      <c r="L158" t="b">
        <v>0</v>
      </c>
      <c r="M158" t="s">
        <v>24</v>
      </c>
      <c r="N158" t="str">
        <f>IF(ISBLANK(M158),"",IF(ISERROR(VLOOKUP(M158,MapTable!$A:$A,1,0)),"맵없음",""))</f>
        <v/>
      </c>
      <c r="O158">
        <f t="shared" si="13"/>
        <v>3</v>
      </c>
      <c r="Q158">
        <f t="shared" si="14"/>
        <v>3</v>
      </c>
      <c r="R158" t="b">
        <f t="shared" ca="1" si="12"/>
        <v>0</v>
      </c>
      <c r="T158" t="b">
        <f t="shared" ca="1" si="15"/>
        <v>0</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B158">
        <v>1003</v>
      </c>
      <c r="AC158" t="str">
        <f>IF(ISBLANK(AB158),"",IF(ISERROR(VLOOKUP(AB158,[3]DropTable!$A:$A,1,0)),"드랍없음",""))</f>
        <v/>
      </c>
      <c r="AE158" t="str">
        <f>IF(ISBLANK(AD158),"",IF(ISERROR(VLOOKUP(AD158,[3]DropTable!$A:$A,1,0)),"드랍없음",""))</f>
        <v/>
      </c>
      <c r="AH158">
        <v>1.5</v>
      </c>
      <c r="AI158">
        <f t="shared" si="16"/>
        <v>0.33333333333333331</v>
      </c>
    </row>
    <row r="159" spans="1:35"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OFFSET(E159,-$B159+IF($L159,1,0),0)*IF($B159&gt;OFFSET($B159,1,0),ChapterTable!$S$17,1)*
    (VLOOKUP(SUBSTITUTE(SUBSTITUTE(E$1,"standard",""),"|Float","")&amp;IF(OR($L159=TRUE,$A159=0,MOD($A159,ChapterTable!$S$20)&lt;&gt;0),"","보스")&amp;"인게임누적곱배수",ChapterTable!$S:$T,2,0)^C159
    +VLOOKUP(SUBSTITUTE(SUBSTITUTE(E$1,"standard",""),"|Float","")&amp;IF(OR($L159=TRUE,$A159=0,MOD($A159,ChapterTable!$S$20)&lt;&gt;0),"","보스")&amp;"인게임누적합배수",ChapterTable!$S:$T,2,0)*C159)
  )
  )
  )
)</f>
        <v>567</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(VLOOKUP(SUBSTITUTE(SUBSTITUTE(F$1,"standard",""),"|Float","")&amp;IF(OR($L159=TRUE,$A159=0,MOD($A159,ChapterTable!$S$20)&lt;&gt;0),"","보스")&amp;"인게임누적곱배수",ChapterTable!$S:$T,2,0)^D159
    +VLOOKUP(SUBSTITUTE(SUBSTITUTE(F$1,"standard",""),"|Float","")&amp;IF(OR($L159=TRUE,$A159=0,MOD($A159,ChapterTable!$S$20)&lt;&gt;0),"","보스")&amp;"인게임누적합배수",ChapterTable!$S:$T,2,0)*D159)
  )
  )
  )
)</f>
        <v>194.06249999999997</v>
      </c>
      <c r="J159" t="str">
        <f>IF(ISBLANK(I159),"",
IFERROR(VLOOKUP(I159,[1]StringTable!$1:$1048576,MATCH([1]StringTable!$B$1,[1]StringTable!$1:$1,0),0),
IFERROR(VLOOKUP(I159,[1]InApkStringTable!$1:$1048576,MATCH([1]InApkStringTable!$B$1,[1]InApkStringTable!$1:$1,0),0),
"스트링없음")))</f>
        <v/>
      </c>
      <c r="L159" t="b">
        <v>0</v>
      </c>
      <c r="M159" t="s">
        <v>24</v>
      </c>
      <c r="N159" t="str">
        <f>IF(ISBLANK(M159),"",IF(ISERROR(VLOOKUP(M159,MapTable!$A:$A,1,0)),"맵없음",""))</f>
        <v/>
      </c>
      <c r="O159">
        <f t="shared" si="13"/>
        <v>3</v>
      </c>
      <c r="Q159">
        <f t="shared" si="14"/>
        <v>3</v>
      </c>
      <c r="R159" t="b">
        <f t="shared" ca="1" si="12"/>
        <v>0</v>
      </c>
      <c r="T159" t="b">
        <f t="shared" ca="1" si="15"/>
        <v>0</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B159">
        <v>1003</v>
      </c>
      <c r="AC159" t="str">
        <f>IF(ISBLANK(AB159),"",IF(ISERROR(VLOOKUP(AB159,[3]DropTable!$A:$A,1,0)),"드랍없음",""))</f>
        <v/>
      </c>
      <c r="AE159" t="str">
        <f>IF(ISBLANK(AD159),"",IF(ISERROR(VLOOKUP(AD159,[3]DropTable!$A:$A,1,0)),"드랍없음",""))</f>
        <v/>
      </c>
      <c r="AH159">
        <v>1.5</v>
      </c>
      <c r="AI159">
        <f t="shared" si="16"/>
        <v>0.33333333333333331</v>
      </c>
    </row>
    <row r="160" spans="1:35"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OFFSET(E160,-$B160+IF($L160,1,0),0)*IF($B160&gt;OFFSET($B160,1,0),ChapterTable!$S$17,1)*
    (VLOOKUP(SUBSTITUTE(SUBSTITUTE(E$1,"standard",""),"|Float","")&amp;IF(OR($L160=TRUE,$A160=0,MOD($A160,ChapterTable!$S$20)&lt;&gt;0),"","보스")&amp;"인게임누적곱배수",ChapterTable!$S:$T,2,0)^C160
    +VLOOKUP(SUBSTITUTE(SUBSTITUTE(E$1,"standard",""),"|Float","")&amp;IF(OR($L160=TRUE,$A160=0,MOD($A160,ChapterTable!$S$20)&lt;&gt;0),"","보스")&amp;"인게임누적합배수",ChapterTable!$S:$T,2,0)*C160)
  )
  )
  )
)</f>
        <v>567</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(VLOOKUP(SUBSTITUTE(SUBSTITUTE(F$1,"standard",""),"|Float","")&amp;IF(OR($L160=TRUE,$A160=0,MOD($A160,ChapterTable!$S$20)&lt;&gt;0),"","보스")&amp;"인게임누적곱배수",ChapterTable!$S:$T,2,0)^D160
    +VLOOKUP(SUBSTITUTE(SUBSTITUTE(F$1,"standard",""),"|Float","")&amp;IF(OR($L160=TRUE,$A160=0,MOD($A160,ChapterTable!$S$20)&lt;&gt;0),"","보스")&amp;"인게임누적합배수",ChapterTable!$S:$T,2,0)*D160)
  )
  )
  )
)</f>
        <v>194.06249999999997</v>
      </c>
      <c r="J160" t="str">
        <f>IF(ISBLANK(I160),"",
IFERROR(VLOOKUP(I160,[1]StringTable!$1:$1048576,MATCH([1]StringTable!$B$1,[1]StringTable!$1:$1,0),0),
IFERROR(VLOOKUP(I160,[1]InApkStringTable!$1:$1048576,MATCH([1]InApkStringTable!$B$1,[1]InApkStringTable!$1:$1,0),0),
"스트링없음")))</f>
        <v/>
      </c>
      <c r="L160" t="b">
        <v>0</v>
      </c>
      <c r="M160" t="s">
        <v>24</v>
      </c>
      <c r="N160" t="str">
        <f>IF(ISBLANK(M160),"",IF(ISERROR(VLOOKUP(M160,MapTable!$A:$A,1,0)),"맵없음",""))</f>
        <v/>
      </c>
      <c r="O160">
        <f t="shared" si="13"/>
        <v>11</v>
      </c>
      <c r="Q160">
        <f t="shared" si="14"/>
        <v>11</v>
      </c>
      <c r="R160" t="b">
        <f t="shared" ca="1" si="12"/>
        <v>0</v>
      </c>
      <c r="T160" t="b">
        <f t="shared" ca="1" si="15"/>
        <v>0</v>
      </c>
      <c r="V160" t="str">
        <f>IF(ISBLANK(U160),"",IF(ISERROR(VLOOKUP(U160,MapTable!$A:$A,1,0)),"맵없음",""))</f>
        <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B160">
        <v>1003</v>
      </c>
      <c r="AC160" t="str">
        <f>IF(ISBLANK(AB160),"",IF(ISERROR(VLOOKUP(AB160,[3]DropTable!$A:$A,1,0)),"드랍없음",""))</f>
        <v/>
      </c>
      <c r="AE160" t="str">
        <f>IF(ISBLANK(AD160),"",IF(ISERROR(VLOOKUP(AD160,[3]DropTable!$A:$A,1,0)),"드랍없음",""))</f>
        <v/>
      </c>
      <c r="AH160">
        <v>1.5</v>
      </c>
      <c r="AI160">
        <f t="shared" si="16"/>
        <v>0.33333333333333331</v>
      </c>
    </row>
    <row r="161" spans="1:35"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OFFSET(E161,-$B161+IF($L161,1,0),0)*IF($B161&gt;OFFSET($B161,1,0),ChapterTable!$S$17,1)*
    (VLOOKUP(SUBSTITUTE(SUBSTITUTE(E$1,"standard",""),"|Float","")&amp;IF(OR($L161=TRUE,$A161=0,MOD($A161,ChapterTable!$S$20)&lt;&gt;0),"","보스")&amp;"인게임누적곱배수",ChapterTable!$S:$T,2,0)^C161
    +VLOOKUP(SUBSTITUTE(SUBSTITUTE(E$1,"standard",""),"|Float","")&amp;IF(OR($L161=TRUE,$A161=0,MOD($A161,ChapterTable!$S$20)&lt;&gt;0),"","보스")&amp;"인게임누적합배수",ChapterTable!$S:$T,2,0)*C161)
  )
  )
  )
)</f>
        <v>648</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(VLOOKUP(SUBSTITUTE(SUBSTITUTE(F$1,"standard",""),"|Float","")&amp;IF(OR($L161=TRUE,$A161=0,MOD($A161,ChapterTable!$S$20)&lt;&gt;0),"","보스")&amp;"인게임누적곱배수",ChapterTable!$S:$T,2,0)^D161
    +VLOOKUP(SUBSTITUTE(SUBSTITUTE(F$1,"standard",""),"|Float","")&amp;IF(OR($L161=TRUE,$A161=0,MOD($A161,ChapterTable!$S$20)&lt;&gt;0),"","보스")&amp;"인게임누적합배수",ChapterTable!$S:$T,2,0)*D161)
  )
  )
  )
)</f>
        <v>194.06249999999997</v>
      </c>
      <c r="J161" t="str">
        <f>IF(ISBLANK(I161),"",
IFERROR(VLOOKUP(I161,[1]StringTable!$1:$1048576,MATCH([1]StringTable!$B$1,[1]StringTable!$1:$1,0),0),
IFERROR(VLOOKUP(I161,[1]InApkStringTable!$1:$1048576,MATCH([1]InApkStringTable!$B$1,[1]InApkStringTable!$1:$1,0),0),
"스트링없음")))</f>
        <v/>
      </c>
      <c r="L161" t="b">
        <v>0</v>
      </c>
      <c r="M161" t="s">
        <v>24</v>
      </c>
      <c r="N161" t="str">
        <f>IF(ISBLANK(M161),"",IF(ISERROR(VLOOKUP(M161,MapTable!$A:$A,1,0)),"맵없음",""))</f>
        <v/>
      </c>
      <c r="O161">
        <f t="shared" si="13"/>
        <v>3</v>
      </c>
      <c r="Q161">
        <f t="shared" si="14"/>
        <v>3</v>
      </c>
      <c r="R161" t="b">
        <f t="shared" ca="1" si="12"/>
        <v>0</v>
      </c>
      <c r="T161" t="b">
        <f t="shared" ca="1" si="15"/>
        <v>0</v>
      </c>
      <c r="V161" t="str">
        <f>IF(ISBLANK(U161),"",IF(ISERROR(VLOOKUP(U161,MapTable!$A:$A,1,0)),"맵없음",""))</f>
        <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B161">
        <v>1003</v>
      </c>
      <c r="AC161" t="str">
        <f>IF(ISBLANK(AB161),"",IF(ISERROR(VLOOKUP(AB161,[3]DropTable!$A:$A,1,0)),"드랍없음",""))</f>
        <v/>
      </c>
      <c r="AE161" t="str">
        <f>IF(ISBLANK(AD161),"",IF(ISERROR(VLOOKUP(AD161,[3]DropTable!$A:$A,1,0)),"드랍없음",""))</f>
        <v/>
      </c>
      <c r="AH161">
        <v>1.5</v>
      </c>
      <c r="AI161">
        <f t="shared" si="16"/>
        <v>0.33333333333333331</v>
      </c>
    </row>
    <row r="162" spans="1:35"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OFFSET(E162,-$B162+IF($L162,1,0),0)*IF($B162&gt;OFFSET($B162,1,0),ChapterTable!$S$17,1)*
    (VLOOKUP(SUBSTITUTE(SUBSTITUTE(E$1,"standard",""),"|Float","")&amp;IF(OR($L162=TRUE,$A162=0,MOD($A162,ChapterTable!$S$20)&lt;&gt;0),"","보스")&amp;"인게임누적곱배수",ChapterTable!$S:$T,2,0)^C162
    +VLOOKUP(SUBSTITUTE(SUBSTITUTE(E$1,"standard",""),"|Float","")&amp;IF(OR($L162=TRUE,$A162=0,MOD($A162,ChapterTable!$S$20)&lt;&gt;0),"","보스")&amp;"인게임누적합배수",ChapterTable!$S:$T,2,0)*C162)
  )
  )
  )
)</f>
        <v>648</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(VLOOKUP(SUBSTITUTE(SUBSTITUTE(F$1,"standard",""),"|Float","")&amp;IF(OR($L162=TRUE,$A162=0,MOD($A162,ChapterTable!$S$20)&lt;&gt;0),"","보스")&amp;"인게임누적곱배수",ChapterTable!$S:$T,2,0)^D162
    +VLOOKUP(SUBSTITUTE(SUBSTITUTE(F$1,"standard",""),"|Float","")&amp;IF(OR($L162=TRUE,$A162=0,MOD($A162,ChapterTable!$S$20)&lt;&gt;0),"","보스")&amp;"인게임누적합배수",ChapterTable!$S:$T,2,0)*D162)
  )
  )
  )
)</f>
        <v>194.06249999999997</v>
      </c>
      <c r="J162" t="str">
        <f>IF(ISBLANK(I162),"",
IFERROR(VLOOKUP(I162,[1]StringTable!$1:$1048576,MATCH([1]StringTable!$B$1,[1]StringTable!$1:$1,0),0),
IFERROR(VLOOKUP(I162,[1]InApkStringTable!$1:$1048576,MATCH([1]InApkStringTable!$B$1,[1]InApkStringTable!$1:$1,0),0),
"스트링없음")))</f>
        <v/>
      </c>
      <c r="L162" t="b">
        <v>0</v>
      </c>
      <c r="M162" t="s">
        <v>24</v>
      </c>
      <c r="N162" t="str">
        <f>IF(ISBLANK(M162),"",IF(ISERROR(VLOOKUP(M162,MapTable!$A:$A,1,0)),"맵없음",""))</f>
        <v/>
      </c>
      <c r="O162">
        <f t="shared" si="13"/>
        <v>3</v>
      </c>
      <c r="Q162">
        <f t="shared" si="14"/>
        <v>3</v>
      </c>
      <c r="R162" t="b">
        <f t="shared" ca="1" si="12"/>
        <v>0</v>
      </c>
      <c r="T162" t="b">
        <f t="shared" ca="1" si="15"/>
        <v>0</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B162">
        <v>1003</v>
      </c>
      <c r="AC162" t="str">
        <f>IF(ISBLANK(AB162),"",IF(ISERROR(VLOOKUP(AB162,[3]DropTable!$A:$A,1,0)),"드랍없음",""))</f>
        <v/>
      </c>
      <c r="AE162" t="str">
        <f>IF(ISBLANK(AD162),"",IF(ISERROR(VLOOKUP(AD162,[3]DropTable!$A:$A,1,0)),"드랍없음",""))</f>
        <v/>
      </c>
      <c r="AH162">
        <v>1.5</v>
      </c>
      <c r="AI162">
        <f t="shared" si="16"/>
        <v>0.33333333333333331</v>
      </c>
    </row>
    <row r="163" spans="1:35"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OFFSET(E163,-$B163+IF($L163,1,0),0)*IF($B163&gt;OFFSET($B163,1,0),ChapterTable!$S$17,1)*
    (VLOOKUP(SUBSTITUTE(SUBSTITUTE(E$1,"standard",""),"|Float","")&amp;IF(OR($L163=TRUE,$A163=0,MOD($A163,ChapterTable!$S$20)&lt;&gt;0),"","보스")&amp;"인게임누적곱배수",ChapterTable!$S:$T,2,0)^C163
    +VLOOKUP(SUBSTITUTE(SUBSTITUTE(E$1,"standard",""),"|Float","")&amp;IF(OR($L163=TRUE,$A163=0,MOD($A163,ChapterTable!$S$20)&lt;&gt;0),"","보스")&amp;"인게임누적합배수",ChapterTable!$S:$T,2,0)*C163)
  )
  )
  )
)</f>
        <v>648</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(VLOOKUP(SUBSTITUTE(SUBSTITUTE(F$1,"standard",""),"|Float","")&amp;IF(OR($L163=TRUE,$A163=0,MOD($A163,ChapterTable!$S$20)&lt;&gt;0),"","보스")&amp;"인게임누적곱배수",ChapterTable!$S:$T,2,0)^D163
    +VLOOKUP(SUBSTITUTE(SUBSTITUTE(F$1,"standard",""),"|Float","")&amp;IF(OR($L163=TRUE,$A163=0,MOD($A163,ChapterTable!$S$20)&lt;&gt;0),"","보스")&amp;"인게임누적합배수",ChapterTable!$S:$T,2,0)*D163)
  )
  )
  )
)</f>
        <v>194.06249999999997</v>
      </c>
      <c r="J163" t="str">
        <f>IF(ISBLANK(I163),"",
IFERROR(VLOOKUP(I163,[1]StringTable!$1:$1048576,MATCH([1]StringTable!$B$1,[1]StringTable!$1:$1,0),0),
IFERROR(VLOOKUP(I163,[1]InApkStringTable!$1:$1048576,MATCH([1]InApkStringTable!$B$1,[1]InApkStringTable!$1:$1,0),0),
"스트링없음")))</f>
        <v/>
      </c>
      <c r="L163" t="b">
        <v>0</v>
      </c>
      <c r="M163" t="s">
        <v>24</v>
      </c>
      <c r="N163" t="str">
        <f>IF(ISBLANK(M163),"",IF(ISERROR(VLOOKUP(M163,MapTable!$A:$A,1,0)),"맵없음",""))</f>
        <v/>
      </c>
      <c r="O163">
        <f t="shared" si="13"/>
        <v>3</v>
      </c>
      <c r="Q163">
        <f t="shared" si="14"/>
        <v>3</v>
      </c>
      <c r="R163" t="b">
        <f t="shared" ca="1" si="12"/>
        <v>0</v>
      </c>
      <c r="T163" t="b">
        <f t="shared" ca="1" si="15"/>
        <v>0</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B163">
        <v>1003</v>
      </c>
      <c r="AC163" t="str">
        <f>IF(ISBLANK(AB163),"",IF(ISERROR(VLOOKUP(AB163,[3]DropTable!$A:$A,1,0)),"드랍없음",""))</f>
        <v/>
      </c>
      <c r="AE163" t="str">
        <f>IF(ISBLANK(AD163),"",IF(ISERROR(VLOOKUP(AD163,[3]DropTable!$A:$A,1,0)),"드랍없음",""))</f>
        <v/>
      </c>
      <c r="AH163">
        <v>1.5</v>
      </c>
      <c r="AI163">
        <f t="shared" si="16"/>
        <v>0.33333333333333331</v>
      </c>
    </row>
    <row r="164" spans="1:35"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OFFSET(E164,-$B164+IF($L164,1,0),0)*IF($B164&gt;OFFSET($B164,1,0),ChapterTable!$S$17,1)*
    (VLOOKUP(SUBSTITUTE(SUBSTITUTE(E$1,"standard",""),"|Float","")&amp;IF(OR($L164=TRUE,$A164=0,MOD($A164,ChapterTable!$S$20)&lt;&gt;0),"","보스")&amp;"인게임누적곱배수",ChapterTable!$S:$T,2,0)^C164
    +VLOOKUP(SUBSTITUTE(SUBSTITUTE(E$1,"standard",""),"|Float","")&amp;IF(OR($L164=TRUE,$A164=0,MOD($A164,ChapterTable!$S$20)&lt;&gt;0),"","보스")&amp;"인게임누적합배수",ChapterTable!$S:$T,2,0)*C164)
  )
  )
  )
)</f>
        <v>648</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(VLOOKUP(SUBSTITUTE(SUBSTITUTE(F$1,"standard",""),"|Float","")&amp;IF(OR($L164=TRUE,$A164=0,MOD($A164,ChapterTable!$S$20)&lt;&gt;0),"","보스")&amp;"인게임누적곱배수",ChapterTable!$S:$T,2,0)^D164
    +VLOOKUP(SUBSTITUTE(SUBSTITUTE(F$1,"standard",""),"|Float","")&amp;IF(OR($L164=TRUE,$A164=0,MOD($A164,ChapterTable!$S$20)&lt;&gt;0),"","보스")&amp;"인게임누적합배수",ChapterTable!$S:$T,2,0)*D164)
  )
  )
  )
)</f>
        <v>194.06249999999997</v>
      </c>
      <c r="J164" t="str">
        <f>IF(ISBLANK(I164),"",
IFERROR(VLOOKUP(I164,[1]StringTable!$1:$1048576,MATCH([1]StringTable!$B$1,[1]StringTable!$1:$1,0),0),
IFERROR(VLOOKUP(I164,[1]InApkStringTable!$1:$1048576,MATCH([1]InApkStringTable!$B$1,[1]InApkStringTable!$1:$1,0),0),
"스트링없음")))</f>
        <v/>
      </c>
      <c r="L164" t="b">
        <v>0</v>
      </c>
      <c r="M164" t="s">
        <v>24</v>
      </c>
      <c r="N164" t="str">
        <f>IF(ISBLANK(M164),"",IF(ISERROR(VLOOKUP(M164,MapTable!$A:$A,1,0)),"맵없음",""))</f>
        <v/>
      </c>
      <c r="O164">
        <f t="shared" si="13"/>
        <v>93</v>
      </c>
      <c r="Q164">
        <f t="shared" si="14"/>
        <v>93</v>
      </c>
      <c r="R164" t="b">
        <f t="shared" ca="1" si="12"/>
        <v>1</v>
      </c>
      <c r="S164" t="b">
        <v>0</v>
      </c>
      <c r="T164" t="b">
        <f t="shared" si="15"/>
        <v>0</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B164">
        <v>1003</v>
      </c>
      <c r="AC164" t="str">
        <f>IF(ISBLANK(AB164),"",IF(ISERROR(VLOOKUP(AB164,[3]DropTable!$A:$A,1,0)),"드랍없음",""))</f>
        <v/>
      </c>
      <c r="AE164" t="str">
        <f>IF(ISBLANK(AD164),"",IF(ISERROR(VLOOKUP(AD164,[3]DropTable!$A:$A,1,0)),"드랍없음",""))</f>
        <v/>
      </c>
      <c r="AH164">
        <v>1.5</v>
      </c>
      <c r="AI164">
        <f t="shared" si="16"/>
        <v>0.33333333333333331</v>
      </c>
    </row>
    <row r="165" spans="1:35"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
  )
  )
  )
)</f>
        <v>648</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(VLOOKUP(SUBSTITUTE(SUBSTITUTE(F$1,"standard",""),"|Float","")&amp;IF(OR($L165=TRUE,$A165=0,MOD($A165,ChapterTable!$S$20)&lt;&gt;0),"","보스")&amp;"인게임누적곱배수",ChapterTable!$S:$T,2,0)^D165
    +VLOOKUP(SUBSTITUTE(SUBSTITUTE(F$1,"standard",""),"|Float","")&amp;IF(OR($L165=TRUE,$A165=0,MOD($A165,ChapterTable!$S$20)&lt;&gt;0),"","보스")&amp;"인게임누적합배수",ChapterTable!$S:$T,2,0)*D165)
  )
  )
  )
)</f>
        <v>194.06249999999997</v>
      </c>
      <c r="J165" t="str">
        <f>IF(ISBLANK(I165),"",
IFERROR(VLOOKUP(I165,[1]StringTable!$1:$1048576,MATCH([1]StringTable!$B$1,[1]StringTable!$1:$1,0),0),
IFERROR(VLOOKUP(I165,[1]InApkStringTable!$1:$1048576,MATCH([1]InApkStringTable!$B$1,[1]InApkStringTable!$1:$1,0),0),
"스트링없음")))</f>
        <v/>
      </c>
      <c r="L165" t="b">
        <v>0</v>
      </c>
      <c r="M165" t="s">
        <v>24</v>
      </c>
      <c r="N165" t="str">
        <f>IF(ISBLANK(M165),"",IF(ISERROR(VLOOKUP(M165,MapTable!$A:$A,1,0)),"맵없음",""))</f>
        <v/>
      </c>
      <c r="O165">
        <f t="shared" si="13"/>
        <v>21</v>
      </c>
      <c r="P165">
        <v>22</v>
      </c>
      <c r="Q165">
        <f t="shared" si="14"/>
        <v>22</v>
      </c>
      <c r="R165" t="b">
        <f t="shared" ca="1" si="12"/>
        <v>0</v>
      </c>
      <c r="T165" t="b">
        <f t="shared" ca="1" si="15"/>
        <v>0</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B165">
        <v>1003</v>
      </c>
      <c r="AC165" t="str">
        <f>IF(ISBLANK(AB165),"",IF(ISERROR(VLOOKUP(AB165,[3]DropTable!$A:$A,1,0)),"드랍없음",""))</f>
        <v/>
      </c>
      <c r="AD165">
        <v>5003</v>
      </c>
      <c r="AE165" t="str">
        <f>IF(ISBLANK(AD165),"",IF(ISERROR(VLOOKUP(AD165,[3]DropTable!$A:$A,1,0)),"드랍없음",""))</f>
        <v/>
      </c>
      <c r="AF165">
        <f ca="1">1.25*IF($B165&gt;OFFSET($B165,1,0),ChapterTable!$S$17,1)*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f>
        <v>2</v>
      </c>
      <c r="AG165">
        <f ca="1">35/AF165</f>
        <v>17.5</v>
      </c>
      <c r="AH165">
        <v>1.5</v>
      </c>
      <c r="AI165">
        <f t="shared" si="16"/>
        <v>0.33333333333333331</v>
      </c>
    </row>
    <row r="166" spans="1:35"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OFFSET(E166,-$B166+IF($L166,1,0),0)*IF($B166&gt;OFFSET($B166,1,0),ChapterTable!$S$17,1)*
    (VLOOKUP(SUBSTITUTE(SUBSTITUTE(E$1,"standard",""),"|Float","")&amp;IF(OR($L166=TRUE,$A166=0,MOD($A166,ChapterTable!$S$20)&lt;&gt;0),"","보스")&amp;"인게임누적곱배수",ChapterTable!$S:$T,2,0)^C166
    +VLOOKUP(SUBSTITUTE(SUBSTITUTE(E$1,"standard",""),"|Float","")&amp;IF(OR($L166=TRUE,$A166=0,MOD($A166,ChapterTable!$S$20)&lt;&gt;0),"","보스")&amp;"인게임누적합배수",ChapterTable!$S:$T,2,0)*C166)
  )
  )
  )
)</f>
        <v>648</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(VLOOKUP(SUBSTITUTE(SUBSTITUTE(F$1,"standard",""),"|Float","")&amp;IF(OR($L166=TRUE,$A166=0,MOD($A166,ChapterTable!$S$20)&lt;&gt;0),"","보스")&amp;"인게임누적곱배수",ChapterTable!$S:$T,2,0)^D166
    +VLOOKUP(SUBSTITUTE(SUBSTITUTE(F$1,"standard",""),"|Float","")&amp;IF(OR($L166=TRUE,$A166=0,MOD($A166,ChapterTable!$S$20)&lt;&gt;0),"","보스")&amp;"인게임누적합배수",ChapterTable!$S:$T,2,0)*D166)
  )
  )
  )
)</f>
        <v>206.71875000000003</v>
      </c>
      <c r="J166" t="str">
        <f>IF(ISBLANK(I166),"",
IFERROR(VLOOKUP(I166,[1]StringTable!$1:$1048576,MATCH([1]StringTable!$B$1,[1]StringTable!$1:$1,0),0),
IFERROR(VLOOKUP(I166,[1]InApkStringTable!$1:$1048576,MATCH([1]InApkStringTable!$B$1,[1]InApkStringTable!$1:$1,0),0),
"스트링없음")))</f>
        <v/>
      </c>
      <c r="L166" t="b">
        <v>0</v>
      </c>
      <c r="M166" t="s">
        <v>24</v>
      </c>
      <c r="N166" t="str">
        <f>IF(ISBLANK(M166),"",IF(ISERROR(VLOOKUP(M166,MapTable!$A:$A,1,0)),"맵없음",""))</f>
        <v/>
      </c>
      <c r="O166">
        <f t="shared" si="13"/>
        <v>4</v>
      </c>
      <c r="Q166">
        <f t="shared" si="14"/>
        <v>4</v>
      </c>
      <c r="R166" t="b">
        <f t="shared" ca="1" si="12"/>
        <v>0</v>
      </c>
      <c r="T166" t="b">
        <f t="shared" ca="1" si="15"/>
        <v>0</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B166">
        <v>1004</v>
      </c>
      <c r="AC166" t="str">
        <f>IF(ISBLANK(AB166),"",IF(ISERROR(VLOOKUP(AB166,[3]DropTable!$A:$A,1,0)),"드랍없음",""))</f>
        <v/>
      </c>
      <c r="AE166" t="str">
        <f>IF(ISBLANK(AD166),"",IF(ISERROR(VLOOKUP(AD166,[3]DropTable!$A:$A,1,0)),"드랍없음",""))</f>
        <v/>
      </c>
      <c r="AH166">
        <v>1.5</v>
      </c>
      <c r="AI166">
        <f t="shared" si="16"/>
        <v>0.25</v>
      </c>
    </row>
    <row r="167" spans="1:35"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OFFSET(E167,-$B167+IF($L167,1,0),0)*IF($B167&gt;OFFSET($B167,1,0),ChapterTable!$S$17,1)*
    (VLOOKUP(SUBSTITUTE(SUBSTITUTE(E$1,"standard",""),"|Float","")&amp;IF(OR($L167=TRUE,$A167=0,MOD($A167,ChapterTable!$S$20)&lt;&gt;0),"","보스")&amp;"인게임누적곱배수",ChapterTable!$S:$T,2,0)^C167
    +VLOOKUP(SUBSTITUTE(SUBSTITUTE(E$1,"standard",""),"|Float","")&amp;IF(OR($L167=TRUE,$A167=0,MOD($A167,ChapterTable!$S$20)&lt;&gt;0),"","보스")&amp;"인게임누적합배수",ChapterTable!$S:$T,2,0)*C167)
  )
  )
  )
)</f>
        <v>648</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(VLOOKUP(SUBSTITUTE(SUBSTITUTE(F$1,"standard",""),"|Float","")&amp;IF(OR($L167=TRUE,$A167=0,MOD($A167,ChapterTable!$S$20)&lt;&gt;0),"","보스")&amp;"인게임누적곱배수",ChapterTable!$S:$T,2,0)^D167
    +VLOOKUP(SUBSTITUTE(SUBSTITUTE(F$1,"standard",""),"|Float","")&amp;IF(OR($L167=TRUE,$A167=0,MOD($A167,ChapterTable!$S$20)&lt;&gt;0),"","보스")&amp;"인게임누적합배수",ChapterTable!$S:$T,2,0)*D167)
  )
  )
  )
)</f>
        <v>206.71875000000003</v>
      </c>
      <c r="J167" t="str">
        <f>IF(ISBLANK(I167),"",
IFERROR(VLOOKUP(I167,[1]StringTable!$1:$1048576,MATCH([1]StringTable!$B$1,[1]StringTable!$1:$1,0),0),
IFERROR(VLOOKUP(I167,[1]InApkStringTable!$1:$1048576,MATCH([1]InApkStringTable!$B$1,[1]InApkStringTable!$1:$1,0),0),
"스트링없음")))</f>
        <v/>
      </c>
      <c r="L167" t="b">
        <v>0</v>
      </c>
      <c r="M167" t="s">
        <v>24</v>
      </c>
      <c r="N167" t="str">
        <f>IF(ISBLANK(M167),"",IF(ISERROR(VLOOKUP(M167,MapTable!$A:$A,1,0)),"맵없음",""))</f>
        <v/>
      </c>
      <c r="O167">
        <f t="shared" si="13"/>
        <v>4</v>
      </c>
      <c r="Q167">
        <f t="shared" si="14"/>
        <v>4</v>
      </c>
      <c r="R167" t="b">
        <f t="shared" ca="1" si="12"/>
        <v>0</v>
      </c>
      <c r="T167" t="b">
        <f t="shared" ca="1" si="15"/>
        <v>0</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B167">
        <v>1004</v>
      </c>
      <c r="AC167" t="str">
        <f>IF(ISBLANK(AB167),"",IF(ISERROR(VLOOKUP(AB167,[3]DropTable!$A:$A,1,0)),"드랍없음",""))</f>
        <v/>
      </c>
      <c r="AE167" t="str">
        <f>IF(ISBLANK(AD167),"",IF(ISERROR(VLOOKUP(AD167,[3]DropTable!$A:$A,1,0)),"드랍없음",""))</f>
        <v/>
      </c>
      <c r="AH167">
        <v>1.5</v>
      </c>
      <c r="AI167">
        <f t="shared" si="16"/>
        <v>0.25</v>
      </c>
    </row>
    <row r="168" spans="1:35"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OFFSET(E168,-$B168+IF($L168,1,0),0)*IF($B168&gt;OFFSET($B168,1,0),ChapterTable!$S$17,1)*
    (VLOOKUP(SUBSTITUTE(SUBSTITUTE(E$1,"standard",""),"|Float","")&amp;IF(OR($L168=TRUE,$A168=0,MOD($A168,ChapterTable!$S$20)&lt;&gt;0),"","보스")&amp;"인게임누적곱배수",ChapterTable!$S:$T,2,0)^C168
    +VLOOKUP(SUBSTITUTE(SUBSTITUTE(E$1,"standard",""),"|Float","")&amp;IF(OR($L168=TRUE,$A168=0,MOD($A168,ChapterTable!$S$20)&lt;&gt;0),"","보스")&amp;"인게임누적합배수",ChapterTable!$S:$T,2,0)*C168)
  )
  )
  )
)</f>
        <v>648</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(VLOOKUP(SUBSTITUTE(SUBSTITUTE(F$1,"standard",""),"|Float","")&amp;IF(OR($L168=TRUE,$A168=0,MOD($A168,ChapterTable!$S$20)&lt;&gt;0),"","보스")&amp;"인게임누적곱배수",ChapterTable!$S:$T,2,0)^D168
    +VLOOKUP(SUBSTITUTE(SUBSTITUTE(F$1,"standard",""),"|Float","")&amp;IF(OR($L168=TRUE,$A168=0,MOD($A168,ChapterTable!$S$20)&lt;&gt;0),"","보스")&amp;"인게임누적합배수",ChapterTable!$S:$T,2,0)*D168)
  )
  )
  )
)</f>
        <v>206.71875000000003</v>
      </c>
      <c r="J168" t="str">
        <f>IF(ISBLANK(I168),"",
IFERROR(VLOOKUP(I168,[1]StringTable!$1:$1048576,MATCH([1]StringTable!$B$1,[1]StringTable!$1:$1,0),0),
IFERROR(VLOOKUP(I168,[1]InApkStringTable!$1:$1048576,MATCH([1]InApkStringTable!$B$1,[1]InApkStringTable!$1:$1,0),0),
"스트링없음")))</f>
        <v/>
      </c>
      <c r="L168" t="b">
        <v>0</v>
      </c>
      <c r="M168" t="s">
        <v>24</v>
      </c>
      <c r="N168" t="str">
        <f>IF(ISBLANK(M168),"",IF(ISERROR(VLOOKUP(M168,MapTable!$A:$A,1,0)),"맵없음",""))</f>
        <v/>
      </c>
      <c r="O168">
        <f t="shared" si="13"/>
        <v>4</v>
      </c>
      <c r="Q168">
        <f t="shared" si="14"/>
        <v>4</v>
      </c>
      <c r="R168" t="b">
        <f t="shared" ca="1" si="12"/>
        <v>0</v>
      </c>
      <c r="T168" t="b">
        <f t="shared" ca="1" si="15"/>
        <v>0</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B168">
        <v>1004</v>
      </c>
      <c r="AC168" t="str">
        <f>IF(ISBLANK(AB168),"",IF(ISERROR(VLOOKUP(AB168,[3]DropTable!$A:$A,1,0)),"드랍없음",""))</f>
        <v/>
      </c>
      <c r="AE168" t="str">
        <f>IF(ISBLANK(AD168),"",IF(ISERROR(VLOOKUP(AD168,[3]DropTable!$A:$A,1,0)),"드랍없음",""))</f>
        <v/>
      </c>
      <c r="AH168">
        <v>1.5</v>
      </c>
      <c r="AI168">
        <f t="shared" si="16"/>
        <v>0.25</v>
      </c>
    </row>
    <row r="169" spans="1:35"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OFFSET(E169,-$B169+IF($L169,1,0),0)*IF($B169&gt;OFFSET($B169,1,0),ChapterTable!$S$17,1)*
    (VLOOKUP(SUBSTITUTE(SUBSTITUTE(E$1,"standard",""),"|Float","")&amp;IF(OR($L169=TRUE,$A169=0,MOD($A169,ChapterTable!$S$20)&lt;&gt;0),"","보스")&amp;"인게임누적곱배수",ChapterTable!$S:$T,2,0)^C169
    +VLOOKUP(SUBSTITUTE(SUBSTITUTE(E$1,"standard",""),"|Float","")&amp;IF(OR($L169=TRUE,$A169=0,MOD($A169,ChapterTable!$S$20)&lt;&gt;0),"","보스")&amp;"인게임누적합배수",ChapterTable!$S:$T,2,0)*C169)
  )
  )
  )
)</f>
        <v>648</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(VLOOKUP(SUBSTITUTE(SUBSTITUTE(F$1,"standard",""),"|Float","")&amp;IF(OR($L169=TRUE,$A169=0,MOD($A169,ChapterTable!$S$20)&lt;&gt;0),"","보스")&amp;"인게임누적곱배수",ChapterTable!$S:$T,2,0)^D169
    +VLOOKUP(SUBSTITUTE(SUBSTITUTE(F$1,"standard",""),"|Float","")&amp;IF(OR($L169=TRUE,$A169=0,MOD($A169,ChapterTable!$S$20)&lt;&gt;0),"","보스")&amp;"인게임누적합배수",ChapterTable!$S:$T,2,0)*D169)
  )
  )
  )
)</f>
        <v>206.71875000000003</v>
      </c>
      <c r="J169" t="str">
        <f>IF(ISBLANK(I169),"",
IFERROR(VLOOKUP(I169,[1]StringTable!$1:$1048576,MATCH([1]StringTable!$B$1,[1]StringTable!$1:$1,0),0),
IFERROR(VLOOKUP(I169,[1]InApkStringTable!$1:$1048576,MATCH([1]InApkStringTable!$B$1,[1]InApkStringTable!$1:$1,0),0),
"스트링없음")))</f>
        <v/>
      </c>
      <c r="L169" t="b">
        <v>0</v>
      </c>
      <c r="M169" t="s">
        <v>24</v>
      </c>
      <c r="N169" t="str">
        <f>IF(ISBLANK(M169),"",IF(ISERROR(VLOOKUP(M169,MapTable!$A:$A,1,0)),"맵없음",""))</f>
        <v/>
      </c>
      <c r="O169">
        <f t="shared" si="13"/>
        <v>4</v>
      </c>
      <c r="Q169">
        <f t="shared" si="14"/>
        <v>4</v>
      </c>
      <c r="R169" t="b">
        <f t="shared" ca="1" si="12"/>
        <v>0</v>
      </c>
      <c r="T169" t="b">
        <f t="shared" ca="1" si="15"/>
        <v>0</v>
      </c>
      <c r="V169" t="str">
        <f>IF(ISBLANK(U169),"",IF(ISERROR(VLOOKUP(U169,MapTable!$A:$A,1,0)),"맵없음",""))</f>
        <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B169">
        <v>1004</v>
      </c>
      <c r="AC169" t="str">
        <f>IF(ISBLANK(AB169),"",IF(ISERROR(VLOOKUP(AB169,[3]DropTable!$A:$A,1,0)),"드랍없음",""))</f>
        <v/>
      </c>
      <c r="AE169" t="str">
        <f>IF(ISBLANK(AD169),"",IF(ISERROR(VLOOKUP(AD169,[3]DropTable!$A:$A,1,0)),"드랍없음",""))</f>
        <v/>
      </c>
      <c r="AH169">
        <v>1.5</v>
      </c>
      <c r="AI169">
        <f t="shared" si="16"/>
        <v>0.25</v>
      </c>
    </row>
    <row r="170" spans="1:35"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OFFSET(E170,-$B170+IF($L170,1,0),0)*IF($B170&gt;OFFSET($B170,1,0),ChapterTable!$S$17,1)*
    (VLOOKUP(SUBSTITUTE(SUBSTITUTE(E$1,"standard",""),"|Float","")&amp;IF(OR($L170=TRUE,$A170=0,MOD($A170,ChapterTable!$S$20)&lt;&gt;0),"","보스")&amp;"인게임누적곱배수",ChapterTable!$S:$T,2,0)^C170
    +VLOOKUP(SUBSTITUTE(SUBSTITUTE(E$1,"standard",""),"|Float","")&amp;IF(OR($L170=TRUE,$A170=0,MOD($A170,ChapterTable!$S$20)&lt;&gt;0),"","보스")&amp;"인게임누적합배수",ChapterTable!$S:$T,2,0)*C170)
  )
  )
  )
)</f>
        <v>648</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(VLOOKUP(SUBSTITUTE(SUBSTITUTE(F$1,"standard",""),"|Float","")&amp;IF(OR($L170=TRUE,$A170=0,MOD($A170,ChapterTable!$S$20)&lt;&gt;0),"","보스")&amp;"인게임누적곱배수",ChapterTable!$S:$T,2,0)^D170
    +VLOOKUP(SUBSTITUTE(SUBSTITUTE(F$1,"standard",""),"|Float","")&amp;IF(OR($L170=TRUE,$A170=0,MOD($A170,ChapterTable!$S$20)&lt;&gt;0),"","보스")&amp;"인게임누적합배수",ChapterTable!$S:$T,2,0)*D170)
  )
  )
  )
)</f>
        <v>206.71875000000003</v>
      </c>
      <c r="J170" t="str">
        <f>IF(ISBLANK(I170),"",
IFERROR(VLOOKUP(I170,[1]StringTable!$1:$1048576,MATCH([1]StringTable!$B$1,[1]StringTable!$1:$1,0),0),
IFERROR(VLOOKUP(I170,[1]InApkStringTable!$1:$1048576,MATCH([1]InApkStringTable!$B$1,[1]InApkStringTable!$1:$1,0),0),
"스트링없음")))</f>
        <v/>
      </c>
      <c r="L170" t="b">
        <v>0</v>
      </c>
      <c r="M170" t="s">
        <v>24</v>
      </c>
      <c r="N170" t="str">
        <f>IF(ISBLANK(M170),"",IF(ISERROR(VLOOKUP(M170,MapTable!$A:$A,1,0)),"맵없음",""))</f>
        <v/>
      </c>
      <c r="O170">
        <f t="shared" si="13"/>
        <v>11</v>
      </c>
      <c r="Q170">
        <f t="shared" si="14"/>
        <v>11</v>
      </c>
      <c r="R170" t="b">
        <f t="shared" ca="1" si="12"/>
        <v>0</v>
      </c>
      <c r="T170" t="b">
        <f t="shared" ca="1" si="15"/>
        <v>0</v>
      </c>
      <c r="V170" t="str">
        <f>IF(ISBLANK(U170),"",IF(ISERROR(VLOOKUP(U170,MapTable!$A:$A,1,0)),"맵없음",""))</f>
        <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B170">
        <v>1004</v>
      </c>
      <c r="AC170" t="str">
        <f>IF(ISBLANK(AB170),"",IF(ISERROR(VLOOKUP(AB170,[3]DropTable!$A:$A,1,0)),"드랍없음",""))</f>
        <v/>
      </c>
      <c r="AE170" t="str">
        <f>IF(ISBLANK(AD170),"",IF(ISERROR(VLOOKUP(AD170,[3]DropTable!$A:$A,1,0)),"드랍없음",""))</f>
        <v/>
      </c>
      <c r="AH170">
        <v>1.5</v>
      </c>
      <c r="AI170">
        <f t="shared" si="16"/>
        <v>0.25</v>
      </c>
    </row>
    <row r="171" spans="1:35"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OFFSET(E171,-$B171+IF($L171,1,0),0)*IF($B171&gt;OFFSET($B171,1,0),ChapterTable!$S$17,1)*
    (VLOOKUP(SUBSTITUTE(SUBSTITUTE(E$1,"standard",""),"|Float","")&amp;IF(OR($L171=TRUE,$A171=0,MOD($A171,ChapterTable!$S$20)&lt;&gt;0),"","보스")&amp;"인게임누적곱배수",ChapterTable!$S:$T,2,0)^C171
    +VLOOKUP(SUBSTITUTE(SUBSTITUTE(E$1,"standard",""),"|Float","")&amp;IF(OR($L171=TRUE,$A171=0,MOD($A171,ChapterTable!$S$20)&lt;&gt;0),"","보스")&amp;"인게임누적합배수",ChapterTable!$S:$T,2,0)*C171)
  )
  )
  )
)</f>
        <v>729</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(VLOOKUP(SUBSTITUTE(SUBSTITUTE(F$1,"standard",""),"|Float","")&amp;IF(OR($L171=TRUE,$A171=0,MOD($A171,ChapterTable!$S$20)&lt;&gt;0),"","보스")&amp;"인게임누적곱배수",ChapterTable!$S:$T,2,0)^D171
    +VLOOKUP(SUBSTITUTE(SUBSTITUTE(F$1,"standard",""),"|Float","")&amp;IF(OR($L171=TRUE,$A171=0,MOD($A171,ChapterTable!$S$20)&lt;&gt;0),"","보스")&amp;"인게임누적합배수",ChapterTable!$S:$T,2,0)*D171)
  )
  )
  )
)</f>
        <v>206.71875000000003</v>
      </c>
      <c r="J171" t="str">
        <f>IF(ISBLANK(I171),"",
IFERROR(VLOOKUP(I171,[1]StringTable!$1:$1048576,MATCH([1]StringTable!$B$1,[1]StringTable!$1:$1,0),0),
IFERROR(VLOOKUP(I171,[1]InApkStringTable!$1:$1048576,MATCH([1]InApkStringTable!$B$1,[1]InApkStringTable!$1:$1,0),0),
"스트링없음")))</f>
        <v/>
      </c>
      <c r="L171" t="b">
        <v>0</v>
      </c>
      <c r="M171" t="s">
        <v>24</v>
      </c>
      <c r="N171" t="str">
        <f>IF(ISBLANK(M171),"",IF(ISERROR(VLOOKUP(M171,MapTable!$A:$A,1,0)),"맵없음",""))</f>
        <v/>
      </c>
      <c r="O171">
        <f t="shared" si="13"/>
        <v>4</v>
      </c>
      <c r="Q171">
        <f t="shared" si="14"/>
        <v>4</v>
      </c>
      <c r="R171" t="b">
        <f t="shared" ca="1" si="12"/>
        <v>0</v>
      </c>
      <c r="T171" t="b">
        <f t="shared" ca="1" si="15"/>
        <v>0</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B171">
        <v>1004</v>
      </c>
      <c r="AC171" t="str">
        <f>IF(ISBLANK(AB171),"",IF(ISERROR(VLOOKUP(AB171,[3]DropTable!$A:$A,1,0)),"드랍없음",""))</f>
        <v/>
      </c>
      <c r="AE171" t="str">
        <f>IF(ISBLANK(AD171),"",IF(ISERROR(VLOOKUP(AD171,[3]DropTable!$A:$A,1,0)),"드랍없음",""))</f>
        <v/>
      </c>
      <c r="AH171">
        <v>1.5</v>
      </c>
      <c r="AI171">
        <f t="shared" si="16"/>
        <v>0.25</v>
      </c>
    </row>
    <row r="172" spans="1:35"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OFFSET(E172,-$B172+IF($L172,1,0),0)*IF($B172&gt;OFFSET($B172,1,0),ChapterTable!$S$17,1)*
    (VLOOKUP(SUBSTITUTE(SUBSTITUTE(E$1,"standard",""),"|Float","")&amp;IF(OR($L172=TRUE,$A172=0,MOD($A172,ChapterTable!$S$20)&lt;&gt;0),"","보스")&amp;"인게임누적곱배수",ChapterTable!$S:$T,2,0)^C172
    +VLOOKUP(SUBSTITUTE(SUBSTITUTE(E$1,"standard",""),"|Float","")&amp;IF(OR($L172=TRUE,$A172=0,MOD($A172,ChapterTable!$S$20)&lt;&gt;0),"","보스")&amp;"인게임누적합배수",ChapterTable!$S:$T,2,0)*C172)
  )
  )
  )
)</f>
        <v>729</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(VLOOKUP(SUBSTITUTE(SUBSTITUTE(F$1,"standard",""),"|Float","")&amp;IF(OR($L172=TRUE,$A172=0,MOD($A172,ChapterTable!$S$20)&lt;&gt;0),"","보스")&amp;"인게임누적곱배수",ChapterTable!$S:$T,2,0)^D172
    +VLOOKUP(SUBSTITUTE(SUBSTITUTE(F$1,"standard",""),"|Float","")&amp;IF(OR($L172=TRUE,$A172=0,MOD($A172,ChapterTable!$S$20)&lt;&gt;0),"","보스")&amp;"인게임누적합배수",ChapterTable!$S:$T,2,0)*D172)
  )
  )
  )
)</f>
        <v>206.71875000000003</v>
      </c>
      <c r="J172" t="str">
        <f>IF(ISBLANK(I172),"",
IFERROR(VLOOKUP(I172,[1]StringTable!$1:$1048576,MATCH([1]StringTable!$B$1,[1]StringTable!$1:$1,0),0),
IFERROR(VLOOKUP(I172,[1]InApkStringTable!$1:$1048576,MATCH([1]InApkStringTable!$B$1,[1]InApkStringTable!$1:$1,0),0),
"스트링없음")))</f>
        <v/>
      </c>
      <c r="L172" t="b">
        <v>0</v>
      </c>
      <c r="M172" t="s">
        <v>24</v>
      </c>
      <c r="N172" t="str">
        <f>IF(ISBLANK(M172),"",IF(ISERROR(VLOOKUP(M172,MapTable!$A:$A,1,0)),"맵없음",""))</f>
        <v/>
      </c>
      <c r="O172">
        <f t="shared" si="13"/>
        <v>4</v>
      </c>
      <c r="Q172">
        <f t="shared" si="14"/>
        <v>4</v>
      </c>
      <c r="R172" t="b">
        <f t="shared" ca="1" si="12"/>
        <v>0</v>
      </c>
      <c r="T172" t="b">
        <f t="shared" ca="1" si="15"/>
        <v>0</v>
      </c>
      <c r="V172" t="str">
        <f>IF(ISBLANK(U172),"",IF(ISERROR(VLOOKUP(U172,MapTable!$A:$A,1,0)),"맵없음",""))</f>
        <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B172">
        <v>1004</v>
      </c>
      <c r="AC172" t="str">
        <f>IF(ISBLANK(AB172),"",IF(ISERROR(VLOOKUP(AB172,[3]DropTable!$A:$A,1,0)),"드랍없음",""))</f>
        <v/>
      </c>
      <c r="AE172" t="str">
        <f>IF(ISBLANK(AD172),"",IF(ISERROR(VLOOKUP(AD172,[3]DropTable!$A:$A,1,0)),"드랍없음",""))</f>
        <v/>
      </c>
      <c r="AH172">
        <v>1.5</v>
      </c>
      <c r="AI172">
        <f t="shared" si="16"/>
        <v>0.25</v>
      </c>
    </row>
    <row r="173" spans="1:35"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OFFSET(E173,-$B173+IF($L173,1,0),0)*IF($B173&gt;OFFSET($B173,1,0),ChapterTable!$S$17,1)*
    (VLOOKUP(SUBSTITUTE(SUBSTITUTE(E$1,"standard",""),"|Float","")&amp;IF(OR($L173=TRUE,$A173=0,MOD($A173,ChapterTable!$S$20)&lt;&gt;0),"","보스")&amp;"인게임누적곱배수",ChapterTable!$S:$T,2,0)^C173
    +VLOOKUP(SUBSTITUTE(SUBSTITUTE(E$1,"standard",""),"|Float","")&amp;IF(OR($L173=TRUE,$A173=0,MOD($A173,ChapterTable!$S$20)&lt;&gt;0),"","보스")&amp;"인게임누적합배수",ChapterTable!$S:$T,2,0)*C173)
  )
  )
  )
)</f>
        <v>729</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(VLOOKUP(SUBSTITUTE(SUBSTITUTE(F$1,"standard",""),"|Float","")&amp;IF(OR($L173=TRUE,$A173=0,MOD($A173,ChapterTable!$S$20)&lt;&gt;0),"","보스")&amp;"인게임누적곱배수",ChapterTable!$S:$T,2,0)^D173
    +VLOOKUP(SUBSTITUTE(SUBSTITUTE(F$1,"standard",""),"|Float","")&amp;IF(OR($L173=TRUE,$A173=0,MOD($A173,ChapterTable!$S$20)&lt;&gt;0),"","보스")&amp;"인게임누적합배수",ChapterTable!$S:$T,2,0)*D173)
  )
  )
  )
)</f>
        <v>206.71875000000003</v>
      </c>
      <c r="J173" t="str">
        <f>IF(ISBLANK(I173),"",
IFERROR(VLOOKUP(I173,[1]StringTable!$1:$1048576,MATCH([1]StringTable!$B$1,[1]StringTable!$1:$1,0),0),
IFERROR(VLOOKUP(I173,[1]InApkStringTable!$1:$1048576,MATCH([1]InApkStringTable!$B$1,[1]InApkStringTable!$1:$1,0),0),
"스트링없음")))</f>
        <v/>
      </c>
      <c r="L173" t="b">
        <v>0</v>
      </c>
      <c r="M173" t="s">
        <v>24</v>
      </c>
      <c r="N173" t="str">
        <f>IF(ISBLANK(M173),"",IF(ISERROR(VLOOKUP(M173,MapTable!$A:$A,1,0)),"맵없음",""))</f>
        <v/>
      </c>
      <c r="O173">
        <f t="shared" si="13"/>
        <v>4</v>
      </c>
      <c r="Q173">
        <f t="shared" si="14"/>
        <v>4</v>
      </c>
      <c r="R173" t="b">
        <f t="shared" ca="1" si="12"/>
        <v>0</v>
      </c>
      <c r="T173" t="b">
        <f t="shared" ca="1" si="15"/>
        <v>0</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B173">
        <v>1004</v>
      </c>
      <c r="AC173" t="str">
        <f>IF(ISBLANK(AB173),"",IF(ISERROR(VLOOKUP(AB173,[3]DropTable!$A:$A,1,0)),"드랍없음",""))</f>
        <v/>
      </c>
      <c r="AE173" t="str">
        <f>IF(ISBLANK(AD173),"",IF(ISERROR(VLOOKUP(AD173,[3]DropTable!$A:$A,1,0)),"드랍없음",""))</f>
        <v/>
      </c>
      <c r="AH173">
        <v>1.5</v>
      </c>
      <c r="AI173">
        <f t="shared" si="16"/>
        <v>0.25</v>
      </c>
    </row>
    <row r="174" spans="1:35"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OFFSET(E174,-$B174+IF($L174,1,0),0)*IF($B174&gt;OFFSET($B174,1,0),ChapterTable!$S$17,1)*
    (VLOOKUP(SUBSTITUTE(SUBSTITUTE(E$1,"standard",""),"|Float","")&amp;IF(OR($L174=TRUE,$A174=0,MOD($A174,ChapterTable!$S$20)&lt;&gt;0),"","보스")&amp;"인게임누적곱배수",ChapterTable!$S:$T,2,0)^C174
    +VLOOKUP(SUBSTITUTE(SUBSTITUTE(E$1,"standard",""),"|Float","")&amp;IF(OR($L174=TRUE,$A174=0,MOD($A174,ChapterTable!$S$20)&lt;&gt;0),"","보스")&amp;"인게임누적합배수",ChapterTable!$S:$T,2,0)*C174)
  )
  )
  )
)</f>
        <v>729</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(VLOOKUP(SUBSTITUTE(SUBSTITUTE(F$1,"standard",""),"|Float","")&amp;IF(OR($L174=TRUE,$A174=0,MOD($A174,ChapterTable!$S$20)&lt;&gt;0),"","보스")&amp;"인게임누적곱배수",ChapterTable!$S:$T,2,0)^D174
    +VLOOKUP(SUBSTITUTE(SUBSTITUTE(F$1,"standard",""),"|Float","")&amp;IF(OR($L174=TRUE,$A174=0,MOD($A174,ChapterTable!$S$20)&lt;&gt;0),"","보스")&amp;"인게임누적합배수",ChapterTable!$S:$T,2,0)*D174)
  )
  )
  )
)</f>
        <v>206.71875000000003</v>
      </c>
      <c r="J174" t="str">
        <f>IF(ISBLANK(I174),"",
IFERROR(VLOOKUP(I174,[1]StringTable!$1:$1048576,MATCH([1]StringTable!$B$1,[1]StringTable!$1:$1,0),0),
IFERROR(VLOOKUP(I174,[1]InApkStringTable!$1:$1048576,MATCH([1]InApkStringTable!$B$1,[1]InApkStringTable!$1:$1,0),0),
"스트링없음")))</f>
        <v/>
      </c>
      <c r="L174" t="b">
        <v>0</v>
      </c>
      <c r="M174" t="s">
        <v>24</v>
      </c>
      <c r="N174" t="str">
        <f>IF(ISBLANK(M174),"",IF(ISERROR(VLOOKUP(M174,MapTable!$A:$A,1,0)),"맵없음",""))</f>
        <v/>
      </c>
      <c r="O174">
        <f t="shared" si="13"/>
        <v>94</v>
      </c>
      <c r="Q174">
        <f t="shared" si="14"/>
        <v>94</v>
      </c>
      <c r="R174" t="b">
        <f t="shared" ca="1" si="12"/>
        <v>1</v>
      </c>
      <c r="T174" t="b">
        <f t="shared" ca="1" si="15"/>
        <v>1</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B174">
        <v>1004</v>
      </c>
      <c r="AC174" t="str">
        <f>IF(ISBLANK(AB174),"",IF(ISERROR(VLOOKUP(AB174,[3]DropTable!$A:$A,1,0)),"드랍없음",""))</f>
        <v/>
      </c>
      <c r="AE174" t="str">
        <f>IF(ISBLANK(AD174),"",IF(ISERROR(VLOOKUP(AD174,[3]DropTable!$A:$A,1,0)),"드랍없음",""))</f>
        <v/>
      </c>
      <c r="AH174">
        <v>1.5</v>
      </c>
      <c r="AI174">
        <f t="shared" si="16"/>
        <v>0.25</v>
      </c>
    </row>
    <row r="175" spans="1:35"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
  )
  )
  )
)</f>
        <v>729</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(VLOOKUP(SUBSTITUTE(SUBSTITUTE(F$1,"standard",""),"|Float","")&amp;IF(OR($L175=TRUE,$A175=0,MOD($A175,ChapterTable!$S$20)&lt;&gt;0),"","보스")&amp;"인게임누적곱배수",ChapterTable!$S:$T,2,0)^D175
    +VLOOKUP(SUBSTITUTE(SUBSTITUTE(F$1,"standard",""),"|Float","")&amp;IF(OR($L175=TRUE,$A175=0,MOD($A175,ChapterTable!$S$20)&lt;&gt;0),"","보스")&amp;"인게임누적합배수",ChapterTable!$S:$T,2,0)*D175)
  )
  )
  )
)</f>
        <v>206.71875000000003</v>
      </c>
      <c r="J175" t="str">
        <f>IF(ISBLANK(I175),"",
IFERROR(VLOOKUP(I175,[1]StringTable!$1:$1048576,MATCH([1]StringTable!$B$1,[1]StringTable!$1:$1,0),0),
IFERROR(VLOOKUP(I175,[1]InApkStringTable!$1:$1048576,MATCH([1]InApkStringTable!$B$1,[1]InApkStringTable!$1:$1,0),0),
"스트링없음")))</f>
        <v/>
      </c>
      <c r="L175" t="b">
        <v>0</v>
      </c>
      <c r="M175" t="s">
        <v>24</v>
      </c>
      <c r="N175" t="str">
        <f>IF(ISBLANK(M175),"",IF(ISERROR(VLOOKUP(M175,MapTable!$A:$A,1,0)),"맵없음",""))</f>
        <v/>
      </c>
      <c r="O175">
        <f t="shared" si="13"/>
        <v>21</v>
      </c>
      <c r="P175">
        <v>23</v>
      </c>
      <c r="Q175">
        <f t="shared" si="14"/>
        <v>23</v>
      </c>
      <c r="R175" t="b">
        <f t="shared" ca="1" si="12"/>
        <v>0</v>
      </c>
      <c r="T175" t="b">
        <f t="shared" ca="1" si="15"/>
        <v>0</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B175">
        <v>1004</v>
      </c>
      <c r="AC175" t="str">
        <f>IF(ISBLANK(AB175),"",IF(ISERROR(VLOOKUP(AB175,[3]DropTable!$A:$A,1,0)),"드랍없음",""))</f>
        <v/>
      </c>
      <c r="AD175">
        <v>5004</v>
      </c>
      <c r="AE175" t="str">
        <f>IF(ISBLANK(AD175),"",IF(ISERROR(VLOOKUP(AD175,[3]DropTable!$A:$A,1,0)),"드랍없음",""))</f>
        <v/>
      </c>
      <c r="AF175">
        <f ca="1">1.25*IF($B175&gt;OFFSET($B175,1,0),ChapterTable!$S$17,1)*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f>
        <v>2.25</v>
      </c>
      <c r="AG175">
        <f ca="1">35/AF175</f>
        <v>15.555555555555555</v>
      </c>
      <c r="AH175">
        <v>1.5</v>
      </c>
      <c r="AI175">
        <f t="shared" si="16"/>
        <v>0.25</v>
      </c>
    </row>
    <row r="176" spans="1:35"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OFFSET(E176,-$B176+IF($L176,1,0),0)*IF($B176&gt;OFFSET($B176,1,0),ChapterTable!$S$17,1)*
    (VLOOKUP(SUBSTITUTE(SUBSTITUTE(E$1,"standard",""),"|Float","")&amp;IF(OR($L176=TRUE,$A176=0,MOD($A176,ChapterTable!$S$20)&lt;&gt;0),"","보스")&amp;"인게임누적곱배수",ChapterTable!$S:$T,2,0)^C176
    +VLOOKUP(SUBSTITUTE(SUBSTITUTE(E$1,"standard",""),"|Float","")&amp;IF(OR($L176=TRUE,$A176=0,MOD($A176,ChapterTable!$S$20)&lt;&gt;0),"","보스")&amp;"인게임누적합배수",ChapterTable!$S:$T,2,0)*C176)
  )
  )
  )
)</f>
        <v>729</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(VLOOKUP(SUBSTITUTE(SUBSTITUTE(F$1,"standard",""),"|Float","")&amp;IF(OR($L176=TRUE,$A176=0,MOD($A176,ChapterTable!$S$20)&lt;&gt;0),"","보스")&amp;"인게임누적곱배수",ChapterTable!$S:$T,2,0)^D176
    +VLOOKUP(SUBSTITUTE(SUBSTITUTE(F$1,"standard",""),"|Float","")&amp;IF(OR($L176=TRUE,$A176=0,MOD($A176,ChapterTable!$S$20)&lt;&gt;0),"","보스")&amp;"인게임누적합배수",ChapterTable!$S:$T,2,0)*D176)
  )
  )
  )
)</f>
        <v>219.375</v>
      </c>
      <c r="G176" t="s">
        <v>737</v>
      </c>
      <c r="J176" t="str">
        <f>IF(ISBLANK(I176),"",
IFERROR(VLOOKUP(I176,[1]StringTable!$1:$1048576,MATCH([1]StringTable!$B$1,[1]StringTable!$1:$1,0),0),
IFERROR(VLOOKUP(I176,[1]InApkStringTable!$1:$1048576,MATCH([1]InApkStringTable!$B$1,[1]InApkStringTable!$1:$1,0),0),
"스트링없음")))</f>
        <v/>
      </c>
      <c r="L176" t="b">
        <v>0</v>
      </c>
      <c r="M176" t="s">
        <v>24</v>
      </c>
      <c r="N176" t="str">
        <f>IF(ISBLANK(M176),"",IF(ISERROR(VLOOKUP(M176,MapTable!$A:$A,1,0)),"맵없음",""))</f>
        <v/>
      </c>
      <c r="O176">
        <f t="shared" si="13"/>
        <v>5</v>
      </c>
      <c r="Q176">
        <f t="shared" si="14"/>
        <v>5</v>
      </c>
      <c r="R176" t="b">
        <f t="shared" ca="1" si="12"/>
        <v>0</v>
      </c>
      <c r="T176" t="b">
        <f t="shared" ca="1" si="15"/>
        <v>0</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B176">
        <v>1005</v>
      </c>
      <c r="AC176" t="str">
        <f>IF(ISBLANK(AB176),"",IF(ISERROR(VLOOKUP(AB176,[3]DropTable!$A:$A,1,0)),"드랍없음",""))</f>
        <v/>
      </c>
      <c r="AE176" t="str">
        <f>IF(ISBLANK(AD176),"",IF(ISERROR(VLOOKUP(AD176,[3]DropTable!$A:$A,1,0)),"드랍없음",""))</f>
        <v/>
      </c>
      <c r="AH176">
        <v>1.5</v>
      </c>
      <c r="AI176">
        <f t="shared" si="16"/>
        <v>0.2</v>
      </c>
    </row>
    <row r="177" spans="1:35"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OFFSET(E177,-$B177+IF($L177,1,0),0)*IF($B177&gt;OFFSET($B177,1,0),ChapterTable!$S$17,1)*
    (VLOOKUP(SUBSTITUTE(SUBSTITUTE(E$1,"standard",""),"|Float","")&amp;IF(OR($L177=TRUE,$A177=0,MOD($A177,ChapterTable!$S$20)&lt;&gt;0),"","보스")&amp;"인게임누적곱배수",ChapterTable!$S:$T,2,0)^C177
    +VLOOKUP(SUBSTITUTE(SUBSTITUTE(E$1,"standard",""),"|Float","")&amp;IF(OR($L177=TRUE,$A177=0,MOD($A177,ChapterTable!$S$20)&lt;&gt;0),"","보스")&amp;"인게임누적합배수",ChapterTable!$S:$T,2,0)*C177)
  )
  )
  )
)</f>
        <v>729</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(VLOOKUP(SUBSTITUTE(SUBSTITUTE(F$1,"standard",""),"|Float","")&amp;IF(OR($L177=TRUE,$A177=0,MOD($A177,ChapterTable!$S$20)&lt;&gt;0),"","보스")&amp;"인게임누적곱배수",ChapterTable!$S:$T,2,0)^D177
    +VLOOKUP(SUBSTITUTE(SUBSTITUTE(F$1,"standard",""),"|Float","")&amp;IF(OR($L177=TRUE,$A177=0,MOD($A177,ChapterTable!$S$20)&lt;&gt;0),"","보스")&amp;"인게임누적합배수",ChapterTable!$S:$T,2,0)*D177)
  )
  )
  )
)</f>
        <v>219.375</v>
      </c>
      <c r="J177" t="str">
        <f>IF(ISBLANK(I177),"",
IFERROR(VLOOKUP(I177,[1]StringTable!$1:$1048576,MATCH([1]StringTable!$B$1,[1]StringTable!$1:$1,0),0),
IFERROR(VLOOKUP(I177,[1]InApkStringTable!$1:$1048576,MATCH([1]InApkStringTable!$B$1,[1]InApkStringTable!$1:$1,0),0),
"스트링없음")))</f>
        <v/>
      </c>
      <c r="L177" t="b">
        <v>0</v>
      </c>
      <c r="M177" t="s">
        <v>24</v>
      </c>
      <c r="N177" t="str">
        <f>IF(ISBLANK(M177),"",IF(ISERROR(VLOOKUP(M177,MapTable!$A:$A,1,0)),"맵없음",""))</f>
        <v/>
      </c>
      <c r="O177">
        <f t="shared" si="13"/>
        <v>5</v>
      </c>
      <c r="Q177">
        <f t="shared" si="14"/>
        <v>5</v>
      </c>
      <c r="R177" t="b">
        <f t="shared" ca="1" si="12"/>
        <v>0</v>
      </c>
      <c r="T177" t="b">
        <f t="shared" ca="1" si="15"/>
        <v>0</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B177">
        <v>1005</v>
      </c>
      <c r="AC177" t="str">
        <f>IF(ISBLANK(AB177),"",IF(ISERROR(VLOOKUP(AB177,[3]DropTable!$A:$A,1,0)),"드랍없음",""))</f>
        <v/>
      </c>
      <c r="AE177" t="str">
        <f>IF(ISBLANK(AD177),"",IF(ISERROR(VLOOKUP(AD177,[3]DropTable!$A:$A,1,0)),"드랍없음",""))</f>
        <v/>
      </c>
      <c r="AH177">
        <v>1.5</v>
      </c>
      <c r="AI177">
        <f t="shared" si="16"/>
        <v>0.2</v>
      </c>
    </row>
    <row r="178" spans="1:35"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OFFSET(E178,-$B178+IF($L178,1,0),0)*IF($B178&gt;OFFSET($B178,1,0),ChapterTable!$S$17,1)*
    (VLOOKUP(SUBSTITUTE(SUBSTITUTE(E$1,"standard",""),"|Float","")&amp;IF(OR($L178=TRUE,$A178=0,MOD($A178,ChapterTable!$S$20)&lt;&gt;0),"","보스")&amp;"인게임누적곱배수",ChapterTable!$S:$T,2,0)^C178
    +VLOOKUP(SUBSTITUTE(SUBSTITUTE(E$1,"standard",""),"|Float","")&amp;IF(OR($L178=TRUE,$A178=0,MOD($A178,ChapterTable!$S$20)&lt;&gt;0),"","보스")&amp;"인게임누적합배수",ChapterTable!$S:$T,2,0)*C178)
  )
  )
  )
)</f>
        <v>729</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(VLOOKUP(SUBSTITUTE(SUBSTITUTE(F$1,"standard",""),"|Float","")&amp;IF(OR($L178=TRUE,$A178=0,MOD($A178,ChapterTable!$S$20)&lt;&gt;0),"","보스")&amp;"인게임누적곱배수",ChapterTable!$S:$T,2,0)^D178
    +VLOOKUP(SUBSTITUTE(SUBSTITUTE(F$1,"standard",""),"|Float","")&amp;IF(OR($L178=TRUE,$A178=0,MOD($A178,ChapterTable!$S$20)&lt;&gt;0),"","보스")&amp;"인게임누적합배수",ChapterTable!$S:$T,2,0)*D178)
  )
  )
  )
)</f>
        <v>219.375</v>
      </c>
      <c r="J178" t="str">
        <f>IF(ISBLANK(I178),"",
IFERROR(VLOOKUP(I178,[1]StringTable!$1:$1048576,MATCH([1]StringTable!$B$1,[1]StringTable!$1:$1,0),0),
IFERROR(VLOOKUP(I178,[1]InApkStringTable!$1:$1048576,MATCH([1]InApkStringTable!$B$1,[1]InApkStringTable!$1:$1,0),0),
"스트링없음")))</f>
        <v/>
      </c>
      <c r="L178" t="b">
        <v>0</v>
      </c>
      <c r="M178" t="s">
        <v>24</v>
      </c>
      <c r="N178" t="str">
        <f>IF(ISBLANK(M178),"",IF(ISERROR(VLOOKUP(M178,MapTable!$A:$A,1,0)),"맵없음",""))</f>
        <v/>
      </c>
      <c r="O178">
        <f t="shared" si="13"/>
        <v>5</v>
      </c>
      <c r="Q178">
        <f t="shared" si="14"/>
        <v>5</v>
      </c>
      <c r="R178" t="b">
        <f t="shared" ca="1" si="12"/>
        <v>0</v>
      </c>
      <c r="T178" t="b">
        <f t="shared" ca="1" si="15"/>
        <v>0</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B178">
        <v>1005</v>
      </c>
      <c r="AC178" t="str">
        <f>IF(ISBLANK(AB178),"",IF(ISERROR(VLOOKUP(AB178,[3]DropTable!$A:$A,1,0)),"드랍없음",""))</f>
        <v/>
      </c>
      <c r="AE178" t="str">
        <f>IF(ISBLANK(AD178),"",IF(ISERROR(VLOOKUP(AD178,[3]DropTable!$A:$A,1,0)),"드랍없음",""))</f>
        <v/>
      </c>
      <c r="AH178">
        <v>1.5</v>
      </c>
      <c r="AI178">
        <f t="shared" si="16"/>
        <v>0.2</v>
      </c>
    </row>
    <row r="179" spans="1:35"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OFFSET(E179,-$B179+IF($L179,1,0),0)*IF($B179&gt;OFFSET($B179,1,0),ChapterTable!$S$17,1)*
    (VLOOKUP(SUBSTITUTE(SUBSTITUTE(E$1,"standard",""),"|Float","")&amp;IF(OR($L179=TRUE,$A179=0,MOD($A179,ChapterTable!$S$20)&lt;&gt;0),"","보스")&amp;"인게임누적곱배수",ChapterTable!$S:$T,2,0)^C179
    +VLOOKUP(SUBSTITUTE(SUBSTITUTE(E$1,"standard",""),"|Float","")&amp;IF(OR($L179=TRUE,$A179=0,MOD($A179,ChapterTable!$S$20)&lt;&gt;0),"","보스")&amp;"인게임누적합배수",ChapterTable!$S:$T,2,0)*C179)
  )
  )
  )
)</f>
        <v>729</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(VLOOKUP(SUBSTITUTE(SUBSTITUTE(F$1,"standard",""),"|Float","")&amp;IF(OR($L179=TRUE,$A179=0,MOD($A179,ChapterTable!$S$20)&lt;&gt;0),"","보스")&amp;"인게임누적곱배수",ChapterTable!$S:$T,2,0)^D179
    +VLOOKUP(SUBSTITUTE(SUBSTITUTE(F$1,"standard",""),"|Float","")&amp;IF(OR($L179=TRUE,$A179=0,MOD($A179,ChapterTable!$S$20)&lt;&gt;0),"","보스")&amp;"인게임누적합배수",ChapterTable!$S:$T,2,0)*D179)
  )
  )
  )
)</f>
        <v>219.375</v>
      </c>
      <c r="J179" t="str">
        <f>IF(ISBLANK(I179),"",
IFERROR(VLOOKUP(I179,[1]StringTable!$1:$1048576,MATCH([1]StringTable!$B$1,[1]StringTable!$1:$1,0),0),
IFERROR(VLOOKUP(I179,[1]InApkStringTable!$1:$1048576,MATCH([1]InApkStringTable!$B$1,[1]InApkStringTable!$1:$1,0),0),
"스트링없음")))</f>
        <v/>
      </c>
      <c r="L179" t="b">
        <v>0</v>
      </c>
      <c r="M179" t="s">
        <v>24</v>
      </c>
      <c r="N179" t="str">
        <f>IF(ISBLANK(M179),"",IF(ISERROR(VLOOKUP(M179,MapTable!$A:$A,1,0)),"맵없음",""))</f>
        <v/>
      </c>
      <c r="O179">
        <f t="shared" si="13"/>
        <v>5</v>
      </c>
      <c r="Q179">
        <f t="shared" si="14"/>
        <v>5</v>
      </c>
      <c r="R179" t="b">
        <f t="shared" ca="1" si="12"/>
        <v>0</v>
      </c>
      <c r="T179" t="b">
        <f t="shared" ca="1" si="15"/>
        <v>0</v>
      </c>
      <c r="V179" t="str">
        <f>IF(ISBLANK(U179),"",IF(ISERROR(VLOOKUP(U179,MapTable!$A:$A,1,0)),"맵없음",""))</f>
        <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B179">
        <v>1005</v>
      </c>
      <c r="AC179" t="str">
        <f>IF(ISBLANK(AB179),"",IF(ISERROR(VLOOKUP(AB179,[3]DropTable!$A:$A,1,0)),"드랍없음",""))</f>
        <v/>
      </c>
      <c r="AE179" t="str">
        <f>IF(ISBLANK(AD179),"",IF(ISERROR(VLOOKUP(AD179,[3]DropTable!$A:$A,1,0)),"드랍없음",""))</f>
        <v/>
      </c>
      <c r="AH179">
        <v>1.5</v>
      </c>
      <c r="AI179">
        <f t="shared" si="16"/>
        <v>0.2</v>
      </c>
    </row>
    <row r="180" spans="1:35"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OFFSET(E180,-$B180+IF($L180,1,0),0)*IF($B180&gt;OFFSET($B180,1,0),ChapterTable!$S$17,1)*
    (VLOOKUP(SUBSTITUTE(SUBSTITUTE(E$1,"standard",""),"|Float","")&amp;IF(OR($L180=TRUE,$A180=0,MOD($A180,ChapterTable!$S$20)&lt;&gt;0),"","보스")&amp;"인게임누적곱배수",ChapterTable!$S:$T,2,0)^C180
    +VLOOKUP(SUBSTITUTE(SUBSTITUTE(E$1,"standard",""),"|Float","")&amp;IF(OR($L180=TRUE,$A180=0,MOD($A180,ChapterTable!$S$20)&lt;&gt;0),"","보스")&amp;"인게임누적합배수",ChapterTable!$S:$T,2,0)*C180)
  )
  )
  )
)</f>
        <v>729</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(VLOOKUP(SUBSTITUTE(SUBSTITUTE(F$1,"standard",""),"|Float","")&amp;IF(OR($L180=TRUE,$A180=0,MOD($A180,ChapterTable!$S$20)&lt;&gt;0),"","보스")&amp;"인게임누적곱배수",ChapterTable!$S:$T,2,0)^D180
    +VLOOKUP(SUBSTITUTE(SUBSTITUTE(F$1,"standard",""),"|Float","")&amp;IF(OR($L180=TRUE,$A180=0,MOD($A180,ChapterTable!$S$20)&lt;&gt;0),"","보스")&amp;"인게임누적합배수",ChapterTable!$S:$T,2,0)*D180)
  )
  )
  )
)</f>
        <v>219.375</v>
      </c>
      <c r="J180" t="str">
        <f>IF(ISBLANK(I180),"",
IFERROR(VLOOKUP(I180,[1]StringTable!$1:$1048576,MATCH([1]StringTable!$B$1,[1]StringTable!$1:$1,0),0),
IFERROR(VLOOKUP(I180,[1]InApkStringTable!$1:$1048576,MATCH([1]InApkStringTable!$B$1,[1]InApkStringTable!$1:$1,0),0),
"스트링없음")))</f>
        <v/>
      </c>
      <c r="L180" t="b">
        <v>0</v>
      </c>
      <c r="M180" t="s">
        <v>24</v>
      </c>
      <c r="N180" t="str">
        <f>IF(ISBLANK(M180),"",IF(ISERROR(VLOOKUP(M180,MapTable!$A:$A,1,0)),"맵없음",""))</f>
        <v/>
      </c>
      <c r="O180">
        <f t="shared" si="13"/>
        <v>11</v>
      </c>
      <c r="Q180">
        <f t="shared" si="14"/>
        <v>11</v>
      </c>
      <c r="R180" t="b">
        <f t="shared" ca="1" si="12"/>
        <v>0</v>
      </c>
      <c r="T180" t="b">
        <f t="shared" ca="1" si="15"/>
        <v>0</v>
      </c>
      <c r="V180" t="str">
        <f>IF(ISBLANK(U180),"",IF(ISERROR(VLOOKUP(U180,MapTable!$A:$A,1,0)),"맵없음",""))</f>
        <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B180">
        <v>1005</v>
      </c>
      <c r="AC180" t="str">
        <f>IF(ISBLANK(AB180),"",IF(ISERROR(VLOOKUP(AB180,[3]DropTable!$A:$A,1,0)),"드랍없음",""))</f>
        <v/>
      </c>
      <c r="AE180" t="str">
        <f>IF(ISBLANK(AD180),"",IF(ISERROR(VLOOKUP(AD180,[3]DropTable!$A:$A,1,0)),"드랍없음",""))</f>
        <v/>
      </c>
      <c r="AH180">
        <v>1.5</v>
      </c>
      <c r="AI180">
        <f t="shared" si="16"/>
        <v>0.2</v>
      </c>
    </row>
    <row r="181" spans="1:35"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OFFSET(E181,-$B181+IF($L181,1,0),0)*IF($B181&gt;OFFSET($B181,1,0),ChapterTable!$S$17,1)*
    (VLOOKUP(SUBSTITUTE(SUBSTITUTE(E$1,"standard",""),"|Float","")&amp;IF(OR($L181=TRUE,$A181=0,MOD($A181,ChapterTable!$S$20)&lt;&gt;0),"","보스")&amp;"인게임누적곱배수",ChapterTable!$S:$T,2,0)^C181
    +VLOOKUP(SUBSTITUTE(SUBSTITUTE(E$1,"standard",""),"|Float","")&amp;IF(OR($L181=TRUE,$A181=0,MOD($A181,ChapterTable!$S$20)&lt;&gt;0),"","보스")&amp;"인게임누적합배수",ChapterTable!$S:$T,2,0)*C181)
  )
  )
  )
)</f>
        <v>810</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(VLOOKUP(SUBSTITUTE(SUBSTITUTE(F$1,"standard",""),"|Float","")&amp;IF(OR($L181=TRUE,$A181=0,MOD($A181,ChapterTable!$S$20)&lt;&gt;0),"","보스")&amp;"인게임누적곱배수",ChapterTable!$S:$T,2,0)^D181
    +VLOOKUP(SUBSTITUTE(SUBSTITUTE(F$1,"standard",""),"|Float","")&amp;IF(OR($L181=TRUE,$A181=0,MOD($A181,ChapterTable!$S$20)&lt;&gt;0),"","보스")&amp;"인게임누적합배수",ChapterTable!$S:$T,2,0)*D181)
  )
  )
  )
)</f>
        <v>219.375</v>
      </c>
      <c r="J181" t="str">
        <f>IF(ISBLANK(I181),"",
IFERROR(VLOOKUP(I181,[1]StringTable!$1:$1048576,MATCH([1]StringTable!$B$1,[1]StringTable!$1:$1,0),0),
IFERROR(VLOOKUP(I181,[1]InApkStringTable!$1:$1048576,MATCH([1]InApkStringTable!$B$1,[1]InApkStringTable!$1:$1,0),0),
"스트링없음")))</f>
        <v/>
      </c>
      <c r="L181" t="b">
        <v>0</v>
      </c>
      <c r="M181" t="s">
        <v>24</v>
      </c>
      <c r="N181" t="str">
        <f>IF(ISBLANK(M181),"",IF(ISERROR(VLOOKUP(M181,MapTable!$A:$A,1,0)),"맵없음",""))</f>
        <v/>
      </c>
      <c r="O181">
        <f t="shared" si="13"/>
        <v>5</v>
      </c>
      <c r="Q181">
        <f t="shared" si="14"/>
        <v>5</v>
      </c>
      <c r="R181" t="b">
        <f t="shared" ca="1" si="12"/>
        <v>0</v>
      </c>
      <c r="T181" t="b">
        <f t="shared" ca="1" si="15"/>
        <v>0</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B181">
        <v>1005</v>
      </c>
      <c r="AC181" t="str">
        <f>IF(ISBLANK(AB181),"",IF(ISERROR(VLOOKUP(AB181,[3]DropTable!$A:$A,1,0)),"드랍없음",""))</f>
        <v/>
      </c>
      <c r="AE181" t="str">
        <f>IF(ISBLANK(AD181),"",IF(ISERROR(VLOOKUP(AD181,[3]DropTable!$A:$A,1,0)),"드랍없음",""))</f>
        <v/>
      </c>
      <c r="AH181">
        <v>1.5</v>
      </c>
      <c r="AI181">
        <f t="shared" si="16"/>
        <v>0.2</v>
      </c>
    </row>
    <row r="182" spans="1:35"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OFFSET(E182,-$B182+IF($L182,1,0),0)*IF($B182&gt;OFFSET($B182,1,0),ChapterTable!$S$17,1)*
    (VLOOKUP(SUBSTITUTE(SUBSTITUTE(E$1,"standard",""),"|Float","")&amp;IF(OR($L182=TRUE,$A182=0,MOD($A182,ChapterTable!$S$20)&lt;&gt;0),"","보스")&amp;"인게임누적곱배수",ChapterTable!$S:$T,2,0)^C182
    +VLOOKUP(SUBSTITUTE(SUBSTITUTE(E$1,"standard",""),"|Float","")&amp;IF(OR($L182=TRUE,$A182=0,MOD($A182,ChapterTable!$S$20)&lt;&gt;0),"","보스")&amp;"인게임누적합배수",ChapterTable!$S:$T,2,0)*C182)
  )
  )
  )
)</f>
        <v>810</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(VLOOKUP(SUBSTITUTE(SUBSTITUTE(F$1,"standard",""),"|Float","")&amp;IF(OR($L182=TRUE,$A182=0,MOD($A182,ChapterTable!$S$20)&lt;&gt;0),"","보스")&amp;"인게임누적곱배수",ChapterTable!$S:$T,2,0)^D182
    +VLOOKUP(SUBSTITUTE(SUBSTITUTE(F$1,"standard",""),"|Float","")&amp;IF(OR($L182=TRUE,$A182=0,MOD($A182,ChapterTable!$S$20)&lt;&gt;0),"","보스")&amp;"인게임누적합배수",ChapterTable!$S:$T,2,0)*D182)
  )
  )
  )
)</f>
        <v>219.375</v>
      </c>
      <c r="J182" t="str">
        <f>IF(ISBLANK(I182),"",
IFERROR(VLOOKUP(I182,[1]StringTable!$1:$1048576,MATCH([1]StringTable!$B$1,[1]StringTable!$1:$1,0),0),
IFERROR(VLOOKUP(I182,[1]InApkStringTable!$1:$1048576,MATCH([1]InApkStringTable!$B$1,[1]InApkStringTable!$1:$1,0),0),
"스트링없음")))</f>
        <v/>
      </c>
      <c r="L182" t="b">
        <v>0</v>
      </c>
      <c r="M182" t="s">
        <v>24</v>
      </c>
      <c r="N182" t="str">
        <f>IF(ISBLANK(M182),"",IF(ISERROR(VLOOKUP(M182,MapTable!$A:$A,1,0)),"맵없음",""))</f>
        <v/>
      </c>
      <c r="O182">
        <f t="shared" si="13"/>
        <v>5</v>
      </c>
      <c r="Q182">
        <f t="shared" si="14"/>
        <v>5</v>
      </c>
      <c r="R182" t="b">
        <f t="shared" ca="1" si="12"/>
        <v>0</v>
      </c>
      <c r="T182" t="b">
        <f t="shared" ca="1" si="15"/>
        <v>0</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B182">
        <v>1005</v>
      </c>
      <c r="AC182" t="str">
        <f>IF(ISBLANK(AB182),"",IF(ISERROR(VLOOKUP(AB182,[3]DropTable!$A:$A,1,0)),"드랍없음",""))</f>
        <v/>
      </c>
      <c r="AE182" t="str">
        <f>IF(ISBLANK(AD182),"",IF(ISERROR(VLOOKUP(AD182,[3]DropTable!$A:$A,1,0)),"드랍없음",""))</f>
        <v/>
      </c>
      <c r="AH182">
        <v>1.5</v>
      </c>
      <c r="AI182">
        <f t="shared" si="16"/>
        <v>0.2</v>
      </c>
    </row>
    <row r="183" spans="1:35"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OFFSET(E183,-$B183+IF($L183,1,0),0)*IF($B183&gt;OFFSET($B183,1,0),ChapterTable!$S$17,1)*
    (VLOOKUP(SUBSTITUTE(SUBSTITUTE(E$1,"standard",""),"|Float","")&amp;IF(OR($L183=TRUE,$A183=0,MOD($A183,ChapterTable!$S$20)&lt;&gt;0),"","보스")&amp;"인게임누적곱배수",ChapterTable!$S:$T,2,0)^C183
    +VLOOKUP(SUBSTITUTE(SUBSTITUTE(E$1,"standard",""),"|Float","")&amp;IF(OR($L183=TRUE,$A183=0,MOD($A183,ChapterTable!$S$20)&lt;&gt;0),"","보스")&amp;"인게임누적합배수",ChapterTable!$S:$T,2,0)*C183)
  )
  )
  )
)</f>
        <v>810</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(VLOOKUP(SUBSTITUTE(SUBSTITUTE(F$1,"standard",""),"|Float","")&amp;IF(OR($L183=TRUE,$A183=0,MOD($A183,ChapterTable!$S$20)&lt;&gt;0),"","보스")&amp;"인게임누적곱배수",ChapterTable!$S:$T,2,0)^D183
    +VLOOKUP(SUBSTITUTE(SUBSTITUTE(F$1,"standard",""),"|Float","")&amp;IF(OR($L183=TRUE,$A183=0,MOD($A183,ChapterTable!$S$20)&lt;&gt;0),"","보스")&amp;"인게임누적합배수",ChapterTable!$S:$T,2,0)*D183)
  )
  )
  )
)</f>
        <v>219.375</v>
      </c>
      <c r="J183" t="str">
        <f>IF(ISBLANK(I183),"",
IFERROR(VLOOKUP(I183,[1]StringTable!$1:$1048576,MATCH([1]StringTable!$B$1,[1]StringTable!$1:$1,0),0),
IFERROR(VLOOKUP(I183,[1]InApkStringTable!$1:$1048576,MATCH([1]InApkStringTable!$B$1,[1]InApkStringTable!$1:$1,0),0),
"스트링없음")))</f>
        <v/>
      </c>
      <c r="L183" t="b">
        <v>0</v>
      </c>
      <c r="M183" t="s">
        <v>24</v>
      </c>
      <c r="N183" t="str">
        <f>IF(ISBLANK(M183),"",IF(ISERROR(VLOOKUP(M183,MapTable!$A:$A,1,0)),"맵없음",""))</f>
        <v/>
      </c>
      <c r="O183">
        <f t="shared" si="13"/>
        <v>5</v>
      </c>
      <c r="Q183">
        <f t="shared" si="14"/>
        <v>5</v>
      </c>
      <c r="R183" t="b">
        <f t="shared" ca="1" si="12"/>
        <v>0</v>
      </c>
      <c r="T183" t="b">
        <f t="shared" ca="1" si="15"/>
        <v>0</v>
      </c>
      <c r="V183" t="str">
        <f>IF(ISBLANK(U183),"",IF(ISERROR(VLOOKUP(U183,MapTable!$A:$A,1,0)),"맵없음",""))</f>
        <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B183">
        <v>1005</v>
      </c>
      <c r="AC183" t="str">
        <f>IF(ISBLANK(AB183),"",IF(ISERROR(VLOOKUP(AB183,[3]DropTable!$A:$A,1,0)),"드랍없음",""))</f>
        <v/>
      </c>
      <c r="AE183" t="str">
        <f>IF(ISBLANK(AD183),"",IF(ISERROR(VLOOKUP(AD183,[3]DropTable!$A:$A,1,0)),"드랍없음",""))</f>
        <v/>
      </c>
      <c r="AH183">
        <v>1.5</v>
      </c>
      <c r="AI183">
        <f t="shared" si="16"/>
        <v>0.2</v>
      </c>
    </row>
    <row r="184" spans="1:35"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OFFSET(E184,-$B184+IF($L184,1,0),0)*IF($B184&gt;OFFSET($B184,1,0),ChapterTable!$S$17,1)*
    (VLOOKUP(SUBSTITUTE(SUBSTITUTE(E$1,"standard",""),"|Float","")&amp;IF(OR($L184=TRUE,$A184=0,MOD($A184,ChapterTable!$S$20)&lt;&gt;0),"","보스")&amp;"인게임누적곱배수",ChapterTable!$S:$T,2,0)^C184
    +VLOOKUP(SUBSTITUTE(SUBSTITUTE(E$1,"standard",""),"|Float","")&amp;IF(OR($L184=TRUE,$A184=0,MOD($A184,ChapterTable!$S$20)&lt;&gt;0),"","보스")&amp;"인게임누적합배수",ChapterTable!$S:$T,2,0)*C184)
  )
  )
  )
)</f>
        <v>810</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(VLOOKUP(SUBSTITUTE(SUBSTITUTE(F$1,"standard",""),"|Float","")&amp;IF(OR($L184=TRUE,$A184=0,MOD($A184,ChapterTable!$S$20)&lt;&gt;0),"","보스")&amp;"인게임누적곱배수",ChapterTable!$S:$T,2,0)^D184
    +VLOOKUP(SUBSTITUTE(SUBSTITUTE(F$1,"standard",""),"|Float","")&amp;IF(OR($L184=TRUE,$A184=0,MOD($A184,ChapterTable!$S$20)&lt;&gt;0),"","보스")&amp;"인게임누적합배수",ChapterTable!$S:$T,2,0)*D184)
  )
  )
  )
)</f>
        <v>219.375</v>
      </c>
      <c r="J184" t="str">
        <f>IF(ISBLANK(I184),"",
IFERROR(VLOOKUP(I184,[1]StringTable!$1:$1048576,MATCH([1]StringTable!$B$1,[1]StringTable!$1:$1,0),0),
IFERROR(VLOOKUP(I184,[1]InApkStringTable!$1:$1048576,MATCH([1]InApkStringTable!$B$1,[1]InApkStringTable!$1:$1,0),0),
"스트링없음")))</f>
        <v/>
      </c>
      <c r="L184" t="b">
        <v>0</v>
      </c>
      <c r="M184" t="s">
        <v>24</v>
      </c>
      <c r="N184" t="str">
        <f>IF(ISBLANK(M184),"",IF(ISERROR(VLOOKUP(M184,MapTable!$A:$A,1,0)),"맵없음",""))</f>
        <v/>
      </c>
      <c r="O184">
        <f t="shared" si="13"/>
        <v>95</v>
      </c>
      <c r="Q184">
        <f t="shared" si="14"/>
        <v>95</v>
      </c>
      <c r="R184" t="b">
        <f t="shared" ca="1" si="12"/>
        <v>1</v>
      </c>
      <c r="T184" t="b">
        <f t="shared" ca="1" si="15"/>
        <v>1</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B184">
        <v>1005</v>
      </c>
      <c r="AC184" t="str">
        <f>IF(ISBLANK(AB184),"",IF(ISERROR(VLOOKUP(AB184,[3]DropTable!$A:$A,1,0)),"드랍없음",""))</f>
        <v/>
      </c>
      <c r="AE184" t="str">
        <f>IF(ISBLANK(AD184),"",IF(ISERROR(VLOOKUP(AD184,[3]DropTable!$A:$A,1,0)),"드랍없음",""))</f>
        <v/>
      </c>
      <c r="AH184">
        <v>1.5</v>
      </c>
      <c r="AI184">
        <f t="shared" si="16"/>
        <v>0.2</v>
      </c>
    </row>
    <row r="185" spans="1:35"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
  )
  )
  )
)</f>
        <v>972</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(VLOOKUP(SUBSTITUTE(SUBSTITUTE(F$1,"standard",""),"|Float","")&amp;IF(OR($L185=TRUE,$A185=0,MOD($A185,ChapterTable!$S$20)&lt;&gt;0),"","보스")&amp;"인게임누적곱배수",ChapterTable!$S:$T,2,0)^D185
    +VLOOKUP(SUBSTITUTE(SUBSTITUTE(F$1,"standard",""),"|Float","")&amp;IF(OR($L185=TRUE,$A185=0,MOD($A185,ChapterTable!$S$20)&lt;&gt;0),"","보스")&amp;"인게임누적합배수",ChapterTable!$S:$T,2,0)*D185)
  )
  )
  )
)</f>
        <v>219.375</v>
      </c>
      <c r="J185" t="str">
        <f>IF(ISBLANK(I185),"",
IFERROR(VLOOKUP(I185,[1]StringTable!$1:$1048576,MATCH([1]StringTable!$B$1,[1]StringTable!$1:$1,0),0),
IFERROR(VLOOKUP(I185,[1]InApkStringTable!$1:$1048576,MATCH([1]InApkStringTable!$B$1,[1]InApkStringTable!$1:$1,0),0),
"스트링없음")))</f>
        <v/>
      </c>
      <c r="L185" t="b">
        <v>0</v>
      </c>
      <c r="M185" t="s">
        <v>24</v>
      </c>
      <c r="N185" t="str">
        <f>IF(ISBLANK(M185),"",IF(ISERROR(VLOOKUP(M185,MapTable!$A:$A,1,0)),"맵없음",""))</f>
        <v/>
      </c>
      <c r="O185">
        <f t="shared" si="13"/>
        <v>21</v>
      </c>
      <c r="P185">
        <v>24</v>
      </c>
      <c r="Q185">
        <f t="shared" si="14"/>
        <v>24</v>
      </c>
      <c r="R185" t="b">
        <f t="shared" ca="1" si="12"/>
        <v>0</v>
      </c>
      <c r="T185" t="b">
        <f t="shared" ca="1" si="15"/>
        <v>0</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B185">
        <v>1005</v>
      </c>
      <c r="AC185" t="str">
        <f>IF(ISBLANK(AB185),"",IF(ISERROR(VLOOKUP(AB185,[3]DropTable!$A:$A,1,0)),"드랍없음",""))</f>
        <v/>
      </c>
      <c r="AD185">
        <v>6001</v>
      </c>
      <c r="AE185" t="str">
        <f>IF(ISBLANK(AD185),"",IF(ISERROR(VLOOKUP(AD185,[3]DropTable!$A:$A,1,0)),"드랍없음",""))</f>
        <v/>
      </c>
      <c r="AF185">
        <f ca="1">1.25*IF($B185&gt;OFFSET($B185,1,0),ChapterTable!$S$17,1)*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f>
        <v>3</v>
      </c>
      <c r="AG185">
        <f ca="1">35/AF185</f>
        <v>11.666666666666666</v>
      </c>
      <c r="AH185">
        <v>1.5</v>
      </c>
      <c r="AI185">
        <f t="shared" si="16"/>
        <v>0.2</v>
      </c>
    </row>
    <row r="186" spans="1:35"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OFFSET(E186,-$B186+IF($L186,1,0),0)*IF($B186&gt;OFFSET($B186,1,0),ChapterTable!$S$17,1)*
    (VLOOKUP(SUBSTITUTE(SUBSTITUTE(E$1,"standard",""),"|Float","")&amp;IF(OR($L186=TRUE,$A186=0,MOD($A186,ChapterTable!$S$20)&lt;&gt;0),"","보스")&amp;"인게임누적곱배수",ChapterTable!$S:$T,2,0)^C186
    +VLOOKUP(SUBSTITUTE(SUBSTITUTE(E$1,"standard",""),"|Float","")&amp;IF(OR($L186=TRUE,$A186=0,MOD($A186,ChapterTable!$S$20)&lt;&gt;0),"","보스")&amp;"인게임누적합배수",ChapterTable!$S:$T,2,0)*C186)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(VLOOKUP(SUBSTITUTE(SUBSTITUTE(F$1,"standard",""),"|Float","")&amp;IF(OR($L186=TRUE,$A186=0,MOD($A186,ChapterTable!$S$20)&lt;&gt;0),"","보스")&amp;"인게임누적곱배수",ChapterTable!$S:$T,2,0)^D186
    +VLOOKUP(SUBSTITUTE(SUBSTITUTE(F$1,"standard",""),"|Float","")&amp;IF(OR($L186=TRUE,$A186=0,MOD($A186,ChapterTable!$S$20)&lt;&gt;0),"","보스")&amp;"인게임누적합배수",ChapterTable!$S:$T,2,0)*D186)
  )
  )
  )
)</f>
        <v>253.125</v>
      </c>
      <c r="G186" t="s">
        <v>737</v>
      </c>
      <c r="J186" t="str">
        <f>IF(ISBLANK(I186),"",
IFERROR(VLOOKUP(I186,[1]StringTable!$1:$1048576,MATCH([1]StringTable!$B$1,[1]StringTable!$1:$1,0),0),
IFERROR(VLOOKUP(I186,[1]InApkStringTable!$1:$1048576,MATCH([1]InApkStringTable!$B$1,[1]InApkStringTable!$1:$1,0),0),
"스트링없음")))</f>
        <v/>
      </c>
      <c r="L186" t="b">
        <v>0</v>
      </c>
      <c r="M186" t="s">
        <v>24</v>
      </c>
      <c r="N186" t="str">
        <f>IF(ISBLANK(M186),"",IF(ISERROR(VLOOKUP(M186,MapTable!$A:$A,1,0)),"맵없음",""))</f>
        <v/>
      </c>
      <c r="O186">
        <f t="shared" si="13"/>
        <v>0</v>
      </c>
      <c r="Q186">
        <f t="shared" si="14"/>
        <v>0</v>
      </c>
      <c r="R186" t="b">
        <f t="shared" ca="1" si="12"/>
        <v>0</v>
      </c>
      <c r="T186" t="b">
        <f t="shared" ca="1" si="15"/>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H186">
        <v>1.5</v>
      </c>
      <c r="AI186">
        <f t="shared" si="16"/>
        <v>0</v>
      </c>
    </row>
    <row r="187" spans="1:35"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OFFSET(E187,-$B187+IF($L187,1,0),0)*IF($B187&gt;OFFSET($B187,1,0),ChapterTable!$S$17,1)*
    (VLOOKUP(SUBSTITUTE(SUBSTITUTE(E$1,"standard",""),"|Float","")&amp;IF(OR($L187=TRUE,$A187=0,MOD($A187,ChapterTable!$S$20)&lt;&gt;0),"","보스")&amp;"인게임누적곱배수",ChapterTable!$S:$T,2,0)^C187
    +VLOOKUP(SUBSTITUTE(SUBSTITUTE(E$1,"standard",""),"|Float","")&amp;IF(OR($L187=TRUE,$A187=0,MOD($A187,ChapterTable!$S$20)&lt;&gt;0),"","보스")&amp;"인게임누적합배수",ChapterTable!$S:$T,2,0)*C187)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(VLOOKUP(SUBSTITUTE(SUBSTITUTE(F$1,"standard",""),"|Float","")&amp;IF(OR($L187=TRUE,$A187=0,MOD($A187,ChapterTable!$S$20)&lt;&gt;0),"","보스")&amp;"인게임누적곱배수",ChapterTable!$S:$T,2,0)^D187
    +VLOOKUP(SUBSTITUTE(SUBSTITUTE(F$1,"standard",""),"|Float","")&amp;IF(OR($L187=TRUE,$A187=0,MOD($A187,ChapterTable!$S$20)&lt;&gt;0),"","보스")&amp;"인게임누적합배수",ChapterTable!$S:$T,2,0)*D187)
  )
  )
  )
)</f>
        <v>253.125</v>
      </c>
      <c r="G187" t="s">
        <v>737</v>
      </c>
      <c r="J187" t="str">
        <f>IF(ISBLANK(I187),"",
IFERROR(VLOOKUP(I187,[1]StringTable!$1:$1048576,MATCH([1]StringTable!$B$1,[1]StringTable!$1:$1,0),0),
IFERROR(VLOOKUP(I187,[1]InApkStringTable!$1:$1048576,MATCH([1]InApkStringTable!$B$1,[1]InApkStringTable!$1:$1,0),0),
"스트링없음")))</f>
        <v/>
      </c>
      <c r="L187" t="b">
        <v>0</v>
      </c>
      <c r="M187" t="s">
        <v>24</v>
      </c>
      <c r="N187" t="str">
        <f>IF(ISBLANK(M187),"",IF(ISERROR(VLOOKUP(M187,MapTable!$A:$A,1,0)),"맵없음",""))</f>
        <v/>
      </c>
      <c r="O187">
        <f t="shared" si="13"/>
        <v>1</v>
      </c>
      <c r="Q187">
        <f t="shared" si="14"/>
        <v>1</v>
      </c>
      <c r="R187" t="b">
        <f t="shared" ca="1" si="12"/>
        <v>0</v>
      </c>
      <c r="T187" t="b">
        <f t="shared" ca="1" si="15"/>
        <v>0</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C187" t="str">
        <f>IF(ISBLANK(AB187),"",IF(ISERROR(VLOOKUP(AB187,[3]DropTable!$A:$A,1,0)),"드랍없음",""))</f>
        <v/>
      </c>
      <c r="AE187" t="str">
        <f>IF(ISBLANK(AD187),"",IF(ISERROR(VLOOKUP(AD187,[3]DropTable!$A:$A,1,0)),"드랍없음",""))</f>
        <v/>
      </c>
      <c r="AH187">
        <v>1.5</v>
      </c>
      <c r="AI187">
        <f t="shared" si="16"/>
        <v>1</v>
      </c>
    </row>
    <row r="188" spans="1:35"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OFFSET(E188,-$B188+IF($L188,1,0),0)*IF($B188&gt;OFFSET($B188,1,0),ChapterTable!$S$17,1)*
    (VLOOKUP(SUBSTITUTE(SUBSTITUTE(E$1,"standard",""),"|Float","")&amp;IF(OR($L188=TRUE,$A188=0,MOD($A188,ChapterTable!$S$20)&lt;&gt;0),"","보스")&amp;"인게임누적곱배수",ChapterTable!$S:$T,2,0)^C188
    +VLOOKUP(SUBSTITUTE(SUBSTITUTE(E$1,"standard",""),"|Float","")&amp;IF(OR($L188=TRUE,$A188=0,MOD($A188,ChapterTable!$S$20)&lt;&gt;0),"","보스")&amp;"인게임누적합배수",ChapterTable!$S:$T,2,0)*C188)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(VLOOKUP(SUBSTITUTE(SUBSTITUTE(F$1,"standard",""),"|Float","")&amp;IF(OR($L188=TRUE,$A188=0,MOD($A188,ChapterTable!$S$20)&lt;&gt;0),"","보스")&amp;"인게임누적곱배수",ChapterTable!$S:$T,2,0)^D188
    +VLOOKUP(SUBSTITUTE(SUBSTITUTE(F$1,"standard",""),"|Float","")&amp;IF(OR($L188=TRUE,$A188=0,MOD($A188,ChapterTable!$S$20)&lt;&gt;0),"","보스")&amp;"인게임누적합배수",ChapterTable!$S:$T,2,0)*D188)
  )
  )
  )
)</f>
        <v>253.125</v>
      </c>
      <c r="G188" t="s">
        <v>737</v>
      </c>
      <c r="J188" t="str">
        <f>IF(ISBLANK(I188),"",
IFERROR(VLOOKUP(I188,[1]StringTable!$1:$1048576,MATCH([1]StringTable!$B$1,[1]StringTable!$1:$1,0),0),
IFERROR(VLOOKUP(I188,[1]InApkStringTable!$1:$1048576,MATCH([1]InApkStringTable!$B$1,[1]InApkStringTable!$1:$1,0),0),
"스트링없음")))</f>
        <v/>
      </c>
      <c r="L188" t="b">
        <v>0</v>
      </c>
      <c r="M188" t="s">
        <v>24</v>
      </c>
      <c r="N188" t="str">
        <f>IF(ISBLANK(M188),"",IF(ISERROR(VLOOKUP(M188,MapTable!$A:$A,1,0)),"맵없음",""))</f>
        <v/>
      </c>
      <c r="O188">
        <f t="shared" si="13"/>
        <v>1</v>
      </c>
      <c r="Q188">
        <f t="shared" si="14"/>
        <v>1</v>
      </c>
      <c r="R188" t="b">
        <f t="shared" ca="1" si="12"/>
        <v>0</v>
      </c>
      <c r="T188" t="b">
        <f t="shared" ca="1" si="15"/>
        <v>0</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C188" t="str">
        <f>IF(ISBLANK(AB188),"",IF(ISERROR(VLOOKUP(AB188,[3]DropTable!$A:$A,1,0)),"드랍없음",""))</f>
        <v/>
      </c>
      <c r="AE188" t="str">
        <f>IF(ISBLANK(AD188),"",IF(ISERROR(VLOOKUP(AD188,[3]DropTable!$A:$A,1,0)),"드랍없음",""))</f>
        <v/>
      </c>
      <c r="AH188">
        <v>1.5</v>
      </c>
      <c r="AI188">
        <f t="shared" si="16"/>
        <v>1</v>
      </c>
    </row>
    <row r="189" spans="1:35"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OFFSET(E189,-$B189+IF($L189,1,0),0)*IF($B189&gt;OFFSET($B189,1,0),ChapterTable!$S$17,1)*
    (VLOOKUP(SUBSTITUTE(SUBSTITUTE(E$1,"standard",""),"|Float","")&amp;IF(OR($L189=TRUE,$A189=0,MOD($A189,ChapterTable!$S$20)&lt;&gt;0),"","보스")&amp;"인게임누적곱배수",ChapterTable!$S:$T,2,0)^C189
    +VLOOKUP(SUBSTITUTE(SUBSTITUTE(E$1,"standard",""),"|Float","")&amp;IF(OR($L189=TRUE,$A189=0,MOD($A189,ChapterTable!$S$20)&lt;&gt;0),"","보스")&amp;"인게임누적합배수",ChapterTable!$S:$T,2,0)*C189)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(VLOOKUP(SUBSTITUTE(SUBSTITUTE(F$1,"standard",""),"|Float","")&amp;IF(OR($L189=TRUE,$A189=0,MOD($A189,ChapterTable!$S$20)&lt;&gt;0),"","보스")&amp;"인게임누적곱배수",ChapterTable!$S:$T,2,0)^D189
    +VLOOKUP(SUBSTITUTE(SUBSTITUTE(F$1,"standard",""),"|Float","")&amp;IF(OR($L189=TRUE,$A189=0,MOD($A189,ChapterTable!$S$20)&lt;&gt;0),"","보스")&amp;"인게임누적합배수",ChapterTable!$S:$T,2,0)*D189)
  )
  )
  )
)</f>
        <v>253.125</v>
      </c>
      <c r="G189" t="s">
        <v>737</v>
      </c>
      <c r="J189" t="str">
        <f>IF(ISBLANK(I189),"",
IFERROR(VLOOKUP(I189,[1]StringTable!$1:$1048576,MATCH([1]StringTable!$B$1,[1]StringTable!$1:$1,0),0),
IFERROR(VLOOKUP(I189,[1]InApkStringTable!$1:$1048576,MATCH([1]InApkStringTable!$B$1,[1]InApkStringTable!$1:$1,0),0),
"스트링없음")))</f>
        <v/>
      </c>
      <c r="L189" t="b">
        <v>0</v>
      </c>
      <c r="M189" t="s">
        <v>24</v>
      </c>
      <c r="N189" t="str">
        <f>IF(ISBLANK(M189),"",IF(ISERROR(VLOOKUP(M189,MapTable!$A:$A,1,0)),"맵없음",""))</f>
        <v/>
      </c>
      <c r="O189">
        <f t="shared" si="13"/>
        <v>1</v>
      </c>
      <c r="Q189">
        <f t="shared" si="14"/>
        <v>1</v>
      </c>
      <c r="R189" t="b">
        <f t="shared" ca="1" si="12"/>
        <v>0</v>
      </c>
      <c r="T189" t="b">
        <f t="shared" ca="1" si="15"/>
        <v>0</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C189" t="str">
        <f>IF(ISBLANK(AB189),"",IF(ISERROR(VLOOKUP(AB189,[3]DropTable!$A:$A,1,0)),"드랍없음",""))</f>
        <v/>
      </c>
      <c r="AE189" t="str">
        <f>IF(ISBLANK(AD189),"",IF(ISERROR(VLOOKUP(AD189,[3]DropTable!$A:$A,1,0)),"드랍없음",""))</f>
        <v/>
      </c>
      <c r="AH189">
        <v>1.5</v>
      </c>
      <c r="AI189">
        <f t="shared" si="16"/>
        <v>1</v>
      </c>
    </row>
    <row r="190" spans="1:35"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OFFSET(E190,-$B190+IF($L190,1,0),0)*IF($B190&gt;OFFSET($B190,1,0),ChapterTable!$S$17,1)*
    (VLOOKUP(SUBSTITUTE(SUBSTITUTE(E$1,"standard",""),"|Float","")&amp;IF(OR($L190=TRUE,$A190=0,MOD($A190,ChapterTable!$S$20)&lt;&gt;0),"","보스")&amp;"인게임누적곱배수",ChapterTable!$S:$T,2,0)^C190
    +VLOOKUP(SUBSTITUTE(SUBSTITUTE(E$1,"standard",""),"|Float","")&amp;IF(OR($L190=TRUE,$A190=0,MOD($A190,ChapterTable!$S$20)&lt;&gt;0),"","보스")&amp;"인게임누적합배수",ChapterTable!$S:$T,2,0)*C190)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(VLOOKUP(SUBSTITUTE(SUBSTITUTE(F$1,"standard",""),"|Float","")&amp;IF(OR($L190=TRUE,$A190=0,MOD($A190,ChapterTable!$S$20)&lt;&gt;0),"","보스")&amp;"인게임누적곱배수",ChapterTable!$S:$T,2,0)^D190
    +VLOOKUP(SUBSTITUTE(SUBSTITUTE(F$1,"standard",""),"|Float","")&amp;IF(OR($L190=TRUE,$A190=0,MOD($A190,ChapterTable!$S$20)&lt;&gt;0),"","보스")&amp;"인게임누적합배수",ChapterTable!$S:$T,2,0)*D190)
  )
  )
  )
)</f>
        <v>253.125</v>
      </c>
      <c r="G190" t="s">
        <v>737</v>
      </c>
      <c r="J190" t="str">
        <f>IF(ISBLANK(I190),"",
IFERROR(VLOOKUP(I190,[1]StringTable!$1:$1048576,MATCH([1]StringTable!$B$1,[1]StringTable!$1:$1,0),0),
IFERROR(VLOOKUP(I190,[1]InApkStringTable!$1:$1048576,MATCH([1]InApkStringTable!$B$1,[1]InApkStringTable!$1:$1,0),0),
"스트링없음")))</f>
        <v/>
      </c>
      <c r="L190" t="b">
        <v>0</v>
      </c>
      <c r="M190" t="s">
        <v>24</v>
      </c>
      <c r="N190" t="str">
        <f>IF(ISBLANK(M190),"",IF(ISERROR(VLOOKUP(M190,MapTable!$A:$A,1,0)),"맵없음",""))</f>
        <v/>
      </c>
      <c r="O190">
        <f t="shared" si="13"/>
        <v>1</v>
      </c>
      <c r="Q190">
        <f t="shared" si="14"/>
        <v>1</v>
      </c>
      <c r="R190" t="b">
        <f t="shared" ca="1" si="12"/>
        <v>0</v>
      </c>
      <c r="T190" t="b">
        <f t="shared" ca="1" si="15"/>
        <v>0</v>
      </c>
      <c r="V190" t="str">
        <f>IF(ISBLANK(U190),"",IF(ISERROR(VLOOKUP(U190,MapTable!$A:$A,1,0)),"맵없음",""))</f>
        <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C190" t="str">
        <f>IF(ISBLANK(AB190),"",IF(ISERROR(VLOOKUP(AB190,[3]DropTable!$A:$A,1,0)),"드랍없음",""))</f>
        <v/>
      </c>
      <c r="AE190" t="str">
        <f>IF(ISBLANK(AD190),"",IF(ISERROR(VLOOKUP(AD190,[3]DropTable!$A:$A,1,0)),"드랍없음",""))</f>
        <v/>
      </c>
      <c r="AH190">
        <v>1.5</v>
      </c>
      <c r="AI190">
        <f t="shared" si="16"/>
        <v>1</v>
      </c>
    </row>
    <row r="191" spans="1:35"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OFFSET(E191,-$B191+IF($L191,1,0),0)*IF($B191&gt;OFFSET($B191,1,0),ChapterTable!$S$17,1)*
    (VLOOKUP(SUBSTITUTE(SUBSTITUTE(E$1,"standard",""),"|Float","")&amp;IF(OR($L191=TRUE,$A191=0,MOD($A191,ChapterTable!$S$20)&lt;&gt;0),"","보스")&amp;"인게임누적곱배수",ChapterTable!$S:$T,2,0)^C191
    +VLOOKUP(SUBSTITUTE(SUBSTITUTE(E$1,"standard",""),"|Float","")&amp;IF(OR($L191=TRUE,$A191=0,MOD($A191,ChapterTable!$S$20)&lt;&gt;0),"","보스")&amp;"인게임누적합배수",ChapterTable!$S:$T,2,0)*C191)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(VLOOKUP(SUBSTITUTE(SUBSTITUTE(F$1,"standard",""),"|Float","")&amp;IF(OR($L191=TRUE,$A191=0,MOD($A191,ChapterTable!$S$20)&lt;&gt;0),"","보스")&amp;"인게임누적곱배수",ChapterTable!$S:$T,2,0)^D191
    +VLOOKUP(SUBSTITUTE(SUBSTITUTE(F$1,"standard",""),"|Float","")&amp;IF(OR($L191=TRUE,$A191=0,MOD($A191,ChapterTable!$S$20)&lt;&gt;0),"","보스")&amp;"인게임누적합배수",ChapterTable!$S:$T,2,0)*D191)
  )
  )
  )
)</f>
        <v>253.125</v>
      </c>
      <c r="G191" t="s">
        <v>737</v>
      </c>
      <c r="J191" t="str">
        <f>IF(ISBLANK(I191),"",
IFERROR(VLOOKUP(I191,[1]StringTable!$1:$1048576,MATCH([1]StringTable!$B$1,[1]StringTable!$1:$1,0),0),
IFERROR(VLOOKUP(I191,[1]InApkStringTable!$1:$1048576,MATCH([1]InApkStringTable!$B$1,[1]InApkStringTable!$1:$1,0),0),
"스트링없음")))</f>
        <v/>
      </c>
      <c r="L191" t="b">
        <v>0</v>
      </c>
      <c r="M191" t="s">
        <v>24</v>
      </c>
      <c r="N191" t="str">
        <f>IF(ISBLANK(M191),"",IF(ISERROR(VLOOKUP(M191,MapTable!$A:$A,1,0)),"맵없음",""))</f>
        <v/>
      </c>
      <c r="O191">
        <f t="shared" si="13"/>
        <v>11</v>
      </c>
      <c r="Q191">
        <f t="shared" si="14"/>
        <v>11</v>
      </c>
      <c r="R191" t="b">
        <f t="shared" ca="1" si="12"/>
        <v>0</v>
      </c>
      <c r="T191" t="b">
        <f t="shared" ca="1" si="15"/>
        <v>0</v>
      </c>
      <c r="V191" t="str">
        <f>IF(ISBLANK(U191),"",IF(ISERROR(VLOOKUP(U191,MapTable!$A:$A,1,0)),"맵없음",""))</f>
        <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C191" t="str">
        <f>IF(ISBLANK(AB191),"",IF(ISERROR(VLOOKUP(AB191,[3]DropTable!$A:$A,1,0)),"드랍없음",""))</f>
        <v/>
      </c>
      <c r="AE191" t="str">
        <f>IF(ISBLANK(AD191),"",IF(ISERROR(VLOOKUP(AD191,[3]DropTable!$A:$A,1,0)),"드랍없음",""))</f>
        <v/>
      </c>
      <c r="AH191">
        <v>1.5</v>
      </c>
      <c r="AI191">
        <f t="shared" si="16"/>
        <v>1</v>
      </c>
    </row>
    <row r="192" spans="1:35"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OFFSET(E192,-$B192+IF($L192,1,0),0)*IF($B192&gt;OFFSET($B192,1,0),ChapterTable!$S$17,1)*
    (VLOOKUP(SUBSTITUTE(SUBSTITUTE(E$1,"standard",""),"|Float","")&amp;IF(OR($L192=TRUE,$A192=0,MOD($A192,ChapterTable!$S$20)&lt;&gt;0),"","보스")&amp;"인게임누적곱배수",ChapterTable!$S:$T,2,0)^C192
    +VLOOKUP(SUBSTITUTE(SUBSTITUTE(E$1,"standard",""),"|Float","")&amp;IF(OR($L192=TRUE,$A192=0,MOD($A192,ChapterTable!$S$20)&lt;&gt;0),"","보스")&amp;"인게임누적합배수",ChapterTable!$S:$T,2,0)*C192)
  )
  )
  )
)</f>
        <v>729</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(VLOOKUP(SUBSTITUTE(SUBSTITUTE(F$1,"standard",""),"|Float","")&amp;IF(OR($L192=TRUE,$A192=0,MOD($A192,ChapterTable!$S$20)&lt;&gt;0),"","보스")&amp;"인게임누적곱배수",ChapterTable!$S:$T,2,0)^D192
    +VLOOKUP(SUBSTITUTE(SUBSTITUTE(F$1,"standard",""),"|Float","")&amp;IF(OR($L192=TRUE,$A192=0,MOD($A192,ChapterTable!$S$20)&lt;&gt;0),"","보스")&amp;"인게임누적합배수",ChapterTable!$S:$T,2,0)*D192)
  )
  )
  )
)</f>
        <v>253.125</v>
      </c>
      <c r="G192" t="s">
        <v>737</v>
      </c>
      <c r="J192" t="str">
        <f>IF(ISBLANK(I192),"",
IFERROR(VLOOKUP(I192,[1]StringTable!$1:$1048576,MATCH([1]StringTable!$B$1,[1]StringTable!$1:$1,0),0),
IFERROR(VLOOKUP(I192,[1]InApkStringTable!$1:$1048576,MATCH([1]InApkStringTable!$B$1,[1]InApkStringTable!$1:$1,0),0),
"스트링없음")))</f>
        <v/>
      </c>
      <c r="L192" t="b">
        <v>0</v>
      </c>
      <c r="M192" t="s">
        <v>24</v>
      </c>
      <c r="N192" t="str">
        <f>IF(ISBLANK(M192),"",IF(ISERROR(VLOOKUP(M192,MapTable!$A:$A,1,0)),"맵없음",""))</f>
        <v/>
      </c>
      <c r="O192">
        <f t="shared" si="13"/>
        <v>1</v>
      </c>
      <c r="Q192">
        <f t="shared" si="14"/>
        <v>1</v>
      </c>
      <c r="R192" t="b">
        <f t="shared" ca="1" si="12"/>
        <v>0</v>
      </c>
      <c r="T192" t="b">
        <f t="shared" ca="1" si="15"/>
        <v>0</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C192" t="str">
        <f>IF(ISBLANK(AB192),"",IF(ISERROR(VLOOKUP(AB192,[3]DropTable!$A:$A,1,0)),"드랍없음",""))</f>
        <v/>
      </c>
      <c r="AE192" t="str">
        <f>IF(ISBLANK(AD192),"",IF(ISERROR(VLOOKUP(AD192,[3]DropTable!$A:$A,1,0)),"드랍없음",""))</f>
        <v/>
      </c>
      <c r="AH192">
        <v>1.5</v>
      </c>
      <c r="AI192">
        <f t="shared" si="16"/>
        <v>1</v>
      </c>
    </row>
    <row r="193" spans="1:35"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OFFSET(E193,-$B193+IF($L193,1,0),0)*IF($B193&gt;OFFSET($B193,1,0),ChapterTable!$S$17,1)*
    (VLOOKUP(SUBSTITUTE(SUBSTITUTE(E$1,"standard",""),"|Float","")&amp;IF(OR($L193=TRUE,$A193=0,MOD($A193,ChapterTable!$S$20)&lt;&gt;0),"","보스")&amp;"인게임누적곱배수",ChapterTable!$S:$T,2,0)^C193
    +VLOOKUP(SUBSTITUTE(SUBSTITUTE(E$1,"standard",""),"|Float","")&amp;IF(OR($L193=TRUE,$A193=0,MOD($A193,ChapterTable!$S$20)&lt;&gt;0),"","보스")&amp;"인게임누적합배수",ChapterTable!$S:$T,2,0)*C193)
  )
  )
  )
)</f>
        <v>729</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(VLOOKUP(SUBSTITUTE(SUBSTITUTE(F$1,"standard",""),"|Float","")&amp;IF(OR($L193=TRUE,$A193=0,MOD($A193,ChapterTable!$S$20)&lt;&gt;0),"","보스")&amp;"인게임누적곱배수",ChapterTable!$S:$T,2,0)^D193
    +VLOOKUP(SUBSTITUTE(SUBSTITUTE(F$1,"standard",""),"|Float","")&amp;IF(OR($L193=TRUE,$A193=0,MOD($A193,ChapterTable!$S$20)&lt;&gt;0),"","보스")&amp;"인게임누적합배수",ChapterTable!$S:$T,2,0)*D193)
  )
  )
  )
)</f>
        <v>253.125</v>
      </c>
      <c r="G193" t="s">
        <v>737</v>
      </c>
      <c r="J193" t="str">
        <f>IF(ISBLANK(I193),"",
IFERROR(VLOOKUP(I193,[1]StringTable!$1:$1048576,MATCH([1]StringTable!$B$1,[1]StringTable!$1:$1,0),0),
IFERROR(VLOOKUP(I193,[1]InApkStringTable!$1:$1048576,MATCH([1]InApkStringTable!$B$1,[1]InApkStringTable!$1:$1,0),0),
"스트링없음")))</f>
        <v/>
      </c>
      <c r="L193" t="b">
        <v>0</v>
      </c>
      <c r="M193" t="s">
        <v>24</v>
      </c>
      <c r="N193" t="str">
        <f>IF(ISBLANK(M193),"",IF(ISERROR(VLOOKUP(M193,MapTable!$A:$A,1,0)),"맵없음",""))</f>
        <v/>
      </c>
      <c r="O193">
        <f t="shared" si="13"/>
        <v>1</v>
      </c>
      <c r="Q193">
        <f t="shared" si="14"/>
        <v>1</v>
      </c>
      <c r="R193" t="b">
        <f t="shared" ca="1" si="12"/>
        <v>0</v>
      </c>
      <c r="T193" t="b">
        <f t="shared" ca="1" si="15"/>
        <v>0</v>
      </c>
      <c r="V193" t="str">
        <f>IF(ISBLANK(U193),"",IF(ISERROR(VLOOKUP(U193,MapTable!$A:$A,1,0)),"맵없음",""))</f>
        <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C193" t="str">
        <f>IF(ISBLANK(AB193),"",IF(ISERROR(VLOOKUP(AB193,[3]DropTable!$A:$A,1,0)),"드랍없음",""))</f>
        <v/>
      </c>
      <c r="AE193" t="str">
        <f>IF(ISBLANK(AD193),"",IF(ISERROR(VLOOKUP(AD193,[3]DropTable!$A:$A,1,0)),"드랍없음",""))</f>
        <v/>
      </c>
      <c r="AH193">
        <v>1.5</v>
      </c>
      <c r="AI193">
        <f t="shared" si="16"/>
        <v>1</v>
      </c>
    </row>
    <row r="194" spans="1:35"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OFFSET(E194,-$B194+IF($L194,1,0),0)*IF($B194&gt;OFFSET($B194,1,0),ChapterTable!$S$17,1)*
    (VLOOKUP(SUBSTITUTE(SUBSTITUTE(E$1,"standard",""),"|Float","")&amp;IF(OR($L194=TRUE,$A194=0,MOD($A194,ChapterTable!$S$20)&lt;&gt;0),"","보스")&amp;"인게임누적곱배수",ChapterTable!$S:$T,2,0)^C194
    +VLOOKUP(SUBSTITUTE(SUBSTITUTE(E$1,"standard",""),"|Float","")&amp;IF(OR($L194=TRUE,$A194=0,MOD($A194,ChapterTable!$S$20)&lt;&gt;0),"","보스")&amp;"인게임누적합배수",ChapterTable!$S:$T,2,0)*C194)
  )
  )
  )
)</f>
        <v>729</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(VLOOKUP(SUBSTITUTE(SUBSTITUTE(F$1,"standard",""),"|Float","")&amp;IF(OR($L194=TRUE,$A194=0,MOD($A194,ChapterTable!$S$20)&lt;&gt;0),"","보스")&amp;"인게임누적곱배수",ChapterTable!$S:$T,2,0)^D194
    +VLOOKUP(SUBSTITUTE(SUBSTITUTE(F$1,"standard",""),"|Float","")&amp;IF(OR($L194=TRUE,$A194=0,MOD($A194,ChapterTable!$S$20)&lt;&gt;0),"","보스")&amp;"인게임누적합배수",ChapterTable!$S:$T,2,0)*D194)
  )
  )
  )
)</f>
        <v>253.125</v>
      </c>
      <c r="G194" t="s">
        <v>737</v>
      </c>
      <c r="J194" t="str">
        <f>IF(ISBLANK(I194),"",
IFERROR(VLOOKUP(I194,[1]StringTable!$1:$1048576,MATCH([1]StringTable!$B$1,[1]StringTable!$1:$1,0),0),
IFERROR(VLOOKUP(I194,[1]InApkStringTable!$1:$1048576,MATCH([1]InApkStringTable!$B$1,[1]InApkStringTable!$1:$1,0),0),
"스트링없음")))</f>
        <v/>
      </c>
      <c r="L194" t="b">
        <v>0</v>
      </c>
      <c r="M194" t="s">
        <v>24</v>
      </c>
      <c r="N194" t="str">
        <f>IF(ISBLANK(M194),"",IF(ISERROR(VLOOKUP(M194,MapTable!$A:$A,1,0)),"맵없음",""))</f>
        <v/>
      </c>
      <c r="O194">
        <f t="shared" si="13"/>
        <v>1</v>
      </c>
      <c r="Q194">
        <f t="shared" si="14"/>
        <v>1</v>
      </c>
      <c r="R194" t="b">
        <f t="shared" ref="R194:R257" ca="1" si="17">IF(OR(B194=0,OFFSET(B194,1,0)=0),FALSE,
IF(AND(L194,B194&lt;OFFSET(B194,1,0)),TRUE,
IF(OFFSET(O194,1,0)=21,TRUE,FALSE)))</f>
        <v>0</v>
      </c>
      <c r="T194" t="b">
        <f t="shared" ca="1" si="15"/>
        <v>0</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C194" t="str">
        <f>IF(ISBLANK(AB194),"",IF(ISERROR(VLOOKUP(AB194,[3]DropTable!$A:$A,1,0)),"드랍없음",""))</f>
        <v/>
      </c>
      <c r="AE194" t="str">
        <f>IF(ISBLANK(AD194),"",IF(ISERROR(VLOOKUP(AD194,[3]DropTable!$A:$A,1,0)),"드랍없음",""))</f>
        <v/>
      </c>
      <c r="AH194">
        <v>1.5</v>
      </c>
      <c r="AI194">
        <f t="shared" si="16"/>
        <v>1</v>
      </c>
    </row>
    <row r="195" spans="1:35"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OFFSET(E195,-$B195+IF($L195,1,0),0)*IF($B195&gt;OFFSET($B195,1,0),ChapterTable!$S$17,1)*
    (VLOOKUP(SUBSTITUTE(SUBSTITUTE(E$1,"standard",""),"|Float","")&amp;IF(OR($L195=TRUE,$A195=0,MOD($A195,ChapterTable!$S$20)&lt;&gt;0),"","보스")&amp;"인게임누적곱배수",ChapterTable!$S:$T,2,0)^C195
    +VLOOKUP(SUBSTITUTE(SUBSTITUTE(E$1,"standard",""),"|Float","")&amp;IF(OR($L195=TRUE,$A195=0,MOD($A195,ChapterTable!$S$20)&lt;&gt;0),"","보스")&amp;"인게임누적합배수",ChapterTable!$S:$T,2,0)*C195)
  )
  )
  )
)</f>
        <v>729</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(VLOOKUP(SUBSTITUTE(SUBSTITUTE(F$1,"standard",""),"|Float","")&amp;IF(OR($L195=TRUE,$A195=0,MOD($A195,ChapterTable!$S$20)&lt;&gt;0),"","보스")&amp;"인게임누적곱배수",ChapterTable!$S:$T,2,0)^D195
    +VLOOKUP(SUBSTITUTE(SUBSTITUTE(F$1,"standard",""),"|Float","")&amp;IF(OR($L195=TRUE,$A195=0,MOD($A195,ChapterTable!$S$20)&lt;&gt;0),"","보스")&amp;"인게임누적합배수",ChapterTable!$S:$T,2,0)*D195)
  )
  )
  )
)</f>
        <v>253.125</v>
      </c>
      <c r="G195" t="s">
        <v>737</v>
      </c>
      <c r="J195" t="str">
        <f>IF(ISBLANK(I195),"",
IFERROR(VLOOKUP(I195,[1]StringTable!$1:$1048576,MATCH([1]StringTable!$B$1,[1]StringTable!$1:$1,0),0),
IFERROR(VLOOKUP(I195,[1]InApkStringTable!$1:$1048576,MATCH([1]InApkStringTable!$B$1,[1]InApkStringTable!$1:$1,0),0),
"스트링없음")))</f>
        <v/>
      </c>
      <c r="L195" t="b">
        <v>0</v>
      </c>
      <c r="M195" t="s">
        <v>24</v>
      </c>
      <c r="N195" t="str">
        <f>IF(ISBLANK(M195),"",IF(ISERROR(VLOOKUP(M195,MapTable!$A:$A,1,0)),"맵없음",""))</f>
        <v/>
      </c>
      <c r="O195">
        <f t="shared" ref="O195:O258" si="18">IF(B195=0,0,
  IF(AND(L195=FALSE,A195&lt;&gt;0,MOD(A195,7)=0),21,
  IF(MOD(B195,10)=0,21,
  IF(MOD(B195,10)=5,11,
  IF(MOD(B195,10)=9,INT(B195/10)+91,
  INT(B195/10+1))))))</f>
        <v>91</v>
      </c>
      <c r="Q195">
        <f t="shared" ref="Q195:Q258" si="19">IF(ISBLANK(P195),O195,P195)</f>
        <v>91</v>
      </c>
      <c r="R195" t="b">
        <f t="shared" ca="1" si="17"/>
        <v>1</v>
      </c>
      <c r="T195" t="b">
        <f t="shared" ref="T195:T258" ca="1" si="20">IF(ISBLANK(S195),R195,S195)</f>
        <v>1</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C195" t="str">
        <f>IF(ISBLANK(AB195),"",IF(ISERROR(VLOOKUP(AB195,[3]DropTable!$A:$A,1,0)),"드랍없음",""))</f>
        <v/>
      </c>
      <c r="AE195" t="str">
        <f>IF(ISBLANK(AD195),"",IF(ISERROR(VLOOKUP(AD195,[3]DropTable!$A:$A,1,0)),"드랍없음",""))</f>
        <v/>
      </c>
      <c r="AH195">
        <v>1.5</v>
      </c>
      <c r="AI195">
        <f t="shared" si="16"/>
        <v>1</v>
      </c>
    </row>
    <row r="196" spans="1:35"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
  )
  )
  )
)</f>
        <v>729</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(VLOOKUP(SUBSTITUTE(SUBSTITUTE(F$1,"standard",""),"|Float","")&amp;IF(OR($L196=TRUE,$A196=0,MOD($A196,ChapterTable!$S$20)&lt;&gt;0),"","보스")&amp;"인게임누적곱배수",ChapterTable!$S:$T,2,0)^D196
    +VLOOKUP(SUBSTITUTE(SUBSTITUTE(F$1,"standard",""),"|Float","")&amp;IF(OR($L196=TRUE,$A196=0,MOD($A196,ChapterTable!$S$20)&lt;&gt;0),"","보스")&amp;"인게임누적합배수",ChapterTable!$S:$T,2,0)*D196)
  )
  )
  )
)</f>
        <v>253.125</v>
      </c>
      <c r="G196" t="s">
        <v>737</v>
      </c>
      <c r="J196" t="str">
        <f>IF(ISBLANK(I196),"",
IFERROR(VLOOKUP(I196,[1]StringTable!$1:$1048576,MATCH([1]StringTable!$B$1,[1]StringTable!$1:$1,0),0),
IFERROR(VLOOKUP(I196,[1]InApkStringTable!$1:$1048576,MATCH([1]InApkStringTable!$B$1,[1]InApkStringTable!$1:$1,0),0),
"스트링없음")))</f>
        <v/>
      </c>
      <c r="L196" t="b">
        <v>0</v>
      </c>
      <c r="M196" t="s">
        <v>24</v>
      </c>
      <c r="N196" t="str">
        <f>IF(ISBLANK(M196),"",IF(ISERROR(VLOOKUP(M196,MapTable!$A:$A,1,0)),"맵없음",""))</f>
        <v/>
      </c>
      <c r="O196">
        <f t="shared" si="18"/>
        <v>21</v>
      </c>
      <c r="Q196">
        <f t="shared" si="19"/>
        <v>21</v>
      </c>
      <c r="R196" t="b">
        <f t="shared" ca="1" si="17"/>
        <v>0</v>
      </c>
      <c r="T196" t="b">
        <f t="shared" ca="1" si="20"/>
        <v>0</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C196" t="str">
        <f>IF(ISBLANK(AB196),"",IF(ISERROR(VLOOKUP(AB196,[3]DropTable!$A:$A,1,0)),"드랍없음",""))</f>
        <v/>
      </c>
      <c r="AE196" t="str">
        <f>IF(ISBLANK(AD196),"",IF(ISERROR(VLOOKUP(AD196,[3]DropTable!$A:$A,1,0)),"드랍없음",""))</f>
        <v/>
      </c>
      <c r="AH196">
        <v>1.5</v>
      </c>
      <c r="AI196">
        <f t="shared" ref="AI196:AI259" si="21">IF(B196=0,0,1/(INT((B196-1)/10)+1))</f>
        <v>1</v>
      </c>
    </row>
    <row r="197" spans="1:35"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OFFSET(E197,-$B197+IF($L197,1,0),0)*IF($B197&gt;OFFSET($B197,1,0),ChapterTable!$S$17,1)*
    (VLOOKUP(SUBSTITUTE(SUBSTITUTE(E$1,"standard",""),"|Float","")&amp;IF(OR($L197=TRUE,$A197=0,MOD($A197,ChapterTable!$S$20)&lt;&gt;0),"","보스")&amp;"인게임누적곱배수",ChapterTable!$S:$T,2,0)^C197
    +VLOOKUP(SUBSTITUTE(SUBSTITUTE(E$1,"standard",""),"|Float","")&amp;IF(OR($L197=TRUE,$A197=0,MOD($A197,ChapterTable!$S$20)&lt;&gt;0),"","보스")&amp;"인게임누적합배수",ChapterTable!$S:$T,2,0)*C197)
  )
  )
  )
)</f>
        <v>729</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(VLOOKUP(SUBSTITUTE(SUBSTITUTE(F$1,"standard",""),"|Float","")&amp;IF(OR($L197=TRUE,$A197=0,MOD($A197,ChapterTable!$S$20)&lt;&gt;0),"","보스")&amp;"인게임누적곱배수",ChapterTable!$S:$T,2,0)^D197
    +VLOOKUP(SUBSTITUTE(SUBSTITUTE(F$1,"standard",""),"|Float","")&amp;IF(OR($L197=TRUE,$A197=0,MOD($A197,ChapterTable!$S$20)&lt;&gt;0),"","보스")&amp;"인게임누적합배수",ChapterTable!$S:$T,2,0)*D197)
  )
  )
  )
)</f>
        <v>272.109375</v>
      </c>
      <c r="G197" t="s">
        <v>737</v>
      </c>
      <c r="J197" t="str">
        <f>IF(ISBLANK(I197),"",
IFERROR(VLOOKUP(I197,[1]StringTable!$1:$1048576,MATCH([1]StringTable!$B$1,[1]StringTable!$1:$1,0),0),
IFERROR(VLOOKUP(I197,[1]InApkStringTable!$1:$1048576,MATCH([1]InApkStringTable!$B$1,[1]InApkStringTable!$1:$1,0),0),
"스트링없음")))</f>
        <v/>
      </c>
      <c r="L197" t="b">
        <v>0</v>
      </c>
      <c r="M197" t="s">
        <v>24</v>
      </c>
      <c r="N197" t="str">
        <f>IF(ISBLANK(M197),"",IF(ISERROR(VLOOKUP(M197,MapTable!$A:$A,1,0)),"맵없음",""))</f>
        <v/>
      </c>
      <c r="O197">
        <f t="shared" si="18"/>
        <v>2</v>
      </c>
      <c r="Q197">
        <f t="shared" si="19"/>
        <v>2</v>
      </c>
      <c r="R197" t="b">
        <f t="shared" ca="1" si="17"/>
        <v>0</v>
      </c>
      <c r="T197" t="b">
        <f t="shared" ca="1" si="20"/>
        <v>0</v>
      </c>
      <c r="V197" t="str">
        <f>IF(ISBLANK(U197),"",IF(ISERROR(VLOOKUP(U197,MapTable!$A:$A,1,0)),"맵없음",""))</f>
        <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C197" t="str">
        <f>IF(ISBLANK(AB197),"",IF(ISERROR(VLOOKUP(AB197,[3]DropTable!$A:$A,1,0)),"드랍없음",""))</f>
        <v/>
      </c>
      <c r="AE197" t="str">
        <f>IF(ISBLANK(AD197),"",IF(ISERROR(VLOOKUP(AD197,[3]DropTable!$A:$A,1,0)),"드랍없음",""))</f>
        <v/>
      </c>
      <c r="AH197">
        <v>1.5</v>
      </c>
      <c r="AI197">
        <f t="shared" si="21"/>
        <v>0.5</v>
      </c>
    </row>
    <row r="198" spans="1:35"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OFFSET(E198,-$B198+IF($L198,1,0),0)*IF($B198&gt;OFFSET($B198,1,0),ChapterTable!$S$17,1)*
    (VLOOKUP(SUBSTITUTE(SUBSTITUTE(E$1,"standard",""),"|Float","")&amp;IF(OR($L198=TRUE,$A198=0,MOD($A198,ChapterTable!$S$20)&lt;&gt;0),"","보스")&amp;"인게임누적곱배수",ChapterTable!$S:$T,2,0)^C198
    +VLOOKUP(SUBSTITUTE(SUBSTITUTE(E$1,"standard",""),"|Float","")&amp;IF(OR($L198=TRUE,$A198=0,MOD($A198,ChapterTable!$S$20)&lt;&gt;0),"","보스")&amp;"인게임누적합배수",ChapterTable!$S:$T,2,0)*C198)
  )
  )
  )
)</f>
        <v>729</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(VLOOKUP(SUBSTITUTE(SUBSTITUTE(F$1,"standard",""),"|Float","")&amp;IF(OR($L198=TRUE,$A198=0,MOD($A198,ChapterTable!$S$20)&lt;&gt;0),"","보스")&amp;"인게임누적곱배수",ChapterTable!$S:$T,2,0)^D198
    +VLOOKUP(SUBSTITUTE(SUBSTITUTE(F$1,"standard",""),"|Float","")&amp;IF(OR($L198=TRUE,$A198=0,MOD($A198,ChapterTable!$S$20)&lt;&gt;0),"","보스")&amp;"인게임누적합배수",ChapterTable!$S:$T,2,0)*D198)
  )
  )
  )
)</f>
        <v>272.109375</v>
      </c>
      <c r="G198" t="s">
        <v>737</v>
      </c>
      <c r="J198" t="str">
        <f>IF(ISBLANK(I198),"",
IFERROR(VLOOKUP(I198,[1]StringTable!$1:$1048576,MATCH([1]StringTable!$B$1,[1]StringTable!$1:$1,0),0),
IFERROR(VLOOKUP(I198,[1]InApkStringTable!$1:$1048576,MATCH([1]InApkStringTable!$B$1,[1]InApkStringTable!$1:$1,0),0),
"스트링없음")))</f>
        <v/>
      </c>
      <c r="L198" t="b">
        <v>0</v>
      </c>
      <c r="M198" t="s">
        <v>24</v>
      </c>
      <c r="N198" t="str">
        <f>IF(ISBLANK(M198),"",IF(ISERROR(VLOOKUP(M198,MapTable!$A:$A,1,0)),"맵없음",""))</f>
        <v/>
      </c>
      <c r="O198">
        <f t="shared" si="18"/>
        <v>2</v>
      </c>
      <c r="Q198">
        <f t="shared" si="19"/>
        <v>2</v>
      </c>
      <c r="R198" t="b">
        <f t="shared" ca="1" si="17"/>
        <v>0</v>
      </c>
      <c r="T198" t="b">
        <f t="shared" ca="1" si="20"/>
        <v>0</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C198" t="str">
        <f>IF(ISBLANK(AB198),"",IF(ISERROR(VLOOKUP(AB198,[3]DropTable!$A:$A,1,0)),"드랍없음",""))</f>
        <v/>
      </c>
      <c r="AE198" t="str">
        <f>IF(ISBLANK(AD198),"",IF(ISERROR(VLOOKUP(AD198,[3]DropTable!$A:$A,1,0)),"드랍없음",""))</f>
        <v/>
      </c>
      <c r="AH198">
        <v>1.5</v>
      </c>
      <c r="AI198">
        <f t="shared" si="21"/>
        <v>0.5</v>
      </c>
    </row>
    <row r="199" spans="1:35"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OFFSET(E199,-$B199+IF($L199,1,0),0)*IF($B199&gt;OFFSET($B199,1,0),ChapterTable!$S$17,1)*
    (VLOOKUP(SUBSTITUTE(SUBSTITUTE(E$1,"standard",""),"|Float","")&amp;IF(OR($L199=TRUE,$A199=0,MOD($A199,ChapterTable!$S$20)&lt;&gt;0),"","보스")&amp;"인게임누적곱배수",ChapterTable!$S:$T,2,0)^C199
    +VLOOKUP(SUBSTITUTE(SUBSTITUTE(E$1,"standard",""),"|Float","")&amp;IF(OR($L199=TRUE,$A199=0,MOD($A199,ChapterTable!$S$20)&lt;&gt;0),"","보스")&amp;"인게임누적합배수",ChapterTable!$S:$T,2,0)*C199)
  )
  )
  )
)</f>
        <v>729</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(VLOOKUP(SUBSTITUTE(SUBSTITUTE(F$1,"standard",""),"|Float","")&amp;IF(OR($L199=TRUE,$A199=0,MOD($A199,ChapterTable!$S$20)&lt;&gt;0),"","보스")&amp;"인게임누적곱배수",ChapterTable!$S:$T,2,0)^D199
    +VLOOKUP(SUBSTITUTE(SUBSTITUTE(F$1,"standard",""),"|Float","")&amp;IF(OR($L199=TRUE,$A199=0,MOD($A199,ChapterTable!$S$20)&lt;&gt;0),"","보스")&amp;"인게임누적합배수",ChapterTable!$S:$T,2,0)*D199)
  )
  )
  )
)</f>
        <v>272.109375</v>
      </c>
      <c r="G199" t="s">
        <v>737</v>
      </c>
      <c r="J199" t="str">
        <f>IF(ISBLANK(I199),"",
IFERROR(VLOOKUP(I199,[1]StringTable!$1:$1048576,MATCH([1]StringTable!$B$1,[1]StringTable!$1:$1,0),0),
IFERROR(VLOOKUP(I199,[1]InApkStringTable!$1:$1048576,MATCH([1]InApkStringTable!$B$1,[1]InApkStringTable!$1:$1,0),0),
"스트링없음")))</f>
        <v/>
      </c>
      <c r="L199" t="b">
        <v>0</v>
      </c>
      <c r="M199" t="s">
        <v>24</v>
      </c>
      <c r="N199" t="str">
        <f>IF(ISBLANK(M199),"",IF(ISERROR(VLOOKUP(M199,MapTable!$A:$A,1,0)),"맵없음",""))</f>
        <v/>
      </c>
      <c r="O199">
        <f t="shared" si="18"/>
        <v>2</v>
      </c>
      <c r="Q199">
        <f t="shared" si="19"/>
        <v>2</v>
      </c>
      <c r="R199" t="b">
        <f t="shared" ca="1" si="17"/>
        <v>0</v>
      </c>
      <c r="T199" t="b">
        <f t="shared" ca="1" si="20"/>
        <v>0</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C199" t="str">
        <f>IF(ISBLANK(AB199),"",IF(ISERROR(VLOOKUP(AB199,[3]DropTable!$A:$A,1,0)),"드랍없음",""))</f>
        <v/>
      </c>
      <c r="AE199" t="str">
        <f>IF(ISBLANK(AD199),"",IF(ISERROR(VLOOKUP(AD199,[3]DropTable!$A:$A,1,0)),"드랍없음",""))</f>
        <v/>
      </c>
      <c r="AH199">
        <v>1.5</v>
      </c>
      <c r="AI199">
        <f t="shared" si="21"/>
        <v>0.5</v>
      </c>
    </row>
    <row r="200" spans="1:35"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OFFSET(E200,-$B200+IF($L200,1,0),0)*IF($B200&gt;OFFSET($B200,1,0),ChapterTable!$S$17,1)*
    (VLOOKUP(SUBSTITUTE(SUBSTITUTE(E$1,"standard",""),"|Float","")&amp;IF(OR($L200=TRUE,$A200=0,MOD($A200,ChapterTable!$S$20)&lt;&gt;0),"","보스")&amp;"인게임누적곱배수",ChapterTable!$S:$T,2,0)^C200
    +VLOOKUP(SUBSTITUTE(SUBSTITUTE(E$1,"standard",""),"|Float","")&amp;IF(OR($L200=TRUE,$A200=0,MOD($A200,ChapterTable!$S$20)&lt;&gt;0),"","보스")&amp;"인게임누적합배수",ChapterTable!$S:$T,2,0)*C200)
  )
  )
  )
)</f>
        <v>729</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(VLOOKUP(SUBSTITUTE(SUBSTITUTE(F$1,"standard",""),"|Float","")&amp;IF(OR($L200=TRUE,$A200=0,MOD($A200,ChapterTable!$S$20)&lt;&gt;0),"","보스")&amp;"인게임누적곱배수",ChapterTable!$S:$T,2,0)^D200
    +VLOOKUP(SUBSTITUTE(SUBSTITUTE(F$1,"standard",""),"|Float","")&amp;IF(OR($L200=TRUE,$A200=0,MOD($A200,ChapterTable!$S$20)&lt;&gt;0),"","보스")&amp;"인게임누적합배수",ChapterTable!$S:$T,2,0)*D200)
  )
  )
  )
)</f>
        <v>272.109375</v>
      </c>
      <c r="G200" t="s">
        <v>737</v>
      </c>
      <c r="J200" t="str">
        <f>IF(ISBLANK(I200),"",
IFERROR(VLOOKUP(I200,[1]StringTable!$1:$1048576,MATCH([1]StringTable!$B$1,[1]StringTable!$1:$1,0),0),
IFERROR(VLOOKUP(I200,[1]InApkStringTable!$1:$1048576,MATCH([1]InApkStringTable!$B$1,[1]InApkStringTable!$1:$1,0),0),
"스트링없음")))</f>
        <v/>
      </c>
      <c r="L200" t="b">
        <v>0</v>
      </c>
      <c r="M200" t="s">
        <v>24</v>
      </c>
      <c r="N200" t="str">
        <f>IF(ISBLANK(M200),"",IF(ISERROR(VLOOKUP(M200,MapTable!$A:$A,1,0)),"맵없음",""))</f>
        <v/>
      </c>
      <c r="O200">
        <f t="shared" si="18"/>
        <v>2</v>
      </c>
      <c r="Q200">
        <f t="shared" si="19"/>
        <v>2</v>
      </c>
      <c r="R200" t="b">
        <f t="shared" ca="1" si="17"/>
        <v>0</v>
      </c>
      <c r="T200" t="b">
        <f t="shared" ca="1" si="20"/>
        <v>0</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C200" t="str">
        <f>IF(ISBLANK(AB200),"",IF(ISERROR(VLOOKUP(AB200,[3]DropTable!$A:$A,1,0)),"드랍없음",""))</f>
        <v/>
      </c>
      <c r="AE200" t="str">
        <f>IF(ISBLANK(AD200),"",IF(ISERROR(VLOOKUP(AD200,[3]DropTable!$A:$A,1,0)),"드랍없음",""))</f>
        <v/>
      </c>
      <c r="AH200">
        <v>1.5</v>
      </c>
      <c r="AI200">
        <f t="shared" si="21"/>
        <v>0.5</v>
      </c>
    </row>
    <row r="201" spans="1:35"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OFFSET(E201,-$B201+IF($L201,1,0),0)*IF($B201&gt;OFFSET($B201,1,0),ChapterTable!$S$17,1)*
    (VLOOKUP(SUBSTITUTE(SUBSTITUTE(E$1,"standard",""),"|Float","")&amp;IF(OR($L201=TRUE,$A201=0,MOD($A201,ChapterTable!$S$20)&lt;&gt;0),"","보스")&amp;"인게임누적곱배수",ChapterTable!$S:$T,2,0)^C201
    +VLOOKUP(SUBSTITUTE(SUBSTITUTE(E$1,"standard",""),"|Float","")&amp;IF(OR($L201=TRUE,$A201=0,MOD($A201,ChapterTable!$S$20)&lt;&gt;0),"","보스")&amp;"인게임누적합배수",ChapterTable!$S:$T,2,0)*C201)
  )
  )
  )
)</f>
        <v>729</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(VLOOKUP(SUBSTITUTE(SUBSTITUTE(F$1,"standard",""),"|Float","")&amp;IF(OR($L201=TRUE,$A201=0,MOD($A201,ChapterTable!$S$20)&lt;&gt;0),"","보스")&amp;"인게임누적곱배수",ChapterTable!$S:$T,2,0)^D201
    +VLOOKUP(SUBSTITUTE(SUBSTITUTE(F$1,"standard",""),"|Float","")&amp;IF(OR($L201=TRUE,$A201=0,MOD($A201,ChapterTable!$S$20)&lt;&gt;0),"","보스")&amp;"인게임누적합배수",ChapterTable!$S:$T,2,0)*D201)
  )
  )
  )
)</f>
        <v>272.109375</v>
      </c>
      <c r="G201" t="s">
        <v>737</v>
      </c>
      <c r="J201" t="str">
        <f>IF(ISBLANK(I201),"",
IFERROR(VLOOKUP(I201,[1]StringTable!$1:$1048576,MATCH([1]StringTable!$B$1,[1]StringTable!$1:$1,0),0),
IFERROR(VLOOKUP(I201,[1]InApkStringTable!$1:$1048576,MATCH([1]InApkStringTable!$B$1,[1]InApkStringTable!$1:$1,0),0),
"스트링없음")))</f>
        <v/>
      </c>
      <c r="L201" t="b">
        <v>0</v>
      </c>
      <c r="M201" t="s">
        <v>24</v>
      </c>
      <c r="N201" t="str">
        <f>IF(ISBLANK(M201),"",IF(ISERROR(VLOOKUP(M201,MapTable!$A:$A,1,0)),"맵없음",""))</f>
        <v/>
      </c>
      <c r="O201">
        <f t="shared" si="18"/>
        <v>11</v>
      </c>
      <c r="Q201">
        <f t="shared" si="19"/>
        <v>11</v>
      </c>
      <c r="R201" t="b">
        <f t="shared" ca="1" si="17"/>
        <v>0</v>
      </c>
      <c r="T201" t="b">
        <f t="shared" ca="1" si="20"/>
        <v>0</v>
      </c>
      <c r="V201" t="str">
        <f>IF(ISBLANK(U201),"",IF(ISERROR(VLOOKUP(U201,MapTable!$A:$A,1,0)),"맵없음",""))</f>
        <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C201" t="str">
        <f>IF(ISBLANK(AB201),"",IF(ISERROR(VLOOKUP(AB201,[3]DropTable!$A:$A,1,0)),"드랍없음",""))</f>
        <v/>
      </c>
      <c r="AE201" t="str">
        <f>IF(ISBLANK(AD201),"",IF(ISERROR(VLOOKUP(AD201,[3]DropTable!$A:$A,1,0)),"드랍없음",""))</f>
        <v/>
      </c>
      <c r="AH201">
        <v>1.5</v>
      </c>
      <c r="AI201">
        <f t="shared" si="21"/>
        <v>0.5</v>
      </c>
    </row>
    <row r="202" spans="1:35"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OFFSET(E202,-$B202+IF($L202,1,0),0)*IF($B202&gt;OFFSET($B202,1,0),ChapterTable!$S$17,1)*
    (VLOOKUP(SUBSTITUTE(SUBSTITUTE(E$1,"standard",""),"|Float","")&amp;IF(OR($L202=TRUE,$A202=0,MOD($A202,ChapterTable!$S$20)&lt;&gt;0),"","보스")&amp;"인게임누적곱배수",ChapterTable!$S:$T,2,0)^C202
    +VLOOKUP(SUBSTITUTE(SUBSTITUTE(E$1,"standard",""),"|Float","")&amp;IF(OR($L202=TRUE,$A202=0,MOD($A202,ChapterTable!$S$20)&lt;&gt;0),"","보스")&amp;"인게임누적합배수",ChapterTable!$S:$T,2,0)*C202)
  )
  )
  )
)</f>
        <v>850.5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(VLOOKUP(SUBSTITUTE(SUBSTITUTE(F$1,"standard",""),"|Float","")&amp;IF(OR($L202=TRUE,$A202=0,MOD($A202,ChapterTable!$S$20)&lt;&gt;0),"","보스")&amp;"인게임누적곱배수",ChapterTable!$S:$T,2,0)^D202
    +VLOOKUP(SUBSTITUTE(SUBSTITUTE(F$1,"standard",""),"|Float","")&amp;IF(OR($L202=TRUE,$A202=0,MOD($A202,ChapterTable!$S$20)&lt;&gt;0),"","보스")&amp;"인게임누적합배수",ChapterTable!$S:$T,2,0)*D202)
  )
  )
  )
)</f>
        <v>272.109375</v>
      </c>
      <c r="G202" t="s">
        <v>737</v>
      </c>
      <c r="J202" t="str">
        <f>IF(ISBLANK(I202),"",
IFERROR(VLOOKUP(I202,[1]StringTable!$1:$1048576,MATCH([1]StringTable!$B$1,[1]StringTable!$1:$1,0),0),
IFERROR(VLOOKUP(I202,[1]InApkStringTable!$1:$1048576,MATCH([1]InApkStringTable!$B$1,[1]InApkStringTable!$1:$1,0),0),
"스트링없음")))</f>
        <v/>
      </c>
      <c r="L202" t="b">
        <v>0</v>
      </c>
      <c r="M202" t="s">
        <v>24</v>
      </c>
      <c r="N202" t="str">
        <f>IF(ISBLANK(M202),"",IF(ISERROR(VLOOKUP(M202,MapTable!$A:$A,1,0)),"맵없음",""))</f>
        <v/>
      </c>
      <c r="O202">
        <f t="shared" si="18"/>
        <v>2</v>
      </c>
      <c r="Q202">
        <f t="shared" si="19"/>
        <v>2</v>
      </c>
      <c r="R202" t="b">
        <f t="shared" ca="1" si="17"/>
        <v>0</v>
      </c>
      <c r="T202" t="b">
        <f t="shared" ca="1" si="20"/>
        <v>0</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C202" t="str">
        <f>IF(ISBLANK(AB202),"",IF(ISERROR(VLOOKUP(AB202,[3]DropTable!$A:$A,1,0)),"드랍없음",""))</f>
        <v/>
      </c>
      <c r="AE202" t="str">
        <f>IF(ISBLANK(AD202),"",IF(ISERROR(VLOOKUP(AD202,[3]DropTable!$A:$A,1,0)),"드랍없음",""))</f>
        <v/>
      </c>
      <c r="AH202">
        <v>1.5</v>
      </c>
      <c r="AI202">
        <f t="shared" si="21"/>
        <v>0.5</v>
      </c>
    </row>
    <row r="203" spans="1:35"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OFFSET(E203,-$B203+IF($L203,1,0),0)*IF($B203&gt;OFFSET($B203,1,0),ChapterTable!$S$17,1)*
    (VLOOKUP(SUBSTITUTE(SUBSTITUTE(E$1,"standard",""),"|Float","")&amp;IF(OR($L203=TRUE,$A203=0,MOD($A203,ChapterTable!$S$20)&lt;&gt;0),"","보스")&amp;"인게임누적곱배수",ChapterTable!$S:$T,2,0)^C203
    +VLOOKUP(SUBSTITUTE(SUBSTITUTE(E$1,"standard",""),"|Float","")&amp;IF(OR($L203=TRUE,$A203=0,MOD($A203,ChapterTable!$S$20)&lt;&gt;0),"","보스")&amp;"인게임누적합배수",ChapterTable!$S:$T,2,0)*C203)
  )
  )
  )
)</f>
        <v>850.5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(VLOOKUP(SUBSTITUTE(SUBSTITUTE(F$1,"standard",""),"|Float","")&amp;IF(OR($L203=TRUE,$A203=0,MOD($A203,ChapterTable!$S$20)&lt;&gt;0),"","보스")&amp;"인게임누적곱배수",ChapterTable!$S:$T,2,0)^D203
    +VLOOKUP(SUBSTITUTE(SUBSTITUTE(F$1,"standard",""),"|Float","")&amp;IF(OR($L203=TRUE,$A203=0,MOD($A203,ChapterTable!$S$20)&lt;&gt;0),"","보스")&amp;"인게임누적합배수",ChapterTable!$S:$T,2,0)*D203)
  )
  )
  )
)</f>
        <v>272.109375</v>
      </c>
      <c r="G203" t="s">
        <v>737</v>
      </c>
      <c r="J203" t="str">
        <f>IF(ISBLANK(I203),"",
IFERROR(VLOOKUP(I203,[1]StringTable!$1:$1048576,MATCH([1]StringTable!$B$1,[1]StringTable!$1:$1,0),0),
IFERROR(VLOOKUP(I203,[1]InApkStringTable!$1:$1048576,MATCH([1]InApkStringTable!$B$1,[1]InApkStringTable!$1:$1,0),0),
"스트링없음")))</f>
        <v/>
      </c>
      <c r="L203" t="b">
        <v>0</v>
      </c>
      <c r="M203" t="s">
        <v>24</v>
      </c>
      <c r="N203" t="str">
        <f>IF(ISBLANK(M203),"",IF(ISERROR(VLOOKUP(M203,MapTable!$A:$A,1,0)),"맵없음",""))</f>
        <v/>
      </c>
      <c r="O203">
        <f t="shared" si="18"/>
        <v>2</v>
      </c>
      <c r="Q203">
        <f t="shared" si="19"/>
        <v>2</v>
      </c>
      <c r="R203" t="b">
        <f t="shared" ca="1" si="17"/>
        <v>0</v>
      </c>
      <c r="T203" t="b">
        <f t="shared" ca="1" si="20"/>
        <v>0</v>
      </c>
      <c r="V203" t="str">
        <f>IF(ISBLANK(U203),"",IF(ISERROR(VLOOKUP(U203,MapTable!$A:$A,1,0)),"맵없음",""))</f>
        <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C203" t="str">
        <f>IF(ISBLANK(AB203),"",IF(ISERROR(VLOOKUP(AB203,[3]DropTable!$A:$A,1,0)),"드랍없음",""))</f>
        <v/>
      </c>
      <c r="AE203" t="str">
        <f>IF(ISBLANK(AD203),"",IF(ISERROR(VLOOKUP(AD203,[3]DropTable!$A:$A,1,0)),"드랍없음",""))</f>
        <v/>
      </c>
      <c r="AH203">
        <v>1.5</v>
      </c>
      <c r="AI203">
        <f t="shared" si="21"/>
        <v>0.5</v>
      </c>
    </row>
    <row r="204" spans="1:35"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OFFSET(E204,-$B204+IF($L204,1,0),0)*IF($B204&gt;OFFSET($B204,1,0),ChapterTable!$S$17,1)*
    (VLOOKUP(SUBSTITUTE(SUBSTITUTE(E$1,"standard",""),"|Float","")&amp;IF(OR($L204=TRUE,$A204=0,MOD($A204,ChapterTable!$S$20)&lt;&gt;0),"","보스")&amp;"인게임누적곱배수",ChapterTable!$S:$T,2,0)^C204
    +VLOOKUP(SUBSTITUTE(SUBSTITUTE(E$1,"standard",""),"|Float","")&amp;IF(OR($L204=TRUE,$A204=0,MOD($A204,ChapterTable!$S$20)&lt;&gt;0),"","보스")&amp;"인게임누적합배수",ChapterTable!$S:$T,2,0)*C204)
  )
  )
  )
)</f>
        <v>850.5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(VLOOKUP(SUBSTITUTE(SUBSTITUTE(F$1,"standard",""),"|Float","")&amp;IF(OR($L204=TRUE,$A204=0,MOD($A204,ChapterTable!$S$20)&lt;&gt;0),"","보스")&amp;"인게임누적곱배수",ChapterTable!$S:$T,2,0)^D204
    +VLOOKUP(SUBSTITUTE(SUBSTITUTE(F$1,"standard",""),"|Float","")&amp;IF(OR($L204=TRUE,$A204=0,MOD($A204,ChapterTable!$S$20)&lt;&gt;0),"","보스")&amp;"인게임누적합배수",ChapterTable!$S:$T,2,0)*D204)
  )
  )
  )
)</f>
        <v>272.109375</v>
      </c>
      <c r="G204" t="s">
        <v>737</v>
      </c>
      <c r="J204" t="str">
        <f>IF(ISBLANK(I204),"",
IFERROR(VLOOKUP(I204,[1]StringTable!$1:$1048576,MATCH([1]StringTable!$B$1,[1]StringTable!$1:$1,0),0),
IFERROR(VLOOKUP(I204,[1]InApkStringTable!$1:$1048576,MATCH([1]InApkStringTable!$B$1,[1]InApkStringTable!$1:$1,0),0),
"스트링없음")))</f>
        <v/>
      </c>
      <c r="L204" t="b">
        <v>0</v>
      </c>
      <c r="M204" t="s">
        <v>24</v>
      </c>
      <c r="N204" t="str">
        <f>IF(ISBLANK(M204),"",IF(ISERROR(VLOOKUP(M204,MapTable!$A:$A,1,0)),"맵없음",""))</f>
        <v/>
      </c>
      <c r="O204">
        <f t="shared" si="18"/>
        <v>2</v>
      </c>
      <c r="Q204">
        <f t="shared" si="19"/>
        <v>2</v>
      </c>
      <c r="R204" t="b">
        <f t="shared" ca="1" si="17"/>
        <v>0</v>
      </c>
      <c r="T204" t="b">
        <f t="shared" ca="1" si="20"/>
        <v>0</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C204" t="str">
        <f>IF(ISBLANK(AB204),"",IF(ISERROR(VLOOKUP(AB204,[3]DropTable!$A:$A,1,0)),"드랍없음",""))</f>
        <v/>
      </c>
      <c r="AE204" t="str">
        <f>IF(ISBLANK(AD204),"",IF(ISERROR(VLOOKUP(AD204,[3]DropTable!$A:$A,1,0)),"드랍없음",""))</f>
        <v/>
      </c>
      <c r="AH204">
        <v>1.5</v>
      </c>
      <c r="AI204">
        <f t="shared" si="21"/>
        <v>0.5</v>
      </c>
    </row>
    <row r="205" spans="1:35"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OFFSET(E205,-$B205+IF($L205,1,0),0)*IF($B205&gt;OFFSET($B205,1,0),ChapterTable!$S$17,1)*
    (VLOOKUP(SUBSTITUTE(SUBSTITUTE(E$1,"standard",""),"|Float","")&amp;IF(OR($L205=TRUE,$A205=0,MOD($A205,ChapterTable!$S$20)&lt;&gt;0),"","보스")&amp;"인게임누적곱배수",ChapterTable!$S:$T,2,0)^C205
    +VLOOKUP(SUBSTITUTE(SUBSTITUTE(E$1,"standard",""),"|Float","")&amp;IF(OR($L205=TRUE,$A205=0,MOD($A205,ChapterTable!$S$20)&lt;&gt;0),"","보스")&amp;"인게임누적합배수",ChapterTable!$S:$T,2,0)*C205)
  )
  )
  )
)</f>
        <v>850.5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(VLOOKUP(SUBSTITUTE(SUBSTITUTE(F$1,"standard",""),"|Float","")&amp;IF(OR($L205=TRUE,$A205=0,MOD($A205,ChapterTable!$S$20)&lt;&gt;0),"","보스")&amp;"인게임누적곱배수",ChapterTable!$S:$T,2,0)^D205
    +VLOOKUP(SUBSTITUTE(SUBSTITUTE(F$1,"standard",""),"|Float","")&amp;IF(OR($L205=TRUE,$A205=0,MOD($A205,ChapterTable!$S$20)&lt;&gt;0),"","보스")&amp;"인게임누적합배수",ChapterTable!$S:$T,2,0)*D205)
  )
  )
  )
)</f>
        <v>272.109375</v>
      </c>
      <c r="G205" t="s">
        <v>737</v>
      </c>
      <c r="J205" t="str">
        <f>IF(ISBLANK(I205),"",
IFERROR(VLOOKUP(I205,[1]StringTable!$1:$1048576,MATCH([1]StringTable!$B$1,[1]StringTable!$1:$1,0),0),
IFERROR(VLOOKUP(I205,[1]InApkStringTable!$1:$1048576,MATCH([1]InApkStringTable!$B$1,[1]InApkStringTable!$1:$1,0),0),
"스트링없음")))</f>
        <v/>
      </c>
      <c r="L205" t="b">
        <v>0</v>
      </c>
      <c r="M205" t="s">
        <v>24</v>
      </c>
      <c r="N205" t="str">
        <f>IF(ISBLANK(M205),"",IF(ISERROR(VLOOKUP(M205,MapTable!$A:$A,1,0)),"맵없음",""))</f>
        <v/>
      </c>
      <c r="O205">
        <f t="shared" si="18"/>
        <v>92</v>
      </c>
      <c r="Q205">
        <f t="shared" si="19"/>
        <v>92</v>
      </c>
      <c r="R205" t="b">
        <f t="shared" ca="1" si="17"/>
        <v>1</v>
      </c>
      <c r="T205" t="b">
        <f t="shared" ca="1" si="20"/>
        <v>1</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C205" t="str">
        <f>IF(ISBLANK(AB205),"",IF(ISERROR(VLOOKUP(AB205,[3]DropTable!$A:$A,1,0)),"드랍없음",""))</f>
        <v/>
      </c>
      <c r="AE205" t="str">
        <f>IF(ISBLANK(AD205),"",IF(ISERROR(VLOOKUP(AD205,[3]DropTable!$A:$A,1,0)),"드랍없음",""))</f>
        <v/>
      </c>
      <c r="AH205">
        <v>1.5</v>
      </c>
      <c r="AI205">
        <f t="shared" si="21"/>
        <v>0.5</v>
      </c>
    </row>
    <row r="206" spans="1:35"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
  )
  )
  )
)</f>
        <v>850.5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(VLOOKUP(SUBSTITUTE(SUBSTITUTE(F$1,"standard",""),"|Float","")&amp;IF(OR($L206=TRUE,$A206=0,MOD($A206,ChapterTable!$S$20)&lt;&gt;0),"","보스")&amp;"인게임누적곱배수",ChapterTable!$S:$T,2,0)^D206
    +VLOOKUP(SUBSTITUTE(SUBSTITUTE(F$1,"standard",""),"|Float","")&amp;IF(OR($L206=TRUE,$A206=0,MOD($A206,ChapterTable!$S$20)&lt;&gt;0),"","보스")&amp;"인게임누적합배수",ChapterTable!$S:$T,2,0)*D206)
  )
  )
  )
)</f>
        <v>272.109375</v>
      </c>
      <c r="G206" t="s">
        <v>737</v>
      </c>
      <c r="J206" t="str">
        <f>IF(ISBLANK(I206),"",
IFERROR(VLOOKUP(I206,[1]StringTable!$1:$1048576,MATCH([1]StringTable!$B$1,[1]StringTable!$1:$1,0),0),
IFERROR(VLOOKUP(I206,[1]InApkStringTable!$1:$1048576,MATCH([1]InApkStringTable!$B$1,[1]InApkStringTable!$1:$1,0),0),
"스트링없음")))</f>
        <v/>
      </c>
      <c r="L206" t="b">
        <v>0</v>
      </c>
      <c r="M206" t="s">
        <v>24</v>
      </c>
      <c r="N206" t="str">
        <f>IF(ISBLANK(M206),"",IF(ISERROR(VLOOKUP(M206,MapTable!$A:$A,1,0)),"맵없음",""))</f>
        <v/>
      </c>
      <c r="O206">
        <f t="shared" si="18"/>
        <v>21</v>
      </c>
      <c r="Q206">
        <f t="shared" si="19"/>
        <v>21</v>
      </c>
      <c r="R206" t="b">
        <f t="shared" ca="1" si="17"/>
        <v>0</v>
      </c>
      <c r="T206" t="b">
        <f t="shared" ca="1" si="20"/>
        <v>0</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C206" t="str">
        <f>IF(ISBLANK(AB206),"",IF(ISERROR(VLOOKUP(AB206,[3]DropTable!$A:$A,1,0)),"드랍없음",""))</f>
        <v/>
      </c>
      <c r="AE206" t="str">
        <f>IF(ISBLANK(AD206),"",IF(ISERROR(VLOOKUP(AD206,[3]DropTable!$A:$A,1,0)),"드랍없음",""))</f>
        <v/>
      </c>
      <c r="AH206">
        <v>1.5</v>
      </c>
      <c r="AI206">
        <f t="shared" si="21"/>
        <v>0.5</v>
      </c>
    </row>
    <row r="207" spans="1:35"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OFFSET(E207,-$B207+IF($L207,1,0),0)*IF($B207&gt;OFFSET($B207,1,0),ChapterTable!$S$17,1)*
    (VLOOKUP(SUBSTITUTE(SUBSTITUTE(E$1,"standard",""),"|Float","")&amp;IF(OR($L207=TRUE,$A207=0,MOD($A207,ChapterTable!$S$20)&lt;&gt;0),"","보스")&amp;"인게임누적곱배수",ChapterTable!$S:$T,2,0)^C207
    +VLOOKUP(SUBSTITUTE(SUBSTITUTE(E$1,"standard",""),"|Float","")&amp;IF(OR($L207=TRUE,$A207=0,MOD($A207,ChapterTable!$S$20)&lt;&gt;0),"","보스")&amp;"인게임누적합배수",ChapterTable!$S:$T,2,0)*C207)
  )
  )
  )
)</f>
        <v>850.5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(VLOOKUP(SUBSTITUTE(SUBSTITUTE(F$1,"standard",""),"|Float","")&amp;IF(OR($L207=TRUE,$A207=0,MOD($A207,ChapterTable!$S$20)&lt;&gt;0),"","보스")&amp;"인게임누적곱배수",ChapterTable!$S:$T,2,0)^D207
    +VLOOKUP(SUBSTITUTE(SUBSTITUTE(F$1,"standard",""),"|Float","")&amp;IF(OR($L207=TRUE,$A207=0,MOD($A207,ChapterTable!$S$20)&lt;&gt;0),"","보스")&amp;"인게임누적합배수",ChapterTable!$S:$T,2,0)*D207)
  )
  )
  )
)</f>
        <v>291.09375</v>
      </c>
      <c r="G207" t="s">
        <v>737</v>
      </c>
      <c r="J207" t="str">
        <f>IF(ISBLANK(I207),"",
IFERROR(VLOOKUP(I207,[1]StringTable!$1:$1048576,MATCH([1]StringTable!$B$1,[1]StringTable!$1:$1,0),0),
IFERROR(VLOOKUP(I207,[1]InApkStringTable!$1:$1048576,MATCH([1]InApkStringTable!$B$1,[1]InApkStringTable!$1:$1,0),0),
"스트링없음")))</f>
        <v/>
      </c>
      <c r="L207" t="b">
        <v>0</v>
      </c>
      <c r="M207" t="s">
        <v>24</v>
      </c>
      <c r="N207" t="str">
        <f>IF(ISBLANK(M207),"",IF(ISERROR(VLOOKUP(M207,MapTable!$A:$A,1,0)),"맵없음",""))</f>
        <v/>
      </c>
      <c r="O207">
        <f t="shared" si="18"/>
        <v>3</v>
      </c>
      <c r="Q207">
        <f t="shared" si="19"/>
        <v>3</v>
      </c>
      <c r="R207" t="b">
        <f t="shared" ca="1" si="17"/>
        <v>0</v>
      </c>
      <c r="T207" t="b">
        <f t="shared" ca="1" si="20"/>
        <v>0</v>
      </c>
      <c r="V207" t="str">
        <f>IF(ISBLANK(U207),"",IF(ISERROR(VLOOKUP(U207,MapTable!$A:$A,1,0)),"맵없음",""))</f>
        <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C207" t="str">
        <f>IF(ISBLANK(AB207),"",IF(ISERROR(VLOOKUP(AB207,[3]DropTable!$A:$A,1,0)),"드랍없음",""))</f>
        <v/>
      </c>
      <c r="AE207" t="str">
        <f>IF(ISBLANK(AD207),"",IF(ISERROR(VLOOKUP(AD207,[3]DropTable!$A:$A,1,0)),"드랍없음",""))</f>
        <v/>
      </c>
      <c r="AH207">
        <v>1.5</v>
      </c>
      <c r="AI207">
        <f t="shared" si="21"/>
        <v>0.33333333333333331</v>
      </c>
    </row>
    <row r="208" spans="1:35"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OFFSET(E208,-$B208+IF($L208,1,0),0)*IF($B208&gt;OFFSET($B208,1,0),ChapterTable!$S$17,1)*
    (VLOOKUP(SUBSTITUTE(SUBSTITUTE(E$1,"standard",""),"|Float","")&amp;IF(OR($L208=TRUE,$A208=0,MOD($A208,ChapterTable!$S$20)&lt;&gt;0),"","보스")&amp;"인게임누적곱배수",ChapterTable!$S:$T,2,0)^C208
    +VLOOKUP(SUBSTITUTE(SUBSTITUTE(E$1,"standard",""),"|Float","")&amp;IF(OR($L208=TRUE,$A208=0,MOD($A208,ChapterTable!$S$20)&lt;&gt;0),"","보스")&amp;"인게임누적합배수",ChapterTable!$S:$T,2,0)*C208)
  )
  )
  )
)</f>
        <v>850.5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(VLOOKUP(SUBSTITUTE(SUBSTITUTE(F$1,"standard",""),"|Float","")&amp;IF(OR($L208=TRUE,$A208=0,MOD($A208,ChapterTable!$S$20)&lt;&gt;0),"","보스")&amp;"인게임누적곱배수",ChapterTable!$S:$T,2,0)^D208
    +VLOOKUP(SUBSTITUTE(SUBSTITUTE(F$1,"standard",""),"|Float","")&amp;IF(OR($L208=TRUE,$A208=0,MOD($A208,ChapterTable!$S$20)&lt;&gt;0),"","보스")&amp;"인게임누적합배수",ChapterTable!$S:$T,2,0)*D208)
  )
  )
  )
)</f>
        <v>291.09375</v>
      </c>
      <c r="G208" t="s">
        <v>737</v>
      </c>
      <c r="J208" t="str">
        <f>IF(ISBLANK(I208),"",
IFERROR(VLOOKUP(I208,[1]StringTable!$1:$1048576,MATCH([1]StringTable!$B$1,[1]StringTable!$1:$1,0),0),
IFERROR(VLOOKUP(I208,[1]InApkStringTable!$1:$1048576,MATCH([1]InApkStringTable!$B$1,[1]InApkStringTable!$1:$1,0),0),
"스트링없음")))</f>
        <v/>
      </c>
      <c r="L208" t="b">
        <v>0</v>
      </c>
      <c r="M208" t="s">
        <v>24</v>
      </c>
      <c r="N208" t="str">
        <f>IF(ISBLANK(M208),"",IF(ISERROR(VLOOKUP(M208,MapTable!$A:$A,1,0)),"맵없음",""))</f>
        <v/>
      </c>
      <c r="O208">
        <f t="shared" si="18"/>
        <v>3</v>
      </c>
      <c r="Q208">
        <f t="shared" si="19"/>
        <v>3</v>
      </c>
      <c r="R208" t="b">
        <f t="shared" ca="1" si="17"/>
        <v>0</v>
      </c>
      <c r="T208" t="b">
        <f t="shared" ca="1" si="20"/>
        <v>0</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C208" t="str">
        <f>IF(ISBLANK(AB208),"",IF(ISERROR(VLOOKUP(AB208,[3]DropTable!$A:$A,1,0)),"드랍없음",""))</f>
        <v/>
      </c>
      <c r="AE208" t="str">
        <f>IF(ISBLANK(AD208),"",IF(ISERROR(VLOOKUP(AD208,[3]DropTable!$A:$A,1,0)),"드랍없음",""))</f>
        <v/>
      </c>
      <c r="AH208">
        <v>1.5</v>
      </c>
      <c r="AI208">
        <f t="shared" si="21"/>
        <v>0.33333333333333331</v>
      </c>
    </row>
    <row r="209" spans="1:35"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OFFSET(E209,-$B209+IF($L209,1,0),0)*IF($B209&gt;OFFSET($B209,1,0),ChapterTable!$S$17,1)*
    (VLOOKUP(SUBSTITUTE(SUBSTITUTE(E$1,"standard",""),"|Float","")&amp;IF(OR($L209=TRUE,$A209=0,MOD($A209,ChapterTable!$S$20)&lt;&gt;0),"","보스")&amp;"인게임누적곱배수",ChapterTable!$S:$T,2,0)^C209
    +VLOOKUP(SUBSTITUTE(SUBSTITUTE(E$1,"standard",""),"|Float","")&amp;IF(OR($L209=TRUE,$A209=0,MOD($A209,ChapterTable!$S$20)&lt;&gt;0),"","보스")&amp;"인게임누적합배수",ChapterTable!$S:$T,2,0)*C209)
  )
  )
  )
)</f>
        <v>850.5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(VLOOKUP(SUBSTITUTE(SUBSTITUTE(F$1,"standard",""),"|Float","")&amp;IF(OR($L209=TRUE,$A209=0,MOD($A209,ChapterTable!$S$20)&lt;&gt;0),"","보스")&amp;"인게임누적곱배수",ChapterTable!$S:$T,2,0)^D209
    +VLOOKUP(SUBSTITUTE(SUBSTITUTE(F$1,"standard",""),"|Float","")&amp;IF(OR($L209=TRUE,$A209=0,MOD($A209,ChapterTable!$S$20)&lt;&gt;0),"","보스")&amp;"인게임누적합배수",ChapterTable!$S:$T,2,0)*D209)
  )
  )
  )
)</f>
        <v>291.09375</v>
      </c>
      <c r="G209" t="s">
        <v>737</v>
      </c>
      <c r="J209" t="str">
        <f>IF(ISBLANK(I209),"",
IFERROR(VLOOKUP(I209,[1]StringTable!$1:$1048576,MATCH([1]StringTable!$B$1,[1]StringTable!$1:$1,0),0),
IFERROR(VLOOKUP(I209,[1]InApkStringTable!$1:$1048576,MATCH([1]InApkStringTable!$B$1,[1]InApkStringTable!$1:$1,0),0),
"스트링없음")))</f>
        <v/>
      </c>
      <c r="L209" t="b">
        <v>0</v>
      </c>
      <c r="M209" t="s">
        <v>24</v>
      </c>
      <c r="N209" t="str">
        <f>IF(ISBLANK(M209),"",IF(ISERROR(VLOOKUP(M209,MapTable!$A:$A,1,0)),"맵없음",""))</f>
        <v/>
      </c>
      <c r="O209">
        <f t="shared" si="18"/>
        <v>3</v>
      </c>
      <c r="Q209">
        <f t="shared" si="19"/>
        <v>3</v>
      </c>
      <c r="R209" t="b">
        <f t="shared" ca="1" si="17"/>
        <v>0</v>
      </c>
      <c r="T209" t="b">
        <f t="shared" ca="1" si="20"/>
        <v>0</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C209" t="str">
        <f>IF(ISBLANK(AB209),"",IF(ISERROR(VLOOKUP(AB209,[3]DropTable!$A:$A,1,0)),"드랍없음",""))</f>
        <v/>
      </c>
      <c r="AE209" t="str">
        <f>IF(ISBLANK(AD209),"",IF(ISERROR(VLOOKUP(AD209,[3]DropTable!$A:$A,1,0)),"드랍없음",""))</f>
        <v/>
      </c>
      <c r="AH209">
        <v>1.5</v>
      </c>
      <c r="AI209">
        <f t="shared" si="21"/>
        <v>0.33333333333333331</v>
      </c>
    </row>
    <row r="210" spans="1:35"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OFFSET(E210,-$B210+IF($L210,1,0),0)*IF($B210&gt;OFFSET($B210,1,0),ChapterTable!$S$17,1)*
    (VLOOKUP(SUBSTITUTE(SUBSTITUTE(E$1,"standard",""),"|Float","")&amp;IF(OR($L210=TRUE,$A210=0,MOD($A210,ChapterTable!$S$20)&lt;&gt;0),"","보스")&amp;"인게임누적곱배수",ChapterTable!$S:$T,2,0)^C210
    +VLOOKUP(SUBSTITUTE(SUBSTITUTE(E$1,"standard",""),"|Float","")&amp;IF(OR($L210=TRUE,$A210=0,MOD($A210,ChapterTable!$S$20)&lt;&gt;0),"","보스")&amp;"인게임누적합배수",ChapterTable!$S:$T,2,0)*C210)
  )
  )
  )
)</f>
        <v>850.5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(VLOOKUP(SUBSTITUTE(SUBSTITUTE(F$1,"standard",""),"|Float","")&amp;IF(OR($L210=TRUE,$A210=0,MOD($A210,ChapterTable!$S$20)&lt;&gt;0),"","보스")&amp;"인게임누적곱배수",ChapterTable!$S:$T,2,0)^D210
    +VLOOKUP(SUBSTITUTE(SUBSTITUTE(F$1,"standard",""),"|Float","")&amp;IF(OR($L210=TRUE,$A210=0,MOD($A210,ChapterTable!$S$20)&lt;&gt;0),"","보스")&amp;"인게임누적합배수",ChapterTable!$S:$T,2,0)*D210)
  )
  )
  )
)</f>
        <v>291.09375</v>
      </c>
      <c r="G210" t="s">
        <v>737</v>
      </c>
      <c r="J210" t="str">
        <f>IF(ISBLANK(I210),"",
IFERROR(VLOOKUP(I210,[1]StringTable!$1:$1048576,MATCH([1]StringTable!$B$1,[1]StringTable!$1:$1,0),0),
IFERROR(VLOOKUP(I210,[1]InApkStringTable!$1:$1048576,MATCH([1]InApkStringTable!$B$1,[1]InApkStringTable!$1:$1,0),0),
"스트링없음")))</f>
        <v/>
      </c>
      <c r="L210" t="b">
        <v>0</v>
      </c>
      <c r="M210" t="s">
        <v>24</v>
      </c>
      <c r="N210" t="str">
        <f>IF(ISBLANK(M210),"",IF(ISERROR(VLOOKUP(M210,MapTable!$A:$A,1,0)),"맵없음",""))</f>
        <v/>
      </c>
      <c r="O210">
        <f t="shared" si="18"/>
        <v>3</v>
      </c>
      <c r="Q210">
        <f t="shared" si="19"/>
        <v>3</v>
      </c>
      <c r="R210" t="b">
        <f t="shared" ca="1" si="17"/>
        <v>0</v>
      </c>
      <c r="T210" t="b">
        <f t="shared" ca="1" si="20"/>
        <v>0</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C210" t="str">
        <f>IF(ISBLANK(AB210),"",IF(ISERROR(VLOOKUP(AB210,[3]DropTable!$A:$A,1,0)),"드랍없음",""))</f>
        <v/>
      </c>
      <c r="AE210" t="str">
        <f>IF(ISBLANK(AD210),"",IF(ISERROR(VLOOKUP(AD210,[3]DropTable!$A:$A,1,0)),"드랍없음",""))</f>
        <v/>
      </c>
      <c r="AH210">
        <v>1.5</v>
      </c>
      <c r="AI210">
        <f t="shared" si="21"/>
        <v>0.33333333333333331</v>
      </c>
    </row>
    <row r="211" spans="1:35"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OFFSET(E211,-$B211+IF($L211,1,0),0)*IF($B211&gt;OFFSET($B211,1,0),ChapterTable!$S$17,1)*
    (VLOOKUP(SUBSTITUTE(SUBSTITUTE(E$1,"standard",""),"|Float","")&amp;IF(OR($L211=TRUE,$A211=0,MOD($A211,ChapterTable!$S$20)&lt;&gt;0),"","보스")&amp;"인게임누적곱배수",ChapterTable!$S:$T,2,0)^C211
    +VLOOKUP(SUBSTITUTE(SUBSTITUTE(E$1,"standard",""),"|Float","")&amp;IF(OR($L211=TRUE,$A211=0,MOD($A211,ChapterTable!$S$20)&lt;&gt;0),"","보스")&amp;"인게임누적합배수",ChapterTable!$S:$T,2,0)*C211)
  )
  )
  )
)</f>
        <v>850.5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(VLOOKUP(SUBSTITUTE(SUBSTITUTE(F$1,"standard",""),"|Float","")&amp;IF(OR($L211=TRUE,$A211=0,MOD($A211,ChapterTable!$S$20)&lt;&gt;0),"","보스")&amp;"인게임누적곱배수",ChapterTable!$S:$T,2,0)^D211
    +VLOOKUP(SUBSTITUTE(SUBSTITUTE(F$1,"standard",""),"|Float","")&amp;IF(OR($L211=TRUE,$A211=0,MOD($A211,ChapterTable!$S$20)&lt;&gt;0),"","보스")&amp;"인게임누적합배수",ChapterTable!$S:$T,2,0)*D211)
  )
  )
  )
)</f>
        <v>291.09375</v>
      </c>
      <c r="G211" t="s">
        <v>737</v>
      </c>
      <c r="J211" t="str">
        <f>IF(ISBLANK(I211),"",
IFERROR(VLOOKUP(I211,[1]StringTable!$1:$1048576,MATCH([1]StringTable!$B$1,[1]StringTable!$1:$1,0),0),
IFERROR(VLOOKUP(I211,[1]InApkStringTable!$1:$1048576,MATCH([1]InApkStringTable!$B$1,[1]InApkStringTable!$1:$1,0),0),
"스트링없음")))</f>
        <v/>
      </c>
      <c r="L211" t="b">
        <v>0</v>
      </c>
      <c r="M211" t="s">
        <v>24</v>
      </c>
      <c r="N211" t="str">
        <f>IF(ISBLANK(M211),"",IF(ISERROR(VLOOKUP(M211,MapTable!$A:$A,1,0)),"맵없음",""))</f>
        <v/>
      </c>
      <c r="O211">
        <f t="shared" si="18"/>
        <v>11</v>
      </c>
      <c r="Q211">
        <f t="shared" si="19"/>
        <v>11</v>
      </c>
      <c r="R211" t="b">
        <f t="shared" ca="1" si="17"/>
        <v>0</v>
      </c>
      <c r="T211" t="b">
        <f t="shared" ca="1" si="20"/>
        <v>0</v>
      </c>
      <c r="V211" t="str">
        <f>IF(ISBLANK(U211),"",IF(ISERROR(VLOOKUP(U211,MapTable!$A:$A,1,0)),"맵없음",""))</f>
        <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C211" t="str">
        <f>IF(ISBLANK(AB211),"",IF(ISERROR(VLOOKUP(AB211,[3]DropTable!$A:$A,1,0)),"드랍없음",""))</f>
        <v/>
      </c>
      <c r="AE211" t="str">
        <f>IF(ISBLANK(AD211),"",IF(ISERROR(VLOOKUP(AD211,[3]DropTable!$A:$A,1,0)),"드랍없음",""))</f>
        <v/>
      </c>
      <c r="AH211">
        <v>1.5</v>
      </c>
      <c r="AI211">
        <f t="shared" si="21"/>
        <v>0.33333333333333331</v>
      </c>
    </row>
    <row r="212" spans="1:35"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OFFSET(E212,-$B212+IF($L212,1,0),0)*IF($B212&gt;OFFSET($B212,1,0),ChapterTable!$S$17,1)*
    (VLOOKUP(SUBSTITUTE(SUBSTITUTE(E$1,"standard",""),"|Float","")&amp;IF(OR($L212=TRUE,$A212=0,MOD($A212,ChapterTable!$S$20)&lt;&gt;0),"","보스")&amp;"인게임누적곱배수",ChapterTable!$S:$T,2,0)^C212
    +VLOOKUP(SUBSTITUTE(SUBSTITUTE(E$1,"standard",""),"|Float","")&amp;IF(OR($L212=TRUE,$A212=0,MOD($A212,ChapterTable!$S$20)&lt;&gt;0),"","보스")&amp;"인게임누적합배수",ChapterTable!$S:$T,2,0)*C212)
  )
  )
  )
)</f>
        <v>972</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(VLOOKUP(SUBSTITUTE(SUBSTITUTE(F$1,"standard",""),"|Float","")&amp;IF(OR($L212=TRUE,$A212=0,MOD($A212,ChapterTable!$S$20)&lt;&gt;0),"","보스")&amp;"인게임누적곱배수",ChapterTable!$S:$T,2,0)^D212
    +VLOOKUP(SUBSTITUTE(SUBSTITUTE(F$1,"standard",""),"|Float","")&amp;IF(OR($L212=TRUE,$A212=0,MOD($A212,ChapterTable!$S$20)&lt;&gt;0),"","보스")&amp;"인게임누적합배수",ChapterTable!$S:$T,2,0)*D212)
  )
  )
  )
)</f>
        <v>291.09375</v>
      </c>
      <c r="G212" t="s">
        <v>737</v>
      </c>
      <c r="J212" t="str">
        <f>IF(ISBLANK(I212),"",
IFERROR(VLOOKUP(I212,[1]StringTable!$1:$1048576,MATCH([1]StringTable!$B$1,[1]StringTable!$1:$1,0),0),
IFERROR(VLOOKUP(I212,[1]InApkStringTable!$1:$1048576,MATCH([1]InApkStringTable!$B$1,[1]InApkStringTable!$1:$1,0),0),
"스트링없음")))</f>
        <v/>
      </c>
      <c r="L212" t="b">
        <v>0</v>
      </c>
      <c r="M212" t="s">
        <v>24</v>
      </c>
      <c r="N212" t="str">
        <f>IF(ISBLANK(M212),"",IF(ISERROR(VLOOKUP(M212,MapTable!$A:$A,1,0)),"맵없음",""))</f>
        <v/>
      </c>
      <c r="O212">
        <f t="shared" si="18"/>
        <v>3</v>
      </c>
      <c r="Q212">
        <f t="shared" si="19"/>
        <v>3</v>
      </c>
      <c r="R212" t="b">
        <f t="shared" ca="1" si="17"/>
        <v>0</v>
      </c>
      <c r="T212" t="b">
        <f t="shared" ca="1" si="20"/>
        <v>0</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C212" t="str">
        <f>IF(ISBLANK(AB212),"",IF(ISERROR(VLOOKUP(AB212,[3]DropTable!$A:$A,1,0)),"드랍없음",""))</f>
        <v/>
      </c>
      <c r="AE212" t="str">
        <f>IF(ISBLANK(AD212),"",IF(ISERROR(VLOOKUP(AD212,[3]DropTable!$A:$A,1,0)),"드랍없음",""))</f>
        <v/>
      </c>
      <c r="AH212">
        <v>1.5</v>
      </c>
      <c r="AI212">
        <f t="shared" si="21"/>
        <v>0.33333333333333331</v>
      </c>
    </row>
    <row r="213" spans="1:35"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OFFSET(E213,-$B213+IF($L213,1,0),0)*IF($B213&gt;OFFSET($B213,1,0),ChapterTable!$S$17,1)*
    (VLOOKUP(SUBSTITUTE(SUBSTITUTE(E$1,"standard",""),"|Float","")&amp;IF(OR($L213=TRUE,$A213=0,MOD($A213,ChapterTable!$S$20)&lt;&gt;0),"","보스")&amp;"인게임누적곱배수",ChapterTable!$S:$T,2,0)^C213
    +VLOOKUP(SUBSTITUTE(SUBSTITUTE(E$1,"standard",""),"|Float","")&amp;IF(OR($L213=TRUE,$A213=0,MOD($A213,ChapterTable!$S$20)&lt;&gt;0),"","보스")&amp;"인게임누적합배수",ChapterTable!$S:$T,2,0)*C213)
  )
  )
  )
)</f>
        <v>972</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(VLOOKUP(SUBSTITUTE(SUBSTITUTE(F$1,"standard",""),"|Float","")&amp;IF(OR($L213=TRUE,$A213=0,MOD($A213,ChapterTable!$S$20)&lt;&gt;0),"","보스")&amp;"인게임누적곱배수",ChapterTable!$S:$T,2,0)^D213
    +VLOOKUP(SUBSTITUTE(SUBSTITUTE(F$1,"standard",""),"|Float","")&amp;IF(OR($L213=TRUE,$A213=0,MOD($A213,ChapterTable!$S$20)&lt;&gt;0),"","보스")&amp;"인게임누적합배수",ChapterTable!$S:$T,2,0)*D213)
  )
  )
  )
)</f>
        <v>291.09375</v>
      </c>
      <c r="G213" t="s">
        <v>737</v>
      </c>
      <c r="J213" t="str">
        <f>IF(ISBLANK(I213),"",
IFERROR(VLOOKUP(I213,[1]StringTable!$1:$1048576,MATCH([1]StringTable!$B$1,[1]StringTable!$1:$1,0),0),
IFERROR(VLOOKUP(I213,[1]InApkStringTable!$1:$1048576,MATCH([1]InApkStringTable!$B$1,[1]InApkStringTable!$1:$1,0),0),
"스트링없음")))</f>
        <v/>
      </c>
      <c r="L213" t="b">
        <v>0</v>
      </c>
      <c r="M213" t="s">
        <v>24</v>
      </c>
      <c r="N213" t="str">
        <f>IF(ISBLANK(M213),"",IF(ISERROR(VLOOKUP(M213,MapTable!$A:$A,1,0)),"맵없음",""))</f>
        <v/>
      </c>
      <c r="O213">
        <f t="shared" si="18"/>
        <v>3</v>
      </c>
      <c r="Q213">
        <f t="shared" si="19"/>
        <v>3</v>
      </c>
      <c r="R213" t="b">
        <f t="shared" ca="1" si="17"/>
        <v>0</v>
      </c>
      <c r="T213" t="b">
        <f t="shared" ca="1" si="20"/>
        <v>0</v>
      </c>
      <c r="V213" t="str">
        <f>IF(ISBLANK(U213),"",IF(ISERROR(VLOOKUP(U213,MapTable!$A:$A,1,0)),"맵없음",""))</f>
        <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C213" t="str">
        <f>IF(ISBLANK(AB213),"",IF(ISERROR(VLOOKUP(AB213,[3]DropTable!$A:$A,1,0)),"드랍없음",""))</f>
        <v/>
      </c>
      <c r="AE213" t="str">
        <f>IF(ISBLANK(AD213),"",IF(ISERROR(VLOOKUP(AD213,[3]DropTable!$A:$A,1,0)),"드랍없음",""))</f>
        <v/>
      </c>
      <c r="AH213">
        <v>1.5</v>
      </c>
      <c r="AI213">
        <f t="shared" si="21"/>
        <v>0.33333333333333331</v>
      </c>
    </row>
    <row r="214" spans="1:35"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OFFSET(E214,-$B214+IF($L214,1,0),0)*IF($B214&gt;OFFSET($B214,1,0),ChapterTable!$S$17,1)*
    (VLOOKUP(SUBSTITUTE(SUBSTITUTE(E$1,"standard",""),"|Float","")&amp;IF(OR($L214=TRUE,$A214=0,MOD($A214,ChapterTable!$S$20)&lt;&gt;0),"","보스")&amp;"인게임누적곱배수",ChapterTable!$S:$T,2,0)^C214
    +VLOOKUP(SUBSTITUTE(SUBSTITUTE(E$1,"standard",""),"|Float","")&amp;IF(OR($L214=TRUE,$A214=0,MOD($A214,ChapterTable!$S$20)&lt;&gt;0),"","보스")&amp;"인게임누적합배수",ChapterTable!$S:$T,2,0)*C214)
  )
  )
  )
)</f>
        <v>972</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(VLOOKUP(SUBSTITUTE(SUBSTITUTE(F$1,"standard",""),"|Float","")&amp;IF(OR($L214=TRUE,$A214=0,MOD($A214,ChapterTable!$S$20)&lt;&gt;0),"","보스")&amp;"인게임누적곱배수",ChapterTable!$S:$T,2,0)^D214
    +VLOOKUP(SUBSTITUTE(SUBSTITUTE(F$1,"standard",""),"|Float","")&amp;IF(OR($L214=TRUE,$A214=0,MOD($A214,ChapterTable!$S$20)&lt;&gt;0),"","보스")&amp;"인게임누적합배수",ChapterTable!$S:$T,2,0)*D214)
  )
  )
  )
)</f>
        <v>291.09375</v>
      </c>
      <c r="G214" t="s">
        <v>737</v>
      </c>
      <c r="J214" t="str">
        <f>IF(ISBLANK(I214),"",
IFERROR(VLOOKUP(I214,[1]StringTable!$1:$1048576,MATCH([1]StringTable!$B$1,[1]StringTable!$1:$1,0),0),
IFERROR(VLOOKUP(I214,[1]InApkStringTable!$1:$1048576,MATCH([1]InApkStringTable!$B$1,[1]InApkStringTable!$1:$1,0),0),
"스트링없음")))</f>
        <v/>
      </c>
      <c r="L214" t="b">
        <v>0</v>
      </c>
      <c r="M214" t="s">
        <v>24</v>
      </c>
      <c r="N214" t="str">
        <f>IF(ISBLANK(M214),"",IF(ISERROR(VLOOKUP(M214,MapTable!$A:$A,1,0)),"맵없음",""))</f>
        <v/>
      </c>
      <c r="O214">
        <f t="shared" si="18"/>
        <v>3</v>
      </c>
      <c r="Q214">
        <f t="shared" si="19"/>
        <v>3</v>
      </c>
      <c r="R214" t="b">
        <f t="shared" ca="1" si="17"/>
        <v>0</v>
      </c>
      <c r="T214" t="b">
        <f t="shared" ca="1" si="20"/>
        <v>0</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C214" t="str">
        <f>IF(ISBLANK(AB214),"",IF(ISERROR(VLOOKUP(AB214,[3]DropTable!$A:$A,1,0)),"드랍없음",""))</f>
        <v/>
      </c>
      <c r="AE214" t="str">
        <f>IF(ISBLANK(AD214),"",IF(ISERROR(VLOOKUP(AD214,[3]DropTable!$A:$A,1,0)),"드랍없음",""))</f>
        <v/>
      </c>
      <c r="AH214">
        <v>1.5</v>
      </c>
      <c r="AI214">
        <f t="shared" si="21"/>
        <v>0.33333333333333331</v>
      </c>
    </row>
    <row r="215" spans="1:35"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OFFSET(E215,-$B215+IF($L215,1,0),0)*IF($B215&gt;OFFSET($B215,1,0),ChapterTable!$S$17,1)*
    (VLOOKUP(SUBSTITUTE(SUBSTITUTE(E$1,"standard",""),"|Float","")&amp;IF(OR($L215=TRUE,$A215=0,MOD($A215,ChapterTable!$S$20)&lt;&gt;0),"","보스")&amp;"인게임누적곱배수",ChapterTable!$S:$T,2,0)^C215
    +VLOOKUP(SUBSTITUTE(SUBSTITUTE(E$1,"standard",""),"|Float","")&amp;IF(OR($L215=TRUE,$A215=0,MOD($A215,ChapterTable!$S$20)&lt;&gt;0),"","보스")&amp;"인게임누적합배수",ChapterTable!$S:$T,2,0)*C215)
  )
  )
  )
)</f>
        <v>972</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(VLOOKUP(SUBSTITUTE(SUBSTITUTE(F$1,"standard",""),"|Float","")&amp;IF(OR($L215=TRUE,$A215=0,MOD($A215,ChapterTable!$S$20)&lt;&gt;0),"","보스")&amp;"인게임누적곱배수",ChapterTable!$S:$T,2,0)^D215
    +VLOOKUP(SUBSTITUTE(SUBSTITUTE(F$1,"standard",""),"|Float","")&amp;IF(OR($L215=TRUE,$A215=0,MOD($A215,ChapterTable!$S$20)&lt;&gt;0),"","보스")&amp;"인게임누적합배수",ChapterTable!$S:$T,2,0)*D215)
  )
  )
  )
)</f>
        <v>291.09375</v>
      </c>
      <c r="G215" t="s">
        <v>737</v>
      </c>
      <c r="J215" t="str">
        <f>IF(ISBLANK(I215),"",
IFERROR(VLOOKUP(I215,[1]StringTable!$1:$1048576,MATCH([1]StringTable!$B$1,[1]StringTable!$1:$1,0),0),
IFERROR(VLOOKUP(I215,[1]InApkStringTable!$1:$1048576,MATCH([1]InApkStringTable!$B$1,[1]InApkStringTable!$1:$1,0),0),
"스트링없음")))</f>
        <v/>
      </c>
      <c r="L215" t="b">
        <v>0</v>
      </c>
      <c r="M215" t="s">
        <v>24</v>
      </c>
      <c r="N215" t="str">
        <f>IF(ISBLANK(M215),"",IF(ISERROR(VLOOKUP(M215,MapTable!$A:$A,1,0)),"맵없음",""))</f>
        <v/>
      </c>
      <c r="O215">
        <f t="shared" si="18"/>
        <v>93</v>
      </c>
      <c r="Q215">
        <f t="shared" si="19"/>
        <v>93</v>
      </c>
      <c r="R215" t="b">
        <f t="shared" ca="1" si="17"/>
        <v>1</v>
      </c>
      <c r="T215" t="b">
        <f t="shared" ca="1" si="20"/>
        <v>1</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C215" t="str">
        <f>IF(ISBLANK(AB215),"",IF(ISERROR(VLOOKUP(AB215,[3]DropTable!$A:$A,1,0)),"드랍없음",""))</f>
        <v/>
      </c>
      <c r="AE215" t="str">
        <f>IF(ISBLANK(AD215),"",IF(ISERROR(VLOOKUP(AD215,[3]DropTable!$A:$A,1,0)),"드랍없음",""))</f>
        <v/>
      </c>
      <c r="AH215">
        <v>1.5</v>
      </c>
      <c r="AI215">
        <f t="shared" si="21"/>
        <v>0.33333333333333331</v>
      </c>
    </row>
    <row r="216" spans="1:35"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
  )
  )
  )
)</f>
        <v>972</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(VLOOKUP(SUBSTITUTE(SUBSTITUTE(F$1,"standard",""),"|Float","")&amp;IF(OR($L216=TRUE,$A216=0,MOD($A216,ChapterTable!$S$20)&lt;&gt;0),"","보스")&amp;"인게임누적곱배수",ChapterTable!$S:$T,2,0)^D216
    +VLOOKUP(SUBSTITUTE(SUBSTITUTE(F$1,"standard",""),"|Float","")&amp;IF(OR($L216=TRUE,$A216=0,MOD($A216,ChapterTable!$S$20)&lt;&gt;0),"","보스")&amp;"인게임누적합배수",ChapterTable!$S:$T,2,0)*D216)
  )
  )
  )
)</f>
        <v>291.09375</v>
      </c>
      <c r="G216" t="s">
        <v>737</v>
      </c>
      <c r="J216" t="str">
        <f>IF(ISBLANK(I216),"",
IFERROR(VLOOKUP(I216,[1]StringTable!$1:$1048576,MATCH([1]StringTable!$B$1,[1]StringTable!$1:$1,0),0),
IFERROR(VLOOKUP(I216,[1]InApkStringTable!$1:$1048576,MATCH([1]InApkStringTable!$B$1,[1]InApkStringTable!$1:$1,0),0),
"스트링없음")))</f>
        <v/>
      </c>
      <c r="L216" t="b">
        <v>0</v>
      </c>
      <c r="M216" t="s">
        <v>24</v>
      </c>
      <c r="N216" t="str">
        <f>IF(ISBLANK(M216),"",IF(ISERROR(VLOOKUP(M216,MapTable!$A:$A,1,0)),"맵없음",""))</f>
        <v/>
      </c>
      <c r="O216">
        <f t="shared" si="18"/>
        <v>21</v>
      </c>
      <c r="Q216">
        <f t="shared" si="19"/>
        <v>21</v>
      </c>
      <c r="R216" t="b">
        <f t="shared" ca="1" si="17"/>
        <v>0</v>
      </c>
      <c r="T216" t="b">
        <f t="shared" ca="1" si="20"/>
        <v>0</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C216" t="str">
        <f>IF(ISBLANK(AB216),"",IF(ISERROR(VLOOKUP(AB216,[3]DropTable!$A:$A,1,0)),"드랍없음",""))</f>
        <v/>
      </c>
      <c r="AE216" t="str">
        <f>IF(ISBLANK(AD216),"",IF(ISERROR(VLOOKUP(AD216,[3]DropTable!$A:$A,1,0)),"드랍없음",""))</f>
        <v/>
      </c>
      <c r="AH216">
        <v>1.5</v>
      </c>
      <c r="AI216">
        <f t="shared" si="21"/>
        <v>0.33333333333333331</v>
      </c>
    </row>
    <row r="217" spans="1:35"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OFFSET(E217,-$B217+IF($L217,1,0),0)*IF($B217&gt;OFFSET($B217,1,0),ChapterTable!$S$17,1)*
    (VLOOKUP(SUBSTITUTE(SUBSTITUTE(E$1,"standard",""),"|Float","")&amp;IF(OR($L217=TRUE,$A217=0,MOD($A217,ChapterTable!$S$20)&lt;&gt;0),"","보스")&amp;"인게임누적곱배수",ChapterTable!$S:$T,2,0)^C217
    +VLOOKUP(SUBSTITUTE(SUBSTITUTE(E$1,"standard",""),"|Float","")&amp;IF(OR($L217=TRUE,$A217=0,MOD($A217,ChapterTable!$S$20)&lt;&gt;0),"","보스")&amp;"인게임누적합배수",ChapterTable!$S:$T,2,0)*C217)
  )
  )
  )
)</f>
        <v>972</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(VLOOKUP(SUBSTITUTE(SUBSTITUTE(F$1,"standard",""),"|Float","")&amp;IF(OR($L217=TRUE,$A217=0,MOD($A217,ChapterTable!$S$20)&lt;&gt;0),"","보스")&amp;"인게임누적곱배수",ChapterTable!$S:$T,2,0)^D217
    +VLOOKUP(SUBSTITUTE(SUBSTITUTE(F$1,"standard",""),"|Float","")&amp;IF(OR($L217=TRUE,$A217=0,MOD($A217,ChapterTable!$S$20)&lt;&gt;0),"","보스")&amp;"인게임누적합배수",ChapterTable!$S:$T,2,0)*D217)
  )
  )
  )
)</f>
        <v>310.078125</v>
      </c>
      <c r="G217" t="s">
        <v>737</v>
      </c>
      <c r="J217" t="str">
        <f>IF(ISBLANK(I217),"",
IFERROR(VLOOKUP(I217,[1]StringTable!$1:$1048576,MATCH([1]StringTable!$B$1,[1]StringTable!$1:$1,0),0),
IFERROR(VLOOKUP(I217,[1]InApkStringTable!$1:$1048576,MATCH([1]InApkStringTable!$B$1,[1]InApkStringTable!$1:$1,0),0),
"스트링없음")))</f>
        <v/>
      </c>
      <c r="L217" t="b">
        <v>0</v>
      </c>
      <c r="M217" t="s">
        <v>24</v>
      </c>
      <c r="N217" t="str">
        <f>IF(ISBLANK(M217),"",IF(ISERROR(VLOOKUP(M217,MapTable!$A:$A,1,0)),"맵없음",""))</f>
        <v/>
      </c>
      <c r="O217">
        <f t="shared" si="18"/>
        <v>4</v>
      </c>
      <c r="Q217">
        <f t="shared" si="19"/>
        <v>4</v>
      </c>
      <c r="R217" t="b">
        <f t="shared" ca="1" si="17"/>
        <v>0</v>
      </c>
      <c r="T217" t="b">
        <f t="shared" ca="1" si="20"/>
        <v>0</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C217" t="str">
        <f>IF(ISBLANK(AB217),"",IF(ISERROR(VLOOKUP(AB217,[3]DropTable!$A:$A,1,0)),"드랍없음",""))</f>
        <v/>
      </c>
      <c r="AE217" t="str">
        <f>IF(ISBLANK(AD217),"",IF(ISERROR(VLOOKUP(AD217,[3]DropTable!$A:$A,1,0)),"드랍없음",""))</f>
        <v/>
      </c>
      <c r="AH217">
        <v>1.5</v>
      </c>
      <c r="AI217">
        <f t="shared" si="21"/>
        <v>0.25</v>
      </c>
    </row>
    <row r="218" spans="1:35"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OFFSET(E218,-$B218+IF($L218,1,0),0)*IF($B218&gt;OFFSET($B218,1,0),ChapterTable!$S$17,1)*
    (VLOOKUP(SUBSTITUTE(SUBSTITUTE(E$1,"standard",""),"|Float","")&amp;IF(OR($L218=TRUE,$A218=0,MOD($A218,ChapterTable!$S$20)&lt;&gt;0),"","보스")&amp;"인게임누적곱배수",ChapterTable!$S:$T,2,0)^C218
    +VLOOKUP(SUBSTITUTE(SUBSTITUTE(E$1,"standard",""),"|Float","")&amp;IF(OR($L218=TRUE,$A218=0,MOD($A218,ChapterTable!$S$20)&lt;&gt;0),"","보스")&amp;"인게임누적합배수",ChapterTable!$S:$T,2,0)*C218)
  )
  )
  )
)</f>
        <v>972</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(VLOOKUP(SUBSTITUTE(SUBSTITUTE(F$1,"standard",""),"|Float","")&amp;IF(OR($L218=TRUE,$A218=0,MOD($A218,ChapterTable!$S$20)&lt;&gt;0),"","보스")&amp;"인게임누적곱배수",ChapterTable!$S:$T,2,0)^D218
    +VLOOKUP(SUBSTITUTE(SUBSTITUTE(F$1,"standard",""),"|Float","")&amp;IF(OR($L218=TRUE,$A218=0,MOD($A218,ChapterTable!$S$20)&lt;&gt;0),"","보스")&amp;"인게임누적합배수",ChapterTable!$S:$T,2,0)*D218)
  )
  )
  )
)</f>
        <v>310.078125</v>
      </c>
      <c r="G218" t="s">
        <v>737</v>
      </c>
      <c r="J218" t="str">
        <f>IF(ISBLANK(I218),"",
IFERROR(VLOOKUP(I218,[1]StringTable!$1:$1048576,MATCH([1]StringTable!$B$1,[1]StringTable!$1:$1,0),0),
IFERROR(VLOOKUP(I218,[1]InApkStringTable!$1:$1048576,MATCH([1]InApkStringTable!$B$1,[1]InApkStringTable!$1:$1,0),0),
"스트링없음")))</f>
        <v/>
      </c>
      <c r="L218" t="b">
        <v>0</v>
      </c>
      <c r="M218" t="s">
        <v>24</v>
      </c>
      <c r="N218" t="str">
        <f>IF(ISBLANK(M218),"",IF(ISERROR(VLOOKUP(M218,MapTable!$A:$A,1,0)),"맵없음",""))</f>
        <v/>
      </c>
      <c r="O218">
        <f t="shared" si="18"/>
        <v>4</v>
      </c>
      <c r="Q218">
        <f t="shared" si="19"/>
        <v>4</v>
      </c>
      <c r="R218" t="b">
        <f t="shared" ca="1" si="17"/>
        <v>0</v>
      </c>
      <c r="T218" t="b">
        <f t="shared" ca="1" si="20"/>
        <v>0</v>
      </c>
      <c r="V218" t="str">
        <f>IF(ISBLANK(U218),"",IF(ISERROR(VLOOKUP(U218,MapTable!$A:$A,1,0)),"맵없음",""))</f>
        <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C218" t="str">
        <f>IF(ISBLANK(AB218),"",IF(ISERROR(VLOOKUP(AB218,[3]DropTable!$A:$A,1,0)),"드랍없음",""))</f>
        <v/>
      </c>
      <c r="AE218" t="str">
        <f>IF(ISBLANK(AD218),"",IF(ISERROR(VLOOKUP(AD218,[3]DropTable!$A:$A,1,0)),"드랍없음",""))</f>
        <v/>
      </c>
      <c r="AH218">
        <v>1.5</v>
      </c>
      <c r="AI218">
        <f t="shared" si="21"/>
        <v>0.25</v>
      </c>
    </row>
    <row r="219" spans="1:35"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OFFSET(E219,-$B219+IF($L219,1,0),0)*IF($B219&gt;OFFSET($B219,1,0),ChapterTable!$S$17,1)*
    (VLOOKUP(SUBSTITUTE(SUBSTITUTE(E$1,"standard",""),"|Float","")&amp;IF(OR($L219=TRUE,$A219=0,MOD($A219,ChapterTable!$S$20)&lt;&gt;0),"","보스")&amp;"인게임누적곱배수",ChapterTable!$S:$T,2,0)^C219
    +VLOOKUP(SUBSTITUTE(SUBSTITUTE(E$1,"standard",""),"|Float","")&amp;IF(OR($L219=TRUE,$A219=0,MOD($A219,ChapterTable!$S$20)&lt;&gt;0),"","보스")&amp;"인게임누적합배수",ChapterTable!$S:$T,2,0)*C219)
  )
  )
  )
)</f>
        <v>972</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(VLOOKUP(SUBSTITUTE(SUBSTITUTE(F$1,"standard",""),"|Float","")&amp;IF(OR($L219=TRUE,$A219=0,MOD($A219,ChapterTable!$S$20)&lt;&gt;0),"","보스")&amp;"인게임누적곱배수",ChapterTable!$S:$T,2,0)^D219
    +VLOOKUP(SUBSTITUTE(SUBSTITUTE(F$1,"standard",""),"|Float","")&amp;IF(OR($L219=TRUE,$A219=0,MOD($A219,ChapterTable!$S$20)&lt;&gt;0),"","보스")&amp;"인게임누적합배수",ChapterTable!$S:$T,2,0)*D219)
  )
  )
  )
)</f>
        <v>310.078125</v>
      </c>
      <c r="G219" t="s">
        <v>737</v>
      </c>
      <c r="J219" t="str">
        <f>IF(ISBLANK(I219),"",
IFERROR(VLOOKUP(I219,[1]StringTable!$1:$1048576,MATCH([1]StringTable!$B$1,[1]StringTable!$1:$1,0),0),
IFERROR(VLOOKUP(I219,[1]InApkStringTable!$1:$1048576,MATCH([1]InApkStringTable!$B$1,[1]InApkStringTable!$1:$1,0),0),
"스트링없음")))</f>
        <v/>
      </c>
      <c r="L219" t="b">
        <v>0</v>
      </c>
      <c r="M219" t="s">
        <v>24</v>
      </c>
      <c r="N219" t="str">
        <f>IF(ISBLANK(M219),"",IF(ISERROR(VLOOKUP(M219,MapTable!$A:$A,1,0)),"맵없음",""))</f>
        <v/>
      </c>
      <c r="O219">
        <f t="shared" si="18"/>
        <v>4</v>
      </c>
      <c r="Q219">
        <f t="shared" si="19"/>
        <v>4</v>
      </c>
      <c r="R219" t="b">
        <f t="shared" ca="1" si="17"/>
        <v>0</v>
      </c>
      <c r="T219" t="b">
        <f t="shared" ca="1" si="20"/>
        <v>0</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C219" t="str">
        <f>IF(ISBLANK(AB219),"",IF(ISERROR(VLOOKUP(AB219,[3]DropTable!$A:$A,1,0)),"드랍없음",""))</f>
        <v/>
      </c>
      <c r="AE219" t="str">
        <f>IF(ISBLANK(AD219),"",IF(ISERROR(VLOOKUP(AD219,[3]DropTable!$A:$A,1,0)),"드랍없음",""))</f>
        <v/>
      </c>
      <c r="AH219">
        <v>1.5</v>
      </c>
      <c r="AI219">
        <f t="shared" si="21"/>
        <v>0.25</v>
      </c>
    </row>
    <row r="220" spans="1:35"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OFFSET(E220,-$B220+IF($L220,1,0),0)*IF($B220&gt;OFFSET($B220,1,0),ChapterTable!$S$17,1)*
    (VLOOKUP(SUBSTITUTE(SUBSTITUTE(E$1,"standard",""),"|Float","")&amp;IF(OR($L220=TRUE,$A220=0,MOD($A220,ChapterTable!$S$20)&lt;&gt;0),"","보스")&amp;"인게임누적곱배수",ChapterTable!$S:$T,2,0)^C220
    +VLOOKUP(SUBSTITUTE(SUBSTITUTE(E$1,"standard",""),"|Float","")&amp;IF(OR($L220=TRUE,$A220=0,MOD($A220,ChapterTable!$S$20)&lt;&gt;0),"","보스")&amp;"인게임누적합배수",ChapterTable!$S:$T,2,0)*C220)
  )
  )
  )
)</f>
        <v>972</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(VLOOKUP(SUBSTITUTE(SUBSTITUTE(F$1,"standard",""),"|Float","")&amp;IF(OR($L220=TRUE,$A220=0,MOD($A220,ChapterTable!$S$20)&lt;&gt;0),"","보스")&amp;"인게임누적곱배수",ChapterTable!$S:$T,2,0)^D220
    +VLOOKUP(SUBSTITUTE(SUBSTITUTE(F$1,"standard",""),"|Float","")&amp;IF(OR($L220=TRUE,$A220=0,MOD($A220,ChapterTable!$S$20)&lt;&gt;0),"","보스")&amp;"인게임누적합배수",ChapterTable!$S:$T,2,0)*D220)
  )
  )
  )
)</f>
        <v>310.078125</v>
      </c>
      <c r="G220" t="s">
        <v>737</v>
      </c>
      <c r="J220" t="str">
        <f>IF(ISBLANK(I220),"",
IFERROR(VLOOKUP(I220,[1]StringTable!$1:$1048576,MATCH([1]StringTable!$B$1,[1]StringTable!$1:$1,0),0),
IFERROR(VLOOKUP(I220,[1]InApkStringTable!$1:$1048576,MATCH([1]InApkStringTable!$B$1,[1]InApkStringTable!$1:$1,0),0),
"스트링없음")))</f>
        <v/>
      </c>
      <c r="L220" t="b">
        <v>0</v>
      </c>
      <c r="M220" t="s">
        <v>24</v>
      </c>
      <c r="N220" t="str">
        <f>IF(ISBLANK(M220),"",IF(ISERROR(VLOOKUP(M220,MapTable!$A:$A,1,0)),"맵없음",""))</f>
        <v/>
      </c>
      <c r="O220">
        <f t="shared" si="18"/>
        <v>4</v>
      </c>
      <c r="Q220">
        <f t="shared" si="19"/>
        <v>4</v>
      </c>
      <c r="R220" t="b">
        <f t="shared" ca="1" si="17"/>
        <v>0</v>
      </c>
      <c r="T220" t="b">
        <f t="shared" ca="1" si="20"/>
        <v>0</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C220" t="str">
        <f>IF(ISBLANK(AB220),"",IF(ISERROR(VLOOKUP(AB220,[3]DropTable!$A:$A,1,0)),"드랍없음",""))</f>
        <v/>
      </c>
      <c r="AE220" t="str">
        <f>IF(ISBLANK(AD220),"",IF(ISERROR(VLOOKUP(AD220,[3]DropTable!$A:$A,1,0)),"드랍없음",""))</f>
        <v/>
      </c>
      <c r="AH220">
        <v>1.5</v>
      </c>
      <c r="AI220">
        <f t="shared" si="21"/>
        <v>0.25</v>
      </c>
    </row>
    <row r="221" spans="1:35"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OFFSET(E221,-$B221+IF($L221,1,0),0)*IF($B221&gt;OFFSET($B221,1,0),ChapterTable!$S$17,1)*
    (VLOOKUP(SUBSTITUTE(SUBSTITUTE(E$1,"standard",""),"|Float","")&amp;IF(OR($L221=TRUE,$A221=0,MOD($A221,ChapterTable!$S$20)&lt;&gt;0),"","보스")&amp;"인게임누적곱배수",ChapterTable!$S:$T,2,0)^C221
    +VLOOKUP(SUBSTITUTE(SUBSTITUTE(E$1,"standard",""),"|Float","")&amp;IF(OR($L221=TRUE,$A221=0,MOD($A221,ChapterTable!$S$20)&lt;&gt;0),"","보스")&amp;"인게임누적합배수",ChapterTable!$S:$T,2,0)*C221)
  )
  )
  )
)</f>
        <v>972</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(VLOOKUP(SUBSTITUTE(SUBSTITUTE(F$1,"standard",""),"|Float","")&amp;IF(OR($L221=TRUE,$A221=0,MOD($A221,ChapterTable!$S$20)&lt;&gt;0),"","보스")&amp;"인게임누적곱배수",ChapterTable!$S:$T,2,0)^D221
    +VLOOKUP(SUBSTITUTE(SUBSTITUTE(F$1,"standard",""),"|Float","")&amp;IF(OR($L221=TRUE,$A221=0,MOD($A221,ChapterTable!$S$20)&lt;&gt;0),"","보스")&amp;"인게임누적합배수",ChapterTable!$S:$T,2,0)*D221)
  )
  )
  )
)</f>
        <v>310.078125</v>
      </c>
      <c r="G221" t="s">
        <v>737</v>
      </c>
      <c r="J221" t="str">
        <f>IF(ISBLANK(I221),"",
IFERROR(VLOOKUP(I221,[1]StringTable!$1:$1048576,MATCH([1]StringTable!$B$1,[1]StringTable!$1:$1,0),0),
IFERROR(VLOOKUP(I221,[1]InApkStringTable!$1:$1048576,MATCH([1]InApkStringTable!$B$1,[1]InApkStringTable!$1:$1,0),0),
"스트링없음")))</f>
        <v/>
      </c>
      <c r="L221" t="b">
        <v>0</v>
      </c>
      <c r="M221" t="s">
        <v>24</v>
      </c>
      <c r="N221" t="str">
        <f>IF(ISBLANK(M221),"",IF(ISERROR(VLOOKUP(M221,MapTable!$A:$A,1,0)),"맵없음",""))</f>
        <v/>
      </c>
      <c r="O221">
        <f t="shared" si="18"/>
        <v>11</v>
      </c>
      <c r="Q221">
        <f t="shared" si="19"/>
        <v>11</v>
      </c>
      <c r="R221" t="b">
        <f t="shared" ca="1" si="17"/>
        <v>0</v>
      </c>
      <c r="T221" t="b">
        <f t="shared" ca="1" si="20"/>
        <v>0</v>
      </c>
      <c r="V221" t="str">
        <f>IF(ISBLANK(U221),"",IF(ISERROR(VLOOKUP(U221,MapTable!$A:$A,1,0)),"맵없음",""))</f>
        <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C221" t="str">
        <f>IF(ISBLANK(AB221),"",IF(ISERROR(VLOOKUP(AB221,[3]DropTable!$A:$A,1,0)),"드랍없음",""))</f>
        <v/>
      </c>
      <c r="AE221" t="str">
        <f>IF(ISBLANK(AD221),"",IF(ISERROR(VLOOKUP(AD221,[3]DropTable!$A:$A,1,0)),"드랍없음",""))</f>
        <v/>
      </c>
      <c r="AH221">
        <v>1.5</v>
      </c>
      <c r="AI221">
        <f t="shared" si="21"/>
        <v>0.25</v>
      </c>
    </row>
    <row r="222" spans="1:35"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OFFSET(E222,-$B222+IF($L222,1,0),0)*IF($B222&gt;OFFSET($B222,1,0),ChapterTable!$S$17,1)*
    (VLOOKUP(SUBSTITUTE(SUBSTITUTE(E$1,"standard",""),"|Float","")&amp;IF(OR($L222=TRUE,$A222=0,MOD($A222,ChapterTable!$S$20)&lt;&gt;0),"","보스")&amp;"인게임누적곱배수",ChapterTable!$S:$T,2,0)^C222
    +VLOOKUP(SUBSTITUTE(SUBSTITUTE(E$1,"standard",""),"|Float","")&amp;IF(OR($L222=TRUE,$A222=0,MOD($A222,ChapterTable!$S$20)&lt;&gt;0),"","보스")&amp;"인게임누적합배수",ChapterTable!$S:$T,2,0)*C222)
  )
  )
  )
)</f>
        <v>1093.5</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(VLOOKUP(SUBSTITUTE(SUBSTITUTE(F$1,"standard",""),"|Float","")&amp;IF(OR($L222=TRUE,$A222=0,MOD($A222,ChapterTable!$S$20)&lt;&gt;0),"","보스")&amp;"인게임누적곱배수",ChapterTable!$S:$T,2,0)^D222
    +VLOOKUP(SUBSTITUTE(SUBSTITUTE(F$1,"standard",""),"|Float","")&amp;IF(OR($L222=TRUE,$A222=0,MOD($A222,ChapterTable!$S$20)&lt;&gt;0),"","보스")&amp;"인게임누적합배수",ChapterTable!$S:$T,2,0)*D222)
  )
  )
  )
)</f>
        <v>310.078125</v>
      </c>
      <c r="G222" t="s">
        <v>737</v>
      </c>
      <c r="J222" t="str">
        <f>IF(ISBLANK(I222),"",
IFERROR(VLOOKUP(I222,[1]StringTable!$1:$1048576,MATCH([1]StringTable!$B$1,[1]StringTable!$1:$1,0),0),
IFERROR(VLOOKUP(I222,[1]InApkStringTable!$1:$1048576,MATCH([1]InApkStringTable!$B$1,[1]InApkStringTable!$1:$1,0),0),
"스트링없음")))</f>
        <v/>
      </c>
      <c r="L222" t="b">
        <v>0</v>
      </c>
      <c r="M222" t="s">
        <v>24</v>
      </c>
      <c r="N222" t="str">
        <f>IF(ISBLANK(M222),"",IF(ISERROR(VLOOKUP(M222,MapTable!$A:$A,1,0)),"맵없음",""))</f>
        <v/>
      </c>
      <c r="O222">
        <f t="shared" si="18"/>
        <v>4</v>
      </c>
      <c r="Q222">
        <f t="shared" si="19"/>
        <v>4</v>
      </c>
      <c r="R222" t="b">
        <f t="shared" ca="1" si="17"/>
        <v>0</v>
      </c>
      <c r="T222" t="b">
        <f t="shared" ca="1" si="20"/>
        <v>0</v>
      </c>
      <c r="V222" t="str">
        <f>IF(ISBLANK(U222),"",IF(ISERROR(VLOOKUP(U222,MapTable!$A:$A,1,0)),"맵없음",""))</f>
        <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C222" t="str">
        <f>IF(ISBLANK(AB222),"",IF(ISERROR(VLOOKUP(AB222,[3]DropTable!$A:$A,1,0)),"드랍없음",""))</f>
        <v/>
      </c>
      <c r="AE222" t="str">
        <f>IF(ISBLANK(AD222),"",IF(ISERROR(VLOOKUP(AD222,[3]DropTable!$A:$A,1,0)),"드랍없음",""))</f>
        <v/>
      </c>
      <c r="AH222">
        <v>1.5</v>
      </c>
      <c r="AI222">
        <f t="shared" si="21"/>
        <v>0.25</v>
      </c>
    </row>
    <row r="223" spans="1:35"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OFFSET(E223,-$B223+IF($L223,1,0),0)*IF($B223&gt;OFFSET($B223,1,0),ChapterTable!$S$17,1)*
    (VLOOKUP(SUBSTITUTE(SUBSTITUTE(E$1,"standard",""),"|Float","")&amp;IF(OR($L223=TRUE,$A223=0,MOD($A223,ChapterTable!$S$20)&lt;&gt;0),"","보스")&amp;"인게임누적곱배수",ChapterTable!$S:$T,2,0)^C223
    +VLOOKUP(SUBSTITUTE(SUBSTITUTE(E$1,"standard",""),"|Float","")&amp;IF(OR($L223=TRUE,$A223=0,MOD($A223,ChapterTable!$S$20)&lt;&gt;0),"","보스")&amp;"인게임누적합배수",ChapterTable!$S:$T,2,0)*C223)
  )
  )
  )
)</f>
        <v>1093.5</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(VLOOKUP(SUBSTITUTE(SUBSTITUTE(F$1,"standard",""),"|Float","")&amp;IF(OR($L223=TRUE,$A223=0,MOD($A223,ChapterTable!$S$20)&lt;&gt;0),"","보스")&amp;"인게임누적곱배수",ChapterTable!$S:$T,2,0)^D223
    +VLOOKUP(SUBSTITUTE(SUBSTITUTE(F$1,"standard",""),"|Float","")&amp;IF(OR($L223=TRUE,$A223=0,MOD($A223,ChapterTable!$S$20)&lt;&gt;0),"","보스")&amp;"인게임누적합배수",ChapterTable!$S:$T,2,0)*D223)
  )
  )
  )
)</f>
        <v>310.078125</v>
      </c>
      <c r="G223" t="s">
        <v>737</v>
      </c>
      <c r="J223" t="str">
        <f>IF(ISBLANK(I223),"",
IFERROR(VLOOKUP(I223,[1]StringTable!$1:$1048576,MATCH([1]StringTable!$B$1,[1]StringTable!$1:$1,0),0),
IFERROR(VLOOKUP(I223,[1]InApkStringTable!$1:$1048576,MATCH([1]InApkStringTable!$B$1,[1]InApkStringTable!$1:$1,0),0),
"스트링없음")))</f>
        <v/>
      </c>
      <c r="L223" t="b">
        <v>0</v>
      </c>
      <c r="M223" t="s">
        <v>24</v>
      </c>
      <c r="N223" t="str">
        <f>IF(ISBLANK(M223),"",IF(ISERROR(VLOOKUP(M223,MapTable!$A:$A,1,0)),"맵없음",""))</f>
        <v/>
      </c>
      <c r="O223">
        <f t="shared" si="18"/>
        <v>4</v>
      </c>
      <c r="Q223">
        <f t="shared" si="19"/>
        <v>4</v>
      </c>
      <c r="R223" t="b">
        <f t="shared" ca="1" si="17"/>
        <v>0</v>
      </c>
      <c r="T223" t="b">
        <f t="shared" ca="1" si="20"/>
        <v>0</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C223" t="str">
        <f>IF(ISBLANK(AB223),"",IF(ISERROR(VLOOKUP(AB223,[3]DropTable!$A:$A,1,0)),"드랍없음",""))</f>
        <v/>
      </c>
      <c r="AE223" t="str">
        <f>IF(ISBLANK(AD223),"",IF(ISERROR(VLOOKUP(AD223,[3]DropTable!$A:$A,1,0)),"드랍없음",""))</f>
        <v/>
      </c>
      <c r="AH223">
        <v>1.5</v>
      </c>
      <c r="AI223">
        <f t="shared" si="21"/>
        <v>0.25</v>
      </c>
    </row>
    <row r="224" spans="1:35"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OFFSET(E224,-$B224+IF($L224,1,0),0)*IF($B224&gt;OFFSET($B224,1,0),ChapterTable!$S$17,1)*
    (VLOOKUP(SUBSTITUTE(SUBSTITUTE(E$1,"standard",""),"|Float","")&amp;IF(OR($L224=TRUE,$A224=0,MOD($A224,ChapterTable!$S$20)&lt;&gt;0),"","보스")&amp;"인게임누적곱배수",ChapterTable!$S:$T,2,0)^C224
    +VLOOKUP(SUBSTITUTE(SUBSTITUTE(E$1,"standard",""),"|Float","")&amp;IF(OR($L224=TRUE,$A224=0,MOD($A224,ChapterTable!$S$20)&lt;&gt;0),"","보스")&amp;"인게임누적합배수",ChapterTable!$S:$T,2,0)*C224)
  )
  )
  )
)</f>
        <v>1093.5</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(VLOOKUP(SUBSTITUTE(SUBSTITUTE(F$1,"standard",""),"|Float","")&amp;IF(OR($L224=TRUE,$A224=0,MOD($A224,ChapterTable!$S$20)&lt;&gt;0),"","보스")&amp;"인게임누적곱배수",ChapterTable!$S:$T,2,0)^D224
    +VLOOKUP(SUBSTITUTE(SUBSTITUTE(F$1,"standard",""),"|Float","")&amp;IF(OR($L224=TRUE,$A224=0,MOD($A224,ChapterTable!$S$20)&lt;&gt;0),"","보스")&amp;"인게임누적합배수",ChapterTable!$S:$T,2,0)*D224)
  )
  )
  )
)</f>
        <v>310.078125</v>
      </c>
      <c r="G224" t="s">
        <v>737</v>
      </c>
      <c r="J224" t="str">
        <f>IF(ISBLANK(I224),"",
IFERROR(VLOOKUP(I224,[1]StringTable!$1:$1048576,MATCH([1]StringTable!$B$1,[1]StringTable!$1:$1,0),0),
IFERROR(VLOOKUP(I224,[1]InApkStringTable!$1:$1048576,MATCH([1]InApkStringTable!$B$1,[1]InApkStringTable!$1:$1,0),0),
"스트링없음")))</f>
        <v/>
      </c>
      <c r="L224" t="b">
        <v>0</v>
      </c>
      <c r="M224" t="s">
        <v>24</v>
      </c>
      <c r="N224" t="str">
        <f>IF(ISBLANK(M224),"",IF(ISERROR(VLOOKUP(M224,MapTable!$A:$A,1,0)),"맵없음",""))</f>
        <v/>
      </c>
      <c r="O224">
        <f t="shared" si="18"/>
        <v>4</v>
      </c>
      <c r="Q224">
        <f t="shared" si="19"/>
        <v>4</v>
      </c>
      <c r="R224" t="b">
        <f t="shared" ca="1" si="17"/>
        <v>0</v>
      </c>
      <c r="T224" t="b">
        <f t="shared" ca="1" si="20"/>
        <v>0</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C224" t="str">
        <f>IF(ISBLANK(AB224),"",IF(ISERROR(VLOOKUP(AB224,[3]DropTable!$A:$A,1,0)),"드랍없음",""))</f>
        <v/>
      </c>
      <c r="AE224" t="str">
        <f>IF(ISBLANK(AD224),"",IF(ISERROR(VLOOKUP(AD224,[3]DropTable!$A:$A,1,0)),"드랍없음",""))</f>
        <v/>
      </c>
      <c r="AH224">
        <v>1.5</v>
      </c>
      <c r="AI224">
        <f t="shared" si="21"/>
        <v>0.25</v>
      </c>
    </row>
    <row r="225" spans="1:35"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OFFSET(E225,-$B225+IF($L225,1,0),0)*IF($B225&gt;OFFSET($B225,1,0),ChapterTable!$S$17,1)*
    (VLOOKUP(SUBSTITUTE(SUBSTITUTE(E$1,"standard",""),"|Float","")&amp;IF(OR($L225=TRUE,$A225=0,MOD($A225,ChapterTable!$S$20)&lt;&gt;0),"","보스")&amp;"인게임누적곱배수",ChapterTable!$S:$T,2,0)^C225
    +VLOOKUP(SUBSTITUTE(SUBSTITUTE(E$1,"standard",""),"|Float","")&amp;IF(OR($L225=TRUE,$A225=0,MOD($A225,ChapterTable!$S$20)&lt;&gt;0),"","보스")&amp;"인게임누적합배수",ChapterTable!$S:$T,2,0)*C225)
  )
  )
  )
)</f>
        <v>1093.5</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(VLOOKUP(SUBSTITUTE(SUBSTITUTE(F$1,"standard",""),"|Float","")&amp;IF(OR($L225=TRUE,$A225=0,MOD($A225,ChapterTable!$S$20)&lt;&gt;0),"","보스")&amp;"인게임누적곱배수",ChapterTable!$S:$T,2,0)^D225
    +VLOOKUP(SUBSTITUTE(SUBSTITUTE(F$1,"standard",""),"|Float","")&amp;IF(OR($L225=TRUE,$A225=0,MOD($A225,ChapterTable!$S$20)&lt;&gt;0),"","보스")&amp;"인게임누적합배수",ChapterTable!$S:$T,2,0)*D225)
  )
  )
  )
)</f>
        <v>310.078125</v>
      </c>
      <c r="G225" t="s">
        <v>737</v>
      </c>
      <c r="J225" t="str">
        <f>IF(ISBLANK(I225),"",
IFERROR(VLOOKUP(I225,[1]StringTable!$1:$1048576,MATCH([1]StringTable!$B$1,[1]StringTable!$1:$1,0),0),
IFERROR(VLOOKUP(I225,[1]InApkStringTable!$1:$1048576,MATCH([1]InApkStringTable!$B$1,[1]InApkStringTable!$1:$1,0),0),
"스트링없음")))</f>
        <v/>
      </c>
      <c r="L225" t="b">
        <v>0</v>
      </c>
      <c r="M225" t="s">
        <v>24</v>
      </c>
      <c r="N225" t="str">
        <f>IF(ISBLANK(M225),"",IF(ISERROR(VLOOKUP(M225,MapTable!$A:$A,1,0)),"맵없음",""))</f>
        <v/>
      </c>
      <c r="O225">
        <f t="shared" si="18"/>
        <v>94</v>
      </c>
      <c r="Q225">
        <f t="shared" si="19"/>
        <v>94</v>
      </c>
      <c r="R225" t="b">
        <f t="shared" ca="1" si="17"/>
        <v>1</v>
      </c>
      <c r="T225" t="b">
        <f t="shared" ca="1" si="20"/>
        <v>1</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C225" t="str">
        <f>IF(ISBLANK(AB225),"",IF(ISERROR(VLOOKUP(AB225,[3]DropTable!$A:$A,1,0)),"드랍없음",""))</f>
        <v/>
      </c>
      <c r="AE225" t="str">
        <f>IF(ISBLANK(AD225),"",IF(ISERROR(VLOOKUP(AD225,[3]DropTable!$A:$A,1,0)),"드랍없음",""))</f>
        <v/>
      </c>
      <c r="AH225">
        <v>1.5</v>
      </c>
      <c r="AI225">
        <f t="shared" si="21"/>
        <v>0.25</v>
      </c>
    </row>
    <row r="226" spans="1:35"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
  )
  )
  )
)</f>
        <v>1093.5</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(VLOOKUP(SUBSTITUTE(SUBSTITUTE(F$1,"standard",""),"|Float","")&amp;IF(OR($L226=TRUE,$A226=0,MOD($A226,ChapterTable!$S$20)&lt;&gt;0),"","보스")&amp;"인게임누적곱배수",ChapterTable!$S:$T,2,0)^D226
    +VLOOKUP(SUBSTITUTE(SUBSTITUTE(F$1,"standard",""),"|Float","")&amp;IF(OR($L226=TRUE,$A226=0,MOD($A226,ChapterTable!$S$20)&lt;&gt;0),"","보스")&amp;"인게임누적합배수",ChapterTable!$S:$T,2,0)*D226)
  )
  )
  )
)</f>
        <v>310.078125</v>
      </c>
      <c r="G226" t="s">
        <v>737</v>
      </c>
      <c r="J226" t="str">
        <f>IF(ISBLANK(I226),"",
IFERROR(VLOOKUP(I226,[1]StringTable!$1:$1048576,MATCH([1]StringTable!$B$1,[1]StringTable!$1:$1,0),0),
IFERROR(VLOOKUP(I226,[1]InApkStringTable!$1:$1048576,MATCH([1]InApkStringTable!$B$1,[1]InApkStringTable!$1:$1,0),0),
"스트링없음")))</f>
        <v/>
      </c>
      <c r="L226" t="b">
        <v>0</v>
      </c>
      <c r="M226" t="s">
        <v>24</v>
      </c>
      <c r="N226" t="str">
        <f>IF(ISBLANK(M226),"",IF(ISERROR(VLOOKUP(M226,MapTable!$A:$A,1,0)),"맵없음",""))</f>
        <v/>
      </c>
      <c r="O226">
        <f t="shared" si="18"/>
        <v>21</v>
      </c>
      <c r="Q226">
        <f t="shared" si="19"/>
        <v>21</v>
      </c>
      <c r="R226" t="b">
        <f t="shared" ca="1" si="17"/>
        <v>0</v>
      </c>
      <c r="T226" t="b">
        <f t="shared" ca="1" si="20"/>
        <v>0</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C226" t="str">
        <f>IF(ISBLANK(AB226),"",IF(ISERROR(VLOOKUP(AB226,[3]DropTable!$A:$A,1,0)),"드랍없음",""))</f>
        <v/>
      </c>
      <c r="AE226" t="str">
        <f>IF(ISBLANK(AD226),"",IF(ISERROR(VLOOKUP(AD226,[3]DropTable!$A:$A,1,0)),"드랍없음",""))</f>
        <v/>
      </c>
      <c r="AH226">
        <v>1.5</v>
      </c>
      <c r="AI226">
        <f t="shared" si="21"/>
        <v>0.25</v>
      </c>
    </row>
    <row r="227" spans="1:35"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OFFSET(E227,-$B227+IF($L227,1,0),0)*IF($B227&gt;OFFSET($B227,1,0),ChapterTable!$S$17,1)*
    (VLOOKUP(SUBSTITUTE(SUBSTITUTE(E$1,"standard",""),"|Float","")&amp;IF(OR($L227=TRUE,$A227=0,MOD($A227,ChapterTable!$S$20)&lt;&gt;0),"","보스")&amp;"인게임누적곱배수",ChapterTable!$S:$T,2,0)^C227
    +VLOOKUP(SUBSTITUTE(SUBSTITUTE(E$1,"standard",""),"|Float","")&amp;IF(OR($L227=TRUE,$A227=0,MOD($A227,ChapterTable!$S$20)&lt;&gt;0),"","보스")&amp;"인게임누적합배수",ChapterTable!$S:$T,2,0)*C227)
  )
  )
  )
)</f>
        <v>1093.5</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(VLOOKUP(SUBSTITUTE(SUBSTITUTE(F$1,"standard",""),"|Float","")&amp;IF(OR($L227=TRUE,$A227=0,MOD($A227,ChapterTable!$S$20)&lt;&gt;0),"","보스")&amp;"인게임누적곱배수",ChapterTable!$S:$T,2,0)^D227
    +VLOOKUP(SUBSTITUTE(SUBSTITUTE(F$1,"standard",""),"|Float","")&amp;IF(OR($L227=TRUE,$A227=0,MOD($A227,ChapterTable!$S$20)&lt;&gt;0),"","보스")&amp;"인게임누적합배수",ChapterTable!$S:$T,2,0)*D227)
  )
  )
  )
)</f>
        <v>329.0625</v>
      </c>
      <c r="G227" t="s">
        <v>737</v>
      </c>
      <c r="J227" t="str">
        <f>IF(ISBLANK(I227),"",
IFERROR(VLOOKUP(I227,[1]StringTable!$1:$1048576,MATCH([1]StringTable!$B$1,[1]StringTable!$1:$1,0),0),
IFERROR(VLOOKUP(I227,[1]InApkStringTable!$1:$1048576,MATCH([1]InApkStringTable!$B$1,[1]InApkStringTable!$1:$1,0),0),
"스트링없음")))</f>
        <v/>
      </c>
      <c r="L227" t="b">
        <v>0</v>
      </c>
      <c r="M227" t="s">
        <v>24</v>
      </c>
      <c r="N227" t="str">
        <f>IF(ISBLANK(M227),"",IF(ISERROR(VLOOKUP(M227,MapTable!$A:$A,1,0)),"맵없음",""))</f>
        <v/>
      </c>
      <c r="O227">
        <f t="shared" si="18"/>
        <v>5</v>
      </c>
      <c r="Q227">
        <f t="shared" si="19"/>
        <v>5</v>
      </c>
      <c r="R227" t="b">
        <f t="shared" ca="1" si="17"/>
        <v>0</v>
      </c>
      <c r="T227" t="b">
        <f t="shared" ca="1" si="20"/>
        <v>0</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C227" t="str">
        <f>IF(ISBLANK(AB227),"",IF(ISERROR(VLOOKUP(AB227,[3]DropTable!$A:$A,1,0)),"드랍없음",""))</f>
        <v/>
      </c>
      <c r="AE227" t="str">
        <f>IF(ISBLANK(AD227),"",IF(ISERROR(VLOOKUP(AD227,[3]DropTable!$A:$A,1,0)),"드랍없음",""))</f>
        <v/>
      </c>
      <c r="AH227">
        <v>1.5</v>
      </c>
      <c r="AI227">
        <f t="shared" si="21"/>
        <v>0.2</v>
      </c>
    </row>
    <row r="228" spans="1:35"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OFFSET(E228,-$B228+IF($L228,1,0),0)*IF($B228&gt;OFFSET($B228,1,0),ChapterTable!$S$17,1)*
    (VLOOKUP(SUBSTITUTE(SUBSTITUTE(E$1,"standard",""),"|Float","")&amp;IF(OR($L228=TRUE,$A228=0,MOD($A228,ChapterTable!$S$20)&lt;&gt;0),"","보스")&amp;"인게임누적곱배수",ChapterTable!$S:$T,2,0)^C228
    +VLOOKUP(SUBSTITUTE(SUBSTITUTE(E$1,"standard",""),"|Float","")&amp;IF(OR($L228=TRUE,$A228=0,MOD($A228,ChapterTable!$S$20)&lt;&gt;0),"","보스")&amp;"인게임누적합배수",ChapterTable!$S:$T,2,0)*C228)
  )
  )
  )
)</f>
        <v>1093.5</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(VLOOKUP(SUBSTITUTE(SUBSTITUTE(F$1,"standard",""),"|Float","")&amp;IF(OR($L228=TRUE,$A228=0,MOD($A228,ChapterTable!$S$20)&lt;&gt;0),"","보스")&amp;"인게임누적곱배수",ChapterTable!$S:$T,2,0)^D228
    +VLOOKUP(SUBSTITUTE(SUBSTITUTE(F$1,"standard",""),"|Float","")&amp;IF(OR($L228=TRUE,$A228=0,MOD($A228,ChapterTable!$S$20)&lt;&gt;0),"","보스")&amp;"인게임누적합배수",ChapterTable!$S:$T,2,0)*D228)
  )
  )
  )
)</f>
        <v>329.0625</v>
      </c>
      <c r="G228" t="s">
        <v>737</v>
      </c>
      <c r="J228" t="str">
        <f>IF(ISBLANK(I228),"",
IFERROR(VLOOKUP(I228,[1]StringTable!$1:$1048576,MATCH([1]StringTable!$B$1,[1]StringTable!$1:$1,0),0),
IFERROR(VLOOKUP(I228,[1]InApkStringTable!$1:$1048576,MATCH([1]InApkStringTable!$B$1,[1]InApkStringTable!$1:$1,0),0),
"스트링없음")))</f>
        <v/>
      </c>
      <c r="L228" t="b">
        <v>0</v>
      </c>
      <c r="M228" t="s">
        <v>24</v>
      </c>
      <c r="N228" t="str">
        <f>IF(ISBLANK(M228),"",IF(ISERROR(VLOOKUP(M228,MapTable!$A:$A,1,0)),"맵없음",""))</f>
        <v/>
      </c>
      <c r="O228">
        <f t="shared" si="18"/>
        <v>5</v>
      </c>
      <c r="Q228">
        <f t="shared" si="19"/>
        <v>5</v>
      </c>
      <c r="R228" t="b">
        <f t="shared" ca="1" si="17"/>
        <v>0</v>
      </c>
      <c r="T228" t="b">
        <f t="shared" ca="1" si="20"/>
        <v>0</v>
      </c>
      <c r="V228" t="str">
        <f>IF(ISBLANK(U228),"",IF(ISERROR(VLOOKUP(U228,MapTable!$A:$A,1,0)),"맵없음",""))</f>
        <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C228" t="str">
        <f>IF(ISBLANK(AB228),"",IF(ISERROR(VLOOKUP(AB228,[3]DropTable!$A:$A,1,0)),"드랍없음",""))</f>
        <v/>
      </c>
      <c r="AE228" t="str">
        <f>IF(ISBLANK(AD228),"",IF(ISERROR(VLOOKUP(AD228,[3]DropTable!$A:$A,1,0)),"드랍없음",""))</f>
        <v/>
      </c>
      <c r="AH228">
        <v>1.5</v>
      </c>
      <c r="AI228">
        <f t="shared" si="21"/>
        <v>0.2</v>
      </c>
    </row>
    <row r="229" spans="1:35"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OFFSET(E229,-$B229+IF($L229,1,0),0)*IF($B229&gt;OFFSET($B229,1,0),ChapterTable!$S$17,1)*
    (VLOOKUP(SUBSTITUTE(SUBSTITUTE(E$1,"standard",""),"|Float","")&amp;IF(OR($L229=TRUE,$A229=0,MOD($A229,ChapterTable!$S$20)&lt;&gt;0),"","보스")&amp;"인게임누적곱배수",ChapterTable!$S:$T,2,0)^C229
    +VLOOKUP(SUBSTITUTE(SUBSTITUTE(E$1,"standard",""),"|Float","")&amp;IF(OR($L229=TRUE,$A229=0,MOD($A229,ChapterTable!$S$20)&lt;&gt;0),"","보스")&amp;"인게임누적합배수",ChapterTable!$S:$T,2,0)*C229)
  )
  )
  )
)</f>
        <v>1093.5</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(VLOOKUP(SUBSTITUTE(SUBSTITUTE(F$1,"standard",""),"|Float","")&amp;IF(OR($L229=TRUE,$A229=0,MOD($A229,ChapterTable!$S$20)&lt;&gt;0),"","보스")&amp;"인게임누적곱배수",ChapterTable!$S:$T,2,0)^D229
    +VLOOKUP(SUBSTITUTE(SUBSTITUTE(F$1,"standard",""),"|Float","")&amp;IF(OR($L229=TRUE,$A229=0,MOD($A229,ChapterTable!$S$20)&lt;&gt;0),"","보스")&amp;"인게임누적합배수",ChapterTable!$S:$T,2,0)*D229)
  )
  )
  )
)</f>
        <v>329.0625</v>
      </c>
      <c r="G229" t="s">
        <v>737</v>
      </c>
      <c r="J229" t="str">
        <f>IF(ISBLANK(I229),"",
IFERROR(VLOOKUP(I229,[1]StringTable!$1:$1048576,MATCH([1]StringTable!$B$1,[1]StringTable!$1:$1,0),0),
IFERROR(VLOOKUP(I229,[1]InApkStringTable!$1:$1048576,MATCH([1]InApkStringTable!$B$1,[1]InApkStringTable!$1:$1,0),0),
"스트링없음")))</f>
        <v/>
      </c>
      <c r="L229" t="b">
        <v>0</v>
      </c>
      <c r="M229" t="s">
        <v>24</v>
      </c>
      <c r="N229" t="str">
        <f>IF(ISBLANK(M229),"",IF(ISERROR(VLOOKUP(M229,MapTable!$A:$A,1,0)),"맵없음",""))</f>
        <v/>
      </c>
      <c r="O229">
        <f t="shared" si="18"/>
        <v>5</v>
      </c>
      <c r="Q229">
        <f t="shared" si="19"/>
        <v>5</v>
      </c>
      <c r="R229" t="b">
        <f t="shared" ca="1" si="17"/>
        <v>0</v>
      </c>
      <c r="T229" t="b">
        <f t="shared" ca="1" si="20"/>
        <v>0</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C229" t="str">
        <f>IF(ISBLANK(AB229),"",IF(ISERROR(VLOOKUP(AB229,[3]DropTable!$A:$A,1,0)),"드랍없음",""))</f>
        <v/>
      </c>
      <c r="AE229" t="str">
        <f>IF(ISBLANK(AD229),"",IF(ISERROR(VLOOKUP(AD229,[3]DropTable!$A:$A,1,0)),"드랍없음",""))</f>
        <v/>
      </c>
      <c r="AH229">
        <v>1.5</v>
      </c>
      <c r="AI229">
        <f t="shared" si="21"/>
        <v>0.2</v>
      </c>
    </row>
    <row r="230" spans="1:35"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OFFSET(E230,-$B230+IF($L230,1,0),0)*IF($B230&gt;OFFSET($B230,1,0),ChapterTable!$S$17,1)*
    (VLOOKUP(SUBSTITUTE(SUBSTITUTE(E$1,"standard",""),"|Float","")&amp;IF(OR($L230=TRUE,$A230=0,MOD($A230,ChapterTable!$S$20)&lt;&gt;0),"","보스")&amp;"인게임누적곱배수",ChapterTable!$S:$T,2,0)^C230
    +VLOOKUP(SUBSTITUTE(SUBSTITUTE(E$1,"standard",""),"|Float","")&amp;IF(OR($L230=TRUE,$A230=0,MOD($A230,ChapterTable!$S$20)&lt;&gt;0),"","보스")&amp;"인게임누적합배수",ChapterTable!$S:$T,2,0)*C230)
  )
  )
  )
)</f>
        <v>1093.5</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(VLOOKUP(SUBSTITUTE(SUBSTITUTE(F$1,"standard",""),"|Float","")&amp;IF(OR($L230=TRUE,$A230=0,MOD($A230,ChapterTable!$S$20)&lt;&gt;0),"","보스")&amp;"인게임누적곱배수",ChapterTable!$S:$T,2,0)^D230
    +VLOOKUP(SUBSTITUTE(SUBSTITUTE(F$1,"standard",""),"|Float","")&amp;IF(OR($L230=TRUE,$A230=0,MOD($A230,ChapterTable!$S$20)&lt;&gt;0),"","보스")&amp;"인게임누적합배수",ChapterTable!$S:$T,2,0)*D230)
  )
  )
  )
)</f>
        <v>329.0625</v>
      </c>
      <c r="G230" t="s">
        <v>737</v>
      </c>
      <c r="J230" t="str">
        <f>IF(ISBLANK(I230),"",
IFERROR(VLOOKUP(I230,[1]StringTable!$1:$1048576,MATCH([1]StringTable!$B$1,[1]StringTable!$1:$1,0),0),
IFERROR(VLOOKUP(I230,[1]InApkStringTable!$1:$1048576,MATCH([1]InApkStringTable!$B$1,[1]InApkStringTable!$1:$1,0),0),
"스트링없음")))</f>
        <v/>
      </c>
      <c r="L230" t="b">
        <v>0</v>
      </c>
      <c r="M230" t="s">
        <v>24</v>
      </c>
      <c r="N230" t="str">
        <f>IF(ISBLANK(M230),"",IF(ISERROR(VLOOKUP(M230,MapTable!$A:$A,1,0)),"맵없음",""))</f>
        <v/>
      </c>
      <c r="O230">
        <f t="shared" si="18"/>
        <v>5</v>
      </c>
      <c r="Q230">
        <f t="shared" si="19"/>
        <v>5</v>
      </c>
      <c r="R230" t="b">
        <f t="shared" ca="1" si="17"/>
        <v>0</v>
      </c>
      <c r="T230" t="b">
        <f t="shared" ca="1" si="20"/>
        <v>0</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C230" t="str">
        <f>IF(ISBLANK(AB230),"",IF(ISERROR(VLOOKUP(AB230,[3]DropTable!$A:$A,1,0)),"드랍없음",""))</f>
        <v/>
      </c>
      <c r="AE230" t="str">
        <f>IF(ISBLANK(AD230),"",IF(ISERROR(VLOOKUP(AD230,[3]DropTable!$A:$A,1,0)),"드랍없음",""))</f>
        <v/>
      </c>
      <c r="AH230">
        <v>1.5</v>
      </c>
      <c r="AI230">
        <f t="shared" si="21"/>
        <v>0.2</v>
      </c>
    </row>
    <row r="231" spans="1:35"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OFFSET(E231,-$B231+IF($L231,1,0),0)*IF($B231&gt;OFFSET($B231,1,0),ChapterTable!$S$17,1)*
    (VLOOKUP(SUBSTITUTE(SUBSTITUTE(E$1,"standard",""),"|Float","")&amp;IF(OR($L231=TRUE,$A231=0,MOD($A231,ChapterTable!$S$20)&lt;&gt;0),"","보스")&amp;"인게임누적곱배수",ChapterTable!$S:$T,2,0)^C231
    +VLOOKUP(SUBSTITUTE(SUBSTITUTE(E$1,"standard",""),"|Float","")&amp;IF(OR($L231=TRUE,$A231=0,MOD($A231,ChapterTable!$S$20)&lt;&gt;0),"","보스")&amp;"인게임누적합배수",ChapterTable!$S:$T,2,0)*C231)
  )
  )
  )
)</f>
        <v>1093.5</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(VLOOKUP(SUBSTITUTE(SUBSTITUTE(F$1,"standard",""),"|Float","")&amp;IF(OR($L231=TRUE,$A231=0,MOD($A231,ChapterTable!$S$20)&lt;&gt;0),"","보스")&amp;"인게임누적곱배수",ChapterTable!$S:$T,2,0)^D231
    +VLOOKUP(SUBSTITUTE(SUBSTITUTE(F$1,"standard",""),"|Float","")&amp;IF(OR($L231=TRUE,$A231=0,MOD($A231,ChapterTable!$S$20)&lt;&gt;0),"","보스")&amp;"인게임누적합배수",ChapterTable!$S:$T,2,0)*D231)
  )
  )
  )
)</f>
        <v>329.0625</v>
      </c>
      <c r="G231" t="s">
        <v>737</v>
      </c>
      <c r="J231" t="str">
        <f>IF(ISBLANK(I231),"",
IFERROR(VLOOKUP(I231,[1]StringTable!$1:$1048576,MATCH([1]StringTable!$B$1,[1]StringTable!$1:$1,0),0),
IFERROR(VLOOKUP(I231,[1]InApkStringTable!$1:$1048576,MATCH([1]InApkStringTable!$B$1,[1]InApkStringTable!$1:$1,0),0),
"스트링없음")))</f>
        <v/>
      </c>
      <c r="L231" t="b">
        <v>0</v>
      </c>
      <c r="M231" t="s">
        <v>24</v>
      </c>
      <c r="N231" t="str">
        <f>IF(ISBLANK(M231),"",IF(ISERROR(VLOOKUP(M231,MapTable!$A:$A,1,0)),"맵없음",""))</f>
        <v/>
      </c>
      <c r="O231">
        <f t="shared" si="18"/>
        <v>11</v>
      </c>
      <c r="Q231">
        <f t="shared" si="19"/>
        <v>11</v>
      </c>
      <c r="R231" t="b">
        <f t="shared" ca="1" si="17"/>
        <v>0</v>
      </c>
      <c r="T231" t="b">
        <f t="shared" ca="1" si="20"/>
        <v>0</v>
      </c>
      <c r="V231" t="str">
        <f>IF(ISBLANK(U231),"",IF(ISERROR(VLOOKUP(U231,MapTable!$A:$A,1,0)),"맵없음",""))</f>
        <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C231" t="str">
        <f>IF(ISBLANK(AB231),"",IF(ISERROR(VLOOKUP(AB231,[3]DropTable!$A:$A,1,0)),"드랍없음",""))</f>
        <v/>
      </c>
      <c r="AE231" t="str">
        <f>IF(ISBLANK(AD231),"",IF(ISERROR(VLOOKUP(AD231,[3]DropTable!$A:$A,1,0)),"드랍없음",""))</f>
        <v/>
      </c>
      <c r="AH231">
        <v>1.5</v>
      </c>
      <c r="AI231">
        <f t="shared" si="21"/>
        <v>0.2</v>
      </c>
    </row>
    <row r="232" spans="1:35"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OFFSET(E232,-$B232+IF($L232,1,0),0)*IF($B232&gt;OFFSET($B232,1,0),ChapterTable!$S$17,1)*
    (VLOOKUP(SUBSTITUTE(SUBSTITUTE(E$1,"standard",""),"|Float","")&amp;IF(OR($L232=TRUE,$A232=0,MOD($A232,ChapterTable!$S$20)&lt;&gt;0),"","보스")&amp;"인게임누적곱배수",ChapterTable!$S:$T,2,0)^C232
    +VLOOKUP(SUBSTITUTE(SUBSTITUTE(E$1,"standard",""),"|Float","")&amp;IF(OR($L232=TRUE,$A232=0,MOD($A232,ChapterTable!$S$20)&lt;&gt;0),"","보스")&amp;"인게임누적합배수",ChapterTable!$S:$T,2,0)*C232)
  )
  )
  )
)</f>
        <v>1215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(VLOOKUP(SUBSTITUTE(SUBSTITUTE(F$1,"standard",""),"|Float","")&amp;IF(OR($L232=TRUE,$A232=0,MOD($A232,ChapterTable!$S$20)&lt;&gt;0),"","보스")&amp;"인게임누적곱배수",ChapterTable!$S:$T,2,0)^D232
    +VLOOKUP(SUBSTITUTE(SUBSTITUTE(F$1,"standard",""),"|Float","")&amp;IF(OR($L232=TRUE,$A232=0,MOD($A232,ChapterTable!$S$20)&lt;&gt;0),"","보스")&amp;"인게임누적합배수",ChapterTable!$S:$T,2,0)*D232)
  )
  )
  )
)</f>
        <v>329.0625</v>
      </c>
      <c r="G232" t="s">
        <v>737</v>
      </c>
      <c r="J232" t="str">
        <f>IF(ISBLANK(I232),"",
IFERROR(VLOOKUP(I232,[1]StringTable!$1:$1048576,MATCH([1]StringTable!$B$1,[1]StringTable!$1:$1,0),0),
IFERROR(VLOOKUP(I232,[1]InApkStringTable!$1:$1048576,MATCH([1]InApkStringTable!$B$1,[1]InApkStringTable!$1:$1,0),0),
"스트링없음")))</f>
        <v/>
      </c>
      <c r="L232" t="b">
        <v>0</v>
      </c>
      <c r="M232" t="s">
        <v>24</v>
      </c>
      <c r="N232" t="str">
        <f>IF(ISBLANK(M232),"",IF(ISERROR(VLOOKUP(M232,MapTable!$A:$A,1,0)),"맵없음",""))</f>
        <v/>
      </c>
      <c r="O232">
        <f t="shared" si="18"/>
        <v>5</v>
      </c>
      <c r="Q232">
        <f t="shared" si="19"/>
        <v>5</v>
      </c>
      <c r="R232" t="b">
        <f t="shared" ca="1" si="17"/>
        <v>0</v>
      </c>
      <c r="T232" t="b">
        <f t="shared" ca="1" si="20"/>
        <v>0</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C232" t="str">
        <f>IF(ISBLANK(AB232),"",IF(ISERROR(VLOOKUP(AB232,[3]DropTable!$A:$A,1,0)),"드랍없음",""))</f>
        <v/>
      </c>
      <c r="AE232" t="str">
        <f>IF(ISBLANK(AD232),"",IF(ISERROR(VLOOKUP(AD232,[3]DropTable!$A:$A,1,0)),"드랍없음",""))</f>
        <v/>
      </c>
      <c r="AH232">
        <v>1.5</v>
      </c>
      <c r="AI232">
        <f t="shared" si="21"/>
        <v>0.2</v>
      </c>
    </row>
    <row r="233" spans="1:35"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OFFSET(E233,-$B233+IF($L233,1,0),0)*IF($B233&gt;OFFSET($B233,1,0),ChapterTable!$S$17,1)*
    (VLOOKUP(SUBSTITUTE(SUBSTITUTE(E$1,"standard",""),"|Float","")&amp;IF(OR($L233=TRUE,$A233=0,MOD($A233,ChapterTable!$S$20)&lt;&gt;0),"","보스")&amp;"인게임누적곱배수",ChapterTable!$S:$T,2,0)^C233
    +VLOOKUP(SUBSTITUTE(SUBSTITUTE(E$1,"standard",""),"|Float","")&amp;IF(OR($L233=TRUE,$A233=0,MOD($A233,ChapterTable!$S$20)&lt;&gt;0),"","보스")&amp;"인게임누적합배수",ChapterTable!$S:$T,2,0)*C233)
  )
  )
  )
)</f>
        <v>1215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(VLOOKUP(SUBSTITUTE(SUBSTITUTE(F$1,"standard",""),"|Float","")&amp;IF(OR($L233=TRUE,$A233=0,MOD($A233,ChapterTable!$S$20)&lt;&gt;0),"","보스")&amp;"인게임누적곱배수",ChapterTable!$S:$T,2,0)^D233
    +VLOOKUP(SUBSTITUTE(SUBSTITUTE(F$1,"standard",""),"|Float","")&amp;IF(OR($L233=TRUE,$A233=0,MOD($A233,ChapterTable!$S$20)&lt;&gt;0),"","보스")&amp;"인게임누적합배수",ChapterTable!$S:$T,2,0)*D233)
  )
  )
  )
)</f>
        <v>329.0625</v>
      </c>
      <c r="G233" t="s">
        <v>737</v>
      </c>
      <c r="J233" t="str">
        <f>IF(ISBLANK(I233),"",
IFERROR(VLOOKUP(I233,[1]StringTable!$1:$1048576,MATCH([1]StringTable!$B$1,[1]StringTable!$1:$1,0),0),
IFERROR(VLOOKUP(I233,[1]InApkStringTable!$1:$1048576,MATCH([1]InApkStringTable!$B$1,[1]InApkStringTable!$1:$1,0),0),
"스트링없음")))</f>
        <v/>
      </c>
      <c r="L233" t="b">
        <v>0</v>
      </c>
      <c r="M233" t="s">
        <v>24</v>
      </c>
      <c r="N233" t="str">
        <f>IF(ISBLANK(M233),"",IF(ISERROR(VLOOKUP(M233,MapTable!$A:$A,1,0)),"맵없음",""))</f>
        <v/>
      </c>
      <c r="O233">
        <f t="shared" si="18"/>
        <v>5</v>
      </c>
      <c r="Q233">
        <f t="shared" si="19"/>
        <v>5</v>
      </c>
      <c r="R233" t="b">
        <f t="shared" ca="1" si="17"/>
        <v>0</v>
      </c>
      <c r="T233" t="b">
        <f t="shared" ca="1" si="20"/>
        <v>0</v>
      </c>
      <c r="V233" t="str">
        <f>IF(ISBLANK(U233),"",IF(ISERROR(VLOOKUP(U233,MapTable!$A:$A,1,0)),"맵없음",""))</f>
        <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
      </c>
      <c r="AC233" t="str">
        <f>IF(ISBLANK(AB233),"",IF(ISERROR(VLOOKUP(AB233,[3]DropTable!$A:$A,1,0)),"드랍없음",""))</f>
        <v/>
      </c>
      <c r="AE233" t="str">
        <f>IF(ISBLANK(AD233),"",IF(ISERROR(VLOOKUP(AD233,[3]DropTable!$A:$A,1,0)),"드랍없음",""))</f>
        <v/>
      </c>
      <c r="AH233">
        <v>1.5</v>
      </c>
      <c r="AI233">
        <f t="shared" si="21"/>
        <v>0.2</v>
      </c>
    </row>
    <row r="234" spans="1:35"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OFFSET(E234,-$B234+IF($L234,1,0),0)*IF($B234&gt;OFFSET($B234,1,0),ChapterTable!$S$17,1)*
    (VLOOKUP(SUBSTITUTE(SUBSTITUTE(E$1,"standard",""),"|Float","")&amp;IF(OR($L234=TRUE,$A234=0,MOD($A234,ChapterTable!$S$20)&lt;&gt;0),"","보스")&amp;"인게임누적곱배수",ChapterTable!$S:$T,2,0)^C234
    +VLOOKUP(SUBSTITUTE(SUBSTITUTE(E$1,"standard",""),"|Float","")&amp;IF(OR($L234=TRUE,$A234=0,MOD($A234,ChapterTable!$S$20)&lt;&gt;0),"","보스")&amp;"인게임누적합배수",ChapterTable!$S:$T,2,0)*C234)
  )
  )
  )
)</f>
        <v>1215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(VLOOKUP(SUBSTITUTE(SUBSTITUTE(F$1,"standard",""),"|Float","")&amp;IF(OR($L234=TRUE,$A234=0,MOD($A234,ChapterTable!$S$20)&lt;&gt;0),"","보스")&amp;"인게임누적곱배수",ChapterTable!$S:$T,2,0)^D234
    +VLOOKUP(SUBSTITUTE(SUBSTITUTE(F$1,"standard",""),"|Float","")&amp;IF(OR($L234=TRUE,$A234=0,MOD($A234,ChapterTable!$S$20)&lt;&gt;0),"","보스")&amp;"인게임누적합배수",ChapterTable!$S:$T,2,0)*D234)
  )
  )
  )
)</f>
        <v>329.0625</v>
      </c>
      <c r="G234" t="s">
        <v>737</v>
      </c>
      <c r="J234" t="str">
        <f>IF(ISBLANK(I234),"",
IFERROR(VLOOKUP(I234,[1]StringTable!$1:$1048576,MATCH([1]StringTable!$B$1,[1]StringTable!$1:$1,0),0),
IFERROR(VLOOKUP(I234,[1]InApkStringTable!$1:$1048576,MATCH([1]InApkStringTable!$B$1,[1]InApkStringTable!$1:$1,0),0),
"스트링없음")))</f>
        <v/>
      </c>
      <c r="L234" t="b">
        <v>0</v>
      </c>
      <c r="M234" t="s">
        <v>24</v>
      </c>
      <c r="N234" t="str">
        <f>IF(ISBLANK(M234),"",IF(ISERROR(VLOOKUP(M234,MapTable!$A:$A,1,0)),"맵없음",""))</f>
        <v/>
      </c>
      <c r="O234">
        <f t="shared" si="18"/>
        <v>5</v>
      </c>
      <c r="Q234">
        <f t="shared" si="19"/>
        <v>5</v>
      </c>
      <c r="R234" t="b">
        <f t="shared" ca="1" si="17"/>
        <v>0</v>
      </c>
      <c r="T234" t="b">
        <f t="shared" ca="1" si="20"/>
        <v>0</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C234" t="str">
        <f>IF(ISBLANK(AB234),"",IF(ISERROR(VLOOKUP(AB234,[3]DropTable!$A:$A,1,0)),"드랍없음",""))</f>
        <v/>
      </c>
      <c r="AE234" t="str">
        <f>IF(ISBLANK(AD234),"",IF(ISERROR(VLOOKUP(AD234,[3]DropTable!$A:$A,1,0)),"드랍없음",""))</f>
        <v/>
      </c>
      <c r="AH234">
        <v>1.5</v>
      </c>
      <c r="AI234">
        <f t="shared" si="21"/>
        <v>0.2</v>
      </c>
    </row>
    <row r="235" spans="1:35"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OFFSET(E235,-$B235+IF($L235,1,0),0)*IF($B235&gt;OFFSET($B235,1,0),ChapterTable!$S$17,1)*
    (VLOOKUP(SUBSTITUTE(SUBSTITUTE(E$1,"standard",""),"|Float","")&amp;IF(OR($L235=TRUE,$A235=0,MOD($A235,ChapterTable!$S$20)&lt;&gt;0),"","보스")&amp;"인게임누적곱배수",ChapterTable!$S:$T,2,0)^C235
    +VLOOKUP(SUBSTITUTE(SUBSTITUTE(E$1,"standard",""),"|Float","")&amp;IF(OR($L235=TRUE,$A235=0,MOD($A235,ChapterTable!$S$20)&lt;&gt;0),"","보스")&amp;"인게임누적합배수",ChapterTable!$S:$T,2,0)*C235)
  )
  )
  )
)</f>
        <v>1215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(VLOOKUP(SUBSTITUTE(SUBSTITUTE(F$1,"standard",""),"|Float","")&amp;IF(OR($L235=TRUE,$A235=0,MOD($A235,ChapterTable!$S$20)&lt;&gt;0),"","보스")&amp;"인게임누적곱배수",ChapterTable!$S:$T,2,0)^D235
    +VLOOKUP(SUBSTITUTE(SUBSTITUTE(F$1,"standard",""),"|Float","")&amp;IF(OR($L235=TRUE,$A235=0,MOD($A235,ChapterTable!$S$20)&lt;&gt;0),"","보스")&amp;"인게임누적합배수",ChapterTable!$S:$T,2,0)*D235)
  )
  )
  )
)</f>
        <v>329.0625</v>
      </c>
      <c r="G235" t="s">
        <v>737</v>
      </c>
      <c r="J235" t="str">
        <f>IF(ISBLANK(I235),"",
IFERROR(VLOOKUP(I235,[1]StringTable!$1:$1048576,MATCH([1]StringTable!$B$1,[1]StringTable!$1:$1,0),0),
IFERROR(VLOOKUP(I235,[1]InApkStringTable!$1:$1048576,MATCH([1]InApkStringTable!$B$1,[1]InApkStringTable!$1:$1,0),0),
"스트링없음")))</f>
        <v/>
      </c>
      <c r="L235" t="b">
        <v>0</v>
      </c>
      <c r="M235" t="s">
        <v>24</v>
      </c>
      <c r="N235" t="str">
        <f>IF(ISBLANK(M235),"",IF(ISERROR(VLOOKUP(M235,MapTable!$A:$A,1,0)),"맵없음",""))</f>
        <v/>
      </c>
      <c r="O235">
        <f t="shared" si="18"/>
        <v>95</v>
      </c>
      <c r="Q235">
        <f t="shared" si="19"/>
        <v>95</v>
      </c>
      <c r="R235" t="b">
        <f t="shared" ca="1" si="17"/>
        <v>1</v>
      </c>
      <c r="T235" t="b">
        <f t="shared" ca="1" si="20"/>
        <v>1</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C235" t="str">
        <f>IF(ISBLANK(AB235),"",IF(ISERROR(VLOOKUP(AB235,[3]DropTable!$A:$A,1,0)),"드랍없음",""))</f>
        <v/>
      </c>
      <c r="AE235" t="str">
        <f>IF(ISBLANK(AD235),"",IF(ISERROR(VLOOKUP(AD235,[3]DropTable!$A:$A,1,0)),"드랍없음",""))</f>
        <v/>
      </c>
      <c r="AH235">
        <v>1.5</v>
      </c>
      <c r="AI235">
        <f t="shared" si="21"/>
        <v>0.2</v>
      </c>
    </row>
    <row r="236" spans="1:35"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
  )
  )
  )
)</f>
        <v>1458</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(VLOOKUP(SUBSTITUTE(SUBSTITUTE(F$1,"standard",""),"|Float","")&amp;IF(OR($L236=TRUE,$A236=0,MOD($A236,ChapterTable!$S$20)&lt;&gt;0),"","보스")&amp;"인게임누적곱배수",ChapterTable!$S:$T,2,0)^D236
    +VLOOKUP(SUBSTITUTE(SUBSTITUTE(F$1,"standard",""),"|Float","")&amp;IF(OR($L236=TRUE,$A236=0,MOD($A236,ChapterTable!$S$20)&lt;&gt;0),"","보스")&amp;"인게임누적합배수",ChapterTable!$S:$T,2,0)*D236)
  )
  )
  )
)</f>
        <v>329.0625</v>
      </c>
      <c r="G236" t="s">
        <v>737</v>
      </c>
      <c r="J236" t="str">
        <f>IF(ISBLANK(I236),"",
IFERROR(VLOOKUP(I236,[1]StringTable!$1:$1048576,MATCH([1]StringTable!$B$1,[1]StringTable!$1:$1,0),0),
IFERROR(VLOOKUP(I236,[1]InApkStringTable!$1:$1048576,MATCH([1]InApkStringTable!$B$1,[1]InApkStringTable!$1:$1,0),0),
"스트링없음")))</f>
        <v/>
      </c>
      <c r="L236" t="b">
        <v>0</v>
      </c>
      <c r="M236" t="s">
        <v>24</v>
      </c>
      <c r="N236" t="str">
        <f>IF(ISBLANK(M236),"",IF(ISERROR(VLOOKUP(M236,MapTable!$A:$A,1,0)),"맵없음",""))</f>
        <v/>
      </c>
      <c r="O236">
        <f t="shared" si="18"/>
        <v>21</v>
      </c>
      <c r="Q236">
        <f t="shared" si="19"/>
        <v>21</v>
      </c>
      <c r="R236" t="b">
        <f t="shared" ca="1" si="17"/>
        <v>0</v>
      </c>
      <c r="T236" t="b">
        <f t="shared" ca="1" si="20"/>
        <v>0</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C236" t="str">
        <f>IF(ISBLANK(AB236),"",IF(ISERROR(VLOOKUP(AB236,[3]DropTable!$A:$A,1,0)),"드랍없음",""))</f>
        <v/>
      </c>
      <c r="AE236" t="str">
        <f>IF(ISBLANK(AD236),"",IF(ISERROR(VLOOKUP(AD236,[3]DropTable!$A:$A,1,0)),"드랍없음",""))</f>
        <v/>
      </c>
      <c r="AH236">
        <v>1.5</v>
      </c>
      <c r="AI236">
        <f t="shared" si="21"/>
        <v>0.2</v>
      </c>
    </row>
    <row r="237" spans="1:35"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OFFSET(E237,-$B237+IF($L237,1,0),0)*IF($B237&gt;OFFSET($B237,1,0),ChapterTable!$S$17,1)*
    (VLOOKUP(SUBSTITUTE(SUBSTITUTE(E$1,"standard",""),"|Float","")&amp;IF(OR($L237=TRUE,$A237=0,MOD($A237,ChapterTable!$S$20)&lt;&gt;0),"","보스")&amp;"인게임누적곱배수",ChapterTable!$S:$T,2,0)^C237
    +VLOOKUP(SUBSTITUTE(SUBSTITUTE(E$1,"standard",""),"|Float","")&amp;IF(OR($L237=TRUE,$A237=0,MOD($A237,ChapterTable!$S$20)&lt;&gt;0),"","보스")&amp;"인게임누적합배수",ChapterTable!$S:$T,2,0)*C237)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(VLOOKUP(SUBSTITUTE(SUBSTITUTE(F$1,"standard",""),"|Float","")&amp;IF(OR($L237=TRUE,$A237=0,MOD($A237,ChapterTable!$S$20)&lt;&gt;0),"","보스")&amp;"인게임누적곱배수",ChapterTable!$S:$T,2,0)^D237
    +VLOOKUP(SUBSTITUTE(SUBSTITUTE(F$1,"standard",""),"|Float","")&amp;IF(OR($L237=TRUE,$A237=0,MOD($A237,ChapterTable!$S$20)&lt;&gt;0),"","보스")&amp;"인게임누적합배수",ChapterTable!$S:$T,2,0)*D237)
  )
  )
  )
)</f>
        <v>379.6875</v>
      </c>
      <c r="G237" t="s">
        <v>737</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18"/>
        <v>0</v>
      </c>
      <c r="Q237">
        <f t="shared" si="19"/>
        <v>0</v>
      </c>
      <c r="R237" t="b">
        <f t="shared" ca="1" si="17"/>
        <v>0</v>
      </c>
      <c r="T237" t="b">
        <f t="shared" ca="1" si="20"/>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H237">
        <v>1.5</v>
      </c>
      <c r="AI237">
        <f t="shared" si="21"/>
        <v>0</v>
      </c>
    </row>
    <row r="238" spans="1:35"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OFFSET(E238,-$B238+IF($L238,1,0),0)*IF($B238&gt;OFFSET($B238,1,0),ChapterTable!$S$17,1)*
    (VLOOKUP(SUBSTITUTE(SUBSTITUTE(E$1,"standard",""),"|Float","")&amp;IF(OR($L238=TRUE,$A238=0,MOD($A238,ChapterTable!$S$20)&lt;&gt;0),"","보스")&amp;"인게임누적곱배수",ChapterTable!$S:$T,2,0)^C238
    +VLOOKUP(SUBSTITUTE(SUBSTITUTE(E$1,"standard",""),"|Float","")&amp;IF(OR($L238=TRUE,$A238=0,MOD($A238,ChapterTable!$S$20)&lt;&gt;0),"","보스")&amp;"인게임누적합배수",ChapterTable!$S:$T,2,0)*C238)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(VLOOKUP(SUBSTITUTE(SUBSTITUTE(F$1,"standard",""),"|Float","")&amp;IF(OR($L238=TRUE,$A238=0,MOD($A238,ChapterTable!$S$20)&lt;&gt;0),"","보스")&amp;"인게임누적곱배수",ChapterTable!$S:$T,2,0)^D238
    +VLOOKUP(SUBSTITUTE(SUBSTITUTE(F$1,"standard",""),"|Float","")&amp;IF(OR($L238=TRUE,$A238=0,MOD($A238,ChapterTable!$S$20)&lt;&gt;0),"","보스")&amp;"인게임누적합배수",ChapterTable!$S:$T,2,0)*D238)
  )
  )
  )
)</f>
        <v>379.6875</v>
      </c>
      <c r="G238" t="s">
        <v>737</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18"/>
        <v>1</v>
      </c>
      <c r="Q238">
        <f t="shared" si="19"/>
        <v>1</v>
      </c>
      <c r="R238" t="b">
        <f t="shared" ca="1" si="17"/>
        <v>0</v>
      </c>
      <c r="T238" t="b">
        <f t="shared" ca="1" si="20"/>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H238">
        <v>1.5</v>
      </c>
      <c r="AI238">
        <f t="shared" si="21"/>
        <v>1</v>
      </c>
    </row>
    <row r="239" spans="1:35"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OFFSET(E239,-$B239+IF($L239,1,0),0)*IF($B239&gt;OFFSET($B239,1,0),ChapterTable!$S$17,1)*
    (VLOOKUP(SUBSTITUTE(SUBSTITUTE(E$1,"standard",""),"|Float","")&amp;IF(OR($L239=TRUE,$A239=0,MOD($A239,ChapterTable!$S$20)&lt;&gt;0),"","보스")&amp;"인게임누적곱배수",ChapterTable!$S:$T,2,0)^C239
    +VLOOKUP(SUBSTITUTE(SUBSTITUTE(E$1,"standard",""),"|Float","")&amp;IF(OR($L239=TRUE,$A239=0,MOD($A239,ChapterTable!$S$20)&lt;&gt;0),"","보스")&amp;"인게임누적합배수",ChapterTable!$S:$T,2,0)*C239)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(VLOOKUP(SUBSTITUTE(SUBSTITUTE(F$1,"standard",""),"|Float","")&amp;IF(OR($L239=TRUE,$A239=0,MOD($A239,ChapterTable!$S$20)&lt;&gt;0),"","보스")&amp;"인게임누적곱배수",ChapterTable!$S:$T,2,0)^D239
    +VLOOKUP(SUBSTITUTE(SUBSTITUTE(F$1,"standard",""),"|Float","")&amp;IF(OR($L239=TRUE,$A239=0,MOD($A239,ChapterTable!$S$20)&lt;&gt;0),"","보스")&amp;"인게임누적합배수",ChapterTable!$S:$T,2,0)*D239)
  )
  )
  )
)</f>
        <v>379.6875</v>
      </c>
      <c r="G239" t="s">
        <v>737</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18"/>
        <v>1</v>
      </c>
      <c r="Q239">
        <f t="shared" si="19"/>
        <v>1</v>
      </c>
      <c r="R239" t="b">
        <f t="shared" ca="1" si="17"/>
        <v>0</v>
      </c>
      <c r="T239" t="b">
        <f t="shared" ca="1" si="20"/>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H239">
        <v>1.5</v>
      </c>
      <c r="AI239">
        <f t="shared" si="21"/>
        <v>1</v>
      </c>
    </row>
    <row r="240" spans="1:35"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OFFSET(E240,-$B240+IF($L240,1,0),0)*IF($B240&gt;OFFSET($B240,1,0),ChapterTable!$S$17,1)*
    (VLOOKUP(SUBSTITUTE(SUBSTITUTE(E$1,"standard",""),"|Float","")&amp;IF(OR($L240=TRUE,$A240=0,MOD($A240,ChapterTable!$S$20)&lt;&gt;0),"","보스")&amp;"인게임누적곱배수",ChapterTable!$S:$T,2,0)^C240
    +VLOOKUP(SUBSTITUTE(SUBSTITUTE(E$1,"standard",""),"|Float","")&amp;IF(OR($L240=TRUE,$A240=0,MOD($A240,ChapterTable!$S$20)&lt;&gt;0),"","보스")&amp;"인게임누적합배수",ChapterTable!$S:$T,2,0)*C240)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(VLOOKUP(SUBSTITUTE(SUBSTITUTE(F$1,"standard",""),"|Float","")&amp;IF(OR($L240=TRUE,$A240=0,MOD($A240,ChapterTable!$S$20)&lt;&gt;0),"","보스")&amp;"인게임누적곱배수",ChapterTable!$S:$T,2,0)^D240
    +VLOOKUP(SUBSTITUTE(SUBSTITUTE(F$1,"standard",""),"|Float","")&amp;IF(OR($L240=TRUE,$A240=0,MOD($A240,ChapterTable!$S$20)&lt;&gt;0),"","보스")&amp;"인게임누적합배수",ChapterTable!$S:$T,2,0)*D240)
  )
  )
  )
)</f>
        <v>379.6875</v>
      </c>
      <c r="G240" t="s">
        <v>737</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18"/>
        <v>1</v>
      </c>
      <c r="Q240">
        <f t="shared" si="19"/>
        <v>1</v>
      </c>
      <c r="R240" t="b">
        <f t="shared" ca="1" si="17"/>
        <v>0</v>
      </c>
      <c r="T240" t="b">
        <f t="shared" ca="1" si="20"/>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H240">
        <v>1.5</v>
      </c>
      <c r="AI240">
        <f t="shared" si="21"/>
        <v>1</v>
      </c>
    </row>
    <row r="241" spans="1:35"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OFFSET(E241,-$B241+IF($L241,1,0),0)*IF($B241&gt;OFFSET($B241,1,0),ChapterTable!$S$17,1)*
    (VLOOKUP(SUBSTITUTE(SUBSTITUTE(E$1,"standard",""),"|Float","")&amp;IF(OR($L241=TRUE,$A241=0,MOD($A241,ChapterTable!$S$20)&lt;&gt;0),"","보스")&amp;"인게임누적곱배수",ChapterTable!$S:$T,2,0)^C241
    +VLOOKUP(SUBSTITUTE(SUBSTITUTE(E$1,"standard",""),"|Float","")&amp;IF(OR($L241=TRUE,$A241=0,MOD($A241,ChapterTable!$S$20)&lt;&gt;0),"","보스")&amp;"인게임누적합배수",ChapterTable!$S:$T,2,0)*C241)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(VLOOKUP(SUBSTITUTE(SUBSTITUTE(F$1,"standard",""),"|Float","")&amp;IF(OR($L241=TRUE,$A241=0,MOD($A241,ChapterTable!$S$20)&lt;&gt;0),"","보스")&amp;"인게임누적곱배수",ChapterTable!$S:$T,2,0)^D241
    +VLOOKUP(SUBSTITUTE(SUBSTITUTE(F$1,"standard",""),"|Float","")&amp;IF(OR($L241=TRUE,$A241=0,MOD($A241,ChapterTable!$S$20)&lt;&gt;0),"","보스")&amp;"인게임누적합배수",ChapterTable!$S:$T,2,0)*D241)
  )
  )
  )
)</f>
        <v>379.6875</v>
      </c>
      <c r="G241" t="s">
        <v>737</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18"/>
        <v>1</v>
      </c>
      <c r="Q241">
        <f t="shared" si="19"/>
        <v>1</v>
      </c>
      <c r="R241" t="b">
        <f t="shared" ca="1" si="17"/>
        <v>0</v>
      </c>
      <c r="T241" t="b">
        <f t="shared" ca="1" si="20"/>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H241">
        <v>1.5</v>
      </c>
      <c r="AI241">
        <f t="shared" si="21"/>
        <v>1</v>
      </c>
    </row>
    <row r="242" spans="1:35"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OFFSET(E242,-$B242+IF($L242,1,0),0)*IF($B242&gt;OFFSET($B242,1,0),ChapterTable!$S$17,1)*
    (VLOOKUP(SUBSTITUTE(SUBSTITUTE(E$1,"standard",""),"|Float","")&amp;IF(OR($L242=TRUE,$A242=0,MOD($A242,ChapterTable!$S$20)&lt;&gt;0),"","보스")&amp;"인게임누적곱배수",ChapterTable!$S:$T,2,0)^C242
    +VLOOKUP(SUBSTITUTE(SUBSTITUTE(E$1,"standard",""),"|Float","")&amp;IF(OR($L242=TRUE,$A242=0,MOD($A242,ChapterTable!$S$20)&lt;&gt;0),"","보스")&amp;"인게임누적합배수",ChapterTable!$S:$T,2,0)*C242)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(VLOOKUP(SUBSTITUTE(SUBSTITUTE(F$1,"standard",""),"|Float","")&amp;IF(OR($L242=TRUE,$A242=0,MOD($A242,ChapterTable!$S$20)&lt;&gt;0),"","보스")&amp;"인게임누적곱배수",ChapterTable!$S:$T,2,0)^D242
    +VLOOKUP(SUBSTITUTE(SUBSTITUTE(F$1,"standard",""),"|Float","")&amp;IF(OR($L242=TRUE,$A242=0,MOD($A242,ChapterTable!$S$20)&lt;&gt;0),"","보스")&amp;"인게임누적합배수",ChapterTable!$S:$T,2,0)*D242)
  )
  )
  )
)</f>
        <v>379.6875</v>
      </c>
      <c r="G242" t="s">
        <v>737</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18"/>
        <v>11</v>
      </c>
      <c r="Q242">
        <f t="shared" si="19"/>
        <v>11</v>
      </c>
      <c r="R242" t="b">
        <f t="shared" ca="1" si="17"/>
        <v>0</v>
      </c>
      <c r="T242" t="b">
        <f t="shared" ca="1" si="20"/>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H242">
        <v>1.5</v>
      </c>
      <c r="AI242">
        <f t="shared" si="21"/>
        <v>1</v>
      </c>
    </row>
    <row r="243" spans="1:35"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OFFSET(E243,-$B243+IF($L243,1,0),0)*IF($B243&gt;OFFSET($B243,1,0),ChapterTable!$S$17,1)*
    (VLOOKUP(SUBSTITUTE(SUBSTITUTE(E$1,"standard",""),"|Float","")&amp;IF(OR($L243=TRUE,$A243=0,MOD($A243,ChapterTable!$S$20)&lt;&gt;0),"","보스")&amp;"인게임누적곱배수",ChapterTable!$S:$T,2,0)^C243
    +VLOOKUP(SUBSTITUTE(SUBSTITUTE(E$1,"standard",""),"|Float","")&amp;IF(OR($L243=TRUE,$A243=0,MOD($A243,ChapterTable!$S$20)&lt;&gt;0),"","보스")&amp;"인게임누적합배수",ChapterTable!$S:$T,2,0)*C243)
  )
  )
  )
)</f>
        <v>1093.5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(VLOOKUP(SUBSTITUTE(SUBSTITUTE(F$1,"standard",""),"|Float","")&amp;IF(OR($L243=TRUE,$A243=0,MOD($A243,ChapterTable!$S$20)&lt;&gt;0),"","보스")&amp;"인게임누적곱배수",ChapterTable!$S:$T,2,0)^D243
    +VLOOKUP(SUBSTITUTE(SUBSTITUTE(F$1,"standard",""),"|Float","")&amp;IF(OR($L243=TRUE,$A243=0,MOD($A243,ChapterTable!$S$20)&lt;&gt;0),"","보스")&amp;"인게임누적합배수",ChapterTable!$S:$T,2,0)*D243)
  )
  )
  )
)</f>
        <v>379.6875</v>
      </c>
      <c r="G243" t="s">
        <v>737</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18"/>
        <v>1</v>
      </c>
      <c r="Q243">
        <f t="shared" si="19"/>
        <v>1</v>
      </c>
      <c r="R243" t="b">
        <f t="shared" ca="1" si="17"/>
        <v>0</v>
      </c>
      <c r="T243" t="b">
        <f t="shared" ca="1" si="20"/>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H243">
        <v>1.5</v>
      </c>
      <c r="AI243">
        <f t="shared" si="21"/>
        <v>1</v>
      </c>
    </row>
    <row r="244" spans="1:35"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OFFSET(E244,-$B244+IF($L244,1,0),0)*IF($B244&gt;OFFSET($B244,1,0),ChapterTable!$S$17,1)*
    (VLOOKUP(SUBSTITUTE(SUBSTITUTE(E$1,"standard",""),"|Float","")&amp;IF(OR($L244=TRUE,$A244=0,MOD($A244,ChapterTable!$S$20)&lt;&gt;0),"","보스")&amp;"인게임누적곱배수",ChapterTable!$S:$T,2,0)^C244
    +VLOOKUP(SUBSTITUTE(SUBSTITUTE(E$1,"standard",""),"|Float","")&amp;IF(OR($L244=TRUE,$A244=0,MOD($A244,ChapterTable!$S$20)&lt;&gt;0),"","보스")&amp;"인게임누적합배수",ChapterTable!$S:$T,2,0)*C244)
  )
  )
  )
)</f>
        <v>1093.5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(VLOOKUP(SUBSTITUTE(SUBSTITUTE(F$1,"standard",""),"|Float","")&amp;IF(OR($L244=TRUE,$A244=0,MOD($A244,ChapterTable!$S$20)&lt;&gt;0),"","보스")&amp;"인게임누적곱배수",ChapterTable!$S:$T,2,0)^D244
    +VLOOKUP(SUBSTITUTE(SUBSTITUTE(F$1,"standard",""),"|Float","")&amp;IF(OR($L244=TRUE,$A244=0,MOD($A244,ChapterTable!$S$20)&lt;&gt;0),"","보스")&amp;"인게임누적합배수",ChapterTable!$S:$T,2,0)*D244)
  )
  )
  )
)</f>
        <v>379.6875</v>
      </c>
      <c r="G244" t="s">
        <v>737</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18"/>
        <v>1</v>
      </c>
      <c r="Q244">
        <f t="shared" si="19"/>
        <v>1</v>
      </c>
      <c r="R244" t="b">
        <f t="shared" ca="1" si="17"/>
        <v>0</v>
      </c>
      <c r="T244" t="b">
        <f t="shared" ca="1" si="20"/>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H244">
        <v>1.5</v>
      </c>
      <c r="AI244">
        <f t="shared" si="21"/>
        <v>1</v>
      </c>
    </row>
    <row r="245" spans="1:35"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OFFSET(E245,-$B245+IF($L245,1,0),0)*IF($B245&gt;OFFSET($B245,1,0),ChapterTable!$S$17,1)*
    (VLOOKUP(SUBSTITUTE(SUBSTITUTE(E$1,"standard",""),"|Float","")&amp;IF(OR($L245=TRUE,$A245=0,MOD($A245,ChapterTable!$S$20)&lt;&gt;0),"","보스")&amp;"인게임누적곱배수",ChapterTable!$S:$T,2,0)^C245
    +VLOOKUP(SUBSTITUTE(SUBSTITUTE(E$1,"standard",""),"|Float","")&amp;IF(OR($L245=TRUE,$A245=0,MOD($A245,ChapterTable!$S$20)&lt;&gt;0),"","보스")&amp;"인게임누적합배수",ChapterTable!$S:$T,2,0)*C245)
  )
  )
  )
)</f>
        <v>1093.5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(VLOOKUP(SUBSTITUTE(SUBSTITUTE(F$1,"standard",""),"|Float","")&amp;IF(OR($L245=TRUE,$A245=0,MOD($A245,ChapterTable!$S$20)&lt;&gt;0),"","보스")&amp;"인게임누적곱배수",ChapterTable!$S:$T,2,0)^D245
    +VLOOKUP(SUBSTITUTE(SUBSTITUTE(F$1,"standard",""),"|Float","")&amp;IF(OR($L245=TRUE,$A245=0,MOD($A245,ChapterTable!$S$20)&lt;&gt;0),"","보스")&amp;"인게임누적합배수",ChapterTable!$S:$T,2,0)*D245)
  )
  )
  )
)</f>
        <v>379.6875</v>
      </c>
      <c r="G245" t="s">
        <v>737</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18"/>
        <v>1</v>
      </c>
      <c r="Q245">
        <f t="shared" si="19"/>
        <v>1</v>
      </c>
      <c r="R245" t="b">
        <f t="shared" ca="1" si="17"/>
        <v>0</v>
      </c>
      <c r="T245" t="b">
        <f t="shared" ca="1" si="20"/>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H245">
        <v>1.5</v>
      </c>
      <c r="AI245">
        <f t="shared" si="21"/>
        <v>1</v>
      </c>
    </row>
    <row r="246" spans="1:35"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OFFSET(E246,-$B246+IF($L246,1,0),0)*IF($B246&gt;OFFSET($B246,1,0),ChapterTable!$S$17,1)*
    (VLOOKUP(SUBSTITUTE(SUBSTITUTE(E$1,"standard",""),"|Float","")&amp;IF(OR($L246=TRUE,$A246=0,MOD($A246,ChapterTable!$S$20)&lt;&gt;0),"","보스")&amp;"인게임누적곱배수",ChapterTable!$S:$T,2,0)^C246
    +VLOOKUP(SUBSTITUTE(SUBSTITUTE(E$1,"standard",""),"|Float","")&amp;IF(OR($L246=TRUE,$A246=0,MOD($A246,ChapterTable!$S$20)&lt;&gt;0),"","보스")&amp;"인게임누적합배수",ChapterTable!$S:$T,2,0)*C246)
  )
  )
  )
)</f>
        <v>1093.5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(VLOOKUP(SUBSTITUTE(SUBSTITUTE(F$1,"standard",""),"|Float","")&amp;IF(OR($L246=TRUE,$A246=0,MOD($A246,ChapterTable!$S$20)&lt;&gt;0),"","보스")&amp;"인게임누적곱배수",ChapterTable!$S:$T,2,0)^D246
    +VLOOKUP(SUBSTITUTE(SUBSTITUTE(F$1,"standard",""),"|Float","")&amp;IF(OR($L246=TRUE,$A246=0,MOD($A246,ChapterTable!$S$20)&lt;&gt;0),"","보스")&amp;"인게임누적합배수",ChapterTable!$S:$T,2,0)*D246)
  )
  )
  )
)</f>
        <v>379.6875</v>
      </c>
      <c r="G246" t="s">
        <v>737</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18"/>
        <v>91</v>
      </c>
      <c r="Q246">
        <f t="shared" si="19"/>
        <v>91</v>
      </c>
      <c r="R246" t="b">
        <f t="shared" ca="1" si="17"/>
        <v>1</v>
      </c>
      <c r="T246" t="b">
        <f t="shared" ca="1" si="20"/>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H246">
        <v>1.5</v>
      </c>
      <c r="AI246">
        <f t="shared" si="21"/>
        <v>1</v>
      </c>
    </row>
    <row r="247" spans="1:35"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OFFSET(E247,-$B247+IF($L247,1,0),0)*IF($B247&gt;OFFSET($B247,1,0),ChapterTable!$S$17,1)*
    (VLOOKUP(SUBSTITUTE(SUBSTITUTE(E$1,"standard",""),"|Float","")&amp;IF(OR($L247=TRUE,$A247=0,MOD($A247,ChapterTable!$S$20)&lt;&gt;0),"","보스")&amp;"인게임누적곱배수",ChapterTable!$S:$T,2,0)^C247
    +VLOOKUP(SUBSTITUTE(SUBSTITUTE(E$1,"standard",""),"|Float","")&amp;IF(OR($L247=TRUE,$A247=0,MOD($A247,ChapterTable!$S$20)&lt;&gt;0),"","보스")&amp;"인게임누적합배수",ChapterTable!$S:$T,2,0)*C247)
  )
  )
  )
)</f>
        <v>1093.5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(VLOOKUP(SUBSTITUTE(SUBSTITUTE(F$1,"standard",""),"|Float","")&amp;IF(OR($L247=TRUE,$A247=0,MOD($A247,ChapterTable!$S$20)&lt;&gt;0),"","보스")&amp;"인게임누적곱배수",ChapterTable!$S:$T,2,0)^D247
    +VLOOKUP(SUBSTITUTE(SUBSTITUTE(F$1,"standard",""),"|Float","")&amp;IF(OR($L247=TRUE,$A247=0,MOD($A247,ChapterTable!$S$20)&lt;&gt;0),"","보스")&amp;"인게임누적합배수",ChapterTable!$S:$T,2,0)*D247)
  )
  )
  )
)</f>
        <v>379.6875</v>
      </c>
      <c r="G247" t="s">
        <v>737</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18"/>
        <v>21</v>
      </c>
      <c r="Q247">
        <f t="shared" si="19"/>
        <v>21</v>
      </c>
      <c r="R247" t="b">
        <f t="shared" ca="1" si="17"/>
        <v>0</v>
      </c>
      <c r="T247" t="b">
        <f t="shared" ca="1" si="20"/>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H247">
        <v>1.5</v>
      </c>
      <c r="AI247">
        <f t="shared" si="21"/>
        <v>1</v>
      </c>
    </row>
    <row r="248" spans="1:35"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OFFSET(E248,-$B248+IF($L248,1,0),0)*IF($B248&gt;OFFSET($B248,1,0),ChapterTable!$S$17,1)*
    (VLOOKUP(SUBSTITUTE(SUBSTITUTE(E$1,"standard",""),"|Float","")&amp;IF(OR($L248=TRUE,$A248=0,MOD($A248,ChapterTable!$S$20)&lt;&gt;0),"","보스")&amp;"인게임누적곱배수",ChapterTable!$S:$T,2,0)^C248
    +VLOOKUP(SUBSTITUTE(SUBSTITUTE(E$1,"standard",""),"|Float","")&amp;IF(OR($L248=TRUE,$A248=0,MOD($A248,ChapterTable!$S$20)&lt;&gt;0),"","보스")&amp;"인게임누적합배수",ChapterTable!$S:$T,2,0)*C248)
  )
  )
  )
)</f>
        <v>1093.5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(VLOOKUP(SUBSTITUTE(SUBSTITUTE(F$1,"standard",""),"|Float","")&amp;IF(OR($L248=TRUE,$A248=0,MOD($A248,ChapterTable!$S$20)&lt;&gt;0),"","보스")&amp;"인게임누적곱배수",ChapterTable!$S:$T,2,0)^D248
    +VLOOKUP(SUBSTITUTE(SUBSTITUTE(F$1,"standard",""),"|Float","")&amp;IF(OR($L248=TRUE,$A248=0,MOD($A248,ChapterTable!$S$20)&lt;&gt;0),"","보스")&amp;"인게임누적합배수",ChapterTable!$S:$T,2,0)*D248)
  )
  )
  )
)</f>
        <v>408.1640625</v>
      </c>
      <c r="G248" t="s">
        <v>737</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18"/>
        <v>2</v>
      </c>
      <c r="Q248">
        <f t="shared" si="19"/>
        <v>2</v>
      </c>
      <c r="R248" t="b">
        <f t="shared" ca="1" si="17"/>
        <v>0</v>
      </c>
      <c r="T248" t="b">
        <f t="shared" ca="1" si="20"/>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H248">
        <v>1.5</v>
      </c>
      <c r="AI248">
        <f t="shared" si="21"/>
        <v>0.5</v>
      </c>
    </row>
    <row r="249" spans="1:35"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OFFSET(E249,-$B249+IF($L249,1,0),0)*IF($B249&gt;OFFSET($B249,1,0),ChapterTable!$S$17,1)*
    (VLOOKUP(SUBSTITUTE(SUBSTITUTE(E$1,"standard",""),"|Float","")&amp;IF(OR($L249=TRUE,$A249=0,MOD($A249,ChapterTable!$S$20)&lt;&gt;0),"","보스")&amp;"인게임누적곱배수",ChapterTable!$S:$T,2,0)^C249
    +VLOOKUP(SUBSTITUTE(SUBSTITUTE(E$1,"standard",""),"|Float","")&amp;IF(OR($L249=TRUE,$A249=0,MOD($A249,ChapterTable!$S$20)&lt;&gt;0),"","보스")&amp;"인게임누적합배수",ChapterTable!$S:$T,2,0)*C249)
  )
  )
  )
)</f>
        <v>1093.5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(VLOOKUP(SUBSTITUTE(SUBSTITUTE(F$1,"standard",""),"|Float","")&amp;IF(OR($L249=TRUE,$A249=0,MOD($A249,ChapterTable!$S$20)&lt;&gt;0),"","보스")&amp;"인게임누적곱배수",ChapterTable!$S:$T,2,0)^D249
    +VLOOKUP(SUBSTITUTE(SUBSTITUTE(F$1,"standard",""),"|Float","")&amp;IF(OR($L249=TRUE,$A249=0,MOD($A249,ChapterTable!$S$20)&lt;&gt;0),"","보스")&amp;"인게임누적합배수",ChapterTable!$S:$T,2,0)*D249)
  )
  )
  )
)</f>
        <v>408.1640625</v>
      </c>
      <c r="G249" t="s">
        <v>737</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18"/>
        <v>2</v>
      </c>
      <c r="Q249">
        <f t="shared" si="19"/>
        <v>2</v>
      </c>
      <c r="R249" t="b">
        <f t="shared" ca="1" si="17"/>
        <v>0</v>
      </c>
      <c r="T249" t="b">
        <f t="shared" ca="1" si="20"/>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H249">
        <v>1.5</v>
      </c>
      <c r="AI249">
        <f t="shared" si="21"/>
        <v>0.5</v>
      </c>
    </row>
    <row r="250" spans="1:35"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OFFSET(E250,-$B250+IF($L250,1,0),0)*IF($B250&gt;OFFSET($B250,1,0),ChapterTable!$S$17,1)*
    (VLOOKUP(SUBSTITUTE(SUBSTITUTE(E$1,"standard",""),"|Float","")&amp;IF(OR($L250=TRUE,$A250=0,MOD($A250,ChapterTable!$S$20)&lt;&gt;0),"","보스")&amp;"인게임누적곱배수",ChapterTable!$S:$T,2,0)^C250
    +VLOOKUP(SUBSTITUTE(SUBSTITUTE(E$1,"standard",""),"|Float","")&amp;IF(OR($L250=TRUE,$A250=0,MOD($A250,ChapterTable!$S$20)&lt;&gt;0),"","보스")&amp;"인게임누적합배수",ChapterTable!$S:$T,2,0)*C250)
  )
  )
  )
)</f>
        <v>1093.5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(VLOOKUP(SUBSTITUTE(SUBSTITUTE(F$1,"standard",""),"|Float","")&amp;IF(OR($L250=TRUE,$A250=0,MOD($A250,ChapterTable!$S$20)&lt;&gt;0),"","보스")&amp;"인게임누적곱배수",ChapterTable!$S:$T,2,0)^D250
    +VLOOKUP(SUBSTITUTE(SUBSTITUTE(F$1,"standard",""),"|Float","")&amp;IF(OR($L250=TRUE,$A250=0,MOD($A250,ChapterTable!$S$20)&lt;&gt;0),"","보스")&amp;"인게임누적합배수",ChapterTable!$S:$T,2,0)*D250)
  )
  )
  )
)</f>
        <v>408.1640625</v>
      </c>
      <c r="G250" t="s">
        <v>737</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18"/>
        <v>2</v>
      </c>
      <c r="Q250">
        <f t="shared" si="19"/>
        <v>2</v>
      </c>
      <c r="R250" t="b">
        <f t="shared" ca="1" si="17"/>
        <v>0</v>
      </c>
      <c r="T250" t="b">
        <f t="shared" ca="1" si="20"/>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H250">
        <v>1.5</v>
      </c>
      <c r="AI250">
        <f t="shared" si="21"/>
        <v>0.5</v>
      </c>
    </row>
    <row r="251" spans="1:35"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OFFSET(E251,-$B251+IF($L251,1,0),0)*IF($B251&gt;OFFSET($B251,1,0),ChapterTable!$S$17,1)*
    (VLOOKUP(SUBSTITUTE(SUBSTITUTE(E$1,"standard",""),"|Float","")&amp;IF(OR($L251=TRUE,$A251=0,MOD($A251,ChapterTable!$S$20)&lt;&gt;0),"","보스")&amp;"인게임누적곱배수",ChapterTable!$S:$T,2,0)^C251
    +VLOOKUP(SUBSTITUTE(SUBSTITUTE(E$1,"standard",""),"|Float","")&amp;IF(OR($L251=TRUE,$A251=0,MOD($A251,ChapterTable!$S$20)&lt;&gt;0),"","보스")&amp;"인게임누적합배수",ChapterTable!$S:$T,2,0)*C251)
  )
  )
  )
)</f>
        <v>1093.5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(VLOOKUP(SUBSTITUTE(SUBSTITUTE(F$1,"standard",""),"|Float","")&amp;IF(OR($L251=TRUE,$A251=0,MOD($A251,ChapterTable!$S$20)&lt;&gt;0),"","보스")&amp;"인게임누적곱배수",ChapterTable!$S:$T,2,0)^D251
    +VLOOKUP(SUBSTITUTE(SUBSTITUTE(F$1,"standard",""),"|Float","")&amp;IF(OR($L251=TRUE,$A251=0,MOD($A251,ChapterTable!$S$20)&lt;&gt;0),"","보스")&amp;"인게임누적합배수",ChapterTable!$S:$T,2,0)*D251)
  )
  )
  )
)</f>
        <v>408.1640625</v>
      </c>
      <c r="G251" t="s">
        <v>737</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18"/>
        <v>2</v>
      </c>
      <c r="Q251">
        <f t="shared" si="19"/>
        <v>2</v>
      </c>
      <c r="R251" t="b">
        <f t="shared" ca="1" si="17"/>
        <v>0</v>
      </c>
      <c r="T251" t="b">
        <f t="shared" ca="1" si="20"/>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H251">
        <v>1.5</v>
      </c>
      <c r="AI251">
        <f t="shared" si="21"/>
        <v>0.5</v>
      </c>
    </row>
    <row r="252" spans="1:35"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OFFSET(E252,-$B252+IF($L252,1,0),0)*IF($B252&gt;OFFSET($B252,1,0),ChapterTable!$S$17,1)*
    (VLOOKUP(SUBSTITUTE(SUBSTITUTE(E$1,"standard",""),"|Float","")&amp;IF(OR($L252=TRUE,$A252=0,MOD($A252,ChapterTable!$S$20)&lt;&gt;0),"","보스")&amp;"인게임누적곱배수",ChapterTable!$S:$T,2,0)^C252
    +VLOOKUP(SUBSTITUTE(SUBSTITUTE(E$1,"standard",""),"|Float","")&amp;IF(OR($L252=TRUE,$A252=0,MOD($A252,ChapterTable!$S$20)&lt;&gt;0),"","보스")&amp;"인게임누적합배수",ChapterTable!$S:$T,2,0)*C252)
  )
  )
  )
)</f>
        <v>1093.5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(VLOOKUP(SUBSTITUTE(SUBSTITUTE(F$1,"standard",""),"|Float","")&amp;IF(OR($L252=TRUE,$A252=0,MOD($A252,ChapterTable!$S$20)&lt;&gt;0),"","보스")&amp;"인게임누적곱배수",ChapterTable!$S:$T,2,0)^D252
    +VLOOKUP(SUBSTITUTE(SUBSTITUTE(F$1,"standard",""),"|Float","")&amp;IF(OR($L252=TRUE,$A252=0,MOD($A252,ChapterTable!$S$20)&lt;&gt;0),"","보스")&amp;"인게임누적합배수",ChapterTable!$S:$T,2,0)*D252)
  )
  )
  )
)</f>
        <v>408.1640625</v>
      </c>
      <c r="G252" t="s">
        <v>737</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18"/>
        <v>11</v>
      </c>
      <c r="Q252">
        <f t="shared" si="19"/>
        <v>11</v>
      </c>
      <c r="R252" t="b">
        <f t="shared" ca="1" si="17"/>
        <v>0</v>
      </c>
      <c r="T252" t="b">
        <f t="shared" ca="1" si="20"/>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H252">
        <v>1.5</v>
      </c>
      <c r="AI252">
        <f t="shared" si="21"/>
        <v>0.5</v>
      </c>
    </row>
    <row r="253" spans="1:35"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OFFSET(E253,-$B253+IF($L253,1,0),0)*IF($B253&gt;OFFSET($B253,1,0),ChapterTable!$S$17,1)*
    (VLOOKUP(SUBSTITUTE(SUBSTITUTE(E$1,"standard",""),"|Float","")&amp;IF(OR($L253=TRUE,$A253=0,MOD($A253,ChapterTable!$S$20)&lt;&gt;0),"","보스")&amp;"인게임누적곱배수",ChapterTable!$S:$T,2,0)^C253
    +VLOOKUP(SUBSTITUTE(SUBSTITUTE(E$1,"standard",""),"|Float","")&amp;IF(OR($L253=TRUE,$A253=0,MOD($A253,ChapterTable!$S$20)&lt;&gt;0),"","보스")&amp;"인게임누적합배수",ChapterTable!$S:$T,2,0)*C253)
  )
  )
  )
)</f>
        <v>1275.75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(VLOOKUP(SUBSTITUTE(SUBSTITUTE(F$1,"standard",""),"|Float","")&amp;IF(OR($L253=TRUE,$A253=0,MOD($A253,ChapterTable!$S$20)&lt;&gt;0),"","보스")&amp;"인게임누적곱배수",ChapterTable!$S:$T,2,0)^D253
    +VLOOKUP(SUBSTITUTE(SUBSTITUTE(F$1,"standard",""),"|Float","")&amp;IF(OR($L253=TRUE,$A253=0,MOD($A253,ChapterTable!$S$20)&lt;&gt;0),"","보스")&amp;"인게임누적합배수",ChapterTable!$S:$T,2,0)*D253)
  )
  )
  )
)</f>
        <v>408.1640625</v>
      </c>
      <c r="G253" t="s">
        <v>737</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18"/>
        <v>2</v>
      </c>
      <c r="Q253">
        <f t="shared" si="19"/>
        <v>2</v>
      </c>
      <c r="R253" t="b">
        <f t="shared" ca="1" si="17"/>
        <v>0</v>
      </c>
      <c r="T253" t="b">
        <f t="shared" ca="1" si="20"/>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H253">
        <v>1.5</v>
      </c>
      <c r="AI253">
        <f t="shared" si="21"/>
        <v>0.5</v>
      </c>
    </row>
    <row r="254" spans="1:35"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OFFSET(E254,-$B254+IF($L254,1,0),0)*IF($B254&gt;OFFSET($B254,1,0),ChapterTable!$S$17,1)*
    (VLOOKUP(SUBSTITUTE(SUBSTITUTE(E$1,"standard",""),"|Float","")&amp;IF(OR($L254=TRUE,$A254=0,MOD($A254,ChapterTable!$S$20)&lt;&gt;0),"","보스")&amp;"인게임누적곱배수",ChapterTable!$S:$T,2,0)^C254
    +VLOOKUP(SUBSTITUTE(SUBSTITUTE(E$1,"standard",""),"|Float","")&amp;IF(OR($L254=TRUE,$A254=0,MOD($A254,ChapterTable!$S$20)&lt;&gt;0),"","보스")&amp;"인게임누적합배수",ChapterTable!$S:$T,2,0)*C254)
  )
  )
  )
)</f>
        <v>1275.75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(VLOOKUP(SUBSTITUTE(SUBSTITUTE(F$1,"standard",""),"|Float","")&amp;IF(OR($L254=TRUE,$A254=0,MOD($A254,ChapterTable!$S$20)&lt;&gt;0),"","보스")&amp;"인게임누적곱배수",ChapterTable!$S:$T,2,0)^D254
    +VLOOKUP(SUBSTITUTE(SUBSTITUTE(F$1,"standard",""),"|Float","")&amp;IF(OR($L254=TRUE,$A254=0,MOD($A254,ChapterTable!$S$20)&lt;&gt;0),"","보스")&amp;"인게임누적합배수",ChapterTable!$S:$T,2,0)*D254)
  )
  )
  )
)</f>
        <v>408.1640625</v>
      </c>
      <c r="G254" t="s">
        <v>737</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18"/>
        <v>2</v>
      </c>
      <c r="Q254">
        <f t="shared" si="19"/>
        <v>2</v>
      </c>
      <c r="R254" t="b">
        <f t="shared" ca="1" si="17"/>
        <v>0</v>
      </c>
      <c r="T254" t="b">
        <f t="shared" ca="1" si="20"/>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H254">
        <v>1.5</v>
      </c>
      <c r="AI254">
        <f t="shared" si="21"/>
        <v>0.5</v>
      </c>
    </row>
    <row r="255" spans="1:35"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OFFSET(E255,-$B255+IF($L255,1,0),0)*IF($B255&gt;OFFSET($B255,1,0),ChapterTable!$S$17,1)*
    (VLOOKUP(SUBSTITUTE(SUBSTITUTE(E$1,"standard",""),"|Float","")&amp;IF(OR($L255=TRUE,$A255=0,MOD($A255,ChapterTable!$S$20)&lt;&gt;0),"","보스")&amp;"인게임누적곱배수",ChapterTable!$S:$T,2,0)^C255
    +VLOOKUP(SUBSTITUTE(SUBSTITUTE(E$1,"standard",""),"|Float","")&amp;IF(OR($L255=TRUE,$A255=0,MOD($A255,ChapterTable!$S$20)&lt;&gt;0),"","보스")&amp;"인게임누적합배수",ChapterTable!$S:$T,2,0)*C255)
  )
  )
  )
)</f>
        <v>1275.75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(VLOOKUP(SUBSTITUTE(SUBSTITUTE(F$1,"standard",""),"|Float","")&amp;IF(OR($L255=TRUE,$A255=0,MOD($A255,ChapterTable!$S$20)&lt;&gt;0),"","보스")&amp;"인게임누적곱배수",ChapterTable!$S:$T,2,0)^D255
    +VLOOKUP(SUBSTITUTE(SUBSTITUTE(F$1,"standard",""),"|Float","")&amp;IF(OR($L255=TRUE,$A255=0,MOD($A255,ChapterTable!$S$20)&lt;&gt;0),"","보스")&amp;"인게임누적합배수",ChapterTable!$S:$T,2,0)*D255)
  )
  )
  )
)</f>
        <v>408.1640625</v>
      </c>
      <c r="G255" t="s">
        <v>737</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18"/>
        <v>2</v>
      </c>
      <c r="Q255">
        <f t="shared" si="19"/>
        <v>2</v>
      </c>
      <c r="R255" t="b">
        <f t="shared" ca="1" si="17"/>
        <v>0</v>
      </c>
      <c r="T255" t="b">
        <f t="shared" ca="1" si="20"/>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H255">
        <v>1.5</v>
      </c>
      <c r="AI255">
        <f t="shared" si="21"/>
        <v>0.5</v>
      </c>
    </row>
    <row r="256" spans="1:35"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OFFSET(E256,-$B256+IF($L256,1,0),0)*IF($B256&gt;OFFSET($B256,1,0),ChapterTable!$S$17,1)*
    (VLOOKUP(SUBSTITUTE(SUBSTITUTE(E$1,"standard",""),"|Float","")&amp;IF(OR($L256=TRUE,$A256=0,MOD($A256,ChapterTable!$S$20)&lt;&gt;0),"","보스")&amp;"인게임누적곱배수",ChapterTable!$S:$T,2,0)^C256
    +VLOOKUP(SUBSTITUTE(SUBSTITUTE(E$1,"standard",""),"|Float","")&amp;IF(OR($L256=TRUE,$A256=0,MOD($A256,ChapterTable!$S$20)&lt;&gt;0),"","보스")&amp;"인게임누적합배수",ChapterTable!$S:$T,2,0)*C256)
  )
  )
  )
)</f>
        <v>1275.75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(VLOOKUP(SUBSTITUTE(SUBSTITUTE(F$1,"standard",""),"|Float","")&amp;IF(OR($L256=TRUE,$A256=0,MOD($A256,ChapterTable!$S$20)&lt;&gt;0),"","보스")&amp;"인게임누적곱배수",ChapterTable!$S:$T,2,0)^D256
    +VLOOKUP(SUBSTITUTE(SUBSTITUTE(F$1,"standard",""),"|Float","")&amp;IF(OR($L256=TRUE,$A256=0,MOD($A256,ChapterTable!$S$20)&lt;&gt;0),"","보스")&amp;"인게임누적합배수",ChapterTable!$S:$T,2,0)*D256)
  )
  )
  )
)</f>
        <v>408.1640625</v>
      </c>
      <c r="G256" t="s">
        <v>737</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18"/>
        <v>92</v>
      </c>
      <c r="Q256">
        <f t="shared" si="19"/>
        <v>92</v>
      </c>
      <c r="R256" t="b">
        <f t="shared" ca="1" si="17"/>
        <v>1</v>
      </c>
      <c r="T256" t="b">
        <f t="shared" ca="1" si="20"/>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H256">
        <v>1.5</v>
      </c>
      <c r="AI256">
        <f t="shared" si="21"/>
        <v>0.5</v>
      </c>
    </row>
    <row r="257" spans="1:35"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OFFSET(E257,-$B257+IF($L257,1,0),0)*IF($B257&gt;OFFSET($B257,1,0),ChapterTable!$S$17,1)*
    (VLOOKUP(SUBSTITUTE(SUBSTITUTE(E$1,"standard",""),"|Float","")&amp;IF(OR($L257=TRUE,$A257=0,MOD($A257,ChapterTable!$S$20)&lt;&gt;0),"","보스")&amp;"인게임누적곱배수",ChapterTable!$S:$T,2,0)^C257
    +VLOOKUP(SUBSTITUTE(SUBSTITUTE(E$1,"standard",""),"|Float","")&amp;IF(OR($L257=TRUE,$A257=0,MOD($A257,ChapterTable!$S$20)&lt;&gt;0),"","보스")&amp;"인게임누적합배수",ChapterTable!$S:$T,2,0)*C257)
  )
  )
  )
)</f>
        <v>1275.75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(VLOOKUP(SUBSTITUTE(SUBSTITUTE(F$1,"standard",""),"|Float","")&amp;IF(OR($L257=TRUE,$A257=0,MOD($A257,ChapterTable!$S$20)&lt;&gt;0),"","보스")&amp;"인게임누적곱배수",ChapterTable!$S:$T,2,0)^D257
    +VLOOKUP(SUBSTITUTE(SUBSTITUTE(F$1,"standard",""),"|Float","")&amp;IF(OR($L257=TRUE,$A257=0,MOD($A257,ChapterTable!$S$20)&lt;&gt;0),"","보스")&amp;"인게임누적합배수",ChapterTable!$S:$T,2,0)*D257)
  )
  )
  )
)</f>
        <v>408.1640625</v>
      </c>
      <c r="G257" t="s">
        <v>737</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18"/>
        <v>21</v>
      </c>
      <c r="Q257">
        <f t="shared" si="19"/>
        <v>21</v>
      </c>
      <c r="R257" t="b">
        <f t="shared" ca="1" si="17"/>
        <v>0</v>
      </c>
      <c r="T257" t="b">
        <f t="shared" ca="1" si="20"/>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H257">
        <v>1.5</v>
      </c>
      <c r="AI257">
        <f t="shared" si="21"/>
        <v>0.5</v>
      </c>
    </row>
    <row r="258" spans="1:35"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OFFSET(E258,-$B258+IF($L258,1,0),0)*IF($B258&gt;OFFSET($B258,1,0),ChapterTable!$S$17,1)*
    (VLOOKUP(SUBSTITUTE(SUBSTITUTE(E$1,"standard",""),"|Float","")&amp;IF(OR($L258=TRUE,$A258=0,MOD($A258,ChapterTable!$S$20)&lt;&gt;0),"","보스")&amp;"인게임누적곱배수",ChapterTable!$S:$T,2,0)^C258
    +VLOOKUP(SUBSTITUTE(SUBSTITUTE(E$1,"standard",""),"|Float","")&amp;IF(OR($L258=TRUE,$A258=0,MOD($A258,ChapterTable!$S$20)&lt;&gt;0),"","보스")&amp;"인게임누적합배수",ChapterTable!$S:$T,2,0)*C258)
  )
  )
  )
)</f>
        <v>1275.75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(VLOOKUP(SUBSTITUTE(SUBSTITUTE(F$1,"standard",""),"|Float","")&amp;IF(OR($L258=TRUE,$A258=0,MOD($A258,ChapterTable!$S$20)&lt;&gt;0),"","보스")&amp;"인게임누적곱배수",ChapterTable!$S:$T,2,0)^D258
    +VLOOKUP(SUBSTITUTE(SUBSTITUTE(F$1,"standard",""),"|Float","")&amp;IF(OR($L258=TRUE,$A258=0,MOD($A258,ChapterTable!$S$20)&lt;&gt;0),"","보스")&amp;"인게임누적합배수",ChapterTable!$S:$T,2,0)*D258)
  )
  )
  )
)</f>
        <v>436.64062499999994</v>
      </c>
      <c r="G258" t="s">
        <v>737</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18"/>
        <v>3</v>
      </c>
      <c r="Q258">
        <f t="shared" si="19"/>
        <v>3</v>
      </c>
      <c r="R258" t="b">
        <f t="shared" ref="R258:R321" ca="1" si="22">IF(OR(B258=0,OFFSET(B258,1,0)=0),FALSE,
IF(AND(L258,B258&lt;OFFSET(B258,1,0)),TRUE,
IF(OFFSET(O258,1,0)=21,TRUE,FALSE)))</f>
        <v>0</v>
      </c>
      <c r="T258" t="b">
        <f t="shared" ca="1" si="20"/>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H258">
        <v>1.5</v>
      </c>
      <c r="AI258">
        <f t="shared" si="21"/>
        <v>0.33333333333333331</v>
      </c>
    </row>
    <row r="259" spans="1:35"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OFFSET(E259,-$B259+IF($L259,1,0),0)*IF($B259&gt;OFFSET($B259,1,0),ChapterTable!$S$17,1)*
    (VLOOKUP(SUBSTITUTE(SUBSTITUTE(E$1,"standard",""),"|Float","")&amp;IF(OR($L259=TRUE,$A259=0,MOD($A259,ChapterTable!$S$20)&lt;&gt;0),"","보스")&amp;"인게임누적곱배수",ChapterTable!$S:$T,2,0)^C259
    +VLOOKUP(SUBSTITUTE(SUBSTITUTE(E$1,"standard",""),"|Float","")&amp;IF(OR($L259=TRUE,$A259=0,MOD($A259,ChapterTable!$S$20)&lt;&gt;0),"","보스")&amp;"인게임누적합배수",ChapterTable!$S:$T,2,0)*C259)
  )
  )
  )
)</f>
        <v>1275.75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(VLOOKUP(SUBSTITUTE(SUBSTITUTE(F$1,"standard",""),"|Float","")&amp;IF(OR($L259=TRUE,$A259=0,MOD($A259,ChapterTable!$S$20)&lt;&gt;0),"","보스")&amp;"인게임누적곱배수",ChapterTable!$S:$T,2,0)^D259
    +VLOOKUP(SUBSTITUTE(SUBSTITUTE(F$1,"standard",""),"|Float","")&amp;IF(OR($L259=TRUE,$A259=0,MOD($A259,ChapterTable!$S$20)&lt;&gt;0),"","보스")&amp;"인게임누적합배수",ChapterTable!$S:$T,2,0)*D259)
  )
  )
  )
)</f>
        <v>436.64062499999994</v>
      </c>
      <c r="G259" t="s">
        <v>737</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23">IF(B259=0,0,
  IF(AND(L259=FALSE,A259&lt;&gt;0,MOD(A259,7)=0),21,
  IF(MOD(B259,10)=0,21,
  IF(MOD(B259,10)=5,11,
  IF(MOD(B259,10)=9,INT(B259/10)+91,
  INT(B259/10+1))))))</f>
        <v>3</v>
      </c>
      <c r="Q259">
        <f t="shared" ref="Q259:Q322" si="24">IF(ISBLANK(P259),O259,P259)</f>
        <v>3</v>
      </c>
      <c r="R259" t="b">
        <f t="shared" ca="1" si="22"/>
        <v>0</v>
      </c>
      <c r="T259" t="b">
        <f t="shared" ref="T259:T322" ca="1" si="25">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H259">
        <v>1.5</v>
      </c>
      <c r="AI259">
        <f t="shared" si="21"/>
        <v>0.33333333333333331</v>
      </c>
    </row>
    <row r="260" spans="1:35"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OFFSET(E260,-$B260+IF($L260,1,0),0)*IF($B260&gt;OFFSET($B260,1,0),ChapterTable!$S$17,1)*
    (VLOOKUP(SUBSTITUTE(SUBSTITUTE(E$1,"standard",""),"|Float","")&amp;IF(OR($L260=TRUE,$A260=0,MOD($A260,ChapterTable!$S$20)&lt;&gt;0),"","보스")&amp;"인게임누적곱배수",ChapterTable!$S:$T,2,0)^C260
    +VLOOKUP(SUBSTITUTE(SUBSTITUTE(E$1,"standard",""),"|Float","")&amp;IF(OR($L260=TRUE,$A260=0,MOD($A260,ChapterTable!$S$20)&lt;&gt;0),"","보스")&amp;"인게임누적합배수",ChapterTable!$S:$T,2,0)*C260)
  )
  )
  )
)</f>
        <v>1275.75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(VLOOKUP(SUBSTITUTE(SUBSTITUTE(F$1,"standard",""),"|Float","")&amp;IF(OR($L260=TRUE,$A260=0,MOD($A260,ChapterTable!$S$20)&lt;&gt;0),"","보스")&amp;"인게임누적곱배수",ChapterTable!$S:$T,2,0)^D260
    +VLOOKUP(SUBSTITUTE(SUBSTITUTE(F$1,"standard",""),"|Float","")&amp;IF(OR($L260=TRUE,$A260=0,MOD($A260,ChapterTable!$S$20)&lt;&gt;0),"","보스")&amp;"인게임누적합배수",ChapterTable!$S:$T,2,0)*D260)
  )
  )
  )
)</f>
        <v>436.64062499999994</v>
      </c>
      <c r="G260" t="s">
        <v>737</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23"/>
        <v>3</v>
      </c>
      <c r="Q260">
        <f t="shared" si="24"/>
        <v>3</v>
      </c>
      <c r="R260" t="b">
        <f t="shared" ca="1" si="22"/>
        <v>0</v>
      </c>
      <c r="T260" t="b">
        <f t="shared" ca="1" si="25"/>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H260">
        <v>1.5</v>
      </c>
      <c r="AI260">
        <f t="shared" ref="AI260:AI323" si="26">IF(B260=0,0,1/(INT((B260-1)/10)+1))</f>
        <v>0.33333333333333331</v>
      </c>
    </row>
    <row r="261" spans="1:35"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OFFSET(E261,-$B261+IF($L261,1,0),0)*IF($B261&gt;OFFSET($B261,1,0),ChapterTable!$S$17,1)*
    (VLOOKUP(SUBSTITUTE(SUBSTITUTE(E$1,"standard",""),"|Float","")&amp;IF(OR($L261=TRUE,$A261=0,MOD($A261,ChapterTable!$S$20)&lt;&gt;0),"","보스")&amp;"인게임누적곱배수",ChapterTable!$S:$T,2,0)^C261
    +VLOOKUP(SUBSTITUTE(SUBSTITUTE(E$1,"standard",""),"|Float","")&amp;IF(OR($L261=TRUE,$A261=0,MOD($A261,ChapterTable!$S$20)&lt;&gt;0),"","보스")&amp;"인게임누적합배수",ChapterTable!$S:$T,2,0)*C261)
  )
  )
  )
)</f>
        <v>1275.75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(VLOOKUP(SUBSTITUTE(SUBSTITUTE(F$1,"standard",""),"|Float","")&amp;IF(OR($L261=TRUE,$A261=0,MOD($A261,ChapterTable!$S$20)&lt;&gt;0),"","보스")&amp;"인게임누적곱배수",ChapterTable!$S:$T,2,0)^D261
    +VLOOKUP(SUBSTITUTE(SUBSTITUTE(F$1,"standard",""),"|Float","")&amp;IF(OR($L261=TRUE,$A261=0,MOD($A261,ChapterTable!$S$20)&lt;&gt;0),"","보스")&amp;"인게임누적합배수",ChapterTable!$S:$T,2,0)*D261)
  )
  )
  )
)</f>
        <v>436.64062499999994</v>
      </c>
      <c r="G261" t="s">
        <v>737</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23"/>
        <v>3</v>
      </c>
      <c r="Q261">
        <f t="shared" si="24"/>
        <v>3</v>
      </c>
      <c r="R261" t="b">
        <f t="shared" ca="1" si="22"/>
        <v>0</v>
      </c>
      <c r="T261" t="b">
        <f t="shared" ca="1" si="25"/>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H261">
        <v>1.5</v>
      </c>
      <c r="AI261">
        <f t="shared" si="26"/>
        <v>0.33333333333333331</v>
      </c>
    </row>
    <row r="262" spans="1:35"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OFFSET(E262,-$B262+IF($L262,1,0),0)*IF($B262&gt;OFFSET($B262,1,0),ChapterTable!$S$17,1)*
    (VLOOKUP(SUBSTITUTE(SUBSTITUTE(E$1,"standard",""),"|Float","")&amp;IF(OR($L262=TRUE,$A262=0,MOD($A262,ChapterTable!$S$20)&lt;&gt;0),"","보스")&amp;"인게임누적곱배수",ChapterTable!$S:$T,2,0)^C262
    +VLOOKUP(SUBSTITUTE(SUBSTITUTE(E$1,"standard",""),"|Float","")&amp;IF(OR($L262=TRUE,$A262=0,MOD($A262,ChapterTable!$S$20)&lt;&gt;0),"","보스")&amp;"인게임누적합배수",ChapterTable!$S:$T,2,0)*C262)
  )
  )
  )
)</f>
        <v>1275.75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(VLOOKUP(SUBSTITUTE(SUBSTITUTE(F$1,"standard",""),"|Float","")&amp;IF(OR($L262=TRUE,$A262=0,MOD($A262,ChapterTable!$S$20)&lt;&gt;0),"","보스")&amp;"인게임누적곱배수",ChapterTable!$S:$T,2,0)^D262
    +VLOOKUP(SUBSTITUTE(SUBSTITUTE(F$1,"standard",""),"|Float","")&amp;IF(OR($L262=TRUE,$A262=0,MOD($A262,ChapterTable!$S$20)&lt;&gt;0),"","보스")&amp;"인게임누적합배수",ChapterTable!$S:$T,2,0)*D262)
  )
  )
  )
)</f>
        <v>436.64062499999994</v>
      </c>
      <c r="G262" t="s">
        <v>737</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23"/>
        <v>11</v>
      </c>
      <c r="Q262">
        <f t="shared" si="24"/>
        <v>11</v>
      </c>
      <c r="R262" t="b">
        <f t="shared" ca="1" si="22"/>
        <v>0</v>
      </c>
      <c r="T262" t="b">
        <f t="shared" ca="1" si="25"/>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H262">
        <v>1.5</v>
      </c>
      <c r="AI262">
        <f t="shared" si="26"/>
        <v>0.33333333333333331</v>
      </c>
    </row>
    <row r="263" spans="1:35"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OFFSET(E263,-$B263+IF($L263,1,0),0)*IF($B263&gt;OFFSET($B263,1,0),ChapterTable!$S$17,1)*
    (VLOOKUP(SUBSTITUTE(SUBSTITUTE(E$1,"standard",""),"|Float","")&amp;IF(OR($L263=TRUE,$A263=0,MOD($A263,ChapterTable!$S$20)&lt;&gt;0),"","보스")&amp;"인게임누적곱배수",ChapterTable!$S:$T,2,0)^C263
    +VLOOKUP(SUBSTITUTE(SUBSTITUTE(E$1,"standard",""),"|Float","")&amp;IF(OR($L263=TRUE,$A263=0,MOD($A263,ChapterTable!$S$20)&lt;&gt;0),"","보스")&amp;"인게임누적합배수",ChapterTable!$S:$T,2,0)*C263)
  )
  )
  )
)</f>
        <v>1458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(VLOOKUP(SUBSTITUTE(SUBSTITUTE(F$1,"standard",""),"|Float","")&amp;IF(OR($L263=TRUE,$A263=0,MOD($A263,ChapterTable!$S$20)&lt;&gt;0),"","보스")&amp;"인게임누적곱배수",ChapterTable!$S:$T,2,0)^D263
    +VLOOKUP(SUBSTITUTE(SUBSTITUTE(F$1,"standard",""),"|Float","")&amp;IF(OR($L263=TRUE,$A263=0,MOD($A263,ChapterTable!$S$20)&lt;&gt;0),"","보스")&amp;"인게임누적합배수",ChapterTable!$S:$T,2,0)*D263)
  )
  )
  )
)</f>
        <v>436.64062499999994</v>
      </c>
      <c r="G263" t="s">
        <v>737</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23"/>
        <v>3</v>
      </c>
      <c r="Q263">
        <f t="shared" si="24"/>
        <v>3</v>
      </c>
      <c r="R263" t="b">
        <f t="shared" ca="1" si="22"/>
        <v>0</v>
      </c>
      <c r="T263" t="b">
        <f t="shared" ca="1" si="25"/>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H263">
        <v>1.5</v>
      </c>
      <c r="AI263">
        <f t="shared" si="26"/>
        <v>0.33333333333333331</v>
      </c>
    </row>
    <row r="264" spans="1:35"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OFFSET(E264,-$B264+IF($L264,1,0),0)*IF($B264&gt;OFFSET($B264,1,0),ChapterTable!$S$17,1)*
    (VLOOKUP(SUBSTITUTE(SUBSTITUTE(E$1,"standard",""),"|Float","")&amp;IF(OR($L264=TRUE,$A264=0,MOD($A264,ChapterTable!$S$20)&lt;&gt;0),"","보스")&amp;"인게임누적곱배수",ChapterTable!$S:$T,2,0)^C264
    +VLOOKUP(SUBSTITUTE(SUBSTITUTE(E$1,"standard",""),"|Float","")&amp;IF(OR($L264=TRUE,$A264=0,MOD($A264,ChapterTable!$S$20)&lt;&gt;0),"","보스")&amp;"인게임누적합배수",ChapterTable!$S:$T,2,0)*C264)
  )
  )
  )
)</f>
        <v>1458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(VLOOKUP(SUBSTITUTE(SUBSTITUTE(F$1,"standard",""),"|Float","")&amp;IF(OR($L264=TRUE,$A264=0,MOD($A264,ChapterTable!$S$20)&lt;&gt;0),"","보스")&amp;"인게임누적곱배수",ChapterTable!$S:$T,2,0)^D264
    +VLOOKUP(SUBSTITUTE(SUBSTITUTE(F$1,"standard",""),"|Float","")&amp;IF(OR($L264=TRUE,$A264=0,MOD($A264,ChapterTable!$S$20)&lt;&gt;0),"","보스")&amp;"인게임누적합배수",ChapterTable!$S:$T,2,0)*D264)
  )
  )
  )
)</f>
        <v>436.64062499999994</v>
      </c>
      <c r="G264" t="s">
        <v>737</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23"/>
        <v>3</v>
      </c>
      <c r="Q264">
        <f t="shared" si="24"/>
        <v>3</v>
      </c>
      <c r="R264" t="b">
        <f t="shared" ca="1" si="22"/>
        <v>0</v>
      </c>
      <c r="T264" t="b">
        <f t="shared" ca="1" si="25"/>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H264">
        <v>1.5</v>
      </c>
      <c r="AI264">
        <f t="shared" si="26"/>
        <v>0.33333333333333331</v>
      </c>
    </row>
    <row r="265" spans="1:35"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OFFSET(E265,-$B265+IF($L265,1,0),0)*IF($B265&gt;OFFSET($B265,1,0),ChapterTable!$S$17,1)*
    (VLOOKUP(SUBSTITUTE(SUBSTITUTE(E$1,"standard",""),"|Float","")&amp;IF(OR($L265=TRUE,$A265=0,MOD($A265,ChapterTable!$S$20)&lt;&gt;0),"","보스")&amp;"인게임누적곱배수",ChapterTable!$S:$T,2,0)^C265
    +VLOOKUP(SUBSTITUTE(SUBSTITUTE(E$1,"standard",""),"|Float","")&amp;IF(OR($L265=TRUE,$A265=0,MOD($A265,ChapterTable!$S$20)&lt;&gt;0),"","보스")&amp;"인게임누적합배수",ChapterTable!$S:$T,2,0)*C265)
  )
  )
  )
)</f>
        <v>1458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(VLOOKUP(SUBSTITUTE(SUBSTITUTE(F$1,"standard",""),"|Float","")&amp;IF(OR($L265=TRUE,$A265=0,MOD($A265,ChapterTable!$S$20)&lt;&gt;0),"","보스")&amp;"인게임누적곱배수",ChapterTable!$S:$T,2,0)^D265
    +VLOOKUP(SUBSTITUTE(SUBSTITUTE(F$1,"standard",""),"|Float","")&amp;IF(OR($L265=TRUE,$A265=0,MOD($A265,ChapterTable!$S$20)&lt;&gt;0),"","보스")&amp;"인게임누적합배수",ChapterTable!$S:$T,2,0)*D265)
  )
  )
  )
)</f>
        <v>436.64062499999994</v>
      </c>
      <c r="G265" t="s">
        <v>737</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23"/>
        <v>3</v>
      </c>
      <c r="Q265">
        <f t="shared" si="24"/>
        <v>3</v>
      </c>
      <c r="R265" t="b">
        <f t="shared" ca="1" si="22"/>
        <v>0</v>
      </c>
      <c r="T265" t="b">
        <f t="shared" ca="1" si="25"/>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H265">
        <v>1.5</v>
      </c>
      <c r="AI265">
        <f t="shared" si="26"/>
        <v>0.33333333333333331</v>
      </c>
    </row>
    <row r="266" spans="1:35"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OFFSET(E266,-$B266+IF($L266,1,0),0)*IF($B266&gt;OFFSET($B266,1,0),ChapterTable!$S$17,1)*
    (VLOOKUP(SUBSTITUTE(SUBSTITUTE(E$1,"standard",""),"|Float","")&amp;IF(OR($L266=TRUE,$A266=0,MOD($A266,ChapterTable!$S$20)&lt;&gt;0),"","보스")&amp;"인게임누적곱배수",ChapterTable!$S:$T,2,0)^C266
    +VLOOKUP(SUBSTITUTE(SUBSTITUTE(E$1,"standard",""),"|Float","")&amp;IF(OR($L266=TRUE,$A266=0,MOD($A266,ChapterTable!$S$20)&lt;&gt;0),"","보스")&amp;"인게임누적합배수",ChapterTable!$S:$T,2,0)*C266)
  )
  )
  )
)</f>
        <v>1458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(VLOOKUP(SUBSTITUTE(SUBSTITUTE(F$1,"standard",""),"|Float","")&amp;IF(OR($L266=TRUE,$A266=0,MOD($A266,ChapterTable!$S$20)&lt;&gt;0),"","보스")&amp;"인게임누적곱배수",ChapterTable!$S:$T,2,0)^D266
    +VLOOKUP(SUBSTITUTE(SUBSTITUTE(F$1,"standard",""),"|Float","")&amp;IF(OR($L266=TRUE,$A266=0,MOD($A266,ChapterTable!$S$20)&lt;&gt;0),"","보스")&amp;"인게임누적합배수",ChapterTable!$S:$T,2,0)*D266)
  )
  )
  )
)</f>
        <v>436.64062499999994</v>
      </c>
      <c r="G266" t="s">
        <v>737</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23"/>
        <v>93</v>
      </c>
      <c r="Q266">
        <f t="shared" si="24"/>
        <v>93</v>
      </c>
      <c r="R266" t="b">
        <f t="shared" ca="1" si="22"/>
        <v>1</v>
      </c>
      <c r="T266" t="b">
        <f t="shared" ca="1" si="25"/>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H266">
        <v>1.5</v>
      </c>
      <c r="AI266">
        <f t="shared" si="26"/>
        <v>0.33333333333333331</v>
      </c>
    </row>
    <row r="267" spans="1:35"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OFFSET(E267,-$B267+IF($L267,1,0),0)*IF($B267&gt;OFFSET($B267,1,0),ChapterTable!$S$17,1)*
    (VLOOKUP(SUBSTITUTE(SUBSTITUTE(E$1,"standard",""),"|Float","")&amp;IF(OR($L267=TRUE,$A267=0,MOD($A267,ChapterTable!$S$20)&lt;&gt;0),"","보스")&amp;"인게임누적곱배수",ChapterTable!$S:$T,2,0)^C267
    +VLOOKUP(SUBSTITUTE(SUBSTITUTE(E$1,"standard",""),"|Float","")&amp;IF(OR($L267=TRUE,$A267=0,MOD($A267,ChapterTable!$S$20)&lt;&gt;0),"","보스")&amp;"인게임누적합배수",ChapterTable!$S:$T,2,0)*C267)
  )
  )
  )
)</f>
        <v>1458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(VLOOKUP(SUBSTITUTE(SUBSTITUTE(F$1,"standard",""),"|Float","")&amp;IF(OR($L267=TRUE,$A267=0,MOD($A267,ChapterTable!$S$20)&lt;&gt;0),"","보스")&amp;"인게임누적곱배수",ChapterTable!$S:$T,2,0)^D267
    +VLOOKUP(SUBSTITUTE(SUBSTITUTE(F$1,"standard",""),"|Float","")&amp;IF(OR($L267=TRUE,$A267=0,MOD($A267,ChapterTable!$S$20)&lt;&gt;0),"","보스")&amp;"인게임누적합배수",ChapterTable!$S:$T,2,0)*D267)
  )
  )
  )
)</f>
        <v>436.64062499999994</v>
      </c>
      <c r="G267" t="s">
        <v>737</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23"/>
        <v>21</v>
      </c>
      <c r="Q267">
        <f t="shared" si="24"/>
        <v>21</v>
      </c>
      <c r="R267" t="b">
        <f t="shared" ca="1" si="22"/>
        <v>0</v>
      </c>
      <c r="T267" t="b">
        <f t="shared" ca="1" si="25"/>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H267">
        <v>1.5</v>
      </c>
      <c r="AI267">
        <f t="shared" si="26"/>
        <v>0.33333333333333331</v>
      </c>
    </row>
    <row r="268" spans="1:35"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OFFSET(E268,-$B268+IF($L268,1,0),0)*IF($B268&gt;OFFSET($B268,1,0),ChapterTable!$S$17,1)*
    (VLOOKUP(SUBSTITUTE(SUBSTITUTE(E$1,"standard",""),"|Float","")&amp;IF(OR($L268=TRUE,$A268=0,MOD($A268,ChapterTable!$S$20)&lt;&gt;0),"","보스")&amp;"인게임누적곱배수",ChapterTable!$S:$T,2,0)^C268
    +VLOOKUP(SUBSTITUTE(SUBSTITUTE(E$1,"standard",""),"|Float","")&amp;IF(OR($L268=TRUE,$A268=0,MOD($A268,ChapterTable!$S$20)&lt;&gt;0),"","보스")&amp;"인게임누적합배수",ChapterTable!$S:$T,2,0)*C268)
  )
  )
  )
)</f>
        <v>1458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(VLOOKUP(SUBSTITUTE(SUBSTITUTE(F$1,"standard",""),"|Float","")&amp;IF(OR($L268=TRUE,$A268=0,MOD($A268,ChapterTable!$S$20)&lt;&gt;0),"","보스")&amp;"인게임누적곱배수",ChapterTable!$S:$T,2,0)^D268
    +VLOOKUP(SUBSTITUTE(SUBSTITUTE(F$1,"standard",""),"|Float","")&amp;IF(OR($L268=TRUE,$A268=0,MOD($A268,ChapterTable!$S$20)&lt;&gt;0),"","보스")&amp;"인게임누적합배수",ChapterTable!$S:$T,2,0)*D268)
  )
  )
  )
)</f>
        <v>465.11718750000006</v>
      </c>
      <c r="G268" t="s">
        <v>737</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23"/>
        <v>4</v>
      </c>
      <c r="Q268">
        <f t="shared" si="24"/>
        <v>4</v>
      </c>
      <c r="R268" t="b">
        <f t="shared" ca="1" si="22"/>
        <v>0</v>
      </c>
      <c r="T268" t="b">
        <f t="shared" ca="1" si="25"/>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H268">
        <v>1.5</v>
      </c>
      <c r="AI268">
        <f t="shared" si="26"/>
        <v>0.25</v>
      </c>
    </row>
    <row r="269" spans="1:35"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OFFSET(E269,-$B269+IF($L269,1,0),0)*IF($B269&gt;OFFSET($B269,1,0),ChapterTable!$S$17,1)*
    (VLOOKUP(SUBSTITUTE(SUBSTITUTE(E$1,"standard",""),"|Float","")&amp;IF(OR($L269=TRUE,$A269=0,MOD($A269,ChapterTable!$S$20)&lt;&gt;0),"","보스")&amp;"인게임누적곱배수",ChapterTable!$S:$T,2,0)^C269
    +VLOOKUP(SUBSTITUTE(SUBSTITUTE(E$1,"standard",""),"|Float","")&amp;IF(OR($L269=TRUE,$A269=0,MOD($A269,ChapterTable!$S$20)&lt;&gt;0),"","보스")&amp;"인게임누적합배수",ChapterTable!$S:$T,2,0)*C269)
  )
  )
  )
)</f>
        <v>1458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(VLOOKUP(SUBSTITUTE(SUBSTITUTE(F$1,"standard",""),"|Float","")&amp;IF(OR($L269=TRUE,$A269=0,MOD($A269,ChapterTable!$S$20)&lt;&gt;0),"","보스")&amp;"인게임누적곱배수",ChapterTable!$S:$T,2,0)^D269
    +VLOOKUP(SUBSTITUTE(SUBSTITUTE(F$1,"standard",""),"|Float","")&amp;IF(OR($L269=TRUE,$A269=0,MOD($A269,ChapterTable!$S$20)&lt;&gt;0),"","보스")&amp;"인게임누적합배수",ChapterTable!$S:$T,2,0)*D269)
  )
  )
  )
)</f>
        <v>465.11718750000006</v>
      </c>
      <c r="G269" t="s">
        <v>737</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23"/>
        <v>4</v>
      </c>
      <c r="Q269">
        <f t="shared" si="24"/>
        <v>4</v>
      </c>
      <c r="R269" t="b">
        <f t="shared" ca="1" si="22"/>
        <v>0</v>
      </c>
      <c r="T269" t="b">
        <f t="shared" ca="1" si="25"/>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H269">
        <v>1.5</v>
      </c>
      <c r="AI269">
        <f t="shared" si="26"/>
        <v>0.25</v>
      </c>
    </row>
    <row r="270" spans="1:35"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OFFSET(E270,-$B270+IF($L270,1,0),0)*IF($B270&gt;OFFSET($B270,1,0),ChapterTable!$S$17,1)*
    (VLOOKUP(SUBSTITUTE(SUBSTITUTE(E$1,"standard",""),"|Float","")&amp;IF(OR($L270=TRUE,$A270=0,MOD($A270,ChapterTable!$S$20)&lt;&gt;0),"","보스")&amp;"인게임누적곱배수",ChapterTable!$S:$T,2,0)^C270
    +VLOOKUP(SUBSTITUTE(SUBSTITUTE(E$1,"standard",""),"|Float","")&amp;IF(OR($L270=TRUE,$A270=0,MOD($A270,ChapterTable!$S$20)&lt;&gt;0),"","보스")&amp;"인게임누적합배수",ChapterTable!$S:$T,2,0)*C270)
  )
  )
  )
)</f>
        <v>1458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(VLOOKUP(SUBSTITUTE(SUBSTITUTE(F$1,"standard",""),"|Float","")&amp;IF(OR($L270=TRUE,$A270=0,MOD($A270,ChapterTable!$S$20)&lt;&gt;0),"","보스")&amp;"인게임누적곱배수",ChapterTable!$S:$T,2,0)^D270
    +VLOOKUP(SUBSTITUTE(SUBSTITUTE(F$1,"standard",""),"|Float","")&amp;IF(OR($L270=TRUE,$A270=0,MOD($A270,ChapterTable!$S$20)&lt;&gt;0),"","보스")&amp;"인게임누적합배수",ChapterTable!$S:$T,2,0)*D270)
  )
  )
  )
)</f>
        <v>465.11718750000006</v>
      </c>
      <c r="G270" t="s">
        <v>737</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23"/>
        <v>4</v>
      </c>
      <c r="Q270">
        <f t="shared" si="24"/>
        <v>4</v>
      </c>
      <c r="R270" t="b">
        <f t="shared" ca="1" si="22"/>
        <v>0</v>
      </c>
      <c r="T270" t="b">
        <f t="shared" ca="1" si="25"/>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H270">
        <v>1.5</v>
      </c>
      <c r="AI270">
        <f t="shared" si="26"/>
        <v>0.25</v>
      </c>
    </row>
    <row r="271" spans="1:35"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OFFSET(E271,-$B271+IF($L271,1,0),0)*IF($B271&gt;OFFSET($B271,1,0),ChapterTable!$S$17,1)*
    (VLOOKUP(SUBSTITUTE(SUBSTITUTE(E$1,"standard",""),"|Float","")&amp;IF(OR($L271=TRUE,$A271=0,MOD($A271,ChapterTable!$S$20)&lt;&gt;0),"","보스")&amp;"인게임누적곱배수",ChapterTable!$S:$T,2,0)^C271
    +VLOOKUP(SUBSTITUTE(SUBSTITUTE(E$1,"standard",""),"|Float","")&amp;IF(OR($L271=TRUE,$A271=0,MOD($A271,ChapterTable!$S$20)&lt;&gt;0),"","보스")&amp;"인게임누적합배수",ChapterTable!$S:$T,2,0)*C271)
  )
  )
  )
)</f>
        <v>1458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(VLOOKUP(SUBSTITUTE(SUBSTITUTE(F$1,"standard",""),"|Float","")&amp;IF(OR($L271=TRUE,$A271=0,MOD($A271,ChapterTable!$S$20)&lt;&gt;0),"","보스")&amp;"인게임누적곱배수",ChapterTable!$S:$T,2,0)^D271
    +VLOOKUP(SUBSTITUTE(SUBSTITUTE(F$1,"standard",""),"|Float","")&amp;IF(OR($L271=TRUE,$A271=0,MOD($A271,ChapterTable!$S$20)&lt;&gt;0),"","보스")&amp;"인게임누적합배수",ChapterTable!$S:$T,2,0)*D271)
  )
  )
  )
)</f>
        <v>465.11718750000006</v>
      </c>
      <c r="G271" t="s">
        <v>737</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23"/>
        <v>4</v>
      </c>
      <c r="Q271">
        <f t="shared" si="24"/>
        <v>4</v>
      </c>
      <c r="R271" t="b">
        <f t="shared" ca="1" si="22"/>
        <v>0</v>
      </c>
      <c r="T271" t="b">
        <f t="shared" ca="1" si="25"/>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H271">
        <v>1.5</v>
      </c>
      <c r="AI271">
        <f t="shared" si="26"/>
        <v>0.25</v>
      </c>
    </row>
    <row r="272" spans="1:35"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OFFSET(E272,-$B272+IF($L272,1,0),0)*IF($B272&gt;OFFSET($B272,1,0),ChapterTable!$S$17,1)*
    (VLOOKUP(SUBSTITUTE(SUBSTITUTE(E$1,"standard",""),"|Float","")&amp;IF(OR($L272=TRUE,$A272=0,MOD($A272,ChapterTable!$S$20)&lt;&gt;0),"","보스")&amp;"인게임누적곱배수",ChapterTable!$S:$T,2,0)^C272
    +VLOOKUP(SUBSTITUTE(SUBSTITUTE(E$1,"standard",""),"|Float","")&amp;IF(OR($L272=TRUE,$A272=0,MOD($A272,ChapterTable!$S$20)&lt;&gt;0),"","보스")&amp;"인게임누적합배수",ChapterTable!$S:$T,2,0)*C272)
  )
  )
  )
)</f>
        <v>1458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(VLOOKUP(SUBSTITUTE(SUBSTITUTE(F$1,"standard",""),"|Float","")&amp;IF(OR($L272=TRUE,$A272=0,MOD($A272,ChapterTable!$S$20)&lt;&gt;0),"","보스")&amp;"인게임누적곱배수",ChapterTable!$S:$T,2,0)^D272
    +VLOOKUP(SUBSTITUTE(SUBSTITUTE(F$1,"standard",""),"|Float","")&amp;IF(OR($L272=TRUE,$A272=0,MOD($A272,ChapterTable!$S$20)&lt;&gt;0),"","보스")&amp;"인게임누적합배수",ChapterTable!$S:$T,2,0)*D272)
  )
  )
  )
)</f>
        <v>465.11718750000006</v>
      </c>
      <c r="G272" t="s">
        <v>737</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23"/>
        <v>11</v>
      </c>
      <c r="Q272">
        <f t="shared" si="24"/>
        <v>11</v>
      </c>
      <c r="R272" t="b">
        <f t="shared" ca="1" si="22"/>
        <v>0</v>
      </c>
      <c r="T272" t="b">
        <f t="shared" ca="1" si="25"/>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H272">
        <v>1.5</v>
      </c>
      <c r="AI272">
        <f t="shared" si="26"/>
        <v>0.25</v>
      </c>
    </row>
    <row r="273" spans="1:35"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OFFSET(E273,-$B273+IF($L273,1,0),0)*IF($B273&gt;OFFSET($B273,1,0),ChapterTable!$S$17,1)*
    (VLOOKUP(SUBSTITUTE(SUBSTITUTE(E$1,"standard",""),"|Float","")&amp;IF(OR($L273=TRUE,$A273=0,MOD($A273,ChapterTable!$S$20)&lt;&gt;0),"","보스")&amp;"인게임누적곱배수",ChapterTable!$S:$T,2,0)^C273
    +VLOOKUP(SUBSTITUTE(SUBSTITUTE(E$1,"standard",""),"|Float","")&amp;IF(OR($L273=TRUE,$A273=0,MOD($A273,ChapterTable!$S$20)&lt;&gt;0),"","보스")&amp;"인게임누적합배수",ChapterTable!$S:$T,2,0)*C273)
  )
  )
  )
)</f>
        <v>1640.25</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(VLOOKUP(SUBSTITUTE(SUBSTITUTE(F$1,"standard",""),"|Float","")&amp;IF(OR($L273=TRUE,$A273=0,MOD($A273,ChapterTable!$S$20)&lt;&gt;0),"","보스")&amp;"인게임누적곱배수",ChapterTable!$S:$T,2,0)^D273
    +VLOOKUP(SUBSTITUTE(SUBSTITUTE(F$1,"standard",""),"|Float","")&amp;IF(OR($L273=TRUE,$A273=0,MOD($A273,ChapterTable!$S$20)&lt;&gt;0),"","보스")&amp;"인게임누적합배수",ChapterTable!$S:$T,2,0)*D273)
  )
  )
  )
)</f>
        <v>465.11718750000006</v>
      </c>
      <c r="G273" t="s">
        <v>737</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23"/>
        <v>4</v>
      </c>
      <c r="Q273">
        <f t="shared" si="24"/>
        <v>4</v>
      </c>
      <c r="R273" t="b">
        <f t="shared" ca="1" si="22"/>
        <v>0</v>
      </c>
      <c r="T273" t="b">
        <f t="shared" ca="1" si="25"/>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H273">
        <v>1.5</v>
      </c>
      <c r="AI273">
        <f t="shared" si="26"/>
        <v>0.25</v>
      </c>
    </row>
    <row r="274" spans="1:35"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OFFSET(E274,-$B274+IF($L274,1,0),0)*IF($B274&gt;OFFSET($B274,1,0),ChapterTable!$S$17,1)*
    (VLOOKUP(SUBSTITUTE(SUBSTITUTE(E$1,"standard",""),"|Float","")&amp;IF(OR($L274=TRUE,$A274=0,MOD($A274,ChapterTable!$S$20)&lt;&gt;0),"","보스")&amp;"인게임누적곱배수",ChapterTable!$S:$T,2,0)^C274
    +VLOOKUP(SUBSTITUTE(SUBSTITUTE(E$1,"standard",""),"|Float","")&amp;IF(OR($L274=TRUE,$A274=0,MOD($A274,ChapterTable!$S$20)&lt;&gt;0),"","보스")&amp;"인게임누적합배수",ChapterTable!$S:$T,2,0)*C274)
  )
  )
  )
)</f>
        <v>1640.25</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(VLOOKUP(SUBSTITUTE(SUBSTITUTE(F$1,"standard",""),"|Float","")&amp;IF(OR($L274=TRUE,$A274=0,MOD($A274,ChapterTable!$S$20)&lt;&gt;0),"","보스")&amp;"인게임누적곱배수",ChapterTable!$S:$T,2,0)^D274
    +VLOOKUP(SUBSTITUTE(SUBSTITUTE(F$1,"standard",""),"|Float","")&amp;IF(OR($L274=TRUE,$A274=0,MOD($A274,ChapterTable!$S$20)&lt;&gt;0),"","보스")&amp;"인게임누적합배수",ChapterTable!$S:$T,2,0)*D274)
  )
  )
  )
)</f>
        <v>465.11718750000006</v>
      </c>
      <c r="G274" t="s">
        <v>737</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23"/>
        <v>4</v>
      </c>
      <c r="Q274">
        <f t="shared" si="24"/>
        <v>4</v>
      </c>
      <c r="R274" t="b">
        <f t="shared" ca="1" si="22"/>
        <v>0</v>
      </c>
      <c r="T274" t="b">
        <f t="shared" ca="1" si="25"/>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H274">
        <v>1.5</v>
      </c>
      <c r="AI274">
        <f t="shared" si="26"/>
        <v>0.25</v>
      </c>
    </row>
    <row r="275" spans="1:35"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OFFSET(E275,-$B275+IF($L275,1,0),0)*IF($B275&gt;OFFSET($B275,1,0),ChapterTable!$S$17,1)*
    (VLOOKUP(SUBSTITUTE(SUBSTITUTE(E$1,"standard",""),"|Float","")&amp;IF(OR($L275=TRUE,$A275=0,MOD($A275,ChapterTable!$S$20)&lt;&gt;0),"","보스")&amp;"인게임누적곱배수",ChapterTable!$S:$T,2,0)^C275
    +VLOOKUP(SUBSTITUTE(SUBSTITUTE(E$1,"standard",""),"|Float","")&amp;IF(OR($L275=TRUE,$A275=0,MOD($A275,ChapterTable!$S$20)&lt;&gt;0),"","보스")&amp;"인게임누적합배수",ChapterTable!$S:$T,2,0)*C275)
  )
  )
  )
)</f>
        <v>1640.25</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(VLOOKUP(SUBSTITUTE(SUBSTITUTE(F$1,"standard",""),"|Float","")&amp;IF(OR($L275=TRUE,$A275=0,MOD($A275,ChapterTable!$S$20)&lt;&gt;0),"","보스")&amp;"인게임누적곱배수",ChapterTable!$S:$T,2,0)^D275
    +VLOOKUP(SUBSTITUTE(SUBSTITUTE(F$1,"standard",""),"|Float","")&amp;IF(OR($L275=TRUE,$A275=0,MOD($A275,ChapterTable!$S$20)&lt;&gt;0),"","보스")&amp;"인게임누적합배수",ChapterTable!$S:$T,2,0)*D275)
  )
  )
  )
)</f>
        <v>465.11718750000006</v>
      </c>
      <c r="G275" t="s">
        <v>737</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23"/>
        <v>4</v>
      </c>
      <c r="Q275">
        <f t="shared" si="24"/>
        <v>4</v>
      </c>
      <c r="R275" t="b">
        <f t="shared" ca="1" si="22"/>
        <v>0</v>
      </c>
      <c r="T275" t="b">
        <f t="shared" ca="1" si="25"/>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H275">
        <v>1.5</v>
      </c>
      <c r="AI275">
        <f t="shared" si="26"/>
        <v>0.25</v>
      </c>
    </row>
    <row r="276" spans="1:35"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OFFSET(E276,-$B276+IF($L276,1,0),0)*IF($B276&gt;OFFSET($B276,1,0),ChapterTable!$S$17,1)*
    (VLOOKUP(SUBSTITUTE(SUBSTITUTE(E$1,"standard",""),"|Float","")&amp;IF(OR($L276=TRUE,$A276=0,MOD($A276,ChapterTable!$S$20)&lt;&gt;0),"","보스")&amp;"인게임누적곱배수",ChapterTable!$S:$T,2,0)^C276
    +VLOOKUP(SUBSTITUTE(SUBSTITUTE(E$1,"standard",""),"|Float","")&amp;IF(OR($L276=TRUE,$A276=0,MOD($A276,ChapterTable!$S$20)&lt;&gt;0),"","보스")&amp;"인게임누적합배수",ChapterTable!$S:$T,2,0)*C276)
  )
  )
  )
)</f>
        <v>1640.25</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(VLOOKUP(SUBSTITUTE(SUBSTITUTE(F$1,"standard",""),"|Float","")&amp;IF(OR($L276=TRUE,$A276=0,MOD($A276,ChapterTable!$S$20)&lt;&gt;0),"","보스")&amp;"인게임누적곱배수",ChapterTable!$S:$T,2,0)^D276
    +VLOOKUP(SUBSTITUTE(SUBSTITUTE(F$1,"standard",""),"|Float","")&amp;IF(OR($L276=TRUE,$A276=0,MOD($A276,ChapterTable!$S$20)&lt;&gt;0),"","보스")&amp;"인게임누적합배수",ChapterTable!$S:$T,2,0)*D276)
  )
  )
  )
)</f>
        <v>465.11718750000006</v>
      </c>
      <c r="G276" t="s">
        <v>737</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23"/>
        <v>94</v>
      </c>
      <c r="Q276">
        <f t="shared" si="24"/>
        <v>94</v>
      </c>
      <c r="R276" t="b">
        <f t="shared" ca="1" si="22"/>
        <v>1</v>
      </c>
      <c r="T276" t="b">
        <f t="shared" ca="1" si="25"/>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H276">
        <v>1.5</v>
      </c>
      <c r="AI276">
        <f t="shared" si="26"/>
        <v>0.25</v>
      </c>
    </row>
    <row r="277" spans="1:35"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OFFSET(E277,-$B277+IF($L277,1,0),0)*IF($B277&gt;OFFSET($B277,1,0),ChapterTable!$S$17,1)*
    (VLOOKUP(SUBSTITUTE(SUBSTITUTE(E$1,"standard",""),"|Float","")&amp;IF(OR($L277=TRUE,$A277=0,MOD($A277,ChapterTable!$S$20)&lt;&gt;0),"","보스")&amp;"인게임누적곱배수",ChapterTable!$S:$T,2,0)^C277
    +VLOOKUP(SUBSTITUTE(SUBSTITUTE(E$1,"standard",""),"|Float","")&amp;IF(OR($L277=TRUE,$A277=0,MOD($A277,ChapterTable!$S$20)&lt;&gt;0),"","보스")&amp;"인게임누적합배수",ChapterTable!$S:$T,2,0)*C277)
  )
  )
  )
)</f>
        <v>1640.25</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(VLOOKUP(SUBSTITUTE(SUBSTITUTE(F$1,"standard",""),"|Float","")&amp;IF(OR($L277=TRUE,$A277=0,MOD($A277,ChapterTable!$S$20)&lt;&gt;0),"","보스")&amp;"인게임누적곱배수",ChapterTable!$S:$T,2,0)^D277
    +VLOOKUP(SUBSTITUTE(SUBSTITUTE(F$1,"standard",""),"|Float","")&amp;IF(OR($L277=TRUE,$A277=0,MOD($A277,ChapterTable!$S$20)&lt;&gt;0),"","보스")&amp;"인게임누적합배수",ChapterTable!$S:$T,2,0)*D277)
  )
  )
  )
)</f>
        <v>465.11718750000006</v>
      </c>
      <c r="G277" t="s">
        <v>737</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23"/>
        <v>21</v>
      </c>
      <c r="Q277">
        <f t="shared" si="24"/>
        <v>21</v>
      </c>
      <c r="R277" t="b">
        <f t="shared" ca="1" si="22"/>
        <v>0</v>
      </c>
      <c r="T277" t="b">
        <f t="shared" ca="1" si="25"/>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H277">
        <v>1.5</v>
      </c>
      <c r="AI277">
        <f t="shared" si="26"/>
        <v>0.25</v>
      </c>
    </row>
    <row r="278" spans="1:35"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OFFSET(E278,-$B278+IF($L278,1,0),0)*IF($B278&gt;OFFSET($B278,1,0),ChapterTable!$S$17,1)*
    (VLOOKUP(SUBSTITUTE(SUBSTITUTE(E$1,"standard",""),"|Float","")&amp;IF(OR($L278=TRUE,$A278=0,MOD($A278,ChapterTable!$S$20)&lt;&gt;0),"","보스")&amp;"인게임누적곱배수",ChapterTable!$S:$T,2,0)^C278
    +VLOOKUP(SUBSTITUTE(SUBSTITUTE(E$1,"standard",""),"|Float","")&amp;IF(OR($L278=TRUE,$A278=0,MOD($A278,ChapterTable!$S$20)&lt;&gt;0),"","보스")&amp;"인게임누적합배수",ChapterTable!$S:$T,2,0)*C278)
  )
  )
  )
)</f>
        <v>1640.25</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(VLOOKUP(SUBSTITUTE(SUBSTITUTE(F$1,"standard",""),"|Float","")&amp;IF(OR($L278=TRUE,$A278=0,MOD($A278,ChapterTable!$S$20)&lt;&gt;0),"","보스")&amp;"인게임누적곱배수",ChapterTable!$S:$T,2,0)^D278
    +VLOOKUP(SUBSTITUTE(SUBSTITUTE(F$1,"standard",""),"|Float","")&amp;IF(OR($L278=TRUE,$A278=0,MOD($A278,ChapterTable!$S$20)&lt;&gt;0),"","보스")&amp;"인게임누적합배수",ChapterTable!$S:$T,2,0)*D278)
  )
  )
  )
)</f>
        <v>493.59375</v>
      </c>
      <c r="G278" t="s">
        <v>737</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23"/>
        <v>5</v>
      </c>
      <c r="Q278">
        <f t="shared" si="24"/>
        <v>5</v>
      </c>
      <c r="R278" t="b">
        <f t="shared" ca="1" si="22"/>
        <v>0</v>
      </c>
      <c r="T278" t="b">
        <f t="shared" ca="1" si="25"/>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H278">
        <v>1.5</v>
      </c>
      <c r="AI278">
        <f t="shared" si="26"/>
        <v>0.2</v>
      </c>
    </row>
    <row r="279" spans="1:35"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OFFSET(E279,-$B279+IF($L279,1,0),0)*IF($B279&gt;OFFSET($B279,1,0),ChapterTable!$S$17,1)*
    (VLOOKUP(SUBSTITUTE(SUBSTITUTE(E$1,"standard",""),"|Float","")&amp;IF(OR($L279=TRUE,$A279=0,MOD($A279,ChapterTable!$S$20)&lt;&gt;0),"","보스")&amp;"인게임누적곱배수",ChapterTable!$S:$T,2,0)^C279
    +VLOOKUP(SUBSTITUTE(SUBSTITUTE(E$1,"standard",""),"|Float","")&amp;IF(OR($L279=TRUE,$A279=0,MOD($A279,ChapterTable!$S$20)&lt;&gt;0),"","보스")&amp;"인게임누적합배수",ChapterTable!$S:$T,2,0)*C279)
  )
  )
  )
)</f>
        <v>1640.25</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(VLOOKUP(SUBSTITUTE(SUBSTITUTE(F$1,"standard",""),"|Float","")&amp;IF(OR($L279=TRUE,$A279=0,MOD($A279,ChapterTable!$S$20)&lt;&gt;0),"","보스")&amp;"인게임누적곱배수",ChapterTable!$S:$T,2,0)^D279
    +VLOOKUP(SUBSTITUTE(SUBSTITUTE(F$1,"standard",""),"|Float","")&amp;IF(OR($L279=TRUE,$A279=0,MOD($A279,ChapterTable!$S$20)&lt;&gt;0),"","보스")&amp;"인게임누적합배수",ChapterTable!$S:$T,2,0)*D279)
  )
  )
  )
)</f>
        <v>493.59375</v>
      </c>
      <c r="G279" t="s">
        <v>737</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23"/>
        <v>5</v>
      </c>
      <c r="Q279">
        <f t="shared" si="24"/>
        <v>5</v>
      </c>
      <c r="R279" t="b">
        <f t="shared" ca="1" si="22"/>
        <v>0</v>
      </c>
      <c r="T279" t="b">
        <f t="shared" ca="1" si="25"/>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H279">
        <v>1.5</v>
      </c>
      <c r="AI279">
        <f t="shared" si="26"/>
        <v>0.2</v>
      </c>
    </row>
    <row r="280" spans="1:35"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OFFSET(E280,-$B280+IF($L280,1,0),0)*IF($B280&gt;OFFSET($B280,1,0),ChapterTable!$S$17,1)*
    (VLOOKUP(SUBSTITUTE(SUBSTITUTE(E$1,"standard",""),"|Float","")&amp;IF(OR($L280=TRUE,$A280=0,MOD($A280,ChapterTable!$S$20)&lt;&gt;0),"","보스")&amp;"인게임누적곱배수",ChapterTable!$S:$T,2,0)^C280
    +VLOOKUP(SUBSTITUTE(SUBSTITUTE(E$1,"standard",""),"|Float","")&amp;IF(OR($L280=TRUE,$A280=0,MOD($A280,ChapterTable!$S$20)&lt;&gt;0),"","보스")&amp;"인게임누적합배수",ChapterTable!$S:$T,2,0)*C280)
  )
  )
  )
)</f>
        <v>1640.25</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(VLOOKUP(SUBSTITUTE(SUBSTITUTE(F$1,"standard",""),"|Float","")&amp;IF(OR($L280=TRUE,$A280=0,MOD($A280,ChapterTable!$S$20)&lt;&gt;0),"","보스")&amp;"인게임누적곱배수",ChapterTable!$S:$T,2,0)^D280
    +VLOOKUP(SUBSTITUTE(SUBSTITUTE(F$1,"standard",""),"|Float","")&amp;IF(OR($L280=TRUE,$A280=0,MOD($A280,ChapterTable!$S$20)&lt;&gt;0),"","보스")&amp;"인게임누적합배수",ChapterTable!$S:$T,2,0)*D280)
  )
  )
  )
)</f>
        <v>493.59375</v>
      </c>
      <c r="G280" t="s">
        <v>737</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23"/>
        <v>5</v>
      </c>
      <c r="Q280">
        <f t="shared" si="24"/>
        <v>5</v>
      </c>
      <c r="R280" t="b">
        <f t="shared" ca="1" si="22"/>
        <v>0</v>
      </c>
      <c r="T280" t="b">
        <f t="shared" ca="1" si="25"/>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H280">
        <v>1.5</v>
      </c>
      <c r="AI280">
        <f t="shared" si="26"/>
        <v>0.2</v>
      </c>
    </row>
    <row r="281" spans="1:35"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OFFSET(E281,-$B281+IF($L281,1,0),0)*IF($B281&gt;OFFSET($B281,1,0),ChapterTable!$S$17,1)*
    (VLOOKUP(SUBSTITUTE(SUBSTITUTE(E$1,"standard",""),"|Float","")&amp;IF(OR($L281=TRUE,$A281=0,MOD($A281,ChapterTable!$S$20)&lt;&gt;0),"","보스")&amp;"인게임누적곱배수",ChapterTable!$S:$T,2,0)^C281
    +VLOOKUP(SUBSTITUTE(SUBSTITUTE(E$1,"standard",""),"|Float","")&amp;IF(OR($L281=TRUE,$A281=0,MOD($A281,ChapterTable!$S$20)&lt;&gt;0),"","보스")&amp;"인게임누적합배수",ChapterTable!$S:$T,2,0)*C281)
  )
  )
  )
)</f>
        <v>1640.25</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(VLOOKUP(SUBSTITUTE(SUBSTITUTE(F$1,"standard",""),"|Float","")&amp;IF(OR($L281=TRUE,$A281=0,MOD($A281,ChapterTable!$S$20)&lt;&gt;0),"","보스")&amp;"인게임누적곱배수",ChapterTable!$S:$T,2,0)^D281
    +VLOOKUP(SUBSTITUTE(SUBSTITUTE(F$1,"standard",""),"|Float","")&amp;IF(OR($L281=TRUE,$A281=0,MOD($A281,ChapterTable!$S$20)&lt;&gt;0),"","보스")&amp;"인게임누적합배수",ChapterTable!$S:$T,2,0)*D281)
  )
  )
  )
)</f>
        <v>493.59375</v>
      </c>
      <c r="G281" t="s">
        <v>737</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23"/>
        <v>5</v>
      </c>
      <c r="Q281">
        <f t="shared" si="24"/>
        <v>5</v>
      </c>
      <c r="R281" t="b">
        <f t="shared" ca="1" si="22"/>
        <v>0</v>
      </c>
      <c r="T281" t="b">
        <f t="shared" ca="1" si="25"/>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H281">
        <v>1.5</v>
      </c>
      <c r="AI281">
        <f t="shared" si="26"/>
        <v>0.2</v>
      </c>
    </row>
    <row r="282" spans="1:35"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OFFSET(E282,-$B282+IF($L282,1,0),0)*IF($B282&gt;OFFSET($B282,1,0),ChapterTable!$S$17,1)*
    (VLOOKUP(SUBSTITUTE(SUBSTITUTE(E$1,"standard",""),"|Float","")&amp;IF(OR($L282=TRUE,$A282=0,MOD($A282,ChapterTable!$S$20)&lt;&gt;0),"","보스")&amp;"인게임누적곱배수",ChapterTable!$S:$T,2,0)^C282
    +VLOOKUP(SUBSTITUTE(SUBSTITUTE(E$1,"standard",""),"|Float","")&amp;IF(OR($L282=TRUE,$A282=0,MOD($A282,ChapterTable!$S$20)&lt;&gt;0),"","보스")&amp;"인게임누적합배수",ChapterTable!$S:$T,2,0)*C282)
  )
  )
  )
)</f>
        <v>1640.25</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(VLOOKUP(SUBSTITUTE(SUBSTITUTE(F$1,"standard",""),"|Float","")&amp;IF(OR($L282=TRUE,$A282=0,MOD($A282,ChapterTable!$S$20)&lt;&gt;0),"","보스")&amp;"인게임누적곱배수",ChapterTable!$S:$T,2,0)^D282
    +VLOOKUP(SUBSTITUTE(SUBSTITUTE(F$1,"standard",""),"|Float","")&amp;IF(OR($L282=TRUE,$A282=0,MOD($A282,ChapterTable!$S$20)&lt;&gt;0),"","보스")&amp;"인게임누적합배수",ChapterTable!$S:$T,2,0)*D282)
  )
  )
  )
)</f>
        <v>493.59375</v>
      </c>
      <c r="G282" t="s">
        <v>737</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23"/>
        <v>11</v>
      </c>
      <c r="Q282">
        <f t="shared" si="24"/>
        <v>11</v>
      </c>
      <c r="R282" t="b">
        <f t="shared" ca="1" si="22"/>
        <v>0</v>
      </c>
      <c r="T282" t="b">
        <f t="shared" ca="1" si="25"/>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H282">
        <v>1.5</v>
      </c>
      <c r="AI282">
        <f t="shared" si="26"/>
        <v>0.2</v>
      </c>
    </row>
    <row r="283" spans="1:35"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OFFSET(E283,-$B283+IF($L283,1,0),0)*IF($B283&gt;OFFSET($B283,1,0),ChapterTable!$S$17,1)*
    (VLOOKUP(SUBSTITUTE(SUBSTITUTE(E$1,"standard",""),"|Float","")&amp;IF(OR($L283=TRUE,$A283=0,MOD($A283,ChapterTable!$S$20)&lt;&gt;0),"","보스")&amp;"인게임누적곱배수",ChapterTable!$S:$T,2,0)^C283
    +VLOOKUP(SUBSTITUTE(SUBSTITUTE(E$1,"standard",""),"|Float","")&amp;IF(OR($L283=TRUE,$A283=0,MOD($A283,ChapterTable!$S$20)&lt;&gt;0),"","보스")&amp;"인게임누적합배수",ChapterTable!$S:$T,2,0)*C283)
  )
  )
  )
)</f>
        <v>1822.5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(VLOOKUP(SUBSTITUTE(SUBSTITUTE(F$1,"standard",""),"|Float","")&amp;IF(OR($L283=TRUE,$A283=0,MOD($A283,ChapterTable!$S$20)&lt;&gt;0),"","보스")&amp;"인게임누적곱배수",ChapterTable!$S:$T,2,0)^D283
    +VLOOKUP(SUBSTITUTE(SUBSTITUTE(F$1,"standard",""),"|Float","")&amp;IF(OR($L283=TRUE,$A283=0,MOD($A283,ChapterTable!$S$20)&lt;&gt;0),"","보스")&amp;"인게임누적합배수",ChapterTable!$S:$T,2,0)*D283)
  )
  )
  )
)</f>
        <v>493.59375</v>
      </c>
      <c r="G283" t="s">
        <v>737</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23"/>
        <v>5</v>
      </c>
      <c r="Q283">
        <f t="shared" si="24"/>
        <v>5</v>
      </c>
      <c r="R283" t="b">
        <f t="shared" ca="1" si="22"/>
        <v>0</v>
      </c>
      <c r="T283" t="b">
        <f t="shared" ca="1" si="25"/>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H283">
        <v>1.5</v>
      </c>
      <c r="AI283">
        <f t="shared" si="26"/>
        <v>0.2</v>
      </c>
    </row>
    <row r="284" spans="1:35"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OFFSET(E284,-$B284+IF($L284,1,0),0)*IF($B284&gt;OFFSET($B284,1,0),ChapterTable!$S$17,1)*
    (VLOOKUP(SUBSTITUTE(SUBSTITUTE(E$1,"standard",""),"|Float","")&amp;IF(OR($L284=TRUE,$A284=0,MOD($A284,ChapterTable!$S$20)&lt;&gt;0),"","보스")&amp;"인게임누적곱배수",ChapterTable!$S:$T,2,0)^C284
    +VLOOKUP(SUBSTITUTE(SUBSTITUTE(E$1,"standard",""),"|Float","")&amp;IF(OR($L284=TRUE,$A284=0,MOD($A284,ChapterTable!$S$20)&lt;&gt;0),"","보스")&amp;"인게임누적합배수",ChapterTable!$S:$T,2,0)*C284)
  )
  )
  )
)</f>
        <v>1822.5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(VLOOKUP(SUBSTITUTE(SUBSTITUTE(F$1,"standard",""),"|Float","")&amp;IF(OR($L284=TRUE,$A284=0,MOD($A284,ChapterTable!$S$20)&lt;&gt;0),"","보스")&amp;"인게임누적곱배수",ChapterTable!$S:$T,2,0)^D284
    +VLOOKUP(SUBSTITUTE(SUBSTITUTE(F$1,"standard",""),"|Float","")&amp;IF(OR($L284=TRUE,$A284=0,MOD($A284,ChapterTable!$S$20)&lt;&gt;0),"","보스")&amp;"인게임누적합배수",ChapterTable!$S:$T,2,0)*D284)
  )
  )
  )
)</f>
        <v>493.59375</v>
      </c>
      <c r="G284" t="s">
        <v>737</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23"/>
        <v>5</v>
      </c>
      <c r="Q284">
        <f t="shared" si="24"/>
        <v>5</v>
      </c>
      <c r="R284" t="b">
        <f t="shared" ca="1" si="22"/>
        <v>0</v>
      </c>
      <c r="T284" t="b">
        <f t="shared" ca="1" si="25"/>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H284">
        <v>1.5</v>
      </c>
      <c r="AI284">
        <f t="shared" si="26"/>
        <v>0.2</v>
      </c>
    </row>
    <row r="285" spans="1:35"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OFFSET(E285,-$B285+IF($L285,1,0),0)*IF($B285&gt;OFFSET($B285,1,0),ChapterTable!$S$17,1)*
    (VLOOKUP(SUBSTITUTE(SUBSTITUTE(E$1,"standard",""),"|Float","")&amp;IF(OR($L285=TRUE,$A285=0,MOD($A285,ChapterTable!$S$20)&lt;&gt;0),"","보스")&amp;"인게임누적곱배수",ChapterTable!$S:$T,2,0)^C285
    +VLOOKUP(SUBSTITUTE(SUBSTITUTE(E$1,"standard",""),"|Float","")&amp;IF(OR($L285=TRUE,$A285=0,MOD($A285,ChapterTable!$S$20)&lt;&gt;0),"","보스")&amp;"인게임누적합배수",ChapterTable!$S:$T,2,0)*C285)
  )
  )
  )
)</f>
        <v>1822.5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(VLOOKUP(SUBSTITUTE(SUBSTITUTE(F$1,"standard",""),"|Float","")&amp;IF(OR($L285=TRUE,$A285=0,MOD($A285,ChapterTable!$S$20)&lt;&gt;0),"","보스")&amp;"인게임누적곱배수",ChapterTable!$S:$T,2,0)^D285
    +VLOOKUP(SUBSTITUTE(SUBSTITUTE(F$1,"standard",""),"|Float","")&amp;IF(OR($L285=TRUE,$A285=0,MOD($A285,ChapterTable!$S$20)&lt;&gt;0),"","보스")&amp;"인게임누적합배수",ChapterTable!$S:$T,2,0)*D285)
  )
  )
  )
)</f>
        <v>493.59375</v>
      </c>
      <c r="G285" t="s">
        <v>737</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23"/>
        <v>5</v>
      </c>
      <c r="Q285">
        <f t="shared" si="24"/>
        <v>5</v>
      </c>
      <c r="R285" t="b">
        <f t="shared" ca="1" si="22"/>
        <v>0</v>
      </c>
      <c r="T285" t="b">
        <f t="shared" ca="1" si="25"/>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H285">
        <v>1.5</v>
      </c>
      <c r="AI285">
        <f t="shared" si="26"/>
        <v>0.2</v>
      </c>
    </row>
    <row r="286" spans="1:35"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OFFSET(E286,-$B286+IF($L286,1,0),0)*IF($B286&gt;OFFSET($B286,1,0),ChapterTable!$S$17,1)*
    (VLOOKUP(SUBSTITUTE(SUBSTITUTE(E$1,"standard",""),"|Float","")&amp;IF(OR($L286=TRUE,$A286=0,MOD($A286,ChapterTable!$S$20)&lt;&gt;0),"","보스")&amp;"인게임누적곱배수",ChapterTable!$S:$T,2,0)^C286
    +VLOOKUP(SUBSTITUTE(SUBSTITUTE(E$1,"standard",""),"|Float","")&amp;IF(OR($L286=TRUE,$A286=0,MOD($A286,ChapterTable!$S$20)&lt;&gt;0),"","보스")&amp;"인게임누적합배수",ChapterTable!$S:$T,2,0)*C286)
  )
  )
  )
)</f>
        <v>1822.5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(VLOOKUP(SUBSTITUTE(SUBSTITUTE(F$1,"standard",""),"|Float","")&amp;IF(OR($L286=TRUE,$A286=0,MOD($A286,ChapterTable!$S$20)&lt;&gt;0),"","보스")&amp;"인게임누적곱배수",ChapterTable!$S:$T,2,0)^D286
    +VLOOKUP(SUBSTITUTE(SUBSTITUTE(F$1,"standard",""),"|Float","")&amp;IF(OR($L286=TRUE,$A286=0,MOD($A286,ChapterTable!$S$20)&lt;&gt;0),"","보스")&amp;"인게임누적합배수",ChapterTable!$S:$T,2,0)*D286)
  )
  )
  )
)</f>
        <v>493.59375</v>
      </c>
      <c r="G286" t="s">
        <v>737</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23"/>
        <v>95</v>
      </c>
      <c r="Q286">
        <f t="shared" si="24"/>
        <v>95</v>
      </c>
      <c r="R286" t="b">
        <f t="shared" ca="1" si="22"/>
        <v>1</v>
      </c>
      <c r="T286" t="b">
        <f t="shared" ca="1" si="25"/>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H286">
        <v>1.5</v>
      </c>
      <c r="AI286">
        <f t="shared" si="26"/>
        <v>0.2</v>
      </c>
    </row>
    <row r="287" spans="1:35"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OFFSET(E287,-$B287+IF($L287,1,0),0)*IF($B287&gt;OFFSET($B287,1,0),ChapterTable!$S$17,1)*
    (VLOOKUP(SUBSTITUTE(SUBSTITUTE(E$1,"standard",""),"|Float","")&amp;IF(OR($L287=TRUE,$A287=0,MOD($A287,ChapterTable!$S$20)&lt;&gt;0),"","보스")&amp;"인게임누적곱배수",ChapterTable!$S:$T,2,0)^C287
    +VLOOKUP(SUBSTITUTE(SUBSTITUTE(E$1,"standard",""),"|Float","")&amp;IF(OR($L287=TRUE,$A287=0,MOD($A287,ChapterTable!$S$20)&lt;&gt;0),"","보스")&amp;"인게임누적합배수",ChapterTable!$S:$T,2,0)*C287)
  )
  )
  )
)</f>
        <v>2187</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(VLOOKUP(SUBSTITUTE(SUBSTITUTE(F$1,"standard",""),"|Float","")&amp;IF(OR($L287=TRUE,$A287=0,MOD($A287,ChapterTable!$S$20)&lt;&gt;0),"","보스")&amp;"인게임누적곱배수",ChapterTable!$S:$T,2,0)^D287
    +VLOOKUP(SUBSTITUTE(SUBSTITUTE(F$1,"standard",""),"|Float","")&amp;IF(OR($L287=TRUE,$A287=0,MOD($A287,ChapterTable!$S$20)&lt;&gt;0),"","보스")&amp;"인게임누적합배수",ChapterTable!$S:$T,2,0)*D287)
  )
  )
  )
)</f>
        <v>493.59375</v>
      </c>
      <c r="G287" t="s">
        <v>737</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23"/>
        <v>21</v>
      </c>
      <c r="Q287">
        <f t="shared" si="24"/>
        <v>21</v>
      </c>
      <c r="R287" t="b">
        <f t="shared" ca="1" si="22"/>
        <v>0</v>
      </c>
      <c r="T287" t="b">
        <f t="shared" ca="1" si="25"/>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H287">
        <v>1.5</v>
      </c>
      <c r="AI287">
        <f t="shared" si="26"/>
        <v>0.2</v>
      </c>
    </row>
    <row r="288" spans="1:35"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OFFSET(E288,-$B288+IF($L288,1,0),0)*IF($B288&gt;OFFSET($B288,1,0),ChapterTable!$S$17,1)*
    (VLOOKUP(SUBSTITUTE(SUBSTITUTE(E$1,"standard",""),"|Float","")&amp;IF(OR($L288=TRUE,$A288=0,MOD($A288,ChapterTable!$S$20)&lt;&gt;0),"","보스")&amp;"인게임누적곱배수",ChapterTable!$S:$T,2,0)^C288
    +VLOOKUP(SUBSTITUTE(SUBSTITUTE(E$1,"standard",""),"|Float","")&amp;IF(OR($L288=TRUE,$A288=0,MOD($A288,ChapterTable!$S$20)&lt;&gt;0),"","보스")&amp;"인게임누적합배수",ChapterTable!$S:$T,2,0)*C288)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(VLOOKUP(SUBSTITUTE(SUBSTITUTE(F$1,"standard",""),"|Float","")&amp;IF(OR($L288=TRUE,$A288=0,MOD($A288,ChapterTable!$S$20)&lt;&gt;0),"","보스")&amp;"인게임누적곱배수",ChapterTable!$S:$T,2,0)^D288
    +VLOOKUP(SUBSTITUTE(SUBSTITUTE(F$1,"standard",""),"|Float","")&amp;IF(OR($L288=TRUE,$A288=0,MOD($A288,ChapterTable!$S$20)&lt;&gt;0),"","보스")&amp;"인게임누적합배수",ChapterTable!$S:$T,2,0)*D288)
  )
  )
  )
)</f>
        <v>569.53125</v>
      </c>
      <c r="G288" t="s">
        <v>737</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23"/>
        <v>0</v>
      </c>
      <c r="Q288">
        <f t="shared" si="24"/>
        <v>0</v>
      </c>
      <c r="R288" t="b">
        <f t="shared" ca="1" si="22"/>
        <v>0</v>
      </c>
      <c r="T288" t="b">
        <f t="shared" ca="1" si="25"/>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H288">
        <v>1.5</v>
      </c>
      <c r="AI288">
        <f t="shared" si="26"/>
        <v>0</v>
      </c>
    </row>
    <row r="289" spans="1:35"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OFFSET(E289,-$B289+IF($L289,1,0),0)*IF($B289&gt;OFFSET($B289,1,0),ChapterTable!$S$17,1)*
    (VLOOKUP(SUBSTITUTE(SUBSTITUTE(E$1,"standard",""),"|Float","")&amp;IF(OR($L289=TRUE,$A289=0,MOD($A289,ChapterTable!$S$20)&lt;&gt;0),"","보스")&amp;"인게임누적곱배수",ChapterTable!$S:$T,2,0)^C289
    +VLOOKUP(SUBSTITUTE(SUBSTITUTE(E$1,"standard",""),"|Float","")&amp;IF(OR($L289=TRUE,$A289=0,MOD($A289,ChapterTable!$S$20)&lt;&gt;0),"","보스")&amp;"인게임누적합배수",ChapterTable!$S:$T,2,0)*C289)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(VLOOKUP(SUBSTITUTE(SUBSTITUTE(F$1,"standard",""),"|Float","")&amp;IF(OR($L289=TRUE,$A289=0,MOD($A289,ChapterTable!$S$20)&lt;&gt;0),"","보스")&amp;"인게임누적곱배수",ChapterTable!$S:$T,2,0)^D289
    +VLOOKUP(SUBSTITUTE(SUBSTITUTE(F$1,"standard",""),"|Float","")&amp;IF(OR($L289=TRUE,$A289=0,MOD($A289,ChapterTable!$S$20)&lt;&gt;0),"","보스")&amp;"인게임누적합배수",ChapterTable!$S:$T,2,0)*D289)
  )
  )
  )
)</f>
        <v>569.53125</v>
      </c>
      <c r="G289" t="s">
        <v>737</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23"/>
        <v>1</v>
      </c>
      <c r="Q289">
        <f t="shared" si="24"/>
        <v>1</v>
      </c>
      <c r="R289" t="b">
        <f t="shared" ca="1" si="22"/>
        <v>0</v>
      </c>
      <c r="T289" t="b">
        <f t="shared" ca="1" si="25"/>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H289">
        <v>1.5</v>
      </c>
      <c r="AI289">
        <f t="shared" si="26"/>
        <v>1</v>
      </c>
    </row>
    <row r="290" spans="1:35"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OFFSET(E290,-$B290+IF($L290,1,0),0)*IF($B290&gt;OFFSET($B290,1,0),ChapterTable!$S$17,1)*
    (VLOOKUP(SUBSTITUTE(SUBSTITUTE(E$1,"standard",""),"|Float","")&amp;IF(OR($L290=TRUE,$A290=0,MOD($A290,ChapterTable!$S$20)&lt;&gt;0),"","보스")&amp;"인게임누적곱배수",ChapterTable!$S:$T,2,0)^C290
    +VLOOKUP(SUBSTITUTE(SUBSTITUTE(E$1,"standard",""),"|Float","")&amp;IF(OR($L290=TRUE,$A290=0,MOD($A290,ChapterTable!$S$20)&lt;&gt;0),"","보스")&amp;"인게임누적합배수",ChapterTable!$S:$T,2,0)*C290)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(VLOOKUP(SUBSTITUTE(SUBSTITUTE(F$1,"standard",""),"|Float","")&amp;IF(OR($L290=TRUE,$A290=0,MOD($A290,ChapterTable!$S$20)&lt;&gt;0),"","보스")&amp;"인게임누적곱배수",ChapterTable!$S:$T,2,0)^D290
    +VLOOKUP(SUBSTITUTE(SUBSTITUTE(F$1,"standard",""),"|Float","")&amp;IF(OR($L290=TRUE,$A290=0,MOD($A290,ChapterTable!$S$20)&lt;&gt;0),"","보스")&amp;"인게임누적합배수",ChapterTable!$S:$T,2,0)*D290)
  )
  )
  )
)</f>
        <v>569.53125</v>
      </c>
      <c r="G290" t="s">
        <v>737</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23"/>
        <v>1</v>
      </c>
      <c r="Q290">
        <f t="shared" si="24"/>
        <v>1</v>
      </c>
      <c r="R290" t="b">
        <f t="shared" ca="1" si="22"/>
        <v>0</v>
      </c>
      <c r="T290" t="b">
        <f t="shared" ca="1" si="25"/>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H290">
        <v>1.5</v>
      </c>
      <c r="AI290">
        <f t="shared" si="26"/>
        <v>1</v>
      </c>
    </row>
    <row r="291" spans="1:35"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OFFSET(E291,-$B291+IF($L291,1,0),0)*IF($B291&gt;OFFSET($B291,1,0),ChapterTable!$S$17,1)*
    (VLOOKUP(SUBSTITUTE(SUBSTITUTE(E$1,"standard",""),"|Float","")&amp;IF(OR($L291=TRUE,$A291=0,MOD($A291,ChapterTable!$S$20)&lt;&gt;0),"","보스")&amp;"인게임누적곱배수",ChapterTable!$S:$T,2,0)^C291
    +VLOOKUP(SUBSTITUTE(SUBSTITUTE(E$1,"standard",""),"|Float","")&amp;IF(OR($L291=TRUE,$A291=0,MOD($A291,ChapterTable!$S$20)&lt;&gt;0),"","보스")&amp;"인게임누적합배수",ChapterTable!$S:$T,2,0)*C291)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(VLOOKUP(SUBSTITUTE(SUBSTITUTE(F$1,"standard",""),"|Float","")&amp;IF(OR($L291=TRUE,$A291=0,MOD($A291,ChapterTable!$S$20)&lt;&gt;0),"","보스")&amp;"인게임누적곱배수",ChapterTable!$S:$T,2,0)^D291
    +VLOOKUP(SUBSTITUTE(SUBSTITUTE(F$1,"standard",""),"|Float","")&amp;IF(OR($L291=TRUE,$A291=0,MOD($A291,ChapterTable!$S$20)&lt;&gt;0),"","보스")&amp;"인게임누적합배수",ChapterTable!$S:$T,2,0)*D291)
  )
  )
  )
)</f>
        <v>569.53125</v>
      </c>
      <c r="G291" t="s">
        <v>737</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23"/>
        <v>1</v>
      </c>
      <c r="Q291">
        <f t="shared" si="24"/>
        <v>1</v>
      </c>
      <c r="R291" t="b">
        <f t="shared" ca="1" si="22"/>
        <v>0</v>
      </c>
      <c r="T291" t="b">
        <f t="shared" ca="1" si="25"/>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H291">
        <v>1.5</v>
      </c>
      <c r="AI291">
        <f t="shared" si="26"/>
        <v>1</v>
      </c>
    </row>
    <row r="292" spans="1:35"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OFFSET(E292,-$B292+IF($L292,1,0),0)*IF($B292&gt;OFFSET($B292,1,0),ChapterTable!$S$17,1)*
    (VLOOKUP(SUBSTITUTE(SUBSTITUTE(E$1,"standard",""),"|Float","")&amp;IF(OR($L292=TRUE,$A292=0,MOD($A292,ChapterTable!$S$20)&lt;&gt;0),"","보스")&amp;"인게임누적곱배수",ChapterTable!$S:$T,2,0)^C292
    +VLOOKUP(SUBSTITUTE(SUBSTITUTE(E$1,"standard",""),"|Float","")&amp;IF(OR($L292=TRUE,$A292=0,MOD($A292,ChapterTable!$S$20)&lt;&gt;0),"","보스")&amp;"인게임누적합배수",ChapterTable!$S:$T,2,0)*C292)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(VLOOKUP(SUBSTITUTE(SUBSTITUTE(F$1,"standard",""),"|Float","")&amp;IF(OR($L292=TRUE,$A292=0,MOD($A292,ChapterTable!$S$20)&lt;&gt;0),"","보스")&amp;"인게임누적곱배수",ChapterTable!$S:$T,2,0)^D292
    +VLOOKUP(SUBSTITUTE(SUBSTITUTE(F$1,"standard",""),"|Float","")&amp;IF(OR($L292=TRUE,$A292=0,MOD($A292,ChapterTable!$S$20)&lt;&gt;0),"","보스")&amp;"인게임누적합배수",ChapterTable!$S:$T,2,0)*D292)
  )
  )
  )
)</f>
        <v>569.53125</v>
      </c>
      <c r="G292" t="s">
        <v>737</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23"/>
        <v>1</v>
      </c>
      <c r="Q292">
        <f t="shared" si="24"/>
        <v>1</v>
      </c>
      <c r="R292" t="b">
        <f t="shared" ca="1" si="22"/>
        <v>0</v>
      </c>
      <c r="T292" t="b">
        <f t="shared" ca="1" si="25"/>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H292">
        <v>1.5</v>
      </c>
      <c r="AI292">
        <f t="shared" si="26"/>
        <v>1</v>
      </c>
    </row>
    <row r="293" spans="1:35"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OFFSET(E293,-$B293+IF($L293,1,0),0)*IF($B293&gt;OFFSET($B293,1,0),ChapterTable!$S$17,1)*
    (VLOOKUP(SUBSTITUTE(SUBSTITUTE(E$1,"standard",""),"|Float","")&amp;IF(OR($L293=TRUE,$A293=0,MOD($A293,ChapterTable!$S$20)&lt;&gt;0),"","보스")&amp;"인게임누적곱배수",ChapterTable!$S:$T,2,0)^C293
    +VLOOKUP(SUBSTITUTE(SUBSTITUTE(E$1,"standard",""),"|Float","")&amp;IF(OR($L293=TRUE,$A293=0,MOD($A293,ChapterTable!$S$20)&lt;&gt;0),"","보스")&amp;"인게임누적합배수",ChapterTable!$S:$T,2,0)*C293)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(VLOOKUP(SUBSTITUTE(SUBSTITUTE(F$1,"standard",""),"|Float","")&amp;IF(OR($L293=TRUE,$A293=0,MOD($A293,ChapterTable!$S$20)&lt;&gt;0),"","보스")&amp;"인게임누적곱배수",ChapterTable!$S:$T,2,0)^D293
    +VLOOKUP(SUBSTITUTE(SUBSTITUTE(F$1,"standard",""),"|Float","")&amp;IF(OR($L293=TRUE,$A293=0,MOD($A293,ChapterTable!$S$20)&lt;&gt;0),"","보스")&amp;"인게임누적합배수",ChapterTable!$S:$T,2,0)*D293)
  )
  )
  )
)</f>
        <v>569.53125</v>
      </c>
      <c r="G293" t="s">
        <v>737</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23"/>
        <v>11</v>
      </c>
      <c r="Q293">
        <f t="shared" si="24"/>
        <v>11</v>
      </c>
      <c r="R293" t="b">
        <f t="shared" ca="1" si="22"/>
        <v>0</v>
      </c>
      <c r="T293" t="b">
        <f t="shared" ca="1" si="25"/>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H293">
        <v>1.5</v>
      </c>
      <c r="AI293">
        <f t="shared" si="26"/>
        <v>1</v>
      </c>
    </row>
    <row r="294" spans="1:35"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OFFSET(E294,-$B294+IF($L294,1,0),0)*IF($B294&gt;OFFSET($B294,1,0),ChapterTable!$S$17,1)*
    (VLOOKUP(SUBSTITUTE(SUBSTITUTE(E$1,"standard",""),"|Float","")&amp;IF(OR($L294=TRUE,$A294=0,MOD($A294,ChapterTable!$S$20)&lt;&gt;0),"","보스")&amp;"인게임누적곱배수",ChapterTable!$S:$T,2,0)^C294
    +VLOOKUP(SUBSTITUTE(SUBSTITUTE(E$1,"standard",""),"|Float","")&amp;IF(OR($L294=TRUE,$A294=0,MOD($A294,ChapterTable!$S$20)&lt;&gt;0),"","보스")&amp;"인게임누적합배수",ChapterTable!$S:$T,2,0)*C294)
  )
  )
  )
)</f>
        <v>1640.25</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(VLOOKUP(SUBSTITUTE(SUBSTITUTE(F$1,"standard",""),"|Float","")&amp;IF(OR($L294=TRUE,$A294=0,MOD($A294,ChapterTable!$S$20)&lt;&gt;0),"","보스")&amp;"인게임누적곱배수",ChapterTable!$S:$T,2,0)^D294
    +VLOOKUP(SUBSTITUTE(SUBSTITUTE(F$1,"standard",""),"|Float","")&amp;IF(OR($L294=TRUE,$A294=0,MOD($A294,ChapterTable!$S$20)&lt;&gt;0),"","보스")&amp;"인게임누적합배수",ChapterTable!$S:$T,2,0)*D294)
  )
  )
  )
)</f>
        <v>569.53125</v>
      </c>
      <c r="G294" t="s">
        <v>737</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23"/>
        <v>1</v>
      </c>
      <c r="Q294">
        <f t="shared" si="24"/>
        <v>1</v>
      </c>
      <c r="R294" t="b">
        <f t="shared" ca="1" si="22"/>
        <v>0</v>
      </c>
      <c r="T294" t="b">
        <f t="shared" ca="1" si="25"/>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H294">
        <v>1.5</v>
      </c>
      <c r="AI294">
        <f t="shared" si="26"/>
        <v>1</v>
      </c>
    </row>
    <row r="295" spans="1:35"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OFFSET(E295,-$B295+IF($L295,1,0),0)*IF($B295&gt;OFFSET($B295,1,0),ChapterTable!$S$17,1)*
    (VLOOKUP(SUBSTITUTE(SUBSTITUTE(E$1,"standard",""),"|Float","")&amp;IF(OR($L295=TRUE,$A295=0,MOD($A295,ChapterTable!$S$20)&lt;&gt;0),"","보스")&amp;"인게임누적곱배수",ChapterTable!$S:$T,2,0)^C295
    +VLOOKUP(SUBSTITUTE(SUBSTITUTE(E$1,"standard",""),"|Float","")&amp;IF(OR($L295=TRUE,$A295=0,MOD($A295,ChapterTable!$S$20)&lt;&gt;0),"","보스")&amp;"인게임누적합배수",ChapterTable!$S:$T,2,0)*C295)
  )
  )
  )
)</f>
        <v>1640.25</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(VLOOKUP(SUBSTITUTE(SUBSTITUTE(F$1,"standard",""),"|Float","")&amp;IF(OR($L295=TRUE,$A295=0,MOD($A295,ChapterTable!$S$20)&lt;&gt;0),"","보스")&amp;"인게임누적곱배수",ChapterTable!$S:$T,2,0)^D295
    +VLOOKUP(SUBSTITUTE(SUBSTITUTE(F$1,"standard",""),"|Float","")&amp;IF(OR($L295=TRUE,$A295=0,MOD($A295,ChapterTable!$S$20)&lt;&gt;0),"","보스")&amp;"인게임누적합배수",ChapterTable!$S:$T,2,0)*D295)
  )
  )
  )
)</f>
        <v>569.53125</v>
      </c>
      <c r="G295" t="s">
        <v>737</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23"/>
        <v>1</v>
      </c>
      <c r="Q295">
        <f t="shared" si="24"/>
        <v>1</v>
      </c>
      <c r="R295" t="b">
        <f t="shared" ca="1" si="22"/>
        <v>0</v>
      </c>
      <c r="T295" t="b">
        <f t="shared" ca="1" si="25"/>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H295">
        <v>1.5</v>
      </c>
      <c r="AI295">
        <f t="shared" si="26"/>
        <v>1</v>
      </c>
    </row>
    <row r="296" spans="1:35"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OFFSET(E296,-$B296+IF($L296,1,0),0)*IF($B296&gt;OFFSET($B296,1,0),ChapterTable!$S$17,1)*
    (VLOOKUP(SUBSTITUTE(SUBSTITUTE(E$1,"standard",""),"|Float","")&amp;IF(OR($L296=TRUE,$A296=0,MOD($A296,ChapterTable!$S$20)&lt;&gt;0),"","보스")&amp;"인게임누적곱배수",ChapterTable!$S:$T,2,0)^C296
    +VLOOKUP(SUBSTITUTE(SUBSTITUTE(E$1,"standard",""),"|Float","")&amp;IF(OR($L296=TRUE,$A296=0,MOD($A296,ChapterTable!$S$20)&lt;&gt;0),"","보스")&amp;"인게임누적합배수",ChapterTable!$S:$T,2,0)*C296)
  )
  )
  )
)</f>
        <v>1640.25</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(VLOOKUP(SUBSTITUTE(SUBSTITUTE(F$1,"standard",""),"|Float","")&amp;IF(OR($L296=TRUE,$A296=0,MOD($A296,ChapterTable!$S$20)&lt;&gt;0),"","보스")&amp;"인게임누적곱배수",ChapterTable!$S:$T,2,0)^D296
    +VLOOKUP(SUBSTITUTE(SUBSTITUTE(F$1,"standard",""),"|Float","")&amp;IF(OR($L296=TRUE,$A296=0,MOD($A296,ChapterTable!$S$20)&lt;&gt;0),"","보스")&amp;"인게임누적합배수",ChapterTable!$S:$T,2,0)*D296)
  )
  )
  )
)</f>
        <v>569.53125</v>
      </c>
      <c r="G296" t="s">
        <v>737</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23"/>
        <v>1</v>
      </c>
      <c r="Q296">
        <f t="shared" si="24"/>
        <v>1</v>
      </c>
      <c r="R296" t="b">
        <f t="shared" ca="1" si="22"/>
        <v>0</v>
      </c>
      <c r="T296" t="b">
        <f t="shared" ca="1" si="25"/>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H296">
        <v>1.5</v>
      </c>
      <c r="AI296">
        <f t="shared" si="26"/>
        <v>1</v>
      </c>
    </row>
    <row r="297" spans="1:35"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OFFSET(E297,-$B297+IF($L297,1,0),0)*IF($B297&gt;OFFSET($B297,1,0),ChapterTable!$S$17,1)*
    (VLOOKUP(SUBSTITUTE(SUBSTITUTE(E$1,"standard",""),"|Float","")&amp;IF(OR($L297=TRUE,$A297=0,MOD($A297,ChapterTable!$S$20)&lt;&gt;0),"","보스")&amp;"인게임누적곱배수",ChapterTable!$S:$T,2,0)^C297
    +VLOOKUP(SUBSTITUTE(SUBSTITUTE(E$1,"standard",""),"|Float","")&amp;IF(OR($L297=TRUE,$A297=0,MOD($A297,ChapterTable!$S$20)&lt;&gt;0),"","보스")&amp;"인게임누적합배수",ChapterTable!$S:$T,2,0)*C297)
  )
  )
  )
)</f>
        <v>1640.25</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(VLOOKUP(SUBSTITUTE(SUBSTITUTE(F$1,"standard",""),"|Float","")&amp;IF(OR($L297=TRUE,$A297=0,MOD($A297,ChapterTable!$S$20)&lt;&gt;0),"","보스")&amp;"인게임누적곱배수",ChapterTable!$S:$T,2,0)^D297
    +VLOOKUP(SUBSTITUTE(SUBSTITUTE(F$1,"standard",""),"|Float","")&amp;IF(OR($L297=TRUE,$A297=0,MOD($A297,ChapterTable!$S$20)&lt;&gt;0),"","보스")&amp;"인게임누적합배수",ChapterTable!$S:$T,2,0)*D297)
  )
  )
  )
)</f>
        <v>569.53125</v>
      </c>
      <c r="G297" t="s">
        <v>737</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23"/>
        <v>91</v>
      </c>
      <c r="Q297">
        <f t="shared" si="24"/>
        <v>91</v>
      </c>
      <c r="R297" t="b">
        <f t="shared" ca="1" si="22"/>
        <v>1</v>
      </c>
      <c r="T297" t="b">
        <f t="shared" ca="1" si="25"/>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H297">
        <v>1.5</v>
      </c>
      <c r="AI297">
        <f t="shared" si="26"/>
        <v>1</v>
      </c>
    </row>
    <row r="298" spans="1:35"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OFFSET(E298,-$B298+IF($L298,1,0),0)*IF($B298&gt;OFFSET($B298,1,0),ChapterTable!$S$17,1)*
    (VLOOKUP(SUBSTITUTE(SUBSTITUTE(E$1,"standard",""),"|Float","")&amp;IF(OR($L298=TRUE,$A298=0,MOD($A298,ChapterTable!$S$20)&lt;&gt;0),"","보스")&amp;"인게임누적곱배수",ChapterTable!$S:$T,2,0)^C298
    +VLOOKUP(SUBSTITUTE(SUBSTITUTE(E$1,"standard",""),"|Float","")&amp;IF(OR($L298=TRUE,$A298=0,MOD($A298,ChapterTable!$S$20)&lt;&gt;0),"","보스")&amp;"인게임누적합배수",ChapterTable!$S:$T,2,0)*C298)
  )
  )
  )
)</f>
        <v>1640.25</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(VLOOKUP(SUBSTITUTE(SUBSTITUTE(F$1,"standard",""),"|Float","")&amp;IF(OR($L298=TRUE,$A298=0,MOD($A298,ChapterTable!$S$20)&lt;&gt;0),"","보스")&amp;"인게임누적곱배수",ChapterTable!$S:$T,2,0)^D298
    +VLOOKUP(SUBSTITUTE(SUBSTITUTE(F$1,"standard",""),"|Float","")&amp;IF(OR($L298=TRUE,$A298=0,MOD($A298,ChapterTable!$S$20)&lt;&gt;0),"","보스")&amp;"인게임누적합배수",ChapterTable!$S:$T,2,0)*D298)
  )
  )
  )
)</f>
        <v>569.53125</v>
      </c>
      <c r="G298" t="s">
        <v>737</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23"/>
        <v>21</v>
      </c>
      <c r="Q298">
        <f t="shared" si="24"/>
        <v>21</v>
      </c>
      <c r="R298" t="b">
        <f t="shared" ca="1" si="22"/>
        <v>0</v>
      </c>
      <c r="T298" t="b">
        <f t="shared" ca="1" si="25"/>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H298">
        <v>1.5</v>
      </c>
      <c r="AI298">
        <f t="shared" si="26"/>
        <v>1</v>
      </c>
    </row>
    <row r="299" spans="1:35"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OFFSET(E299,-$B299+IF($L299,1,0),0)*IF($B299&gt;OFFSET($B299,1,0),ChapterTable!$S$17,1)*
    (VLOOKUP(SUBSTITUTE(SUBSTITUTE(E$1,"standard",""),"|Float","")&amp;IF(OR($L299=TRUE,$A299=0,MOD($A299,ChapterTable!$S$20)&lt;&gt;0),"","보스")&amp;"인게임누적곱배수",ChapterTable!$S:$T,2,0)^C299
    +VLOOKUP(SUBSTITUTE(SUBSTITUTE(E$1,"standard",""),"|Float","")&amp;IF(OR($L299=TRUE,$A299=0,MOD($A299,ChapterTable!$S$20)&lt;&gt;0),"","보스")&amp;"인게임누적합배수",ChapterTable!$S:$T,2,0)*C299)
  )
  )
  )
)</f>
        <v>1640.25</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(VLOOKUP(SUBSTITUTE(SUBSTITUTE(F$1,"standard",""),"|Float","")&amp;IF(OR($L299=TRUE,$A299=0,MOD($A299,ChapterTable!$S$20)&lt;&gt;0),"","보스")&amp;"인게임누적곱배수",ChapterTable!$S:$T,2,0)^D299
    +VLOOKUP(SUBSTITUTE(SUBSTITUTE(F$1,"standard",""),"|Float","")&amp;IF(OR($L299=TRUE,$A299=0,MOD($A299,ChapterTable!$S$20)&lt;&gt;0),"","보스")&amp;"인게임누적합배수",ChapterTable!$S:$T,2,0)*D299)
  )
  )
  )
)</f>
        <v>612.24609375</v>
      </c>
      <c r="G299" t="s">
        <v>737</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23"/>
        <v>2</v>
      </c>
      <c r="Q299">
        <f t="shared" si="24"/>
        <v>2</v>
      </c>
      <c r="R299" t="b">
        <f t="shared" ca="1" si="22"/>
        <v>0</v>
      </c>
      <c r="T299" t="b">
        <f t="shared" ca="1" si="25"/>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H299">
        <v>1.5</v>
      </c>
      <c r="AI299">
        <f t="shared" si="26"/>
        <v>0.5</v>
      </c>
    </row>
    <row r="300" spans="1:35"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OFFSET(E300,-$B300+IF($L300,1,0),0)*IF($B300&gt;OFFSET($B300,1,0),ChapterTable!$S$17,1)*
    (VLOOKUP(SUBSTITUTE(SUBSTITUTE(E$1,"standard",""),"|Float","")&amp;IF(OR($L300=TRUE,$A300=0,MOD($A300,ChapterTable!$S$20)&lt;&gt;0),"","보스")&amp;"인게임누적곱배수",ChapterTable!$S:$T,2,0)^C300
    +VLOOKUP(SUBSTITUTE(SUBSTITUTE(E$1,"standard",""),"|Float","")&amp;IF(OR($L300=TRUE,$A300=0,MOD($A300,ChapterTable!$S$20)&lt;&gt;0),"","보스")&amp;"인게임누적합배수",ChapterTable!$S:$T,2,0)*C300)
  )
  )
  )
)</f>
        <v>1640.25</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(VLOOKUP(SUBSTITUTE(SUBSTITUTE(F$1,"standard",""),"|Float","")&amp;IF(OR($L300=TRUE,$A300=0,MOD($A300,ChapterTable!$S$20)&lt;&gt;0),"","보스")&amp;"인게임누적곱배수",ChapterTable!$S:$T,2,0)^D300
    +VLOOKUP(SUBSTITUTE(SUBSTITUTE(F$1,"standard",""),"|Float","")&amp;IF(OR($L300=TRUE,$A300=0,MOD($A300,ChapterTable!$S$20)&lt;&gt;0),"","보스")&amp;"인게임누적합배수",ChapterTable!$S:$T,2,0)*D300)
  )
  )
  )
)</f>
        <v>612.24609375</v>
      </c>
      <c r="G300" t="s">
        <v>737</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23"/>
        <v>2</v>
      </c>
      <c r="Q300">
        <f t="shared" si="24"/>
        <v>2</v>
      </c>
      <c r="R300" t="b">
        <f t="shared" ca="1" si="22"/>
        <v>0</v>
      </c>
      <c r="T300" t="b">
        <f t="shared" ca="1" si="25"/>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H300">
        <v>1.5</v>
      </c>
      <c r="AI300">
        <f t="shared" si="26"/>
        <v>0.5</v>
      </c>
    </row>
    <row r="301" spans="1:35"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OFFSET(E301,-$B301+IF($L301,1,0),0)*IF($B301&gt;OFFSET($B301,1,0),ChapterTable!$S$17,1)*
    (VLOOKUP(SUBSTITUTE(SUBSTITUTE(E$1,"standard",""),"|Float","")&amp;IF(OR($L301=TRUE,$A301=0,MOD($A301,ChapterTable!$S$20)&lt;&gt;0),"","보스")&amp;"인게임누적곱배수",ChapterTable!$S:$T,2,0)^C301
    +VLOOKUP(SUBSTITUTE(SUBSTITUTE(E$1,"standard",""),"|Float","")&amp;IF(OR($L301=TRUE,$A301=0,MOD($A301,ChapterTable!$S$20)&lt;&gt;0),"","보스")&amp;"인게임누적합배수",ChapterTable!$S:$T,2,0)*C301)
  )
  )
  )
)</f>
        <v>1640.25</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(VLOOKUP(SUBSTITUTE(SUBSTITUTE(F$1,"standard",""),"|Float","")&amp;IF(OR($L301=TRUE,$A301=0,MOD($A301,ChapterTable!$S$20)&lt;&gt;0),"","보스")&amp;"인게임누적곱배수",ChapterTable!$S:$T,2,0)^D301
    +VLOOKUP(SUBSTITUTE(SUBSTITUTE(F$1,"standard",""),"|Float","")&amp;IF(OR($L301=TRUE,$A301=0,MOD($A301,ChapterTable!$S$20)&lt;&gt;0),"","보스")&amp;"인게임누적합배수",ChapterTable!$S:$T,2,0)*D301)
  )
  )
  )
)</f>
        <v>612.24609375</v>
      </c>
      <c r="G301" t="s">
        <v>737</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23"/>
        <v>2</v>
      </c>
      <c r="Q301">
        <f t="shared" si="24"/>
        <v>2</v>
      </c>
      <c r="R301" t="b">
        <f t="shared" ca="1" si="22"/>
        <v>0</v>
      </c>
      <c r="T301" t="b">
        <f t="shared" ca="1" si="25"/>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H301">
        <v>1.5</v>
      </c>
      <c r="AI301">
        <f t="shared" si="26"/>
        <v>0.5</v>
      </c>
    </row>
    <row r="302" spans="1:35"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OFFSET(E302,-$B302+IF($L302,1,0),0)*IF($B302&gt;OFFSET($B302,1,0),ChapterTable!$S$17,1)*
    (VLOOKUP(SUBSTITUTE(SUBSTITUTE(E$1,"standard",""),"|Float","")&amp;IF(OR($L302=TRUE,$A302=0,MOD($A302,ChapterTable!$S$20)&lt;&gt;0),"","보스")&amp;"인게임누적곱배수",ChapterTable!$S:$T,2,0)^C302
    +VLOOKUP(SUBSTITUTE(SUBSTITUTE(E$1,"standard",""),"|Float","")&amp;IF(OR($L302=TRUE,$A302=0,MOD($A302,ChapterTable!$S$20)&lt;&gt;0),"","보스")&amp;"인게임누적합배수",ChapterTable!$S:$T,2,0)*C302)
  )
  )
  )
)</f>
        <v>1640.25</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(VLOOKUP(SUBSTITUTE(SUBSTITUTE(F$1,"standard",""),"|Float","")&amp;IF(OR($L302=TRUE,$A302=0,MOD($A302,ChapterTable!$S$20)&lt;&gt;0),"","보스")&amp;"인게임누적곱배수",ChapterTable!$S:$T,2,0)^D302
    +VLOOKUP(SUBSTITUTE(SUBSTITUTE(F$1,"standard",""),"|Float","")&amp;IF(OR($L302=TRUE,$A302=0,MOD($A302,ChapterTable!$S$20)&lt;&gt;0),"","보스")&amp;"인게임누적합배수",ChapterTable!$S:$T,2,0)*D302)
  )
  )
  )
)</f>
        <v>612.24609375</v>
      </c>
      <c r="G302" t="s">
        <v>737</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23"/>
        <v>2</v>
      </c>
      <c r="Q302">
        <f t="shared" si="24"/>
        <v>2</v>
      </c>
      <c r="R302" t="b">
        <f t="shared" ca="1" si="22"/>
        <v>0</v>
      </c>
      <c r="T302" t="b">
        <f t="shared" ca="1" si="25"/>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H302">
        <v>1.5</v>
      </c>
      <c r="AI302">
        <f t="shared" si="26"/>
        <v>0.5</v>
      </c>
    </row>
    <row r="303" spans="1:35"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OFFSET(E303,-$B303+IF($L303,1,0),0)*IF($B303&gt;OFFSET($B303,1,0),ChapterTable!$S$17,1)*
    (VLOOKUP(SUBSTITUTE(SUBSTITUTE(E$1,"standard",""),"|Float","")&amp;IF(OR($L303=TRUE,$A303=0,MOD($A303,ChapterTable!$S$20)&lt;&gt;0),"","보스")&amp;"인게임누적곱배수",ChapterTable!$S:$T,2,0)^C303
    +VLOOKUP(SUBSTITUTE(SUBSTITUTE(E$1,"standard",""),"|Float","")&amp;IF(OR($L303=TRUE,$A303=0,MOD($A303,ChapterTable!$S$20)&lt;&gt;0),"","보스")&amp;"인게임누적합배수",ChapterTable!$S:$T,2,0)*C303)
  )
  )
  )
)</f>
        <v>1640.25</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(VLOOKUP(SUBSTITUTE(SUBSTITUTE(F$1,"standard",""),"|Float","")&amp;IF(OR($L303=TRUE,$A303=0,MOD($A303,ChapterTable!$S$20)&lt;&gt;0),"","보스")&amp;"인게임누적곱배수",ChapterTable!$S:$T,2,0)^D303
    +VLOOKUP(SUBSTITUTE(SUBSTITUTE(F$1,"standard",""),"|Float","")&amp;IF(OR($L303=TRUE,$A303=0,MOD($A303,ChapterTable!$S$20)&lt;&gt;0),"","보스")&amp;"인게임누적합배수",ChapterTable!$S:$T,2,0)*D303)
  )
  )
  )
)</f>
        <v>612.24609375</v>
      </c>
      <c r="G303" t="s">
        <v>737</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23"/>
        <v>11</v>
      </c>
      <c r="Q303">
        <f t="shared" si="24"/>
        <v>11</v>
      </c>
      <c r="R303" t="b">
        <f t="shared" ca="1" si="22"/>
        <v>0</v>
      </c>
      <c r="T303" t="b">
        <f t="shared" ca="1" si="25"/>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H303">
        <v>1.5</v>
      </c>
      <c r="AI303">
        <f t="shared" si="26"/>
        <v>0.5</v>
      </c>
    </row>
    <row r="304" spans="1:35"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OFFSET(E304,-$B304+IF($L304,1,0),0)*IF($B304&gt;OFFSET($B304,1,0),ChapterTable!$S$17,1)*
    (VLOOKUP(SUBSTITUTE(SUBSTITUTE(E$1,"standard",""),"|Float","")&amp;IF(OR($L304=TRUE,$A304=0,MOD($A304,ChapterTable!$S$20)&lt;&gt;0),"","보스")&amp;"인게임누적곱배수",ChapterTable!$S:$T,2,0)^C304
    +VLOOKUP(SUBSTITUTE(SUBSTITUTE(E$1,"standard",""),"|Float","")&amp;IF(OR($L304=TRUE,$A304=0,MOD($A304,ChapterTable!$S$20)&lt;&gt;0),"","보스")&amp;"인게임누적합배수",ChapterTable!$S:$T,2,0)*C304)
  )
  )
  )
)</f>
        <v>1913.6249999999998</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(VLOOKUP(SUBSTITUTE(SUBSTITUTE(F$1,"standard",""),"|Float","")&amp;IF(OR($L304=TRUE,$A304=0,MOD($A304,ChapterTable!$S$20)&lt;&gt;0),"","보스")&amp;"인게임누적곱배수",ChapterTable!$S:$T,2,0)^D304
    +VLOOKUP(SUBSTITUTE(SUBSTITUTE(F$1,"standard",""),"|Float","")&amp;IF(OR($L304=TRUE,$A304=0,MOD($A304,ChapterTable!$S$20)&lt;&gt;0),"","보스")&amp;"인게임누적합배수",ChapterTable!$S:$T,2,0)*D304)
  )
  )
  )
)</f>
        <v>612.24609375</v>
      </c>
      <c r="G304" t="s">
        <v>737</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23"/>
        <v>2</v>
      </c>
      <c r="Q304">
        <f t="shared" si="24"/>
        <v>2</v>
      </c>
      <c r="R304" t="b">
        <f t="shared" ca="1" si="22"/>
        <v>0</v>
      </c>
      <c r="T304" t="b">
        <f t="shared" ca="1" si="25"/>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H304">
        <v>1.5</v>
      </c>
      <c r="AI304">
        <f t="shared" si="26"/>
        <v>0.5</v>
      </c>
    </row>
    <row r="305" spans="1:35"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OFFSET(E305,-$B305+IF($L305,1,0),0)*IF($B305&gt;OFFSET($B305,1,0),ChapterTable!$S$17,1)*
    (VLOOKUP(SUBSTITUTE(SUBSTITUTE(E$1,"standard",""),"|Float","")&amp;IF(OR($L305=TRUE,$A305=0,MOD($A305,ChapterTable!$S$20)&lt;&gt;0),"","보스")&amp;"인게임누적곱배수",ChapterTable!$S:$T,2,0)^C305
    +VLOOKUP(SUBSTITUTE(SUBSTITUTE(E$1,"standard",""),"|Float","")&amp;IF(OR($L305=TRUE,$A305=0,MOD($A305,ChapterTable!$S$20)&lt;&gt;0),"","보스")&amp;"인게임누적합배수",ChapterTable!$S:$T,2,0)*C305)
  )
  )
  )
)</f>
        <v>1913.6249999999998</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(VLOOKUP(SUBSTITUTE(SUBSTITUTE(F$1,"standard",""),"|Float","")&amp;IF(OR($L305=TRUE,$A305=0,MOD($A305,ChapterTable!$S$20)&lt;&gt;0),"","보스")&amp;"인게임누적곱배수",ChapterTable!$S:$T,2,0)^D305
    +VLOOKUP(SUBSTITUTE(SUBSTITUTE(F$1,"standard",""),"|Float","")&amp;IF(OR($L305=TRUE,$A305=0,MOD($A305,ChapterTable!$S$20)&lt;&gt;0),"","보스")&amp;"인게임누적합배수",ChapterTable!$S:$T,2,0)*D305)
  )
  )
  )
)</f>
        <v>612.24609375</v>
      </c>
      <c r="G305" t="s">
        <v>737</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23"/>
        <v>2</v>
      </c>
      <c r="Q305">
        <f t="shared" si="24"/>
        <v>2</v>
      </c>
      <c r="R305" t="b">
        <f t="shared" ca="1" si="22"/>
        <v>0</v>
      </c>
      <c r="T305" t="b">
        <f t="shared" ca="1" si="25"/>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H305">
        <v>1.5</v>
      </c>
      <c r="AI305">
        <f t="shared" si="26"/>
        <v>0.5</v>
      </c>
    </row>
    <row r="306" spans="1:35"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OFFSET(E306,-$B306+IF($L306,1,0),0)*IF($B306&gt;OFFSET($B306,1,0),ChapterTable!$S$17,1)*
    (VLOOKUP(SUBSTITUTE(SUBSTITUTE(E$1,"standard",""),"|Float","")&amp;IF(OR($L306=TRUE,$A306=0,MOD($A306,ChapterTable!$S$20)&lt;&gt;0),"","보스")&amp;"인게임누적곱배수",ChapterTable!$S:$T,2,0)^C306
    +VLOOKUP(SUBSTITUTE(SUBSTITUTE(E$1,"standard",""),"|Float","")&amp;IF(OR($L306=TRUE,$A306=0,MOD($A306,ChapterTable!$S$20)&lt;&gt;0),"","보스")&amp;"인게임누적합배수",ChapterTable!$S:$T,2,0)*C306)
  )
  )
  )
)</f>
        <v>1913.6249999999998</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(VLOOKUP(SUBSTITUTE(SUBSTITUTE(F$1,"standard",""),"|Float","")&amp;IF(OR($L306=TRUE,$A306=0,MOD($A306,ChapterTable!$S$20)&lt;&gt;0),"","보스")&amp;"인게임누적곱배수",ChapterTable!$S:$T,2,0)^D306
    +VLOOKUP(SUBSTITUTE(SUBSTITUTE(F$1,"standard",""),"|Float","")&amp;IF(OR($L306=TRUE,$A306=0,MOD($A306,ChapterTable!$S$20)&lt;&gt;0),"","보스")&amp;"인게임누적합배수",ChapterTable!$S:$T,2,0)*D306)
  )
  )
  )
)</f>
        <v>612.24609375</v>
      </c>
      <c r="G306" t="s">
        <v>737</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23"/>
        <v>2</v>
      </c>
      <c r="Q306">
        <f t="shared" si="24"/>
        <v>2</v>
      </c>
      <c r="R306" t="b">
        <f t="shared" ca="1" si="22"/>
        <v>0</v>
      </c>
      <c r="T306" t="b">
        <f t="shared" ca="1" si="25"/>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H306">
        <v>1.5</v>
      </c>
      <c r="AI306">
        <f t="shared" si="26"/>
        <v>0.5</v>
      </c>
    </row>
    <row r="307" spans="1:35"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OFFSET(E307,-$B307+IF($L307,1,0),0)*IF($B307&gt;OFFSET($B307,1,0),ChapterTable!$S$17,1)*
    (VLOOKUP(SUBSTITUTE(SUBSTITUTE(E$1,"standard",""),"|Float","")&amp;IF(OR($L307=TRUE,$A307=0,MOD($A307,ChapterTable!$S$20)&lt;&gt;0),"","보스")&amp;"인게임누적곱배수",ChapterTable!$S:$T,2,0)^C307
    +VLOOKUP(SUBSTITUTE(SUBSTITUTE(E$1,"standard",""),"|Float","")&amp;IF(OR($L307=TRUE,$A307=0,MOD($A307,ChapterTable!$S$20)&lt;&gt;0),"","보스")&amp;"인게임누적합배수",ChapterTable!$S:$T,2,0)*C307)
  )
  )
  )
)</f>
        <v>1913.6249999999998</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(VLOOKUP(SUBSTITUTE(SUBSTITUTE(F$1,"standard",""),"|Float","")&amp;IF(OR($L307=TRUE,$A307=0,MOD($A307,ChapterTable!$S$20)&lt;&gt;0),"","보스")&amp;"인게임누적곱배수",ChapterTable!$S:$T,2,0)^D307
    +VLOOKUP(SUBSTITUTE(SUBSTITUTE(F$1,"standard",""),"|Float","")&amp;IF(OR($L307=TRUE,$A307=0,MOD($A307,ChapterTable!$S$20)&lt;&gt;0),"","보스")&amp;"인게임누적합배수",ChapterTable!$S:$T,2,0)*D307)
  )
  )
  )
)</f>
        <v>612.24609375</v>
      </c>
      <c r="G307" t="s">
        <v>737</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23"/>
        <v>92</v>
      </c>
      <c r="Q307">
        <f t="shared" si="24"/>
        <v>92</v>
      </c>
      <c r="R307" t="b">
        <f t="shared" ca="1" si="22"/>
        <v>1</v>
      </c>
      <c r="T307" t="b">
        <f t="shared" ca="1" si="25"/>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H307">
        <v>1.5</v>
      </c>
      <c r="AI307">
        <f t="shared" si="26"/>
        <v>0.5</v>
      </c>
    </row>
    <row r="308" spans="1:35"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OFFSET(E308,-$B308+IF($L308,1,0),0)*IF($B308&gt;OFFSET($B308,1,0),ChapterTable!$S$17,1)*
    (VLOOKUP(SUBSTITUTE(SUBSTITUTE(E$1,"standard",""),"|Float","")&amp;IF(OR($L308=TRUE,$A308=0,MOD($A308,ChapterTable!$S$20)&lt;&gt;0),"","보스")&amp;"인게임누적곱배수",ChapterTable!$S:$T,2,0)^C308
    +VLOOKUP(SUBSTITUTE(SUBSTITUTE(E$1,"standard",""),"|Float","")&amp;IF(OR($L308=TRUE,$A308=0,MOD($A308,ChapterTable!$S$20)&lt;&gt;0),"","보스")&amp;"인게임누적합배수",ChapterTable!$S:$T,2,0)*C308)
  )
  )
  )
)</f>
        <v>1913.6249999999998</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(VLOOKUP(SUBSTITUTE(SUBSTITUTE(F$1,"standard",""),"|Float","")&amp;IF(OR($L308=TRUE,$A308=0,MOD($A308,ChapterTable!$S$20)&lt;&gt;0),"","보스")&amp;"인게임누적곱배수",ChapterTable!$S:$T,2,0)^D308
    +VLOOKUP(SUBSTITUTE(SUBSTITUTE(F$1,"standard",""),"|Float","")&amp;IF(OR($L308=TRUE,$A308=0,MOD($A308,ChapterTable!$S$20)&lt;&gt;0),"","보스")&amp;"인게임누적합배수",ChapterTable!$S:$T,2,0)*D308)
  )
  )
  )
)</f>
        <v>612.24609375</v>
      </c>
      <c r="G308" t="s">
        <v>737</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23"/>
        <v>21</v>
      </c>
      <c r="Q308">
        <f t="shared" si="24"/>
        <v>21</v>
      </c>
      <c r="R308" t="b">
        <f t="shared" ca="1" si="22"/>
        <v>0</v>
      </c>
      <c r="T308" t="b">
        <f t="shared" ca="1" si="25"/>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H308">
        <v>1.5</v>
      </c>
      <c r="AI308">
        <f t="shared" si="26"/>
        <v>0.5</v>
      </c>
    </row>
    <row r="309" spans="1:35"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OFFSET(E309,-$B309+IF($L309,1,0),0)*IF($B309&gt;OFFSET($B309,1,0),ChapterTable!$S$17,1)*
    (VLOOKUP(SUBSTITUTE(SUBSTITUTE(E$1,"standard",""),"|Float","")&amp;IF(OR($L309=TRUE,$A309=0,MOD($A309,ChapterTable!$S$20)&lt;&gt;0),"","보스")&amp;"인게임누적곱배수",ChapterTable!$S:$T,2,0)^C309
    +VLOOKUP(SUBSTITUTE(SUBSTITUTE(E$1,"standard",""),"|Float","")&amp;IF(OR($L309=TRUE,$A309=0,MOD($A309,ChapterTable!$S$20)&lt;&gt;0),"","보스")&amp;"인게임누적합배수",ChapterTable!$S:$T,2,0)*C309)
  )
  )
  )
)</f>
        <v>1913.6249999999998</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(VLOOKUP(SUBSTITUTE(SUBSTITUTE(F$1,"standard",""),"|Float","")&amp;IF(OR($L309=TRUE,$A309=0,MOD($A309,ChapterTable!$S$20)&lt;&gt;0),"","보스")&amp;"인게임누적곱배수",ChapterTable!$S:$T,2,0)^D309
    +VLOOKUP(SUBSTITUTE(SUBSTITUTE(F$1,"standard",""),"|Float","")&amp;IF(OR($L309=TRUE,$A309=0,MOD($A309,ChapterTable!$S$20)&lt;&gt;0),"","보스")&amp;"인게임누적합배수",ChapterTable!$S:$T,2,0)*D309)
  )
  )
  )
)</f>
        <v>654.9609375</v>
      </c>
      <c r="G309" t="s">
        <v>737</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23"/>
        <v>3</v>
      </c>
      <c r="Q309">
        <f t="shared" si="24"/>
        <v>3</v>
      </c>
      <c r="R309" t="b">
        <f t="shared" ca="1" si="22"/>
        <v>0</v>
      </c>
      <c r="T309" t="b">
        <f t="shared" ca="1" si="25"/>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H309">
        <v>1.5</v>
      </c>
      <c r="AI309">
        <f t="shared" si="26"/>
        <v>0.33333333333333331</v>
      </c>
    </row>
    <row r="310" spans="1:35"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OFFSET(E310,-$B310+IF($L310,1,0),0)*IF($B310&gt;OFFSET($B310,1,0),ChapterTable!$S$17,1)*
    (VLOOKUP(SUBSTITUTE(SUBSTITUTE(E$1,"standard",""),"|Float","")&amp;IF(OR($L310=TRUE,$A310=0,MOD($A310,ChapterTable!$S$20)&lt;&gt;0),"","보스")&amp;"인게임누적곱배수",ChapterTable!$S:$T,2,0)^C310
    +VLOOKUP(SUBSTITUTE(SUBSTITUTE(E$1,"standard",""),"|Float","")&amp;IF(OR($L310=TRUE,$A310=0,MOD($A310,ChapterTable!$S$20)&lt;&gt;0),"","보스")&amp;"인게임누적합배수",ChapterTable!$S:$T,2,0)*C310)
  )
  )
  )
)</f>
        <v>1913.6249999999998</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(VLOOKUP(SUBSTITUTE(SUBSTITUTE(F$1,"standard",""),"|Float","")&amp;IF(OR($L310=TRUE,$A310=0,MOD($A310,ChapterTable!$S$20)&lt;&gt;0),"","보스")&amp;"인게임누적곱배수",ChapterTable!$S:$T,2,0)^D310
    +VLOOKUP(SUBSTITUTE(SUBSTITUTE(F$1,"standard",""),"|Float","")&amp;IF(OR($L310=TRUE,$A310=0,MOD($A310,ChapterTable!$S$20)&lt;&gt;0),"","보스")&amp;"인게임누적합배수",ChapterTable!$S:$T,2,0)*D310)
  )
  )
  )
)</f>
        <v>654.9609375</v>
      </c>
      <c r="G310" t="s">
        <v>737</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23"/>
        <v>3</v>
      </c>
      <c r="Q310">
        <f t="shared" si="24"/>
        <v>3</v>
      </c>
      <c r="R310" t="b">
        <f t="shared" ca="1" si="22"/>
        <v>0</v>
      </c>
      <c r="T310" t="b">
        <f t="shared" ca="1" si="25"/>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H310">
        <v>1.5</v>
      </c>
      <c r="AI310">
        <f t="shared" si="26"/>
        <v>0.33333333333333331</v>
      </c>
    </row>
    <row r="311" spans="1:35"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OFFSET(E311,-$B311+IF($L311,1,0),0)*IF($B311&gt;OFFSET($B311,1,0),ChapterTable!$S$17,1)*
    (VLOOKUP(SUBSTITUTE(SUBSTITUTE(E$1,"standard",""),"|Float","")&amp;IF(OR($L311=TRUE,$A311=0,MOD($A311,ChapterTable!$S$20)&lt;&gt;0),"","보스")&amp;"인게임누적곱배수",ChapterTable!$S:$T,2,0)^C311
    +VLOOKUP(SUBSTITUTE(SUBSTITUTE(E$1,"standard",""),"|Float","")&amp;IF(OR($L311=TRUE,$A311=0,MOD($A311,ChapterTable!$S$20)&lt;&gt;0),"","보스")&amp;"인게임누적합배수",ChapterTable!$S:$T,2,0)*C311)
  )
  )
  )
)</f>
        <v>1913.6249999999998</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(VLOOKUP(SUBSTITUTE(SUBSTITUTE(F$1,"standard",""),"|Float","")&amp;IF(OR($L311=TRUE,$A311=0,MOD($A311,ChapterTable!$S$20)&lt;&gt;0),"","보스")&amp;"인게임누적곱배수",ChapterTable!$S:$T,2,0)^D311
    +VLOOKUP(SUBSTITUTE(SUBSTITUTE(F$1,"standard",""),"|Float","")&amp;IF(OR($L311=TRUE,$A311=0,MOD($A311,ChapterTable!$S$20)&lt;&gt;0),"","보스")&amp;"인게임누적합배수",ChapterTable!$S:$T,2,0)*D311)
  )
  )
  )
)</f>
        <v>654.9609375</v>
      </c>
      <c r="G311" t="s">
        <v>737</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23"/>
        <v>3</v>
      </c>
      <c r="Q311">
        <f t="shared" si="24"/>
        <v>3</v>
      </c>
      <c r="R311" t="b">
        <f t="shared" ca="1" si="22"/>
        <v>0</v>
      </c>
      <c r="T311" t="b">
        <f t="shared" ca="1" si="25"/>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H311">
        <v>1.5</v>
      </c>
      <c r="AI311">
        <f t="shared" si="26"/>
        <v>0.33333333333333331</v>
      </c>
    </row>
    <row r="312" spans="1:35"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OFFSET(E312,-$B312+IF($L312,1,0),0)*IF($B312&gt;OFFSET($B312,1,0),ChapterTable!$S$17,1)*
    (VLOOKUP(SUBSTITUTE(SUBSTITUTE(E$1,"standard",""),"|Float","")&amp;IF(OR($L312=TRUE,$A312=0,MOD($A312,ChapterTable!$S$20)&lt;&gt;0),"","보스")&amp;"인게임누적곱배수",ChapterTable!$S:$T,2,0)^C312
    +VLOOKUP(SUBSTITUTE(SUBSTITUTE(E$1,"standard",""),"|Float","")&amp;IF(OR($L312=TRUE,$A312=0,MOD($A312,ChapterTable!$S$20)&lt;&gt;0),"","보스")&amp;"인게임누적합배수",ChapterTable!$S:$T,2,0)*C312)
  )
  )
  )
)</f>
        <v>1913.6249999999998</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(VLOOKUP(SUBSTITUTE(SUBSTITUTE(F$1,"standard",""),"|Float","")&amp;IF(OR($L312=TRUE,$A312=0,MOD($A312,ChapterTable!$S$20)&lt;&gt;0),"","보스")&amp;"인게임누적곱배수",ChapterTable!$S:$T,2,0)^D312
    +VLOOKUP(SUBSTITUTE(SUBSTITUTE(F$1,"standard",""),"|Float","")&amp;IF(OR($L312=TRUE,$A312=0,MOD($A312,ChapterTable!$S$20)&lt;&gt;0),"","보스")&amp;"인게임누적합배수",ChapterTable!$S:$T,2,0)*D312)
  )
  )
  )
)</f>
        <v>654.9609375</v>
      </c>
      <c r="G312" t="s">
        <v>737</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23"/>
        <v>3</v>
      </c>
      <c r="Q312">
        <f t="shared" si="24"/>
        <v>3</v>
      </c>
      <c r="R312" t="b">
        <f t="shared" ca="1" si="22"/>
        <v>0</v>
      </c>
      <c r="T312" t="b">
        <f t="shared" ca="1" si="25"/>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H312">
        <v>1.5</v>
      </c>
      <c r="AI312">
        <f t="shared" si="26"/>
        <v>0.33333333333333331</v>
      </c>
    </row>
    <row r="313" spans="1:35"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OFFSET(E313,-$B313+IF($L313,1,0),0)*IF($B313&gt;OFFSET($B313,1,0),ChapterTable!$S$17,1)*
    (VLOOKUP(SUBSTITUTE(SUBSTITUTE(E$1,"standard",""),"|Float","")&amp;IF(OR($L313=TRUE,$A313=0,MOD($A313,ChapterTable!$S$20)&lt;&gt;0),"","보스")&amp;"인게임누적곱배수",ChapterTable!$S:$T,2,0)^C313
    +VLOOKUP(SUBSTITUTE(SUBSTITUTE(E$1,"standard",""),"|Float","")&amp;IF(OR($L313=TRUE,$A313=0,MOD($A313,ChapterTable!$S$20)&lt;&gt;0),"","보스")&amp;"인게임누적합배수",ChapterTable!$S:$T,2,0)*C313)
  )
  )
  )
)</f>
        <v>1913.6249999999998</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(VLOOKUP(SUBSTITUTE(SUBSTITUTE(F$1,"standard",""),"|Float","")&amp;IF(OR($L313=TRUE,$A313=0,MOD($A313,ChapterTable!$S$20)&lt;&gt;0),"","보스")&amp;"인게임누적곱배수",ChapterTable!$S:$T,2,0)^D313
    +VLOOKUP(SUBSTITUTE(SUBSTITUTE(F$1,"standard",""),"|Float","")&amp;IF(OR($L313=TRUE,$A313=0,MOD($A313,ChapterTable!$S$20)&lt;&gt;0),"","보스")&amp;"인게임누적합배수",ChapterTable!$S:$T,2,0)*D313)
  )
  )
  )
)</f>
        <v>654.9609375</v>
      </c>
      <c r="G313" t="s">
        <v>737</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23"/>
        <v>11</v>
      </c>
      <c r="Q313">
        <f t="shared" si="24"/>
        <v>11</v>
      </c>
      <c r="R313" t="b">
        <f t="shared" ca="1" si="22"/>
        <v>0</v>
      </c>
      <c r="T313" t="b">
        <f t="shared" ca="1" si="25"/>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H313">
        <v>1.5</v>
      </c>
      <c r="AI313">
        <f t="shared" si="26"/>
        <v>0.33333333333333331</v>
      </c>
    </row>
    <row r="314" spans="1:35"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OFFSET(E314,-$B314+IF($L314,1,0),0)*IF($B314&gt;OFFSET($B314,1,0),ChapterTable!$S$17,1)*
    (VLOOKUP(SUBSTITUTE(SUBSTITUTE(E$1,"standard",""),"|Float","")&amp;IF(OR($L314=TRUE,$A314=0,MOD($A314,ChapterTable!$S$20)&lt;&gt;0),"","보스")&amp;"인게임누적곱배수",ChapterTable!$S:$T,2,0)^C314
    +VLOOKUP(SUBSTITUTE(SUBSTITUTE(E$1,"standard",""),"|Float","")&amp;IF(OR($L314=TRUE,$A314=0,MOD($A314,ChapterTable!$S$20)&lt;&gt;0),"","보스")&amp;"인게임누적합배수",ChapterTable!$S:$T,2,0)*C314)
  )
  )
  )
)</f>
        <v>2187</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(VLOOKUP(SUBSTITUTE(SUBSTITUTE(F$1,"standard",""),"|Float","")&amp;IF(OR($L314=TRUE,$A314=0,MOD($A314,ChapterTable!$S$20)&lt;&gt;0),"","보스")&amp;"인게임누적곱배수",ChapterTable!$S:$T,2,0)^D314
    +VLOOKUP(SUBSTITUTE(SUBSTITUTE(F$1,"standard",""),"|Float","")&amp;IF(OR($L314=TRUE,$A314=0,MOD($A314,ChapterTable!$S$20)&lt;&gt;0),"","보스")&amp;"인게임누적합배수",ChapterTable!$S:$T,2,0)*D314)
  )
  )
  )
)</f>
        <v>654.9609375</v>
      </c>
      <c r="G314" t="s">
        <v>737</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23"/>
        <v>3</v>
      </c>
      <c r="Q314">
        <f t="shared" si="24"/>
        <v>3</v>
      </c>
      <c r="R314" t="b">
        <f t="shared" ca="1" si="22"/>
        <v>0</v>
      </c>
      <c r="T314" t="b">
        <f t="shared" ca="1" si="25"/>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H314">
        <v>1.5</v>
      </c>
      <c r="AI314">
        <f t="shared" si="26"/>
        <v>0.33333333333333331</v>
      </c>
    </row>
    <row r="315" spans="1:35"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OFFSET(E315,-$B315+IF($L315,1,0),0)*IF($B315&gt;OFFSET($B315,1,0),ChapterTable!$S$17,1)*
    (VLOOKUP(SUBSTITUTE(SUBSTITUTE(E$1,"standard",""),"|Float","")&amp;IF(OR($L315=TRUE,$A315=0,MOD($A315,ChapterTable!$S$20)&lt;&gt;0),"","보스")&amp;"인게임누적곱배수",ChapterTable!$S:$T,2,0)^C315
    +VLOOKUP(SUBSTITUTE(SUBSTITUTE(E$1,"standard",""),"|Float","")&amp;IF(OR($L315=TRUE,$A315=0,MOD($A315,ChapterTable!$S$20)&lt;&gt;0),"","보스")&amp;"인게임누적합배수",ChapterTable!$S:$T,2,0)*C315)
  )
  )
  )
)</f>
        <v>2187</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(VLOOKUP(SUBSTITUTE(SUBSTITUTE(F$1,"standard",""),"|Float","")&amp;IF(OR($L315=TRUE,$A315=0,MOD($A315,ChapterTable!$S$20)&lt;&gt;0),"","보스")&amp;"인게임누적곱배수",ChapterTable!$S:$T,2,0)^D315
    +VLOOKUP(SUBSTITUTE(SUBSTITUTE(F$1,"standard",""),"|Float","")&amp;IF(OR($L315=TRUE,$A315=0,MOD($A315,ChapterTable!$S$20)&lt;&gt;0),"","보스")&amp;"인게임누적합배수",ChapterTable!$S:$T,2,0)*D315)
  )
  )
  )
)</f>
        <v>654.9609375</v>
      </c>
      <c r="G315" t="s">
        <v>737</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23"/>
        <v>3</v>
      </c>
      <c r="Q315">
        <f t="shared" si="24"/>
        <v>3</v>
      </c>
      <c r="R315" t="b">
        <f t="shared" ca="1" si="22"/>
        <v>0</v>
      </c>
      <c r="T315" t="b">
        <f t="shared" ca="1" si="25"/>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H315">
        <v>1.5</v>
      </c>
      <c r="AI315">
        <f t="shared" si="26"/>
        <v>0.33333333333333331</v>
      </c>
    </row>
    <row r="316" spans="1:35"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OFFSET(E316,-$B316+IF($L316,1,0),0)*IF($B316&gt;OFFSET($B316,1,0),ChapterTable!$S$17,1)*
    (VLOOKUP(SUBSTITUTE(SUBSTITUTE(E$1,"standard",""),"|Float","")&amp;IF(OR($L316=TRUE,$A316=0,MOD($A316,ChapterTable!$S$20)&lt;&gt;0),"","보스")&amp;"인게임누적곱배수",ChapterTable!$S:$T,2,0)^C316
    +VLOOKUP(SUBSTITUTE(SUBSTITUTE(E$1,"standard",""),"|Float","")&amp;IF(OR($L316=TRUE,$A316=0,MOD($A316,ChapterTable!$S$20)&lt;&gt;0),"","보스")&amp;"인게임누적합배수",ChapterTable!$S:$T,2,0)*C316)
  )
  )
  )
)</f>
        <v>2187</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(VLOOKUP(SUBSTITUTE(SUBSTITUTE(F$1,"standard",""),"|Float","")&amp;IF(OR($L316=TRUE,$A316=0,MOD($A316,ChapterTable!$S$20)&lt;&gt;0),"","보스")&amp;"인게임누적곱배수",ChapterTable!$S:$T,2,0)^D316
    +VLOOKUP(SUBSTITUTE(SUBSTITUTE(F$1,"standard",""),"|Float","")&amp;IF(OR($L316=TRUE,$A316=0,MOD($A316,ChapterTable!$S$20)&lt;&gt;0),"","보스")&amp;"인게임누적합배수",ChapterTable!$S:$T,2,0)*D316)
  )
  )
  )
)</f>
        <v>654.9609375</v>
      </c>
      <c r="G316" t="s">
        <v>737</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23"/>
        <v>3</v>
      </c>
      <c r="Q316">
        <f t="shared" si="24"/>
        <v>3</v>
      </c>
      <c r="R316" t="b">
        <f t="shared" ca="1" si="22"/>
        <v>0</v>
      </c>
      <c r="T316" t="b">
        <f t="shared" ca="1" si="25"/>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H316">
        <v>1.5</v>
      </c>
      <c r="AI316">
        <f t="shared" si="26"/>
        <v>0.33333333333333331</v>
      </c>
    </row>
    <row r="317" spans="1:35"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OFFSET(E317,-$B317+IF($L317,1,0),0)*IF($B317&gt;OFFSET($B317,1,0),ChapterTable!$S$17,1)*
    (VLOOKUP(SUBSTITUTE(SUBSTITUTE(E$1,"standard",""),"|Float","")&amp;IF(OR($L317=TRUE,$A317=0,MOD($A317,ChapterTable!$S$20)&lt;&gt;0),"","보스")&amp;"인게임누적곱배수",ChapterTable!$S:$T,2,0)^C317
    +VLOOKUP(SUBSTITUTE(SUBSTITUTE(E$1,"standard",""),"|Float","")&amp;IF(OR($L317=TRUE,$A317=0,MOD($A317,ChapterTable!$S$20)&lt;&gt;0),"","보스")&amp;"인게임누적합배수",ChapterTable!$S:$T,2,0)*C317)
  )
  )
  )
)</f>
        <v>2187</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(VLOOKUP(SUBSTITUTE(SUBSTITUTE(F$1,"standard",""),"|Float","")&amp;IF(OR($L317=TRUE,$A317=0,MOD($A317,ChapterTable!$S$20)&lt;&gt;0),"","보스")&amp;"인게임누적곱배수",ChapterTable!$S:$T,2,0)^D317
    +VLOOKUP(SUBSTITUTE(SUBSTITUTE(F$1,"standard",""),"|Float","")&amp;IF(OR($L317=TRUE,$A317=0,MOD($A317,ChapterTable!$S$20)&lt;&gt;0),"","보스")&amp;"인게임누적합배수",ChapterTable!$S:$T,2,0)*D317)
  )
  )
  )
)</f>
        <v>654.9609375</v>
      </c>
      <c r="G317" t="s">
        <v>737</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23"/>
        <v>93</v>
      </c>
      <c r="Q317">
        <f t="shared" si="24"/>
        <v>93</v>
      </c>
      <c r="R317" t="b">
        <f t="shared" ca="1" si="22"/>
        <v>1</v>
      </c>
      <c r="T317" t="b">
        <f t="shared" ca="1" si="25"/>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H317">
        <v>1.5</v>
      </c>
      <c r="AI317">
        <f t="shared" si="26"/>
        <v>0.33333333333333331</v>
      </c>
    </row>
    <row r="318" spans="1:35"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OFFSET(E318,-$B318+IF($L318,1,0),0)*IF($B318&gt;OFFSET($B318,1,0),ChapterTable!$S$17,1)*
    (VLOOKUP(SUBSTITUTE(SUBSTITUTE(E$1,"standard",""),"|Float","")&amp;IF(OR($L318=TRUE,$A318=0,MOD($A318,ChapterTable!$S$20)&lt;&gt;0),"","보스")&amp;"인게임누적곱배수",ChapterTable!$S:$T,2,0)^C318
    +VLOOKUP(SUBSTITUTE(SUBSTITUTE(E$1,"standard",""),"|Float","")&amp;IF(OR($L318=TRUE,$A318=0,MOD($A318,ChapterTable!$S$20)&lt;&gt;0),"","보스")&amp;"인게임누적합배수",ChapterTable!$S:$T,2,0)*C318)
  )
  )
  )
)</f>
        <v>2187</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(VLOOKUP(SUBSTITUTE(SUBSTITUTE(F$1,"standard",""),"|Float","")&amp;IF(OR($L318=TRUE,$A318=0,MOD($A318,ChapterTable!$S$20)&lt;&gt;0),"","보스")&amp;"인게임누적곱배수",ChapterTable!$S:$T,2,0)^D318
    +VLOOKUP(SUBSTITUTE(SUBSTITUTE(F$1,"standard",""),"|Float","")&amp;IF(OR($L318=TRUE,$A318=0,MOD($A318,ChapterTable!$S$20)&lt;&gt;0),"","보스")&amp;"인게임누적합배수",ChapterTable!$S:$T,2,0)*D318)
  )
  )
  )
)</f>
        <v>654.9609375</v>
      </c>
      <c r="G318" t="s">
        <v>737</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23"/>
        <v>21</v>
      </c>
      <c r="Q318">
        <f t="shared" si="24"/>
        <v>21</v>
      </c>
      <c r="R318" t="b">
        <f t="shared" ca="1" si="22"/>
        <v>0</v>
      </c>
      <c r="T318" t="b">
        <f t="shared" ca="1" si="25"/>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H318">
        <v>1.5</v>
      </c>
      <c r="AI318">
        <f t="shared" si="26"/>
        <v>0.33333333333333331</v>
      </c>
    </row>
    <row r="319" spans="1:35"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OFFSET(E319,-$B319+IF($L319,1,0),0)*IF($B319&gt;OFFSET($B319,1,0),ChapterTable!$S$17,1)*
    (VLOOKUP(SUBSTITUTE(SUBSTITUTE(E$1,"standard",""),"|Float","")&amp;IF(OR($L319=TRUE,$A319=0,MOD($A319,ChapterTable!$S$20)&lt;&gt;0),"","보스")&amp;"인게임누적곱배수",ChapterTable!$S:$T,2,0)^C319
    +VLOOKUP(SUBSTITUTE(SUBSTITUTE(E$1,"standard",""),"|Float","")&amp;IF(OR($L319=TRUE,$A319=0,MOD($A319,ChapterTable!$S$20)&lt;&gt;0),"","보스")&amp;"인게임누적합배수",ChapterTable!$S:$T,2,0)*C319)
  )
  )
  )
)</f>
        <v>2187</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(VLOOKUP(SUBSTITUTE(SUBSTITUTE(F$1,"standard",""),"|Float","")&amp;IF(OR($L319=TRUE,$A319=0,MOD($A319,ChapterTable!$S$20)&lt;&gt;0),"","보스")&amp;"인게임누적곱배수",ChapterTable!$S:$T,2,0)^D319
    +VLOOKUP(SUBSTITUTE(SUBSTITUTE(F$1,"standard",""),"|Float","")&amp;IF(OR($L319=TRUE,$A319=0,MOD($A319,ChapterTable!$S$20)&lt;&gt;0),"","보스")&amp;"인게임누적합배수",ChapterTable!$S:$T,2,0)*D319)
  )
  )
  )
)</f>
        <v>697.67578125</v>
      </c>
      <c r="G319" t="s">
        <v>737</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23"/>
        <v>4</v>
      </c>
      <c r="Q319">
        <f t="shared" si="24"/>
        <v>4</v>
      </c>
      <c r="R319" t="b">
        <f t="shared" ca="1" si="22"/>
        <v>0</v>
      </c>
      <c r="T319" t="b">
        <f t="shared" ca="1" si="25"/>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H319">
        <v>1.5</v>
      </c>
      <c r="AI319">
        <f t="shared" si="26"/>
        <v>0.25</v>
      </c>
    </row>
    <row r="320" spans="1:35"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OFFSET(E320,-$B320+IF($L320,1,0),0)*IF($B320&gt;OFFSET($B320,1,0),ChapterTable!$S$17,1)*
    (VLOOKUP(SUBSTITUTE(SUBSTITUTE(E$1,"standard",""),"|Float","")&amp;IF(OR($L320=TRUE,$A320=0,MOD($A320,ChapterTable!$S$20)&lt;&gt;0),"","보스")&amp;"인게임누적곱배수",ChapterTable!$S:$T,2,0)^C320
    +VLOOKUP(SUBSTITUTE(SUBSTITUTE(E$1,"standard",""),"|Float","")&amp;IF(OR($L320=TRUE,$A320=0,MOD($A320,ChapterTable!$S$20)&lt;&gt;0),"","보스")&amp;"인게임누적합배수",ChapterTable!$S:$T,2,0)*C320)
  )
  )
  )
)</f>
        <v>2187</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(VLOOKUP(SUBSTITUTE(SUBSTITUTE(F$1,"standard",""),"|Float","")&amp;IF(OR($L320=TRUE,$A320=0,MOD($A320,ChapterTable!$S$20)&lt;&gt;0),"","보스")&amp;"인게임누적곱배수",ChapterTable!$S:$T,2,0)^D320
    +VLOOKUP(SUBSTITUTE(SUBSTITUTE(F$1,"standard",""),"|Float","")&amp;IF(OR($L320=TRUE,$A320=0,MOD($A320,ChapterTable!$S$20)&lt;&gt;0),"","보스")&amp;"인게임누적합배수",ChapterTable!$S:$T,2,0)*D320)
  )
  )
  )
)</f>
        <v>697.67578125</v>
      </c>
      <c r="G320" t="s">
        <v>737</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23"/>
        <v>4</v>
      </c>
      <c r="Q320">
        <f t="shared" si="24"/>
        <v>4</v>
      </c>
      <c r="R320" t="b">
        <f t="shared" ca="1" si="22"/>
        <v>0</v>
      </c>
      <c r="T320" t="b">
        <f t="shared" ca="1" si="25"/>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H320">
        <v>1.5</v>
      </c>
      <c r="AI320">
        <f t="shared" si="26"/>
        <v>0.25</v>
      </c>
    </row>
    <row r="321" spans="1:35"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OFFSET(E321,-$B321+IF($L321,1,0),0)*IF($B321&gt;OFFSET($B321,1,0),ChapterTable!$S$17,1)*
    (VLOOKUP(SUBSTITUTE(SUBSTITUTE(E$1,"standard",""),"|Float","")&amp;IF(OR($L321=TRUE,$A321=0,MOD($A321,ChapterTable!$S$20)&lt;&gt;0),"","보스")&amp;"인게임누적곱배수",ChapterTable!$S:$T,2,0)^C321
    +VLOOKUP(SUBSTITUTE(SUBSTITUTE(E$1,"standard",""),"|Float","")&amp;IF(OR($L321=TRUE,$A321=0,MOD($A321,ChapterTable!$S$20)&lt;&gt;0),"","보스")&amp;"인게임누적합배수",ChapterTable!$S:$T,2,0)*C321)
  )
  )
  )
)</f>
        <v>2187</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(VLOOKUP(SUBSTITUTE(SUBSTITUTE(F$1,"standard",""),"|Float","")&amp;IF(OR($L321=TRUE,$A321=0,MOD($A321,ChapterTable!$S$20)&lt;&gt;0),"","보스")&amp;"인게임누적곱배수",ChapterTable!$S:$T,2,0)^D321
    +VLOOKUP(SUBSTITUTE(SUBSTITUTE(F$1,"standard",""),"|Float","")&amp;IF(OR($L321=TRUE,$A321=0,MOD($A321,ChapterTable!$S$20)&lt;&gt;0),"","보스")&amp;"인게임누적합배수",ChapterTable!$S:$T,2,0)*D321)
  )
  )
  )
)</f>
        <v>697.67578125</v>
      </c>
      <c r="G321" t="s">
        <v>737</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23"/>
        <v>4</v>
      </c>
      <c r="Q321">
        <f t="shared" si="24"/>
        <v>4</v>
      </c>
      <c r="R321" t="b">
        <f t="shared" ca="1" si="22"/>
        <v>0</v>
      </c>
      <c r="T321" t="b">
        <f t="shared" ca="1" si="25"/>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H321">
        <v>1.5</v>
      </c>
      <c r="AI321">
        <f t="shared" si="26"/>
        <v>0.25</v>
      </c>
    </row>
    <row r="322" spans="1:35"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OFFSET(E322,-$B322+IF($L322,1,0),0)*IF($B322&gt;OFFSET($B322,1,0),ChapterTable!$S$17,1)*
    (VLOOKUP(SUBSTITUTE(SUBSTITUTE(E$1,"standard",""),"|Float","")&amp;IF(OR($L322=TRUE,$A322=0,MOD($A322,ChapterTable!$S$20)&lt;&gt;0),"","보스")&amp;"인게임누적곱배수",ChapterTable!$S:$T,2,0)^C322
    +VLOOKUP(SUBSTITUTE(SUBSTITUTE(E$1,"standard",""),"|Float","")&amp;IF(OR($L322=TRUE,$A322=0,MOD($A322,ChapterTable!$S$20)&lt;&gt;0),"","보스")&amp;"인게임누적합배수",ChapterTable!$S:$T,2,0)*C322)
  )
  )
  )
)</f>
        <v>2187</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(VLOOKUP(SUBSTITUTE(SUBSTITUTE(F$1,"standard",""),"|Float","")&amp;IF(OR($L322=TRUE,$A322=0,MOD($A322,ChapterTable!$S$20)&lt;&gt;0),"","보스")&amp;"인게임누적곱배수",ChapterTable!$S:$T,2,0)^D322
    +VLOOKUP(SUBSTITUTE(SUBSTITUTE(F$1,"standard",""),"|Float","")&amp;IF(OR($L322=TRUE,$A322=0,MOD($A322,ChapterTable!$S$20)&lt;&gt;0),"","보스")&amp;"인게임누적합배수",ChapterTable!$S:$T,2,0)*D322)
  )
  )
  )
)</f>
        <v>697.67578125</v>
      </c>
      <c r="G322" t="s">
        <v>737</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23"/>
        <v>4</v>
      </c>
      <c r="Q322">
        <f t="shared" si="24"/>
        <v>4</v>
      </c>
      <c r="R322" t="b">
        <f t="shared" ref="R322:R385" ca="1" si="27">IF(OR(B322=0,OFFSET(B322,1,0)=0),FALSE,
IF(AND(L322,B322&lt;OFFSET(B322,1,0)),TRUE,
IF(OFFSET(O322,1,0)=21,TRUE,FALSE)))</f>
        <v>0</v>
      </c>
      <c r="T322" t="b">
        <f t="shared" ca="1" si="25"/>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H322">
        <v>1.5</v>
      </c>
      <c r="AI322">
        <f t="shared" si="26"/>
        <v>0.25</v>
      </c>
    </row>
    <row r="323" spans="1:35"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OFFSET(E323,-$B323+IF($L323,1,0),0)*IF($B323&gt;OFFSET($B323,1,0),ChapterTable!$S$17,1)*
    (VLOOKUP(SUBSTITUTE(SUBSTITUTE(E$1,"standard",""),"|Float","")&amp;IF(OR($L323=TRUE,$A323=0,MOD($A323,ChapterTable!$S$20)&lt;&gt;0),"","보스")&amp;"인게임누적곱배수",ChapterTable!$S:$T,2,0)^C323
    +VLOOKUP(SUBSTITUTE(SUBSTITUTE(E$1,"standard",""),"|Float","")&amp;IF(OR($L323=TRUE,$A323=0,MOD($A323,ChapterTable!$S$20)&lt;&gt;0),"","보스")&amp;"인게임누적합배수",ChapterTable!$S:$T,2,0)*C323)
  )
  )
  )
)</f>
        <v>2187</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(VLOOKUP(SUBSTITUTE(SUBSTITUTE(F$1,"standard",""),"|Float","")&amp;IF(OR($L323=TRUE,$A323=0,MOD($A323,ChapterTable!$S$20)&lt;&gt;0),"","보스")&amp;"인게임누적곱배수",ChapterTable!$S:$T,2,0)^D323
    +VLOOKUP(SUBSTITUTE(SUBSTITUTE(F$1,"standard",""),"|Float","")&amp;IF(OR($L323=TRUE,$A323=0,MOD($A323,ChapterTable!$S$20)&lt;&gt;0),"","보스")&amp;"인게임누적합배수",ChapterTable!$S:$T,2,0)*D323)
  )
  )
  )
)</f>
        <v>697.67578125</v>
      </c>
      <c r="G323" t="s">
        <v>737</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28">IF(B323=0,0,
  IF(AND(L323=FALSE,A323&lt;&gt;0,MOD(A323,7)=0),21,
  IF(MOD(B323,10)=0,21,
  IF(MOD(B323,10)=5,11,
  IF(MOD(B323,10)=9,INT(B323/10)+91,
  INT(B323/10+1))))))</f>
        <v>11</v>
      </c>
      <c r="Q323">
        <f t="shared" ref="Q323:Q386" si="29">IF(ISBLANK(P323),O323,P323)</f>
        <v>11</v>
      </c>
      <c r="R323" t="b">
        <f t="shared" ca="1" si="27"/>
        <v>0</v>
      </c>
      <c r="T323" t="b">
        <f t="shared" ref="T323:T386" ca="1" si="30">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H323">
        <v>1.5</v>
      </c>
      <c r="AI323">
        <f t="shared" si="26"/>
        <v>0.25</v>
      </c>
    </row>
    <row r="324" spans="1:35"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OFFSET(E324,-$B324+IF($L324,1,0),0)*IF($B324&gt;OFFSET($B324,1,0),ChapterTable!$S$17,1)*
    (VLOOKUP(SUBSTITUTE(SUBSTITUTE(E$1,"standard",""),"|Float","")&amp;IF(OR($L324=TRUE,$A324=0,MOD($A324,ChapterTable!$S$20)&lt;&gt;0),"","보스")&amp;"인게임누적곱배수",ChapterTable!$S:$T,2,0)^C324
    +VLOOKUP(SUBSTITUTE(SUBSTITUTE(E$1,"standard",""),"|Float","")&amp;IF(OR($L324=TRUE,$A324=0,MOD($A324,ChapterTable!$S$20)&lt;&gt;0),"","보스")&amp;"인게임누적합배수",ChapterTable!$S:$T,2,0)*C324)
  )
  )
  )
)</f>
        <v>2460.375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(VLOOKUP(SUBSTITUTE(SUBSTITUTE(F$1,"standard",""),"|Float","")&amp;IF(OR($L324=TRUE,$A324=0,MOD($A324,ChapterTable!$S$20)&lt;&gt;0),"","보스")&amp;"인게임누적곱배수",ChapterTable!$S:$T,2,0)^D324
    +VLOOKUP(SUBSTITUTE(SUBSTITUTE(F$1,"standard",""),"|Float","")&amp;IF(OR($L324=TRUE,$A324=0,MOD($A324,ChapterTable!$S$20)&lt;&gt;0),"","보스")&amp;"인게임누적합배수",ChapterTable!$S:$T,2,0)*D324)
  )
  )
  )
)</f>
        <v>697.67578125</v>
      </c>
      <c r="G324" t="s">
        <v>737</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28"/>
        <v>4</v>
      </c>
      <c r="Q324">
        <f t="shared" si="29"/>
        <v>4</v>
      </c>
      <c r="R324" t="b">
        <f t="shared" ca="1" si="27"/>
        <v>0</v>
      </c>
      <c r="T324" t="b">
        <f t="shared" ca="1" si="30"/>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H324">
        <v>1.5</v>
      </c>
      <c r="AI324">
        <f t="shared" ref="AI324:AI387" si="31">IF(B324=0,0,1/(INT((B324-1)/10)+1))</f>
        <v>0.25</v>
      </c>
    </row>
    <row r="325" spans="1:35"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OFFSET(E325,-$B325+IF($L325,1,0),0)*IF($B325&gt;OFFSET($B325,1,0),ChapterTable!$S$17,1)*
    (VLOOKUP(SUBSTITUTE(SUBSTITUTE(E$1,"standard",""),"|Float","")&amp;IF(OR($L325=TRUE,$A325=0,MOD($A325,ChapterTable!$S$20)&lt;&gt;0),"","보스")&amp;"인게임누적곱배수",ChapterTable!$S:$T,2,0)^C325
    +VLOOKUP(SUBSTITUTE(SUBSTITUTE(E$1,"standard",""),"|Float","")&amp;IF(OR($L325=TRUE,$A325=0,MOD($A325,ChapterTable!$S$20)&lt;&gt;0),"","보스")&amp;"인게임누적합배수",ChapterTable!$S:$T,2,0)*C325)
  )
  )
  )
)</f>
        <v>2460.375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(VLOOKUP(SUBSTITUTE(SUBSTITUTE(F$1,"standard",""),"|Float","")&amp;IF(OR($L325=TRUE,$A325=0,MOD($A325,ChapterTable!$S$20)&lt;&gt;0),"","보스")&amp;"인게임누적곱배수",ChapterTable!$S:$T,2,0)^D325
    +VLOOKUP(SUBSTITUTE(SUBSTITUTE(F$1,"standard",""),"|Float","")&amp;IF(OR($L325=TRUE,$A325=0,MOD($A325,ChapterTable!$S$20)&lt;&gt;0),"","보스")&amp;"인게임누적합배수",ChapterTable!$S:$T,2,0)*D325)
  )
  )
  )
)</f>
        <v>697.67578125</v>
      </c>
      <c r="G325" t="s">
        <v>737</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28"/>
        <v>4</v>
      </c>
      <c r="Q325">
        <f t="shared" si="29"/>
        <v>4</v>
      </c>
      <c r="R325" t="b">
        <f t="shared" ca="1" si="27"/>
        <v>0</v>
      </c>
      <c r="T325" t="b">
        <f t="shared" ca="1" si="30"/>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H325">
        <v>1.5</v>
      </c>
      <c r="AI325">
        <f t="shared" si="31"/>
        <v>0.25</v>
      </c>
    </row>
    <row r="326" spans="1:35"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OFFSET(E326,-$B326+IF($L326,1,0),0)*IF($B326&gt;OFFSET($B326,1,0),ChapterTable!$S$17,1)*
    (VLOOKUP(SUBSTITUTE(SUBSTITUTE(E$1,"standard",""),"|Float","")&amp;IF(OR($L326=TRUE,$A326=0,MOD($A326,ChapterTable!$S$20)&lt;&gt;0),"","보스")&amp;"인게임누적곱배수",ChapterTable!$S:$T,2,0)^C326
    +VLOOKUP(SUBSTITUTE(SUBSTITUTE(E$1,"standard",""),"|Float","")&amp;IF(OR($L326=TRUE,$A326=0,MOD($A326,ChapterTable!$S$20)&lt;&gt;0),"","보스")&amp;"인게임누적합배수",ChapterTable!$S:$T,2,0)*C326)
  )
  )
  )
)</f>
        <v>2460.375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(VLOOKUP(SUBSTITUTE(SUBSTITUTE(F$1,"standard",""),"|Float","")&amp;IF(OR($L326=TRUE,$A326=0,MOD($A326,ChapterTable!$S$20)&lt;&gt;0),"","보스")&amp;"인게임누적곱배수",ChapterTable!$S:$T,2,0)^D326
    +VLOOKUP(SUBSTITUTE(SUBSTITUTE(F$1,"standard",""),"|Float","")&amp;IF(OR($L326=TRUE,$A326=0,MOD($A326,ChapterTable!$S$20)&lt;&gt;0),"","보스")&amp;"인게임누적합배수",ChapterTable!$S:$T,2,0)*D326)
  )
  )
  )
)</f>
        <v>697.67578125</v>
      </c>
      <c r="G326" t="s">
        <v>737</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28"/>
        <v>4</v>
      </c>
      <c r="Q326">
        <f t="shared" si="29"/>
        <v>4</v>
      </c>
      <c r="R326" t="b">
        <f t="shared" ca="1" si="27"/>
        <v>0</v>
      </c>
      <c r="T326" t="b">
        <f t="shared" ca="1" si="30"/>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H326">
        <v>1.5</v>
      </c>
      <c r="AI326">
        <f t="shared" si="31"/>
        <v>0.25</v>
      </c>
    </row>
    <row r="327" spans="1:35"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OFFSET(E327,-$B327+IF($L327,1,0),0)*IF($B327&gt;OFFSET($B327,1,0),ChapterTable!$S$17,1)*
    (VLOOKUP(SUBSTITUTE(SUBSTITUTE(E$1,"standard",""),"|Float","")&amp;IF(OR($L327=TRUE,$A327=0,MOD($A327,ChapterTable!$S$20)&lt;&gt;0),"","보스")&amp;"인게임누적곱배수",ChapterTable!$S:$T,2,0)^C327
    +VLOOKUP(SUBSTITUTE(SUBSTITUTE(E$1,"standard",""),"|Float","")&amp;IF(OR($L327=TRUE,$A327=0,MOD($A327,ChapterTable!$S$20)&lt;&gt;0),"","보스")&amp;"인게임누적합배수",ChapterTable!$S:$T,2,0)*C327)
  )
  )
  )
)</f>
        <v>2460.375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(VLOOKUP(SUBSTITUTE(SUBSTITUTE(F$1,"standard",""),"|Float","")&amp;IF(OR($L327=TRUE,$A327=0,MOD($A327,ChapterTable!$S$20)&lt;&gt;0),"","보스")&amp;"인게임누적곱배수",ChapterTable!$S:$T,2,0)^D327
    +VLOOKUP(SUBSTITUTE(SUBSTITUTE(F$1,"standard",""),"|Float","")&amp;IF(OR($L327=TRUE,$A327=0,MOD($A327,ChapterTable!$S$20)&lt;&gt;0),"","보스")&amp;"인게임누적합배수",ChapterTable!$S:$T,2,0)*D327)
  )
  )
  )
)</f>
        <v>697.67578125</v>
      </c>
      <c r="G327" t="s">
        <v>737</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28"/>
        <v>94</v>
      </c>
      <c r="Q327">
        <f t="shared" si="29"/>
        <v>94</v>
      </c>
      <c r="R327" t="b">
        <f t="shared" ca="1" si="27"/>
        <v>1</v>
      </c>
      <c r="T327" t="b">
        <f t="shared" ca="1" si="30"/>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H327">
        <v>1.5</v>
      </c>
      <c r="AI327">
        <f t="shared" si="31"/>
        <v>0.25</v>
      </c>
    </row>
    <row r="328" spans="1:35"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OFFSET(E328,-$B328+IF($L328,1,0),0)*IF($B328&gt;OFFSET($B328,1,0),ChapterTable!$S$17,1)*
    (VLOOKUP(SUBSTITUTE(SUBSTITUTE(E$1,"standard",""),"|Float","")&amp;IF(OR($L328=TRUE,$A328=0,MOD($A328,ChapterTable!$S$20)&lt;&gt;0),"","보스")&amp;"인게임누적곱배수",ChapterTable!$S:$T,2,0)^C328
    +VLOOKUP(SUBSTITUTE(SUBSTITUTE(E$1,"standard",""),"|Float","")&amp;IF(OR($L328=TRUE,$A328=0,MOD($A328,ChapterTable!$S$20)&lt;&gt;0),"","보스")&amp;"인게임누적합배수",ChapterTable!$S:$T,2,0)*C328)
  )
  )
  )
)</f>
        <v>2460.375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(VLOOKUP(SUBSTITUTE(SUBSTITUTE(F$1,"standard",""),"|Float","")&amp;IF(OR($L328=TRUE,$A328=0,MOD($A328,ChapterTable!$S$20)&lt;&gt;0),"","보스")&amp;"인게임누적곱배수",ChapterTable!$S:$T,2,0)^D328
    +VLOOKUP(SUBSTITUTE(SUBSTITUTE(F$1,"standard",""),"|Float","")&amp;IF(OR($L328=TRUE,$A328=0,MOD($A328,ChapterTable!$S$20)&lt;&gt;0),"","보스")&amp;"인게임누적합배수",ChapterTable!$S:$T,2,0)*D328)
  )
  )
  )
)</f>
        <v>697.67578125</v>
      </c>
      <c r="G328" t="s">
        <v>737</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28"/>
        <v>21</v>
      </c>
      <c r="Q328">
        <f t="shared" si="29"/>
        <v>21</v>
      </c>
      <c r="R328" t="b">
        <f t="shared" ca="1" si="27"/>
        <v>0</v>
      </c>
      <c r="T328" t="b">
        <f t="shared" ca="1" si="30"/>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H328">
        <v>1.5</v>
      </c>
      <c r="AI328">
        <f t="shared" si="31"/>
        <v>0.25</v>
      </c>
    </row>
    <row r="329" spans="1:35"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OFFSET(E329,-$B329+IF($L329,1,0),0)*IF($B329&gt;OFFSET($B329,1,0),ChapterTable!$S$17,1)*
    (VLOOKUP(SUBSTITUTE(SUBSTITUTE(E$1,"standard",""),"|Float","")&amp;IF(OR($L329=TRUE,$A329=0,MOD($A329,ChapterTable!$S$20)&lt;&gt;0),"","보스")&amp;"인게임누적곱배수",ChapterTable!$S:$T,2,0)^C329
    +VLOOKUP(SUBSTITUTE(SUBSTITUTE(E$1,"standard",""),"|Float","")&amp;IF(OR($L329=TRUE,$A329=0,MOD($A329,ChapterTable!$S$20)&lt;&gt;0),"","보스")&amp;"인게임누적합배수",ChapterTable!$S:$T,2,0)*C329)
  )
  )
  )
)</f>
        <v>2460.375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(VLOOKUP(SUBSTITUTE(SUBSTITUTE(F$1,"standard",""),"|Float","")&amp;IF(OR($L329=TRUE,$A329=0,MOD($A329,ChapterTable!$S$20)&lt;&gt;0),"","보스")&amp;"인게임누적곱배수",ChapterTable!$S:$T,2,0)^D329
    +VLOOKUP(SUBSTITUTE(SUBSTITUTE(F$1,"standard",""),"|Float","")&amp;IF(OR($L329=TRUE,$A329=0,MOD($A329,ChapterTable!$S$20)&lt;&gt;0),"","보스")&amp;"인게임누적합배수",ChapterTable!$S:$T,2,0)*D329)
  )
  )
  )
)</f>
        <v>740.390625</v>
      </c>
      <c r="G329" t="s">
        <v>737</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28"/>
        <v>5</v>
      </c>
      <c r="Q329">
        <f t="shared" si="29"/>
        <v>5</v>
      </c>
      <c r="R329" t="b">
        <f t="shared" ca="1" si="27"/>
        <v>0</v>
      </c>
      <c r="T329" t="b">
        <f t="shared" ca="1" si="30"/>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H329">
        <v>1.5</v>
      </c>
      <c r="AI329">
        <f t="shared" si="31"/>
        <v>0.2</v>
      </c>
    </row>
    <row r="330" spans="1:35"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OFFSET(E330,-$B330+IF($L330,1,0),0)*IF($B330&gt;OFFSET($B330,1,0),ChapterTable!$S$17,1)*
    (VLOOKUP(SUBSTITUTE(SUBSTITUTE(E$1,"standard",""),"|Float","")&amp;IF(OR($L330=TRUE,$A330=0,MOD($A330,ChapterTable!$S$20)&lt;&gt;0),"","보스")&amp;"인게임누적곱배수",ChapterTable!$S:$T,2,0)^C330
    +VLOOKUP(SUBSTITUTE(SUBSTITUTE(E$1,"standard",""),"|Float","")&amp;IF(OR($L330=TRUE,$A330=0,MOD($A330,ChapterTable!$S$20)&lt;&gt;0),"","보스")&amp;"인게임누적합배수",ChapterTable!$S:$T,2,0)*C330)
  )
  )
  )
)</f>
        <v>2460.375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(VLOOKUP(SUBSTITUTE(SUBSTITUTE(F$1,"standard",""),"|Float","")&amp;IF(OR($L330=TRUE,$A330=0,MOD($A330,ChapterTable!$S$20)&lt;&gt;0),"","보스")&amp;"인게임누적곱배수",ChapterTable!$S:$T,2,0)^D330
    +VLOOKUP(SUBSTITUTE(SUBSTITUTE(F$1,"standard",""),"|Float","")&amp;IF(OR($L330=TRUE,$A330=0,MOD($A330,ChapterTable!$S$20)&lt;&gt;0),"","보스")&amp;"인게임누적합배수",ChapterTable!$S:$T,2,0)*D330)
  )
  )
  )
)</f>
        <v>740.390625</v>
      </c>
      <c r="G330" t="s">
        <v>737</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28"/>
        <v>5</v>
      </c>
      <c r="Q330">
        <f t="shared" si="29"/>
        <v>5</v>
      </c>
      <c r="R330" t="b">
        <f t="shared" ca="1" si="27"/>
        <v>0</v>
      </c>
      <c r="T330" t="b">
        <f t="shared" ca="1" si="30"/>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H330">
        <v>1.5</v>
      </c>
      <c r="AI330">
        <f t="shared" si="31"/>
        <v>0.2</v>
      </c>
    </row>
    <row r="331" spans="1:35"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OFFSET(E331,-$B331+IF($L331,1,0),0)*IF($B331&gt;OFFSET($B331,1,0),ChapterTable!$S$17,1)*
    (VLOOKUP(SUBSTITUTE(SUBSTITUTE(E$1,"standard",""),"|Float","")&amp;IF(OR($L331=TRUE,$A331=0,MOD($A331,ChapterTable!$S$20)&lt;&gt;0),"","보스")&amp;"인게임누적곱배수",ChapterTable!$S:$T,2,0)^C331
    +VLOOKUP(SUBSTITUTE(SUBSTITUTE(E$1,"standard",""),"|Float","")&amp;IF(OR($L331=TRUE,$A331=0,MOD($A331,ChapterTable!$S$20)&lt;&gt;0),"","보스")&amp;"인게임누적합배수",ChapterTable!$S:$T,2,0)*C331)
  )
  )
  )
)</f>
        <v>2460.375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(VLOOKUP(SUBSTITUTE(SUBSTITUTE(F$1,"standard",""),"|Float","")&amp;IF(OR($L331=TRUE,$A331=0,MOD($A331,ChapterTable!$S$20)&lt;&gt;0),"","보스")&amp;"인게임누적곱배수",ChapterTable!$S:$T,2,0)^D331
    +VLOOKUP(SUBSTITUTE(SUBSTITUTE(F$1,"standard",""),"|Float","")&amp;IF(OR($L331=TRUE,$A331=0,MOD($A331,ChapterTable!$S$20)&lt;&gt;0),"","보스")&amp;"인게임누적합배수",ChapterTable!$S:$T,2,0)*D331)
  )
  )
  )
)</f>
        <v>740.390625</v>
      </c>
      <c r="G331" t="s">
        <v>737</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28"/>
        <v>5</v>
      </c>
      <c r="Q331">
        <f t="shared" si="29"/>
        <v>5</v>
      </c>
      <c r="R331" t="b">
        <f t="shared" ca="1" si="27"/>
        <v>0</v>
      </c>
      <c r="T331" t="b">
        <f t="shared" ca="1" si="30"/>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H331">
        <v>1.5</v>
      </c>
      <c r="AI331">
        <f t="shared" si="31"/>
        <v>0.2</v>
      </c>
    </row>
    <row r="332" spans="1:35"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OFFSET(E332,-$B332+IF($L332,1,0),0)*IF($B332&gt;OFFSET($B332,1,0),ChapterTable!$S$17,1)*
    (VLOOKUP(SUBSTITUTE(SUBSTITUTE(E$1,"standard",""),"|Float","")&amp;IF(OR($L332=TRUE,$A332=0,MOD($A332,ChapterTable!$S$20)&lt;&gt;0),"","보스")&amp;"인게임누적곱배수",ChapterTable!$S:$T,2,0)^C332
    +VLOOKUP(SUBSTITUTE(SUBSTITUTE(E$1,"standard",""),"|Float","")&amp;IF(OR($L332=TRUE,$A332=0,MOD($A332,ChapterTable!$S$20)&lt;&gt;0),"","보스")&amp;"인게임누적합배수",ChapterTable!$S:$T,2,0)*C332)
  )
  )
  )
)</f>
        <v>2460.375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(VLOOKUP(SUBSTITUTE(SUBSTITUTE(F$1,"standard",""),"|Float","")&amp;IF(OR($L332=TRUE,$A332=0,MOD($A332,ChapterTable!$S$20)&lt;&gt;0),"","보스")&amp;"인게임누적곱배수",ChapterTable!$S:$T,2,0)^D332
    +VLOOKUP(SUBSTITUTE(SUBSTITUTE(F$1,"standard",""),"|Float","")&amp;IF(OR($L332=TRUE,$A332=0,MOD($A332,ChapterTable!$S$20)&lt;&gt;0),"","보스")&amp;"인게임누적합배수",ChapterTable!$S:$T,2,0)*D332)
  )
  )
  )
)</f>
        <v>740.390625</v>
      </c>
      <c r="G332" t="s">
        <v>737</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28"/>
        <v>5</v>
      </c>
      <c r="Q332">
        <f t="shared" si="29"/>
        <v>5</v>
      </c>
      <c r="R332" t="b">
        <f t="shared" ca="1" si="27"/>
        <v>0</v>
      </c>
      <c r="T332" t="b">
        <f t="shared" ca="1" si="30"/>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H332">
        <v>1.5</v>
      </c>
      <c r="AI332">
        <f t="shared" si="31"/>
        <v>0.2</v>
      </c>
    </row>
    <row r="333" spans="1:35"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OFFSET(E333,-$B333+IF($L333,1,0),0)*IF($B333&gt;OFFSET($B333,1,0),ChapterTable!$S$17,1)*
    (VLOOKUP(SUBSTITUTE(SUBSTITUTE(E$1,"standard",""),"|Float","")&amp;IF(OR($L333=TRUE,$A333=0,MOD($A333,ChapterTable!$S$20)&lt;&gt;0),"","보스")&amp;"인게임누적곱배수",ChapterTable!$S:$T,2,0)^C333
    +VLOOKUP(SUBSTITUTE(SUBSTITUTE(E$1,"standard",""),"|Float","")&amp;IF(OR($L333=TRUE,$A333=0,MOD($A333,ChapterTable!$S$20)&lt;&gt;0),"","보스")&amp;"인게임누적합배수",ChapterTable!$S:$T,2,0)*C333)
  )
  )
  )
)</f>
        <v>2460.375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(VLOOKUP(SUBSTITUTE(SUBSTITUTE(F$1,"standard",""),"|Float","")&amp;IF(OR($L333=TRUE,$A333=0,MOD($A333,ChapterTable!$S$20)&lt;&gt;0),"","보스")&amp;"인게임누적곱배수",ChapterTable!$S:$T,2,0)^D333
    +VLOOKUP(SUBSTITUTE(SUBSTITUTE(F$1,"standard",""),"|Float","")&amp;IF(OR($L333=TRUE,$A333=0,MOD($A333,ChapterTable!$S$20)&lt;&gt;0),"","보스")&amp;"인게임누적합배수",ChapterTable!$S:$T,2,0)*D333)
  )
  )
  )
)</f>
        <v>740.390625</v>
      </c>
      <c r="G333" t="s">
        <v>737</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28"/>
        <v>11</v>
      </c>
      <c r="Q333">
        <f t="shared" si="29"/>
        <v>11</v>
      </c>
      <c r="R333" t="b">
        <f t="shared" ca="1" si="27"/>
        <v>0</v>
      </c>
      <c r="T333" t="b">
        <f t="shared" ca="1" si="30"/>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H333">
        <v>1.5</v>
      </c>
      <c r="AI333">
        <f t="shared" si="31"/>
        <v>0.2</v>
      </c>
    </row>
    <row r="334" spans="1:35"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OFFSET(E334,-$B334+IF($L334,1,0),0)*IF($B334&gt;OFFSET($B334,1,0),ChapterTable!$S$17,1)*
    (VLOOKUP(SUBSTITUTE(SUBSTITUTE(E$1,"standard",""),"|Float","")&amp;IF(OR($L334=TRUE,$A334=0,MOD($A334,ChapterTable!$S$20)&lt;&gt;0),"","보스")&amp;"인게임누적곱배수",ChapterTable!$S:$T,2,0)^C334
    +VLOOKUP(SUBSTITUTE(SUBSTITUTE(E$1,"standard",""),"|Float","")&amp;IF(OR($L334=TRUE,$A334=0,MOD($A334,ChapterTable!$S$20)&lt;&gt;0),"","보스")&amp;"인게임누적합배수",ChapterTable!$S:$T,2,0)*C334)
  )
  )
  )
)</f>
        <v>2733.75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(VLOOKUP(SUBSTITUTE(SUBSTITUTE(F$1,"standard",""),"|Float","")&amp;IF(OR($L334=TRUE,$A334=0,MOD($A334,ChapterTable!$S$20)&lt;&gt;0),"","보스")&amp;"인게임누적곱배수",ChapterTable!$S:$T,2,0)^D334
    +VLOOKUP(SUBSTITUTE(SUBSTITUTE(F$1,"standard",""),"|Float","")&amp;IF(OR($L334=TRUE,$A334=0,MOD($A334,ChapterTable!$S$20)&lt;&gt;0),"","보스")&amp;"인게임누적합배수",ChapterTable!$S:$T,2,0)*D334)
  )
  )
  )
)</f>
        <v>740.390625</v>
      </c>
      <c r="G334" t="s">
        <v>737</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28"/>
        <v>5</v>
      </c>
      <c r="Q334">
        <f t="shared" si="29"/>
        <v>5</v>
      </c>
      <c r="R334" t="b">
        <f t="shared" ca="1" si="27"/>
        <v>0</v>
      </c>
      <c r="T334" t="b">
        <f t="shared" ca="1" si="30"/>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H334">
        <v>1.5</v>
      </c>
      <c r="AI334">
        <f t="shared" si="31"/>
        <v>0.2</v>
      </c>
    </row>
    <row r="335" spans="1:35"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OFFSET(E335,-$B335+IF($L335,1,0),0)*IF($B335&gt;OFFSET($B335,1,0),ChapterTable!$S$17,1)*
    (VLOOKUP(SUBSTITUTE(SUBSTITUTE(E$1,"standard",""),"|Float","")&amp;IF(OR($L335=TRUE,$A335=0,MOD($A335,ChapterTable!$S$20)&lt;&gt;0),"","보스")&amp;"인게임누적곱배수",ChapterTable!$S:$T,2,0)^C335
    +VLOOKUP(SUBSTITUTE(SUBSTITUTE(E$1,"standard",""),"|Float","")&amp;IF(OR($L335=TRUE,$A335=0,MOD($A335,ChapterTable!$S$20)&lt;&gt;0),"","보스")&amp;"인게임누적합배수",ChapterTable!$S:$T,2,0)*C335)
  )
  )
  )
)</f>
        <v>2733.75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(VLOOKUP(SUBSTITUTE(SUBSTITUTE(F$1,"standard",""),"|Float","")&amp;IF(OR($L335=TRUE,$A335=0,MOD($A335,ChapterTable!$S$20)&lt;&gt;0),"","보스")&amp;"인게임누적곱배수",ChapterTable!$S:$T,2,0)^D335
    +VLOOKUP(SUBSTITUTE(SUBSTITUTE(F$1,"standard",""),"|Float","")&amp;IF(OR($L335=TRUE,$A335=0,MOD($A335,ChapterTable!$S$20)&lt;&gt;0),"","보스")&amp;"인게임누적합배수",ChapterTable!$S:$T,2,0)*D335)
  )
  )
  )
)</f>
        <v>740.390625</v>
      </c>
      <c r="G335" t="s">
        <v>737</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28"/>
        <v>5</v>
      </c>
      <c r="Q335">
        <f t="shared" si="29"/>
        <v>5</v>
      </c>
      <c r="R335" t="b">
        <f t="shared" ca="1" si="27"/>
        <v>0</v>
      </c>
      <c r="T335" t="b">
        <f t="shared" ca="1" si="30"/>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H335">
        <v>1.5</v>
      </c>
      <c r="AI335">
        <f t="shared" si="31"/>
        <v>0.2</v>
      </c>
    </row>
    <row r="336" spans="1:35"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OFFSET(E336,-$B336+IF($L336,1,0),0)*IF($B336&gt;OFFSET($B336,1,0),ChapterTable!$S$17,1)*
    (VLOOKUP(SUBSTITUTE(SUBSTITUTE(E$1,"standard",""),"|Float","")&amp;IF(OR($L336=TRUE,$A336=0,MOD($A336,ChapterTable!$S$20)&lt;&gt;0),"","보스")&amp;"인게임누적곱배수",ChapterTable!$S:$T,2,0)^C336
    +VLOOKUP(SUBSTITUTE(SUBSTITUTE(E$1,"standard",""),"|Float","")&amp;IF(OR($L336=TRUE,$A336=0,MOD($A336,ChapterTable!$S$20)&lt;&gt;0),"","보스")&amp;"인게임누적합배수",ChapterTable!$S:$T,2,0)*C336)
  )
  )
  )
)</f>
        <v>2733.75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(VLOOKUP(SUBSTITUTE(SUBSTITUTE(F$1,"standard",""),"|Float","")&amp;IF(OR($L336=TRUE,$A336=0,MOD($A336,ChapterTable!$S$20)&lt;&gt;0),"","보스")&amp;"인게임누적곱배수",ChapterTable!$S:$T,2,0)^D336
    +VLOOKUP(SUBSTITUTE(SUBSTITUTE(F$1,"standard",""),"|Float","")&amp;IF(OR($L336=TRUE,$A336=0,MOD($A336,ChapterTable!$S$20)&lt;&gt;0),"","보스")&amp;"인게임누적합배수",ChapterTable!$S:$T,2,0)*D336)
  )
  )
  )
)</f>
        <v>740.390625</v>
      </c>
      <c r="G336" t="s">
        <v>737</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28"/>
        <v>5</v>
      </c>
      <c r="Q336">
        <f t="shared" si="29"/>
        <v>5</v>
      </c>
      <c r="R336" t="b">
        <f t="shared" ca="1" si="27"/>
        <v>0</v>
      </c>
      <c r="T336" t="b">
        <f t="shared" ca="1" si="30"/>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H336">
        <v>1.5</v>
      </c>
      <c r="AI336">
        <f t="shared" si="31"/>
        <v>0.2</v>
      </c>
    </row>
    <row r="337" spans="1:35"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OFFSET(E337,-$B337+IF($L337,1,0),0)*IF($B337&gt;OFFSET($B337,1,0),ChapterTable!$S$17,1)*
    (VLOOKUP(SUBSTITUTE(SUBSTITUTE(E$1,"standard",""),"|Float","")&amp;IF(OR($L337=TRUE,$A337=0,MOD($A337,ChapterTable!$S$20)&lt;&gt;0),"","보스")&amp;"인게임누적곱배수",ChapterTable!$S:$T,2,0)^C337
    +VLOOKUP(SUBSTITUTE(SUBSTITUTE(E$1,"standard",""),"|Float","")&amp;IF(OR($L337=TRUE,$A337=0,MOD($A337,ChapterTable!$S$20)&lt;&gt;0),"","보스")&amp;"인게임누적합배수",ChapterTable!$S:$T,2,0)*C337)
  )
  )
  )
)</f>
        <v>2733.75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(VLOOKUP(SUBSTITUTE(SUBSTITUTE(F$1,"standard",""),"|Float","")&amp;IF(OR($L337=TRUE,$A337=0,MOD($A337,ChapterTable!$S$20)&lt;&gt;0),"","보스")&amp;"인게임누적곱배수",ChapterTable!$S:$T,2,0)^D337
    +VLOOKUP(SUBSTITUTE(SUBSTITUTE(F$1,"standard",""),"|Float","")&amp;IF(OR($L337=TRUE,$A337=0,MOD($A337,ChapterTable!$S$20)&lt;&gt;0),"","보스")&amp;"인게임누적합배수",ChapterTable!$S:$T,2,0)*D337)
  )
  )
  )
)</f>
        <v>740.390625</v>
      </c>
      <c r="G337" t="s">
        <v>737</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28"/>
        <v>95</v>
      </c>
      <c r="Q337">
        <f t="shared" si="29"/>
        <v>95</v>
      </c>
      <c r="R337" t="b">
        <f t="shared" ca="1" si="27"/>
        <v>1</v>
      </c>
      <c r="T337" t="b">
        <f t="shared" ca="1" si="30"/>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H337">
        <v>1.5</v>
      </c>
      <c r="AI337">
        <f t="shared" si="31"/>
        <v>0.2</v>
      </c>
    </row>
    <row r="338" spans="1:35"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OFFSET(E338,-$B338+IF($L338,1,0),0)*IF($B338&gt;OFFSET($B338,1,0),ChapterTable!$S$17,1)*
    (VLOOKUP(SUBSTITUTE(SUBSTITUTE(E$1,"standard",""),"|Float","")&amp;IF(OR($L338=TRUE,$A338=0,MOD($A338,ChapterTable!$S$20)&lt;&gt;0),"","보스")&amp;"인게임누적곱배수",ChapterTable!$S:$T,2,0)^C338
    +VLOOKUP(SUBSTITUTE(SUBSTITUTE(E$1,"standard",""),"|Float","")&amp;IF(OR($L338=TRUE,$A338=0,MOD($A338,ChapterTable!$S$20)&lt;&gt;0),"","보스")&amp;"인게임누적합배수",ChapterTable!$S:$T,2,0)*C338)
  )
  )
  )
)</f>
        <v>3280.5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(VLOOKUP(SUBSTITUTE(SUBSTITUTE(F$1,"standard",""),"|Float","")&amp;IF(OR($L338=TRUE,$A338=0,MOD($A338,ChapterTable!$S$20)&lt;&gt;0),"","보스")&amp;"인게임누적곱배수",ChapterTable!$S:$T,2,0)^D338
    +VLOOKUP(SUBSTITUTE(SUBSTITUTE(F$1,"standard",""),"|Float","")&amp;IF(OR($L338=TRUE,$A338=0,MOD($A338,ChapterTable!$S$20)&lt;&gt;0),"","보스")&amp;"인게임누적합배수",ChapterTable!$S:$T,2,0)*D338)
  )
  )
  )
)</f>
        <v>740.390625</v>
      </c>
      <c r="G338" t="s">
        <v>737</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28"/>
        <v>21</v>
      </c>
      <c r="Q338">
        <f t="shared" si="29"/>
        <v>21</v>
      </c>
      <c r="R338" t="b">
        <f t="shared" ca="1" si="27"/>
        <v>0</v>
      </c>
      <c r="T338" t="b">
        <f t="shared" ca="1" si="30"/>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H338">
        <v>1.5</v>
      </c>
      <c r="AI338">
        <f t="shared" si="31"/>
        <v>0.2</v>
      </c>
    </row>
    <row r="339" spans="1:35"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OFFSET(E339,-$B339+IF($L339,1,0),0)*IF($B339&gt;OFFSET($B339,1,0),ChapterTable!$S$17,1)*
    (VLOOKUP(SUBSTITUTE(SUBSTITUTE(E$1,"standard",""),"|Float","")&amp;IF(OR($L339=TRUE,$A339=0,MOD($A339,ChapterTable!$S$20)&lt;&gt;0),"","보스")&amp;"인게임누적곱배수",ChapterTable!$S:$T,2,0)^C339
    +VLOOKUP(SUBSTITUTE(SUBSTITUTE(E$1,"standard",""),"|Float","")&amp;IF(OR($L339=TRUE,$A339=0,MOD($A339,ChapterTable!$S$20)&lt;&gt;0),"","보스")&amp;"인게임누적합배수",ChapterTable!$S:$T,2,0)*C339)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(VLOOKUP(SUBSTITUTE(SUBSTITUTE(F$1,"standard",""),"|Float","")&amp;IF(OR($L339=TRUE,$A339=0,MOD($A339,ChapterTable!$S$20)&lt;&gt;0),"","보스")&amp;"인게임누적곱배수",ChapterTable!$S:$T,2,0)^D339
    +VLOOKUP(SUBSTITUTE(SUBSTITUTE(F$1,"standard",""),"|Float","")&amp;IF(OR($L339=TRUE,$A339=0,MOD($A339,ChapterTable!$S$20)&lt;&gt;0),"","보스")&amp;"인게임누적합배수",ChapterTable!$S:$T,2,0)*D339)
  )
  )
  )
)</f>
        <v>854.296875</v>
      </c>
      <c r="G339" t="s">
        <v>737</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28"/>
        <v>0</v>
      </c>
      <c r="Q339">
        <f t="shared" si="29"/>
        <v>0</v>
      </c>
      <c r="R339" t="b">
        <f t="shared" ca="1" si="27"/>
        <v>0</v>
      </c>
      <c r="T339" t="b">
        <f t="shared" ca="1" si="30"/>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H339">
        <v>1.5</v>
      </c>
      <c r="AI339">
        <f t="shared" si="31"/>
        <v>0</v>
      </c>
    </row>
    <row r="340" spans="1:35"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OFFSET(E340,-$B340+IF($L340,1,0),0)*IF($B340&gt;OFFSET($B340,1,0),ChapterTable!$S$17,1)*
    (VLOOKUP(SUBSTITUTE(SUBSTITUTE(E$1,"standard",""),"|Float","")&amp;IF(OR($L340=TRUE,$A340=0,MOD($A340,ChapterTable!$S$20)&lt;&gt;0),"","보스")&amp;"인게임누적곱배수",ChapterTable!$S:$T,2,0)^C340
    +VLOOKUP(SUBSTITUTE(SUBSTITUTE(E$1,"standard",""),"|Float","")&amp;IF(OR($L340=TRUE,$A340=0,MOD($A340,ChapterTable!$S$20)&lt;&gt;0),"","보스")&amp;"인게임누적합배수",ChapterTable!$S:$T,2,0)*C340)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(VLOOKUP(SUBSTITUTE(SUBSTITUTE(F$1,"standard",""),"|Float","")&amp;IF(OR($L340=TRUE,$A340=0,MOD($A340,ChapterTable!$S$20)&lt;&gt;0),"","보스")&amp;"인게임누적곱배수",ChapterTable!$S:$T,2,0)^D340
    +VLOOKUP(SUBSTITUTE(SUBSTITUTE(F$1,"standard",""),"|Float","")&amp;IF(OR($L340=TRUE,$A340=0,MOD($A340,ChapterTable!$S$20)&lt;&gt;0),"","보스")&amp;"인게임누적합배수",ChapterTable!$S:$T,2,0)*D340)
  )
  )
  )
)</f>
        <v>854.296875</v>
      </c>
      <c r="G340" t="s">
        <v>737</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28"/>
        <v>21</v>
      </c>
      <c r="Q340">
        <f t="shared" si="29"/>
        <v>21</v>
      </c>
      <c r="R340" t="b">
        <f t="shared" ca="1" si="27"/>
        <v>1</v>
      </c>
      <c r="T340" t="b">
        <f t="shared" ca="1" si="30"/>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H340">
        <v>1.5</v>
      </c>
      <c r="AI340">
        <f t="shared" si="31"/>
        <v>1</v>
      </c>
    </row>
    <row r="341" spans="1:35"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OFFSET(E341,-$B341+IF($L341,1,0),0)*IF($B341&gt;OFFSET($B341,1,0),ChapterTable!$S$17,1)*
    (VLOOKUP(SUBSTITUTE(SUBSTITUTE(E$1,"standard",""),"|Float","")&amp;IF(OR($L341=TRUE,$A341=0,MOD($A341,ChapterTable!$S$20)&lt;&gt;0),"","보스")&amp;"인게임누적곱배수",ChapterTable!$S:$T,2,0)^C341
    +VLOOKUP(SUBSTITUTE(SUBSTITUTE(E$1,"standard",""),"|Float","")&amp;IF(OR($L341=TRUE,$A341=0,MOD($A341,ChapterTable!$S$20)&lt;&gt;0),"","보스")&amp;"인게임누적합배수",ChapterTable!$S:$T,2,0)*C341)
  )
  )
  )
)</f>
        <v>2460.375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(VLOOKUP(SUBSTITUTE(SUBSTITUTE(F$1,"standard",""),"|Float","")&amp;IF(OR($L341=TRUE,$A341=0,MOD($A341,ChapterTable!$S$20)&lt;&gt;0),"","보스")&amp;"인게임누적곱배수",ChapterTable!$S:$T,2,0)^D341
    +VLOOKUP(SUBSTITUTE(SUBSTITUTE(F$1,"standard",""),"|Float","")&amp;IF(OR($L341=TRUE,$A341=0,MOD($A341,ChapterTable!$S$20)&lt;&gt;0),"","보스")&amp;"인게임누적합배수",ChapterTable!$S:$T,2,0)*D341)
  )
  )
  )
)</f>
        <v>854.296875</v>
      </c>
      <c r="G341" t="s">
        <v>737</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28"/>
        <v>21</v>
      </c>
      <c r="Q341">
        <f t="shared" si="29"/>
        <v>21</v>
      </c>
      <c r="R341" t="b">
        <f t="shared" ca="1" si="27"/>
        <v>1</v>
      </c>
      <c r="T341" t="b">
        <f t="shared" ca="1" si="30"/>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H341">
        <v>1.5</v>
      </c>
      <c r="AI341">
        <f t="shared" si="31"/>
        <v>1</v>
      </c>
    </row>
    <row r="342" spans="1:35"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OFFSET(E342,-$B342+IF($L342,1,0),0)*IF($B342&gt;OFFSET($B342,1,0),ChapterTable!$S$17,1)*
    (VLOOKUP(SUBSTITUTE(SUBSTITUTE(E$1,"standard",""),"|Float","")&amp;IF(OR($L342=TRUE,$A342=0,MOD($A342,ChapterTable!$S$20)&lt;&gt;0),"","보스")&amp;"인게임누적곱배수",ChapterTable!$S:$T,2,0)^C342
    +VLOOKUP(SUBSTITUTE(SUBSTITUTE(E$1,"standard",""),"|Float","")&amp;IF(OR($L342=TRUE,$A342=0,MOD($A342,ChapterTable!$S$20)&lt;&gt;0),"","보스")&amp;"인게임누적합배수",ChapterTable!$S:$T,2,0)*C342)
  )
  )
  )
)</f>
        <v>2870.4375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(VLOOKUP(SUBSTITUTE(SUBSTITUTE(F$1,"standard",""),"|Float","")&amp;IF(OR($L342=TRUE,$A342=0,MOD($A342,ChapterTable!$S$20)&lt;&gt;0),"","보스")&amp;"인게임누적곱배수",ChapterTable!$S:$T,2,0)^D342
    +VLOOKUP(SUBSTITUTE(SUBSTITUTE(F$1,"standard",""),"|Float","")&amp;IF(OR($L342=TRUE,$A342=0,MOD($A342,ChapterTable!$S$20)&lt;&gt;0),"","보스")&amp;"인게임누적합배수",ChapterTable!$S:$T,2,0)*D342)
  )
  )
  )
)</f>
        <v>918.369140625</v>
      </c>
      <c r="G342" t="s">
        <v>737</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28"/>
        <v>21</v>
      </c>
      <c r="Q342">
        <f t="shared" si="29"/>
        <v>21</v>
      </c>
      <c r="R342" t="b">
        <f t="shared" ca="1" si="27"/>
        <v>1</v>
      </c>
      <c r="T342" t="b">
        <f t="shared" ca="1" si="30"/>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H342">
        <v>1.5</v>
      </c>
      <c r="AI342">
        <f t="shared" si="31"/>
        <v>1</v>
      </c>
    </row>
    <row r="343" spans="1:35"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OFFSET(E343,-$B343+IF($L343,1,0),0)*IF($B343&gt;OFFSET($B343,1,0),ChapterTable!$S$17,1)*
    (VLOOKUP(SUBSTITUTE(SUBSTITUTE(E$1,"standard",""),"|Float","")&amp;IF(OR($L343=TRUE,$A343=0,MOD($A343,ChapterTable!$S$20)&lt;&gt;0),"","보스")&amp;"인게임누적곱배수",ChapterTable!$S:$T,2,0)^C343
    +VLOOKUP(SUBSTITUTE(SUBSTITUTE(E$1,"standard",""),"|Float","")&amp;IF(OR($L343=TRUE,$A343=0,MOD($A343,ChapterTable!$S$20)&lt;&gt;0),"","보스")&amp;"인게임누적합배수",ChapterTable!$S:$T,2,0)*C343)
  )
  )
  )
)</f>
        <v>3280.5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(VLOOKUP(SUBSTITUTE(SUBSTITUTE(F$1,"standard",""),"|Float","")&amp;IF(OR($L343=TRUE,$A343=0,MOD($A343,ChapterTable!$S$20)&lt;&gt;0),"","보스")&amp;"인게임누적곱배수",ChapterTable!$S:$T,2,0)^D343
    +VLOOKUP(SUBSTITUTE(SUBSTITUTE(F$1,"standard",""),"|Float","")&amp;IF(OR($L343=TRUE,$A343=0,MOD($A343,ChapterTable!$S$20)&lt;&gt;0),"","보스")&amp;"인게임누적합배수",ChapterTable!$S:$T,2,0)*D343)
  )
  )
  )
)</f>
        <v>982.44140624999989</v>
      </c>
      <c r="G343" t="s">
        <v>737</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28"/>
        <v>21</v>
      </c>
      <c r="Q343">
        <f t="shared" si="29"/>
        <v>21</v>
      </c>
      <c r="R343" t="b">
        <f t="shared" ca="1" si="27"/>
        <v>1</v>
      </c>
      <c r="T343" t="b">
        <f t="shared" ca="1" si="30"/>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H343">
        <v>1.5</v>
      </c>
      <c r="AI343">
        <f t="shared" si="31"/>
        <v>1</v>
      </c>
    </row>
    <row r="344" spans="1:35"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OFFSET(E344,-$B344+IF($L344,1,0),0)*IF($B344&gt;OFFSET($B344,1,0),ChapterTable!$S$17,1)*
    (VLOOKUP(SUBSTITUTE(SUBSTITUTE(E$1,"standard",""),"|Float","")&amp;IF(OR($L344=TRUE,$A344=0,MOD($A344,ChapterTable!$S$20)&lt;&gt;0),"","보스")&amp;"인게임누적곱배수",ChapterTable!$S:$T,2,0)^C344
    +VLOOKUP(SUBSTITUTE(SUBSTITUTE(E$1,"standard",""),"|Float","")&amp;IF(OR($L344=TRUE,$A344=0,MOD($A344,ChapterTable!$S$20)&lt;&gt;0),"","보스")&amp;"인게임누적합배수",ChapterTable!$S:$T,2,0)*C344)
  )
  )
  )
)</f>
        <v>3690.5625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(VLOOKUP(SUBSTITUTE(SUBSTITUTE(F$1,"standard",""),"|Float","")&amp;IF(OR($L344=TRUE,$A344=0,MOD($A344,ChapterTable!$S$20)&lt;&gt;0),"","보스")&amp;"인게임누적곱배수",ChapterTable!$S:$T,2,0)^D344
    +VLOOKUP(SUBSTITUTE(SUBSTITUTE(F$1,"standard",""),"|Float","")&amp;IF(OR($L344=TRUE,$A344=0,MOD($A344,ChapterTable!$S$20)&lt;&gt;0),"","보스")&amp;"인게임누적합배수",ChapterTable!$S:$T,2,0)*D344)
  )
  )
  )
)</f>
        <v>1046.513671875</v>
      </c>
      <c r="G344" t="s">
        <v>737</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28"/>
        <v>21</v>
      </c>
      <c r="Q344">
        <f t="shared" si="29"/>
        <v>21</v>
      </c>
      <c r="R344" t="b">
        <f t="shared" ca="1" si="27"/>
        <v>1</v>
      </c>
      <c r="T344" t="b">
        <f t="shared" ca="1" si="30"/>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H344">
        <v>1.5</v>
      </c>
      <c r="AI344">
        <f t="shared" si="31"/>
        <v>1</v>
      </c>
    </row>
    <row r="345" spans="1:35"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OFFSET(E345,-$B345+IF($L345,1,0),0)*IF($B345&gt;OFFSET($B345,1,0),ChapterTable!$S$17,1)*
    (VLOOKUP(SUBSTITUTE(SUBSTITUTE(E$1,"standard",""),"|Float","")&amp;IF(OR($L345=TRUE,$A345=0,MOD($A345,ChapterTable!$S$20)&lt;&gt;0),"","보스")&amp;"인게임누적곱배수",ChapterTable!$S:$T,2,0)^C345
    +VLOOKUP(SUBSTITUTE(SUBSTITUTE(E$1,"standard",""),"|Float","")&amp;IF(OR($L345=TRUE,$A345=0,MOD($A345,ChapterTable!$S$20)&lt;&gt;0),"","보스")&amp;"인게임누적합배수",ChapterTable!$S:$T,2,0)*C345)
  )
  )
  )
)</f>
        <v>4920.75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(VLOOKUP(SUBSTITUTE(SUBSTITUTE(F$1,"standard",""),"|Float","")&amp;IF(OR($L345=TRUE,$A345=0,MOD($A345,ChapterTable!$S$20)&lt;&gt;0),"","보스")&amp;"인게임누적곱배수",ChapterTable!$S:$T,2,0)^D345
    +VLOOKUP(SUBSTITUTE(SUBSTITUTE(F$1,"standard",""),"|Float","")&amp;IF(OR($L345=TRUE,$A345=0,MOD($A345,ChapterTable!$S$20)&lt;&gt;0),"","보스")&amp;"인게임누적합배수",ChapterTable!$S:$T,2,0)*D345)
  )
  )
  )
)</f>
        <v>1110.5859375</v>
      </c>
      <c r="G345" t="s">
        <v>737</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28"/>
        <v>21</v>
      </c>
      <c r="Q345">
        <f t="shared" si="29"/>
        <v>21</v>
      </c>
      <c r="R345" t="b">
        <f t="shared" ca="1" si="27"/>
        <v>0</v>
      </c>
      <c r="T345" t="b">
        <f t="shared" ca="1" si="30"/>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H345">
        <v>1.5</v>
      </c>
      <c r="AI345">
        <f t="shared" si="31"/>
        <v>1</v>
      </c>
    </row>
    <row r="346" spans="1:35"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OFFSET(E346,-$B346+IF($L346,1,0),0)*IF($B346&gt;OFFSET($B346,1,0),ChapterTable!$S$17,1)*
    (VLOOKUP(SUBSTITUTE(SUBSTITUTE(E$1,"standard",""),"|Float","")&amp;IF(OR($L346=TRUE,$A346=0,MOD($A346,ChapterTable!$S$20)&lt;&gt;0),"","보스")&amp;"인게임누적곱배수",ChapterTable!$S:$T,2,0)^C346
    +VLOOKUP(SUBSTITUTE(SUBSTITUTE(E$1,"standard",""),"|Float","")&amp;IF(OR($L346=TRUE,$A346=0,MOD($A346,ChapterTable!$S$20)&lt;&gt;0),"","보스")&amp;"인게임누적합배수",ChapterTable!$S:$T,2,0)*C346)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(VLOOKUP(SUBSTITUTE(SUBSTITUTE(F$1,"standard",""),"|Float","")&amp;IF(OR($L346=TRUE,$A346=0,MOD($A346,ChapterTable!$S$20)&lt;&gt;0),"","보스")&amp;"인게임누적곱배수",ChapterTable!$S:$T,2,0)^D346
    +VLOOKUP(SUBSTITUTE(SUBSTITUTE(F$1,"standard",""),"|Float","")&amp;IF(OR($L346=TRUE,$A346=0,MOD($A346,ChapterTable!$S$20)&lt;&gt;0),"","보스")&amp;"인게임누적합배수",ChapterTable!$S:$T,2,0)*D346)
  )
  )
  )
)</f>
        <v>1281.4453125</v>
      </c>
      <c r="G346" t="s">
        <v>737</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28"/>
        <v>0</v>
      </c>
      <c r="Q346">
        <f t="shared" si="29"/>
        <v>0</v>
      </c>
      <c r="R346" t="b">
        <f t="shared" ca="1" si="27"/>
        <v>0</v>
      </c>
      <c r="T346" t="b">
        <f t="shared" ca="1" si="30"/>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H346">
        <v>1.5</v>
      </c>
      <c r="AI346">
        <f t="shared" si="31"/>
        <v>0</v>
      </c>
    </row>
    <row r="347" spans="1:35"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OFFSET(E347,-$B347+IF($L347,1,0),0)*IF($B347&gt;OFFSET($B347,1,0),ChapterTable!$S$17,1)*
    (VLOOKUP(SUBSTITUTE(SUBSTITUTE(E$1,"standard",""),"|Float","")&amp;IF(OR($L347=TRUE,$A347=0,MOD($A347,ChapterTable!$S$20)&lt;&gt;0),"","보스")&amp;"인게임누적곱배수",ChapterTable!$S:$T,2,0)^C347
    +VLOOKUP(SUBSTITUTE(SUBSTITUTE(E$1,"standard",""),"|Float","")&amp;IF(OR($L347=TRUE,$A347=0,MOD($A347,ChapterTable!$S$20)&lt;&gt;0),"","보스")&amp;"인게임누적합배수",ChapterTable!$S:$T,2,0)*C347)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(VLOOKUP(SUBSTITUTE(SUBSTITUTE(F$1,"standard",""),"|Float","")&amp;IF(OR($L347=TRUE,$A347=0,MOD($A347,ChapterTable!$S$20)&lt;&gt;0),"","보스")&amp;"인게임누적곱배수",ChapterTable!$S:$T,2,0)^D347
    +VLOOKUP(SUBSTITUTE(SUBSTITUTE(F$1,"standard",""),"|Float","")&amp;IF(OR($L347=TRUE,$A347=0,MOD($A347,ChapterTable!$S$20)&lt;&gt;0),"","보스")&amp;"인게임누적합배수",ChapterTable!$S:$T,2,0)*D347)
  )
  )
  )
)</f>
        <v>1281.4453125</v>
      </c>
      <c r="G347" t="s">
        <v>737</v>
      </c>
      <c r="H347" t="s">
        <v>146</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28"/>
        <v>1</v>
      </c>
      <c r="Q347">
        <f t="shared" si="29"/>
        <v>1</v>
      </c>
      <c r="R347" t="b">
        <f t="shared" ca="1" si="27"/>
        <v>0</v>
      </c>
      <c r="T347" t="b">
        <f t="shared" ca="1" si="30"/>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H347">
        <v>1.5</v>
      </c>
      <c r="AI347">
        <f t="shared" si="31"/>
        <v>1</v>
      </c>
    </row>
    <row r="348" spans="1:35"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OFFSET(E348,-$B348+IF($L348,1,0),0)*IF($B348&gt;OFFSET($B348,1,0),ChapterTable!$S$17,1)*
    (VLOOKUP(SUBSTITUTE(SUBSTITUTE(E$1,"standard",""),"|Float","")&amp;IF(OR($L348=TRUE,$A348=0,MOD($A348,ChapterTable!$S$20)&lt;&gt;0),"","보스")&amp;"인게임누적곱배수",ChapterTable!$S:$T,2,0)^C348
    +VLOOKUP(SUBSTITUTE(SUBSTITUTE(E$1,"standard",""),"|Float","")&amp;IF(OR($L348=TRUE,$A348=0,MOD($A348,ChapterTable!$S$20)&lt;&gt;0),"","보스")&amp;"인게임누적합배수",ChapterTable!$S:$T,2,0)*C348)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(VLOOKUP(SUBSTITUTE(SUBSTITUTE(F$1,"standard",""),"|Float","")&amp;IF(OR($L348=TRUE,$A348=0,MOD($A348,ChapterTable!$S$20)&lt;&gt;0),"","보스")&amp;"인게임누적곱배수",ChapterTable!$S:$T,2,0)^D348
    +VLOOKUP(SUBSTITUTE(SUBSTITUTE(F$1,"standard",""),"|Float","")&amp;IF(OR($L348=TRUE,$A348=0,MOD($A348,ChapterTable!$S$20)&lt;&gt;0),"","보스")&amp;"인게임누적합배수",ChapterTable!$S:$T,2,0)*D348)
  )
  )
  )
)</f>
        <v>1281.4453125</v>
      </c>
      <c r="G348" t="s">
        <v>737</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28"/>
        <v>1</v>
      </c>
      <c r="Q348">
        <f t="shared" si="29"/>
        <v>1</v>
      </c>
      <c r="R348" t="b">
        <f t="shared" ca="1" si="27"/>
        <v>0</v>
      </c>
      <c r="T348" t="b">
        <f t="shared" ca="1" si="30"/>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H348">
        <v>1.5</v>
      </c>
      <c r="AI348">
        <f t="shared" si="31"/>
        <v>1</v>
      </c>
    </row>
    <row r="349" spans="1:35"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OFFSET(E349,-$B349+IF($L349,1,0),0)*IF($B349&gt;OFFSET($B349,1,0),ChapterTable!$S$17,1)*
    (VLOOKUP(SUBSTITUTE(SUBSTITUTE(E$1,"standard",""),"|Float","")&amp;IF(OR($L349=TRUE,$A349=0,MOD($A349,ChapterTable!$S$20)&lt;&gt;0),"","보스")&amp;"인게임누적곱배수",ChapterTable!$S:$T,2,0)^C349
    +VLOOKUP(SUBSTITUTE(SUBSTITUTE(E$1,"standard",""),"|Float","")&amp;IF(OR($L349=TRUE,$A349=0,MOD($A349,ChapterTable!$S$20)&lt;&gt;0),"","보스")&amp;"인게임누적합배수",ChapterTable!$S:$T,2,0)*C349)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(VLOOKUP(SUBSTITUTE(SUBSTITUTE(F$1,"standard",""),"|Float","")&amp;IF(OR($L349=TRUE,$A349=0,MOD($A349,ChapterTable!$S$20)&lt;&gt;0),"","보스")&amp;"인게임누적곱배수",ChapterTable!$S:$T,2,0)^D349
    +VLOOKUP(SUBSTITUTE(SUBSTITUTE(F$1,"standard",""),"|Float","")&amp;IF(OR($L349=TRUE,$A349=0,MOD($A349,ChapterTable!$S$20)&lt;&gt;0),"","보스")&amp;"인게임누적합배수",ChapterTable!$S:$T,2,0)*D349)
  )
  )
  )
)</f>
        <v>1281.4453125</v>
      </c>
      <c r="G349" t="s">
        <v>737</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28"/>
        <v>1</v>
      </c>
      <c r="Q349">
        <f t="shared" si="29"/>
        <v>1</v>
      </c>
      <c r="R349" t="b">
        <f t="shared" ca="1" si="27"/>
        <v>0</v>
      </c>
      <c r="T349" t="b">
        <f t="shared" ca="1" si="30"/>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H349">
        <v>1.5</v>
      </c>
      <c r="AI349">
        <f t="shared" si="31"/>
        <v>1</v>
      </c>
    </row>
    <row r="350" spans="1:35"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OFFSET(E350,-$B350+IF($L350,1,0),0)*IF($B350&gt;OFFSET($B350,1,0),ChapterTable!$S$17,1)*
    (VLOOKUP(SUBSTITUTE(SUBSTITUTE(E$1,"standard",""),"|Float","")&amp;IF(OR($L350=TRUE,$A350=0,MOD($A350,ChapterTable!$S$20)&lt;&gt;0),"","보스")&amp;"인게임누적곱배수",ChapterTable!$S:$T,2,0)^C350
    +VLOOKUP(SUBSTITUTE(SUBSTITUTE(E$1,"standard",""),"|Float","")&amp;IF(OR($L350=TRUE,$A350=0,MOD($A350,ChapterTable!$S$20)&lt;&gt;0),"","보스")&amp;"인게임누적합배수",ChapterTable!$S:$T,2,0)*C350)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(VLOOKUP(SUBSTITUTE(SUBSTITUTE(F$1,"standard",""),"|Float","")&amp;IF(OR($L350=TRUE,$A350=0,MOD($A350,ChapterTable!$S$20)&lt;&gt;0),"","보스")&amp;"인게임누적곱배수",ChapterTable!$S:$T,2,0)^D350
    +VLOOKUP(SUBSTITUTE(SUBSTITUTE(F$1,"standard",""),"|Float","")&amp;IF(OR($L350=TRUE,$A350=0,MOD($A350,ChapterTable!$S$20)&lt;&gt;0),"","보스")&amp;"인게임누적합배수",ChapterTable!$S:$T,2,0)*D350)
  )
  )
  )
)</f>
        <v>1281.4453125</v>
      </c>
      <c r="G350" t="s">
        <v>737</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28"/>
        <v>1</v>
      </c>
      <c r="Q350">
        <f t="shared" si="29"/>
        <v>1</v>
      </c>
      <c r="R350" t="b">
        <f t="shared" ca="1" si="27"/>
        <v>0</v>
      </c>
      <c r="T350" t="b">
        <f t="shared" ca="1" si="30"/>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H350">
        <v>1.5</v>
      </c>
      <c r="AI350">
        <f t="shared" si="31"/>
        <v>1</v>
      </c>
    </row>
    <row r="351" spans="1:35"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OFFSET(E351,-$B351+IF($L351,1,0),0)*IF($B351&gt;OFFSET($B351,1,0),ChapterTable!$S$17,1)*
    (VLOOKUP(SUBSTITUTE(SUBSTITUTE(E$1,"standard",""),"|Float","")&amp;IF(OR($L351=TRUE,$A351=0,MOD($A351,ChapterTable!$S$20)&lt;&gt;0),"","보스")&amp;"인게임누적곱배수",ChapterTable!$S:$T,2,0)^C351
    +VLOOKUP(SUBSTITUTE(SUBSTITUTE(E$1,"standard",""),"|Float","")&amp;IF(OR($L351=TRUE,$A351=0,MOD($A351,ChapterTable!$S$20)&lt;&gt;0),"","보스")&amp;"인게임누적합배수",ChapterTable!$S:$T,2,0)*C351)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(VLOOKUP(SUBSTITUTE(SUBSTITUTE(F$1,"standard",""),"|Float","")&amp;IF(OR($L351=TRUE,$A351=0,MOD($A351,ChapterTable!$S$20)&lt;&gt;0),"","보스")&amp;"인게임누적곱배수",ChapterTable!$S:$T,2,0)^D351
    +VLOOKUP(SUBSTITUTE(SUBSTITUTE(F$1,"standard",""),"|Float","")&amp;IF(OR($L351=TRUE,$A351=0,MOD($A351,ChapterTable!$S$20)&lt;&gt;0),"","보스")&amp;"인게임누적합배수",ChapterTable!$S:$T,2,0)*D351)
  )
  )
  )
)</f>
        <v>1281.4453125</v>
      </c>
      <c r="G351" t="s">
        <v>737</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28"/>
        <v>11</v>
      </c>
      <c r="Q351">
        <f t="shared" si="29"/>
        <v>11</v>
      </c>
      <c r="R351" t="b">
        <f t="shared" ca="1" si="27"/>
        <v>0</v>
      </c>
      <c r="T351" t="b">
        <f t="shared" ca="1" si="30"/>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H351">
        <v>1.5</v>
      </c>
      <c r="AI351">
        <f t="shared" si="31"/>
        <v>1</v>
      </c>
    </row>
    <row r="352" spans="1:35"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OFFSET(E352,-$B352+IF($L352,1,0),0)*IF($B352&gt;OFFSET($B352,1,0),ChapterTable!$S$17,1)*
    (VLOOKUP(SUBSTITUTE(SUBSTITUTE(E$1,"standard",""),"|Float","")&amp;IF(OR($L352=TRUE,$A352=0,MOD($A352,ChapterTable!$S$20)&lt;&gt;0),"","보스")&amp;"인게임누적곱배수",ChapterTable!$S:$T,2,0)^C352
    +VLOOKUP(SUBSTITUTE(SUBSTITUTE(E$1,"standard",""),"|Float","")&amp;IF(OR($L352=TRUE,$A352=0,MOD($A352,ChapterTable!$S$20)&lt;&gt;0),"","보스")&amp;"인게임누적합배수",ChapterTable!$S:$T,2,0)*C352)
  )
  )
  )
)</f>
        <v>3690.5625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(VLOOKUP(SUBSTITUTE(SUBSTITUTE(F$1,"standard",""),"|Float","")&amp;IF(OR($L352=TRUE,$A352=0,MOD($A352,ChapterTable!$S$20)&lt;&gt;0),"","보스")&amp;"인게임누적곱배수",ChapterTable!$S:$T,2,0)^D352
    +VLOOKUP(SUBSTITUTE(SUBSTITUTE(F$1,"standard",""),"|Float","")&amp;IF(OR($L352=TRUE,$A352=0,MOD($A352,ChapterTable!$S$20)&lt;&gt;0),"","보스")&amp;"인게임누적합배수",ChapterTable!$S:$T,2,0)*D352)
  )
  )
  )
)</f>
        <v>1281.4453125</v>
      </c>
      <c r="G352" t="s">
        <v>737</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28"/>
        <v>1</v>
      </c>
      <c r="Q352">
        <f t="shared" si="29"/>
        <v>1</v>
      </c>
      <c r="R352" t="b">
        <f t="shared" ca="1" si="27"/>
        <v>0</v>
      </c>
      <c r="T352" t="b">
        <f t="shared" ca="1" si="30"/>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H352">
        <v>1.5</v>
      </c>
      <c r="AI352">
        <f t="shared" si="31"/>
        <v>1</v>
      </c>
    </row>
    <row r="353" spans="1:35"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OFFSET(E353,-$B353+IF($L353,1,0),0)*IF($B353&gt;OFFSET($B353,1,0),ChapterTable!$S$17,1)*
    (VLOOKUP(SUBSTITUTE(SUBSTITUTE(E$1,"standard",""),"|Float","")&amp;IF(OR($L353=TRUE,$A353=0,MOD($A353,ChapterTable!$S$20)&lt;&gt;0),"","보스")&amp;"인게임누적곱배수",ChapterTable!$S:$T,2,0)^C353
    +VLOOKUP(SUBSTITUTE(SUBSTITUTE(E$1,"standard",""),"|Float","")&amp;IF(OR($L353=TRUE,$A353=0,MOD($A353,ChapterTable!$S$20)&lt;&gt;0),"","보스")&amp;"인게임누적합배수",ChapterTable!$S:$T,2,0)*C353)
  )
  )
  )
)</f>
        <v>3690.5625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(VLOOKUP(SUBSTITUTE(SUBSTITUTE(F$1,"standard",""),"|Float","")&amp;IF(OR($L353=TRUE,$A353=0,MOD($A353,ChapterTable!$S$20)&lt;&gt;0),"","보스")&amp;"인게임누적곱배수",ChapterTable!$S:$T,2,0)^D353
    +VLOOKUP(SUBSTITUTE(SUBSTITUTE(F$1,"standard",""),"|Float","")&amp;IF(OR($L353=TRUE,$A353=0,MOD($A353,ChapterTable!$S$20)&lt;&gt;0),"","보스")&amp;"인게임누적합배수",ChapterTable!$S:$T,2,0)*D353)
  )
  )
  )
)</f>
        <v>1281.4453125</v>
      </c>
      <c r="G353" t="s">
        <v>737</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28"/>
        <v>1</v>
      </c>
      <c r="Q353">
        <f t="shared" si="29"/>
        <v>1</v>
      </c>
      <c r="R353" t="b">
        <f t="shared" ca="1" si="27"/>
        <v>0</v>
      </c>
      <c r="T353" t="b">
        <f t="shared" ca="1" si="30"/>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H353">
        <v>1.5</v>
      </c>
      <c r="AI353">
        <f t="shared" si="31"/>
        <v>1</v>
      </c>
    </row>
    <row r="354" spans="1:35"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OFFSET(E354,-$B354+IF($L354,1,0),0)*IF($B354&gt;OFFSET($B354,1,0),ChapterTable!$S$17,1)*
    (VLOOKUP(SUBSTITUTE(SUBSTITUTE(E$1,"standard",""),"|Float","")&amp;IF(OR($L354=TRUE,$A354=0,MOD($A354,ChapterTable!$S$20)&lt;&gt;0),"","보스")&amp;"인게임누적곱배수",ChapterTable!$S:$T,2,0)^C354
    +VLOOKUP(SUBSTITUTE(SUBSTITUTE(E$1,"standard",""),"|Float","")&amp;IF(OR($L354=TRUE,$A354=0,MOD($A354,ChapterTable!$S$20)&lt;&gt;0),"","보스")&amp;"인게임누적합배수",ChapterTable!$S:$T,2,0)*C354)
  )
  )
  )
)</f>
        <v>3690.5625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(VLOOKUP(SUBSTITUTE(SUBSTITUTE(F$1,"standard",""),"|Float","")&amp;IF(OR($L354=TRUE,$A354=0,MOD($A354,ChapterTable!$S$20)&lt;&gt;0),"","보스")&amp;"인게임누적곱배수",ChapterTable!$S:$T,2,0)^D354
    +VLOOKUP(SUBSTITUTE(SUBSTITUTE(F$1,"standard",""),"|Float","")&amp;IF(OR($L354=TRUE,$A354=0,MOD($A354,ChapterTable!$S$20)&lt;&gt;0),"","보스")&amp;"인게임누적합배수",ChapterTable!$S:$T,2,0)*D354)
  )
  )
  )
)</f>
        <v>1281.4453125</v>
      </c>
      <c r="G354" t="s">
        <v>737</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28"/>
        <v>1</v>
      </c>
      <c r="Q354">
        <f t="shared" si="29"/>
        <v>1</v>
      </c>
      <c r="R354" t="b">
        <f t="shared" ca="1" si="27"/>
        <v>0</v>
      </c>
      <c r="T354" t="b">
        <f t="shared" ca="1" si="30"/>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H354">
        <v>1.5</v>
      </c>
      <c r="AI354">
        <f t="shared" si="31"/>
        <v>1</v>
      </c>
    </row>
    <row r="355" spans="1:35"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OFFSET(E355,-$B355+IF($L355,1,0),0)*IF($B355&gt;OFFSET($B355,1,0),ChapterTable!$S$17,1)*
    (VLOOKUP(SUBSTITUTE(SUBSTITUTE(E$1,"standard",""),"|Float","")&amp;IF(OR($L355=TRUE,$A355=0,MOD($A355,ChapterTable!$S$20)&lt;&gt;0),"","보스")&amp;"인게임누적곱배수",ChapterTable!$S:$T,2,0)^C355
    +VLOOKUP(SUBSTITUTE(SUBSTITUTE(E$1,"standard",""),"|Float","")&amp;IF(OR($L355=TRUE,$A355=0,MOD($A355,ChapterTable!$S$20)&lt;&gt;0),"","보스")&amp;"인게임누적합배수",ChapterTable!$S:$T,2,0)*C355)
  )
  )
  )
)</f>
        <v>3690.5625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(VLOOKUP(SUBSTITUTE(SUBSTITUTE(F$1,"standard",""),"|Float","")&amp;IF(OR($L355=TRUE,$A355=0,MOD($A355,ChapterTable!$S$20)&lt;&gt;0),"","보스")&amp;"인게임누적곱배수",ChapterTable!$S:$T,2,0)^D355
    +VLOOKUP(SUBSTITUTE(SUBSTITUTE(F$1,"standard",""),"|Float","")&amp;IF(OR($L355=TRUE,$A355=0,MOD($A355,ChapterTable!$S$20)&lt;&gt;0),"","보스")&amp;"인게임누적합배수",ChapterTable!$S:$T,2,0)*D355)
  )
  )
  )
)</f>
        <v>1281.4453125</v>
      </c>
      <c r="G355" t="s">
        <v>737</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28"/>
        <v>91</v>
      </c>
      <c r="Q355">
        <f t="shared" si="29"/>
        <v>91</v>
      </c>
      <c r="R355" t="b">
        <f t="shared" ca="1" si="27"/>
        <v>1</v>
      </c>
      <c r="T355" t="b">
        <f t="shared" ca="1" si="30"/>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H355">
        <v>1.5</v>
      </c>
      <c r="AI355">
        <f t="shared" si="31"/>
        <v>1</v>
      </c>
    </row>
    <row r="356" spans="1:35"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OFFSET(E356,-$B356+IF($L356,1,0),0)*IF($B356&gt;OFFSET($B356,1,0),ChapterTable!$S$17,1)*
    (VLOOKUP(SUBSTITUTE(SUBSTITUTE(E$1,"standard",""),"|Float","")&amp;IF(OR($L356=TRUE,$A356=0,MOD($A356,ChapterTable!$S$20)&lt;&gt;0),"","보스")&amp;"인게임누적곱배수",ChapterTable!$S:$T,2,0)^C356
    +VLOOKUP(SUBSTITUTE(SUBSTITUTE(E$1,"standard",""),"|Float","")&amp;IF(OR($L356=TRUE,$A356=0,MOD($A356,ChapterTable!$S$20)&lt;&gt;0),"","보스")&amp;"인게임누적합배수",ChapterTable!$S:$T,2,0)*C356)
  )
  )
  )
)</f>
        <v>3690.5625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(VLOOKUP(SUBSTITUTE(SUBSTITUTE(F$1,"standard",""),"|Float","")&amp;IF(OR($L356=TRUE,$A356=0,MOD($A356,ChapterTable!$S$20)&lt;&gt;0),"","보스")&amp;"인게임누적곱배수",ChapterTable!$S:$T,2,0)^D356
    +VLOOKUP(SUBSTITUTE(SUBSTITUTE(F$1,"standard",""),"|Float","")&amp;IF(OR($L356=TRUE,$A356=0,MOD($A356,ChapterTable!$S$20)&lt;&gt;0),"","보스")&amp;"인게임누적합배수",ChapterTable!$S:$T,2,0)*D356)
  )
  )
  )
)</f>
        <v>1281.4453125</v>
      </c>
      <c r="G356" t="s">
        <v>737</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28"/>
        <v>21</v>
      </c>
      <c r="Q356">
        <f t="shared" si="29"/>
        <v>21</v>
      </c>
      <c r="R356" t="b">
        <f t="shared" ca="1" si="27"/>
        <v>0</v>
      </c>
      <c r="T356" t="b">
        <f t="shared" ca="1" si="30"/>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H356">
        <v>1.5</v>
      </c>
      <c r="AI356">
        <f t="shared" si="31"/>
        <v>1</v>
      </c>
    </row>
    <row r="357" spans="1:35"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OFFSET(E357,-$B357+IF($L357,1,0),0)*IF($B357&gt;OFFSET($B357,1,0),ChapterTable!$S$17,1)*
    (VLOOKUP(SUBSTITUTE(SUBSTITUTE(E$1,"standard",""),"|Float","")&amp;IF(OR($L357=TRUE,$A357=0,MOD($A357,ChapterTable!$S$20)&lt;&gt;0),"","보스")&amp;"인게임누적곱배수",ChapterTable!$S:$T,2,0)^C357
    +VLOOKUP(SUBSTITUTE(SUBSTITUTE(E$1,"standard",""),"|Float","")&amp;IF(OR($L357=TRUE,$A357=0,MOD($A357,ChapterTable!$S$20)&lt;&gt;0),"","보스")&amp;"인게임누적합배수",ChapterTable!$S:$T,2,0)*C357)
  )
  )
  )
)</f>
        <v>3690.5625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(VLOOKUP(SUBSTITUTE(SUBSTITUTE(F$1,"standard",""),"|Float","")&amp;IF(OR($L357=TRUE,$A357=0,MOD($A357,ChapterTable!$S$20)&lt;&gt;0),"","보스")&amp;"인게임누적곱배수",ChapterTable!$S:$T,2,0)^D357
    +VLOOKUP(SUBSTITUTE(SUBSTITUTE(F$1,"standard",""),"|Float","")&amp;IF(OR($L357=TRUE,$A357=0,MOD($A357,ChapterTable!$S$20)&lt;&gt;0),"","보스")&amp;"인게임누적합배수",ChapterTable!$S:$T,2,0)*D357)
  )
  )
  )
)</f>
        <v>1377.5537109375</v>
      </c>
      <c r="G357" t="s">
        <v>737</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28"/>
        <v>2</v>
      </c>
      <c r="Q357">
        <f t="shared" si="29"/>
        <v>2</v>
      </c>
      <c r="R357" t="b">
        <f t="shared" ca="1" si="27"/>
        <v>0</v>
      </c>
      <c r="T357" t="b">
        <f t="shared" ca="1" si="30"/>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H357">
        <v>1.5</v>
      </c>
      <c r="AI357">
        <f t="shared" si="31"/>
        <v>0.5</v>
      </c>
    </row>
    <row r="358" spans="1:35"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OFFSET(E358,-$B358+IF($L358,1,0),0)*IF($B358&gt;OFFSET($B358,1,0),ChapterTable!$S$17,1)*
    (VLOOKUP(SUBSTITUTE(SUBSTITUTE(E$1,"standard",""),"|Float","")&amp;IF(OR($L358=TRUE,$A358=0,MOD($A358,ChapterTable!$S$20)&lt;&gt;0),"","보스")&amp;"인게임누적곱배수",ChapterTable!$S:$T,2,0)^C358
    +VLOOKUP(SUBSTITUTE(SUBSTITUTE(E$1,"standard",""),"|Float","")&amp;IF(OR($L358=TRUE,$A358=0,MOD($A358,ChapterTable!$S$20)&lt;&gt;0),"","보스")&amp;"인게임누적합배수",ChapterTable!$S:$T,2,0)*C358)
  )
  )
  )
)</f>
        <v>3690.5625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(VLOOKUP(SUBSTITUTE(SUBSTITUTE(F$1,"standard",""),"|Float","")&amp;IF(OR($L358=TRUE,$A358=0,MOD($A358,ChapterTable!$S$20)&lt;&gt;0),"","보스")&amp;"인게임누적곱배수",ChapterTable!$S:$T,2,0)^D358
    +VLOOKUP(SUBSTITUTE(SUBSTITUTE(F$1,"standard",""),"|Float","")&amp;IF(OR($L358=TRUE,$A358=0,MOD($A358,ChapterTable!$S$20)&lt;&gt;0),"","보스")&amp;"인게임누적합배수",ChapterTable!$S:$T,2,0)*D358)
  )
  )
  )
)</f>
        <v>1377.5537109375</v>
      </c>
      <c r="G358" t="s">
        <v>737</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28"/>
        <v>2</v>
      </c>
      <c r="Q358">
        <f t="shared" si="29"/>
        <v>2</v>
      </c>
      <c r="R358" t="b">
        <f t="shared" ca="1" si="27"/>
        <v>0</v>
      </c>
      <c r="T358" t="b">
        <f t="shared" ca="1" si="30"/>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H358">
        <v>1.5</v>
      </c>
      <c r="AI358">
        <f t="shared" si="31"/>
        <v>0.5</v>
      </c>
    </row>
    <row r="359" spans="1:35"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OFFSET(E359,-$B359+IF($L359,1,0),0)*IF($B359&gt;OFFSET($B359,1,0),ChapterTable!$S$17,1)*
    (VLOOKUP(SUBSTITUTE(SUBSTITUTE(E$1,"standard",""),"|Float","")&amp;IF(OR($L359=TRUE,$A359=0,MOD($A359,ChapterTable!$S$20)&lt;&gt;0),"","보스")&amp;"인게임누적곱배수",ChapterTable!$S:$T,2,0)^C359
    +VLOOKUP(SUBSTITUTE(SUBSTITUTE(E$1,"standard",""),"|Float","")&amp;IF(OR($L359=TRUE,$A359=0,MOD($A359,ChapterTable!$S$20)&lt;&gt;0),"","보스")&amp;"인게임누적합배수",ChapterTable!$S:$T,2,0)*C359)
  )
  )
  )
)</f>
        <v>3690.5625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(VLOOKUP(SUBSTITUTE(SUBSTITUTE(F$1,"standard",""),"|Float","")&amp;IF(OR($L359=TRUE,$A359=0,MOD($A359,ChapterTable!$S$20)&lt;&gt;0),"","보스")&amp;"인게임누적곱배수",ChapterTable!$S:$T,2,0)^D359
    +VLOOKUP(SUBSTITUTE(SUBSTITUTE(F$1,"standard",""),"|Float","")&amp;IF(OR($L359=TRUE,$A359=0,MOD($A359,ChapterTable!$S$20)&lt;&gt;0),"","보스")&amp;"인게임누적합배수",ChapterTable!$S:$T,2,0)*D359)
  )
  )
  )
)</f>
        <v>1377.5537109375</v>
      </c>
      <c r="G359" t="s">
        <v>737</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28"/>
        <v>2</v>
      </c>
      <c r="Q359">
        <f t="shared" si="29"/>
        <v>2</v>
      </c>
      <c r="R359" t="b">
        <f t="shared" ca="1" si="27"/>
        <v>0</v>
      </c>
      <c r="T359" t="b">
        <f t="shared" ca="1" si="30"/>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H359">
        <v>1.5</v>
      </c>
      <c r="AI359">
        <f t="shared" si="31"/>
        <v>0.5</v>
      </c>
    </row>
    <row r="360" spans="1:35"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OFFSET(E360,-$B360+IF($L360,1,0),0)*IF($B360&gt;OFFSET($B360,1,0),ChapterTable!$S$17,1)*
    (VLOOKUP(SUBSTITUTE(SUBSTITUTE(E$1,"standard",""),"|Float","")&amp;IF(OR($L360=TRUE,$A360=0,MOD($A360,ChapterTable!$S$20)&lt;&gt;0),"","보스")&amp;"인게임누적곱배수",ChapterTable!$S:$T,2,0)^C360
    +VLOOKUP(SUBSTITUTE(SUBSTITUTE(E$1,"standard",""),"|Float","")&amp;IF(OR($L360=TRUE,$A360=0,MOD($A360,ChapterTable!$S$20)&lt;&gt;0),"","보스")&amp;"인게임누적합배수",ChapterTable!$S:$T,2,0)*C360)
  )
  )
  )
)</f>
        <v>3690.5625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(VLOOKUP(SUBSTITUTE(SUBSTITUTE(F$1,"standard",""),"|Float","")&amp;IF(OR($L360=TRUE,$A360=0,MOD($A360,ChapterTable!$S$20)&lt;&gt;0),"","보스")&amp;"인게임누적곱배수",ChapterTable!$S:$T,2,0)^D360
    +VLOOKUP(SUBSTITUTE(SUBSTITUTE(F$1,"standard",""),"|Float","")&amp;IF(OR($L360=TRUE,$A360=0,MOD($A360,ChapterTable!$S$20)&lt;&gt;0),"","보스")&amp;"인게임누적합배수",ChapterTable!$S:$T,2,0)*D360)
  )
  )
  )
)</f>
        <v>1377.5537109375</v>
      </c>
      <c r="G360" t="s">
        <v>737</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28"/>
        <v>2</v>
      </c>
      <c r="Q360">
        <f t="shared" si="29"/>
        <v>2</v>
      </c>
      <c r="R360" t="b">
        <f t="shared" ca="1" si="27"/>
        <v>0</v>
      </c>
      <c r="T360" t="b">
        <f t="shared" ca="1" si="30"/>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H360">
        <v>1.5</v>
      </c>
      <c r="AI360">
        <f t="shared" si="31"/>
        <v>0.5</v>
      </c>
    </row>
    <row r="361" spans="1:35"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OFFSET(E361,-$B361+IF($L361,1,0),0)*IF($B361&gt;OFFSET($B361,1,0),ChapterTable!$S$17,1)*
    (VLOOKUP(SUBSTITUTE(SUBSTITUTE(E$1,"standard",""),"|Float","")&amp;IF(OR($L361=TRUE,$A361=0,MOD($A361,ChapterTable!$S$20)&lt;&gt;0),"","보스")&amp;"인게임누적곱배수",ChapterTable!$S:$T,2,0)^C361
    +VLOOKUP(SUBSTITUTE(SUBSTITUTE(E$1,"standard",""),"|Float","")&amp;IF(OR($L361=TRUE,$A361=0,MOD($A361,ChapterTable!$S$20)&lt;&gt;0),"","보스")&amp;"인게임누적합배수",ChapterTable!$S:$T,2,0)*C361)
  )
  )
  )
)</f>
        <v>3690.5625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(VLOOKUP(SUBSTITUTE(SUBSTITUTE(F$1,"standard",""),"|Float","")&amp;IF(OR($L361=TRUE,$A361=0,MOD($A361,ChapterTable!$S$20)&lt;&gt;0),"","보스")&amp;"인게임누적곱배수",ChapterTable!$S:$T,2,0)^D361
    +VLOOKUP(SUBSTITUTE(SUBSTITUTE(F$1,"standard",""),"|Float","")&amp;IF(OR($L361=TRUE,$A361=0,MOD($A361,ChapterTable!$S$20)&lt;&gt;0),"","보스")&amp;"인게임누적합배수",ChapterTable!$S:$T,2,0)*D361)
  )
  )
  )
)</f>
        <v>1377.5537109375</v>
      </c>
      <c r="G361" t="s">
        <v>737</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28"/>
        <v>11</v>
      </c>
      <c r="Q361">
        <f t="shared" si="29"/>
        <v>11</v>
      </c>
      <c r="R361" t="b">
        <f t="shared" ca="1" si="27"/>
        <v>0</v>
      </c>
      <c r="T361" t="b">
        <f t="shared" ca="1" si="30"/>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H361">
        <v>1.5</v>
      </c>
      <c r="AI361">
        <f t="shared" si="31"/>
        <v>0.5</v>
      </c>
    </row>
    <row r="362" spans="1:35"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OFFSET(E362,-$B362+IF($L362,1,0),0)*IF($B362&gt;OFFSET($B362,1,0),ChapterTable!$S$17,1)*
    (VLOOKUP(SUBSTITUTE(SUBSTITUTE(E$1,"standard",""),"|Float","")&amp;IF(OR($L362=TRUE,$A362=0,MOD($A362,ChapterTable!$S$20)&lt;&gt;0),"","보스")&amp;"인게임누적곱배수",ChapterTable!$S:$T,2,0)^C362
    +VLOOKUP(SUBSTITUTE(SUBSTITUTE(E$1,"standard",""),"|Float","")&amp;IF(OR($L362=TRUE,$A362=0,MOD($A362,ChapterTable!$S$20)&lt;&gt;0),"","보스")&amp;"인게임누적합배수",ChapterTable!$S:$T,2,0)*C362)
  )
  )
  )
)</f>
        <v>4305.65625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(VLOOKUP(SUBSTITUTE(SUBSTITUTE(F$1,"standard",""),"|Float","")&amp;IF(OR($L362=TRUE,$A362=0,MOD($A362,ChapterTable!$S$20)&lt;&gt;0),"","보스")&amp;"인게임누적곱배수",ChapterTable!$S:$T,2,0)^D362
    +VLOOKUP(SUBSTITUTE(SUBSTITUTE(F$1,"standard",""),"|Float","")&amp;IF(OR($L362=TRUE,$A362=0,MOD($A362,ChapterTable!$S$20)&lt;&gt;0),"","보스")&amp;"인게임누적합배수",ChapterTable!$S:$T,2,0)*D362)
  )
  )
  )
)</f>
        <v>1377.5537109375</v>
      </c>
      <c r="G362" t="s">
        <v>737</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28"/>
        <v>2</v>
      </c>
      <c r="Q362">
        <f t="shared" si="29"/>
        <v>2</v>
      </c>
      <c r="R362" t="b">
        <f t="shared" ca="1" si="27"/>
        <v>0</v>
      </c>
      <c r="T362" t="b">
        <f t="shared" ca="1" si="30"/>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H362">
        <v>1.5</v>
      </c>
      <c r="AI362">
        <f t="shared" si="31"/>
        <v>0.5</v>
      </c>
    </row>
    <row r="363" spans="1:35"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OFFSET(E363,-$B363+IF($L363,1,0),0)*IF($B363&gt;OFFSET($B363,1,0),ChapterTable!$S$17,1)*
    (VLOOKUP(SUBSTITUTE(SUBSTITUTE(E$1,"standard",""),"|Float","")&amp;IF(OR($L363=TRUE,$A363=0,MOD($A363,ChapterTable!$S$20)&lt;&gt;0),"","보스")&amp;"인게임누적곱배수",ChapterTable!$S:$T,2,0)^C363
    +VLOOKUP(SUBSTITUTE(SUBSTITUTE(E$1,"standard",""),"|Float","")&amp;IF(OR($L363=TRUE,$A363=0,MOD($A363,ChapterTable!$S$20)&lt;&gt;0),"","보스")&amp;"인게임누적합배수",ChapterTable!$S:$T,2,0)*C363)
  )
  )
  )
)</f>
        <v>4305.65625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(VLOOKUP(SUBSTITUTE(SUBSTITUTE(F$1,"standard",""),"|Float","")&amp;IF(OR($L363=TRUE,$A363=0,MOD($A363,ChapterTable!$S$20)&lt;&gt;0),"","보스")&amp;"인게임누적곱배수",ChapterTable!$S:$T,2,0)^D363
    +VLOOKUP(SUBSTITUTE(SUBSTITUTE(F$1,"standard",""),"|Float","")&amp;IF(OR($L363=TRUE,$A363=0,MOD($A363,ChapterTable!$S$20)&lt;&gt;0),"","보스")&amp;"인게임누적합배수",ChapterTable!$S:$T,2,0)*D363)
  )
  )
  )
)</f>
        <v>1377.5537109375</v>
      </c>
      <c r="G363" t="s">
        <v>737</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28"/>
        <v>2</v>
      </c>
      <c r="Q363">
        <f t="shared" si="29"/>
        <v>2</v>
      </c>
      <c r="R363" t="b">
        <f t="shared" ca="1" si="27"/>
        <v>0</v>
      </c>
      <c r="T363" t="b">
        <f t="shared" ca="1" si="30"/>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H363">
        <v>1.5</v>
      </c>
      <c r="AI363">
        <f t="shared" si="31"/>
        <v>0.5</v>
      </c>
    </row>
    <row r="364" spans="1:35"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OFFSET(E364,-$B364+IF($L364,1,0),0)*IF($B364&gt;OFFSET($B364,1,0),ChapterTable!$S$17,1)*
    (VLOOKUP(SUBSTITUTE(SUBSTITUTE(E$1,"standard",""),"|Float","")&amp;IF(OR($L364=TRUE,$A364=0,MOD($A364,ChapterTable!$S$20)&lt;&gt;0),"","보스")&amp;"인게임누적곱배수",ChapterTable!$S:$T,2,0)^C364
    +VLOOKUP(SUBSTITUTE(SUBSTITUTE(E$1,"standard",""),"|Float","")&amp;IF(OR($L364=TRUE,$A364=0,MOD($A364,ChapterTable!$S$20)&lt;&gt;0),"","보스")&amp;"인게임누적합배수",ChapterTable!$S:$T,2,0)*C364)
  )
  )
  )
)</f>
        <v>4305.65625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(VLOOKUP(SUBSTITUTE(SUBSTITUTE(F$1,"standard",""),"|Float","")&amp;IF(OR($L364=TRUE,$A364=0,MOD($A364,ChapterTable!$S$20)&lt;&gt;0),"","보스")&amp;"인게임누적곱배수",ChapterTable!$S:$T,2,0)^D364
    +VLOOKUP(SUBSTITUTE(SUBSTITUTE(F$1,"standard",""),"|Float","")&amp;IF(OR($L364=TRUE,$A364=0,MOD($A364,ChapterTable!$S$20)&lt;&gt;0),"","보스")&amp;"인게임누적합배수",ChapterTable!$S:$T,2,0)*D364)
  )
  )
  )
)</f>
        <v>1377.5537109375</v>
      </c>
      <c r="G364" t="s">
        <v>737</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28"/>
        <v>2</v>
      </c>
      <c r="Q364">
        <f t="shared" si="29"/>
        <v>2</v>
      </c>
      <c r="R364" t="b">
        <f t="shared" ca="1" si="27"/>
        <v>0</v>
      </c>
      <c r="T364" t="b">
        <f t="shared" ca="1" si="30"/>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H364">
        <v>1.5</v>
      </c>
      <c r="AI364">
        <f t="shared" si="31"/>
        <v>0.5</v>
      </c>
    </row>
    <row r="365" spans="1:35"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OFFSET(E365,-$B365+IF($L365,1,0),0)*IF($B365&gt;OFFSET($B365,1,0),ChapterTable!$S$17,1)*
    (VLOOKUP(SUBSTITUTE(SUBSTITUTE(E$1,"standard",""),"|Float","")&amp;IF(OR($L365=TRUE,$A365=0,MOD($A365,ChapterTable!$S$20)&lt;&gt;0),"","보스")&amp;"인게임누적곱배수",ChapterTable!$S:$T,2,0)^C365
    +VLOOKUP(SUBSTITUTE(SUBSTITUTE(E$1,"standard",""),"|Float","")&amp;IF(OR($L365=TRUE,$A365=0,MOD($A365,ChapterTable!$S$20)&lt;&gt;0),"","보스")&amp;"인게임누적합배수",ChapterTable!$S:$T,2,0)*C365)
  )
  )
  )
)</f>
        <v>4305.65625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(VLOOKUP(SUBSTITUTE(SUBSTITUTE(F$1,"standard",""),"|Float","")&amp;IF(OR($L365=TRUE,$A365=0,MOD($A365,ChapterTable!$S$20)&lt;&gt;0),"","보스")&amp;"인게임누적곱배수",ChapterTable!$S:$T,2,0)^D365
    +VLOOKUP(SUBSTITUTE(SUBSTITUTE(F$1,"standard",""),"|Float","")&amp;IF(OR($L365=TRUE,$A365=0,MOD($A365,ChapterTable!$S$20)&lt;&gt;0),"","보스")&amp;"인게임누적합배수",ChapterTable!$S:$T,2,0)*D365)
  )
  )
  )
)</f>
        <v>1377.5537109375</v>
      </c>
      <c r="G365" t="s">
        <v>737</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28"/>
        <v>92</v>
      </c>
      <c r="Q365">
        <f t="shared" si="29"/>
        <v>92</v>
      </c>
      <c r="R365" t="b">
        <f t="shared" ca="1" si="27"/>
        <v>1</v>
      </c>
      <c r="T365" t="b">
        <f t="shared" ca="1" si="30"/>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H365">
        <v>1.5</v>
      </c>
      <c r="AI365">
        <f t="shared" si="31"/>
        <v>0.5</v>
      </c>
    </row>
    <row r="366" spans="1:35"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OFFSET(E366,-$B366+IF($L366,1,0),0)*IF($B366&gt;OFFSET($B366,1,0),ChapterTable!$S$17,1)*
    (VLOOKUP(SUBSTITUTE(SUBSTITUTE(E$1,"standard",""),"|Float","")&amp;IF(OR($L366=TRUE,$A366=0,MOD($A366,ChapterTable!$S$20)&lt;&gt;0),"","보스")&amp;"인게임누적곱배수",ChapterTable!$S:$T,2,0)^C366
    +VLOOKUP(SUBSTITUTE(SUBSTITUTE(E$1,"standard",""),"|Float","")&amp;IF(OR($L366=TRUE,$A366=0,MOD($A366,ChapterTable!$S$20)&lt;&gt;0),"","보스")&amp;"인게임누적합배수",ChapterTable!$S:$T,2,0)*C366)
  )
  )
  )
)</f>
        <v>4305.65625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(VLOOKUP(SUBSTITUTE(SUBSTITUTE(F$1,"standard",""),"|Float","")&amp;IF(OR($L366=TRUE,$A366=0,MOD($A366,ChapterTable!$S$20)&lt;&gt;0),"","보스")&amp;"인게임누적곱배수",ChapterTable!$S:$T,2,0)^D366
    +VLOOKUP(SUBSTITUTE(SUBSTITUTE(F$1,"standard",""),"|Float","")&amp;IF(OR($L366=TRUE,$A366=0,MOD($A366,ChapterTable!$S$20)&lt;&gt;0),"","보스")&amp;"인게임누적합배수",ChapterTable!$S:$T,2,0)*D366)
  )
  )
  )
)</f>
        <v>1377.5537109375</v>
      </c>
      <c r="G366" t="s">
        <v>737</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28"/>
        <v>21</v>
      </c>
      <c r="Q366">
        <f t="shared" si="29"/>
        <v>21</v>
      </c>
      <c r="R366" t="b">
        <f t="shared" ca="1" si="27"/>
        <v>0</v>
      </c>
      <c r="T366" t="b">
        <f t="shared" ca="1" si="30"/>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H366">
        <v>1.5</v>
      </c>
      <c r="AI366">
        <f t="shared" si="31"/>
        <v>0.5</v>
      </c>
    </row>
    <row r="367" spans="1:35"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OFFSET(E367,-$B367+IF($L367,1,0),0)*IF($B367&gt;OFFSET($B367,1,0),ChapterTable!$S$17,1)*
    (VLOOKUP(SUBSTITUTE(SUBSTITUTE(E$1,"standard",""),"|Float","")&amp;IF(OR($L367=TRUE,$A367=0,MOD($A367,ChapterTable!$S$20)&lt;&gt;0),"","보스")&amp;"인게임누적곱배수",ChapterTable!$S:$T,2,0)^C367
    +VLOOKUP(SUBSTITUTE(SUBSTITUTE(E$1,"standard",""),"|Float","")&amp;IF(OR($L367=TRUE,$A367=0,MOD($A367,ChapterTable!$S$20)&lt;&gt;0),"","보스")&amp;"인게임누적합배수",ChapterTable!$S:$T,2,0)*C367)
  )
  )
  )
)</f>
        <v>4305.65625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(VLOOKUP(SUBSTITUTE(SUBSTITUTE(F$1,"standard",""),"|Float","")&amp;IF(OR($L367=TRUE,$A367=0,MOD($A367,ChapterTable!$S$20)&lt;&gt;0),"","보스")&amp;"인게임누적곱배수",ChapterTable!$S:$T,2,0)^D367
    +VLOOKUP(SUBSTITUTE(SUBSTITUTE(F$1,"standard",""),"|Float","")&amp;IF(OR($L367=TRUE,$A367=0,MOD($A367,ChapterTable!$S$20)&lt;&gt;0),"","보스")&amp;"인게임누적합배수",ChapterTable!$S:$T,2,0)*D367)
  )
  )
  )
)</f>
        <v>1473.6621093749998</v>
      </c>
      <c r="G367" t="s">
        <v>737</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28"/>
        <v>3</v>
      </c>
      <c r="Q367">
        <f t="shared" si="29"/>
        <v>3</v>
      </c>
      <c r="R367" t="b">
        <f t="shared" ca="1" si="27"/>
        <v>0</v>
      </c>
      <c r="T367" t="b">
        <f t="shared" ca="1" si="30"/>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H367">
        <v>1.5</v>
      </c>
      <c r="AI367">
        <f t="shared" si="31"/>
        <v>0.33333333333333331</v>
      </c>
    </row>
    <row r="368" spans="1:35"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OFFSET(E368,-$B368+IF($L368,1,0),0)*IF($B368&gt;OFFSET($B368,1,0),ChapterTable!$S$17,1)*
    (VLOOKUP(SUBSTITUTE(SUBSTITUTE(E$1,"standard",""),"|Float","")&amp;IF(OR($L368=TRUE,$A368=0,MOD($A368,ChapterTable!$S$20)&lt;&gt;0),"","보스")&amp;"인게임누적곱배수",ChapterTable!$S:$T,2,0)^C368
    +VLOOKUP(SUBSTITUTE(SUBSTITUTE(E$1,"standard",""),"|Float","")&amp;IF(OR($L368=TRUE,$A368=0,MOD($A368,ChapterTable!$S$20)&lt;&gt;0),"","보스")&amp;"인게임누적합배수",ChapterTable!$S:$T,2,0)*C368)
  )
  )
  )
)</f>
        <v>4305.65625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(VLOOKUP(SUBSTITUTE(SUBSTITUTE(F$1,"standard",""),"|Float","")&amp;IF(OR($L368=TRUE,$A368=0,MOD($A368,ChapterTable!$S$20)&lt;&gt;0),"","보스")&amp;"인게임누적곱배수",ChapterTable!$S:$T,2,0)^D368
    +VLOOKUP(SUBSTITUTE(SUBSTITUTE(F$1,"standard",""),"|Float","")&amp;IF(OR($L368=TRUE,$A368=0,MOD($A368,ChapterTable!$S$20)&lt;&gt;0),"","보스")&amp;"인게임누적합배수",ChapterTable!$S:$T,2,0)*D368)
  )
  )
  )
)</f>
        <v>1473.6621093749998</v>
      </c>
      <c r="G368" t="s">
        <v>737</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28"/>
        <v>3</v>
      </c>
      <c r="Q368">
        <f t="shared" si="29"/>
        <v>3</v>
      </c>
      <c r="R368" t="b">
        <f t="shared" ca="1" si="27"/>
        <v>0</v>
      </c>
      <c r="T368" t="b">
        <f t="shared" ca="1" si="30"/>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H368">
        <v>1.5</v>
      </c>
      <c r="AI368">
        <f t="shared" si="31"/>
        <v>0.33333333333333331</v>
      </c>
    </row>
    <row r="369" spans="1:35"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OFFSET(E369,-$B369+IF($L369,1,0),0)*IF($B369&gt;OFFSET($B369,1,0),ChapterTable!$S$17,1)*
    (VLOOKUP(SUBSTITUTE(SUBSTITUTE(E$1,"standard",""),"|Float","")&amp;IF(OR($L369=TRUE,$A369=0,MOD($A369,ChapterTable!$S$20)&lt;&gt;0),"","보스")&amp;"인게임누적곱배수",ChapterTable!$S:$T,2,0)^C369
    +VLOOKUP(SUBSTITUTE(SUBSTITUTE(E$1,"standard",""),"|Float","")&amp;IF(OR($L369=TRUE,$A369=0,MOD($A369,ChapterTable!$S$20)&lt;&gt;0),"","보스")&amp;"인게임누적합배수",ChapterTable!$S:$T,2,0)*C369)
  )
  )
  )
)</f>
        <v>4305.65625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(VLOOKUP(SUBSTITUTE(SUBSTITUTE(F$1,"standard",""),"|Float","")&amp;IF(OR($L369=TRUE,$A369=0,MOD($A369,ChapterTable!$S$20)&lt;&gt;0),"","보스")&amp;"인게임누적곱배수",ChapterTable!$S:$T,2,0)^D369
    +VLOOKUP(SUBSTITUTE(SUBSTITUTE(F$1,"standard",""),"|Float","")&amp;IF(OR($L369=TRUE,$A369=0,MOD($A369,ChapterTable!$S$20)&lt;&gt;0),"","보스")&amp;"인게임누적합배수",ChapterTable!$S:$T,2,0)*D369)
  )
  )
  )
)</f>
        <v>1473.6621093749998</v>
      </c>
      <c r="G369" t="s">
        <v>737</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28"/>
        <v>3</v>
      </c>
      <c r="Q369">
        <f t="shared" si="29"/>
        <v>3</v>
      </c>
      <c r="R369" t="b">
        <f t="shared" ca="1" si="27"/>
        <v>0</v>
      </c>
      <c r="T369" t="b">
        <f t="shared" ca="1" si="30"/>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H369">
        <v>1.5</v>
      </c>
      <c r="AI369">
        <f t="shared" si="31"/>
        <v>0.33333333333333331</v>
      </c>
    </row>
    <row r="370" spans="1:35"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OFFSET(E370,-$B370+IF($L370,1,0),0)*IF($B370&gt;OFFSET($B370,1,0),ChapterTable!$S$17,1)*
    (VLOOKUP(SUBSTITUTE(SUBSTITUTE(E$1,"standard",""),"|Float","")&amp;IF(OR($L370=TRUE,$A370=0,MOD($A370,ChapterTable!$S$20)&lt;&gt;0),"","보스")&amp;"인게임누적곱배수",ChapterTable!$S:$T,2,0)^C370
    +VLOOKUP(SUBSTITUTE(SUBSTITUTE(E$1,"standard",""),"|Float","")&amp;IF(OR($L370=TRUE,$A370=0,MOD($A370,ChapterTable!$S$20)&lt;&gt;0),"","보스")&amp;"인게임누적합배수",ChapterTable!$S:$T,2,0)*C370)
  )
  )
  )
)</f>
        <v>4305.65625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(VLOOKUP(SUBSTITUTE(SUBSTITUTE(F$1,"standard",""),"|Float","")&amp;IF(OR($L370=TRUE,$A370=0,MOD($A370,ChapterTable!$S$20)&lt;&gt;0),"","보스")&amp;"인게임누적곱배수",ChapterTable!$S:$T,2,0)^D370
    +VLOOKUP(SUBSTITUTE(SUBSTITUTE(F$1,"standard",""),"|Float","")&amp;IF(OR($L370=TRUE,$A370=0,MOD($A370,ChapterTable!$S$20)&lt;&gt;0),"","보스")&amp;"인게임누적합배수",ChapterTable!$S:$T,2,0)*D370)
  )
  )
  )
)</f>
        <v>1473.6621093749998</v>
      </c>
      <c r="G370" t="s">
        <v>737</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28"/>
        <v>3</v>
      </c>
      <c r="Q370">
        <f t="shared" si="29"/>
        <v>3</v>
      </c>
      <c r="R370" t="b">
        <f t="shared" ca="1" si="27"/>
        <v>0</v>
      </c>
      <c r="T370" t="b">
        <f t="shared" ca="1" si="30"/>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H370">
        <v>1.5</v>
      </c>
      <c r="AI370">
        <f t="shared" si="31"/>
        <v>0.33333333333333331</v>
      </c>
    </row>
    <row r="371" spans="1:35"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OFFSET(E371,-$B371+IF($L371,1,0),0)*IF($B371&gt;OFFSET($B371,1,0),ChapterTable!$S$17,1)*
    (VLOOKUP(SUBSTITUTE(SUBSTITUTE(E$1,"standard",""),"|Float","")&amp;IF(OR($L371=TRUE,$A371=0,MOD($A371,ChapterTable!$S$20)&lt;&gt;0),"","보스")&amp;"인게임누적곱배수",ChapterTable!$S:$T,2,0)^C371
    +VLOOKUP(SUBSTITUTE(SUBSTITUTE(E$1,"standard",""),"|Float","")&amp;IF(OR($L371=TRUE,$A371=0,MOD($A371,ChapterTable!$S$20)&lt;&gt;0),"","보스")&amp;"인게임누적합배수",ChapterTable!$S:$T,2,0)*C371)
  )
  )
  )
)</f>
        <v>4305.65625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(VLOOKUP(SUBSTITUTE(SUBSTITUTE(F$1,"standard",""),"|Float","")&amp;IF(OR($L371=TRUE,$A371=0,MOD($A371,ChapterTable!$S$20)&lt;&gt;0),"","보스")&amp;"인게임누적곱배수",ChapterTable!$S:$T,2,0)^D371
    +VLOOKUP(SUBSTITUTE(SUBSTITUTE(F$1,"standard",""),"|Float","")&amp;IF(OR($L371=TRUE,$A371=0,MOD($A371,ChapterTable!$S$20)&lt;&gt;0),"","보스")&amp;"인게임누적합배수",ChapterTable!$S:$T,2,0)*D371)
  )
  )
  )
)</f>
        <v>1473.6621093749998</v>
      </c>
      <c r="G371" t="s">
        <v>737</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28"/>
        <v>11</v>
      </c>
      <c r="Q371">
        <f t="shared" si="29"/>
        <v>11</v>
      </c>
      <c r="R371" t="b">
        <f t="shared" ca="1" si="27"/>
        <v>0</v>
      </c>
      <c r="T371" t="b">
        <f t="shared" ca="1" si="30"/>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H371">
        <v>1.5</v>
      </c>
      <c r="AI371">
        <f t="shared" si="31"/>
        <v>0.33333333333333331</v>
      </c>
    </row>
    <row r="372" spans="1:35"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OFFSET(E372,-$B372+IF($L372,1,0),0)*IF($B372&gt;OFFSET($B372,1,0),ChapterTable!$S$17,1)*
    (VLOOKUP(SUBSTITUTE(SUBSTITUTE(E$1,"standard",""),"|Float","")&amp;IF(OR($L372=TRUE,$A372=0,MOD($A372,ChapterTable!$S$20)&lt;&gt;0),"","보스")&amp;"인게임누적곱배수",ChapterTable!$S:$T,2,0)^C372
    +VLOOKUP(SUBSTITUTE(SUBSTITUTE(E$1,"standard",""),"|Float","")&amp;IF(OR($L372=TRUE,$A372=0,MOD($A372,ChapterTable!$S$20)&lt;&gt;0),"","보스")&amp;"인게임누적합배수",ChapterTable!$S:$T,2,0)*C372)
  )
  )
  )
)</f>
        <v>4920.75</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(VLOOKUP(SUBSTITUTE(SUBSTITUTE(F$1,"standard",""),"|Float","")&amp;IF(OR($L372=TRUE,$A372=0,MOD($A372,ChapterTable!$S$20)&lt;&gt;0),"","보스")&amp;"인게임누적곱배수",ChapterTable!$S:$T,2,0)^D372
    +VLOOKUP(SUBSTITUTE(SUBSTITUTE(F$1,"standard",""),"|Float","")&amp;IF(OR($L372=TRUE,$A372=0,MOD($A372,ChapterTable!$S$20)&lt;&gt;0),"","보스")&amp;"인게임누적합배수",ChapterTable!$S:$T,2,0)*D372)
  )
  )
  )
)</f>
        <v>1473.6621093749998</v>
      </c>
      <c r="G372" t="s">
        <v>737</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28"/>
        <v>3</v>
      </c>
      <c r="Q372">
        <f t="shared" si="29"/>
        <v>3</v>
      </c>
      <c r="R372" t="b">
        <f t="shared" ca="1" si="27"/>
        <v>0</v>
      </c>
      <c r="T372" t="b">
        <f t="shared" ca="1" si="30"/>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H372">
        <v>1.5</v>
      </c>
      <c r="AI372">
        <f t="shared" si="31"/>
        <v>0.33333333333333331</v>
      </c>
    </row>
    <row r="373" spans="1:35"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OFFSET(E373,-$B373+IF($L373,1,0),0)*IF($B373&gt;OFFSET($B373,1,0),ChapterTable!$S$17,1)*
    (VLOOKUP(SUBSTITUTE(SUBSTITUTE(E$1,"standard",""),"|Float","")&amp;IF(OR($L373=TRUE,$A373=0,MOD($A373,ChapterTable!$S$20)&lt;&gt;0),"","보스")&amp;"인게임누적곱배수",ChapterTable!$S:$T,2,0)^C373
    +VLOOKUP(SUBSTITUTE(SUBSTITUTE(E$1,"standard",""),"|Float","")&amp;IF(OR($L373=TRUE,$A373=0,MOD($A373,ChapterTable!$S$20)&lt;&gt;0),"","보스")&amp;"인게임누적합배수",ChapterTable!$S:$T,2,0)*C373)
  )
  )
  )
)</f>
        <v>4920.75</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(VLOOKUP(SUBSTITUTE(SUBSTITUTE(F$1,"standard",""),"|Float","")&amp;IF(OR($L373=TRUE,$A373=0,MOD($A373,ChapterTable!$S$20)&lt;&gt;0),"","보스")&amp;"인게임누적곱배수",ChapterTable!$S:$T,2,0)^D373
    +VLOOKUP(SUBSTITUTE(SUBSTITUTE(F$1,"standard",""),"|Float","")&amp;IF(OR($L373=TRUE,$A373=0,MOD($A373,ChapterTable!$S$20)&lt;&gt;0),"","보스")&amp;"인게임누적합배수",ChapterTable!$S:$T,2,0)*D373)
  )
  )
  )
)</f>
        <v>1473.6621093749998</v>
      </c>
      <c r="G373" t="s">
        <v>737</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28"/>
        <v>3</v>
      </c>
      <c r="Q373">
        <f t="shared" si="29"/>
        <v>3</v>
      </c>
      <c r="R373" t="b">
        <f t="shared" ca="1" si="27"/>
        <v>0</v>
      </c>
      <c r="T373" t="b">
        <f t="shared" ca="1" si="30"/>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H373">
        <v>1.5</v>
      </c>
      <c r="AI373">
        <f t="shared" si="31"/>
        <v>0.33333333333333331</v>
      </c>
    </row>
    <row r="374" spans="1:35"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OFFSET(E374,-$B374+IF($L374,1,0),0)*IF($B374&gt;OFFSET($B374,1,0),ChapterTable!$S$17,1)*
    (VLOOKUP(SUBSTITUTE(SUBSTITUTE(E$1,"standard",""),"|Float","")&amp;IF(OR($L374=TRUE,$A374=0,MOD($A374,ChapterTable!$S$20)&lt;&gt;0),"","보스")&amp;"인게임누적곱배수",ChapterTable!$S:$T,2,0)^C374
    +VLOOKUP(SUBSTITUTE(SUBSTITUTE(E$1,"standard",""),"|Float","")&amp;IF(OR($L374=TRUE,$A374=0,MOD($A374,ChapterTable!$S$20)&lt;&gt;0),"","보스")&amp;"인게임누적합배수",ChapterTable!$S:$T,2,0)*C374)
  )
  )
  )
)</f>
        <v>4920.75</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(VLOOKUP(SUBSTITUTE(SUBSTITUTE(F$1,"standard",""),"|Float","")&amp;IF(OR($L374=TRUE,$A374=0,MOD($A374,ChapterTable!$S$20)&lt;&gt;0),"","보스")&amp;"인게임누적곱배수",ChapterTable!$S:$T,2,0)^D374
    +VLOOKUP(SUBSTITUTE(SUBSTITUTE(F$1,"standard",""),"|Float","")&amp;IF(OR($L374=TRUE,$A374=0,MOD($A374,ChapterTable!$S$20)&lt;&gt;0),"","보스")&amp;"인게임누적합배수",ChapterTable!$S:$T,2,0)*D374)
  )
  )
  )
)</f>
        <v>1473.6621093749998</v>
      </c>
      <c r="G374" t="s">
        <v>737</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28"/>
        <v>3</v>
      </c>
      <c r="Q374">
        <f t="shared" si="29"/>
        <v>3</v>
      </c>
      <c r="R374" t="b">
        <f t="shared" ca="1" si="27"/>
        <v>0</v>
      </c>
      <c r="T374" t="b">
        <f t="shared" ca="1" si="30"/>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H374">
        <v>1.5</v>
      </c>
      <c r="AI374">
        <f t="shared" si="31"/>
        <v>0.33333333333333331</v>
      </c>
    </row>
    <row r="375" spans="1:35"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OFFSET(E375,-$B375+IF($L375,1,0),0)*IF($B375&gt;OFFSET($B375,1,0),ChapterTable!$S$17,1)*
    (VLOOKUP(SUBSTITUTE(SUBSTITUTE(E$1,"standard",""),"|Float","")&amp;IF(OR($L375=TRUE,$A375=0,MOD($A375,ChapterTable!$S$20)&lt;&gt;0),"","보스")&amp;"인게임누적곱배수",ChapterTable!$S:$T,2,0)^C375
    +VLOOKUP(SUBSTITUTE(SUBSTITUTE(E$1,"standard",""),"|Float","")&amp;IF(OR($L375=TRUE,$A375=0,MOD($A375,ChapterTable!$S$20)&lt;&gt;0),"","보스")&amp;"인게임누적합배수",ChapterTable!$S:$T,2,0)*C375)
  )
  )
  )
)</f>
        <v>4920.75</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(VLOOKUP(SUBSTITUTE(SUBSTITUTE(F$1,"standard",""),"|Float","")&amp;IF(OR($L375=TRUE,$A375=0,MOD($A375,ChapterTable!$S$20)&lt;&gt;0),"","보스")&amp;"인게임누적곱배수",ChapterTable!$S:$T,2,0)^D375
    +VLOOKUP(SUBSTITUTE(SUBSTITUTE(F$1,"standard",""),"|Float","")&amp;IF(OR($L375=TRUE,$A375=0,MOD($A375,ChapterTable!$S$20)&lt;&gt;0),"","보스")&amp;"인게임누적합배수",ChapterTable!$S:$T,2,0)*D375)
  )
  )
  )
)</f>
        <v>1473.6621093749998</v>
      </c>
      <c r="G375" t="s">
        <v>737</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28"/>
        <v>93</v>
      </c>
      <c r="Q375">
        <f t="shared" si="29"/>
        <v>93</v>
      </c>
      <c r="R375" t="b">
        <f t="shared" ca="1" si="27"/>
        <v>1</v>
      </c>
      <c r="T375" t="b">
        <f t="shared" ca="1" si="30"/>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H375">
        <v>1.5</v>
      </c>
      <c r="AI375">
        <f t="shared" si="31"/>
        <v>0.33333333333333331</v>
      </c>
    </row>
    <row r="376" spans="1:35"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OFFSET(E376,-$B376+IF($L376,1,0),0)*IF($B376&gt;OFFSET($B376,1,0),ChapterTable!$S$17,1)*
    (VLOOKUP(SUBSTITUTE(SUBSTITUTE(E$1,"standard",""),"|Float","")&amp;IF(OR($L376=TRUE,$A376=0,MOD($A376,ChapterTable!$S$20)&lt;&gt;0),"","보스")&amp;"인게임누적곱배수",ChapterTable!$S:$T,2,0)^C376
    +VLOOKUP(SUBSTITUTE(SUBSTITUTE(E$1,"standard",""),"|Float","")&amp;IF(OR($L376=TRUE,$A376=0,MOD($A376,ChapterTable!$S$20)&lt;&gt;0),"","보스")&amp;"인게임누적합배수",ChapterTable!$S:$T,2,0)*C376)
  )
  )
  )
)</f>
        <v>4920.75</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(VLOOKUP(SUBSTITUTE(SUBSTITUTE(F$1,"standard",""),"|Float","")&amp;IF(OR($L376=TRUE,$A376=0,MOD($A376,ChapterTable!$S$20)&lt;&gt;0),"","보스")&amp;"인게임누적곱배수",ChapterTable!$S:$T,2,0)^D376
    +VLOOKUP(SUBSTITUTE(SUBSTITUTE(F$1,"standard",""),"|Float","")&amp;IF(OR($L376=TRUE,$A376=0,MOD($A376,ChapterTable!$S$20)&lt;&gt;0),"","보스")&amp;"인게임누적합배수",ChapterTable!$S:$T,2,0)*D376)
  )
  )
  )
)</f>
        <v>1473.6621093749998</v>
      </c>
      <c r="G376" t="s">
        <v>737</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28"/>
        <v>21</v>
      </c>
      <c r="Q376">
        <f t="shared" si="29"/>
        <v>21</v>
      </c>
      <c r="R376" t="b">
        <f t="shared" ca="1" si="27"/>
        <v>0</v>
      </c>
      <c r="T376" t="b">
        <f t="shared" ca="1" si="30"/>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H376">
        <v>1.5</v>
      </c>
      <c r="AI376">
        <f t="shared" si="31"/>
        <v>0.33333333333333331</v>
      </c>
    </row>
    <row r="377" spans="1:35"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OFFSET(E377,-$B377+IF($L377,1,0),0)*IF($B377&gt;OFFSET($B377,1,0),ChapterTable!$S$17,1)*
    (VLOOKUP(SUBSTITUTE(SUBSTITUTE(E$1,"standard",""),"|Float","")&amp;IF(OR($L377=TRUE,$A377=0,MOD($A377,ChapterTable!$S$20)&lt;&gt;0),"","보스")&amp;"인게임누적곱배수",ChapterTable!$S:$T,2,0)^C377
    +VLOOKUP(SUBSTITUTE(SUBSTITUTE(E$1,"standard",""),"|Float","")&amp;IF(OR($L377=TRUE,$A377=0,MOD($A377,ChapterTable!$S$20)&lt;&gt;0),"","보스")&amp;"인게임누적합배수",ChapterTable!$S:$T,2,0)*C377)
  )
  )
  )
)</f>
        <v>4920.75</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(VLOOKUP(SUBSTITUTE(SUBSTITUTE(F$1,"standard",""),"|Float","")&amp;IF(OR($L377=TRUE,$A377=0,MOD($A377,ChapterTable!$S$20)&lt;&gt;0),"","보스")&amp;"인게임누적곱배수",ChapterTable!$S:$T,2,0)^D377
    +VLOOKUP(SUBSTITUTE(SUBSTITUTE(F$1,"standard",""),"|Float","")&amp;IF(OR($L377=TRUE,$A377=0,MOD($A377,ChapterTable!$S$20)&lt;&gt;0),"","보스")&amp;"인게임누적합배수",ChapterTable!$S:$T,2,0)*D377)
  )
  )
  )
)</f>
        <v>1569.7705078125002</v>
      </c>
      <c r="G377" t="s">
        <v>737</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28"/>
        <v>4</v>
      </c>
      <c r="Q377">
        <f t="shared" si="29"/>
        <v>4</v>
      </c>
      <c r="R377" t="b">
        <f t="shared" ca="1" si="27"/>
        <v>0</v>
      </c>
      <c r="T377" t="b">
        <f t="shared" ca="1" si="30"/>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H377">
        <v>1.5</v>
      </c>
      <c r="AI377">
        <f t="shared" si="31"/>
        <v>0.25</v>
      </c>
    </row>
    <row r="378" spans="1:35"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OFFSET(E378,-$B378+IF($L378,1,0),0)*IF($B378&gt;OFFSET($B378,1,0),ChapterTable!$S$17,1)*
    (VLOOKUP(SUBSTITUTE(SUBSTITUTE(E$1,"standard",""),"|Float","")&amp;IF(OR($L378=TRUE,$A378=0,MOD($A378,ChapterTable!$S$20)&lt;&gt;0),"","보스")&amp;"인게임누적곱배수",ChapterTable!$S:$T,2,0)^C378
    +VLOOKUP(SUBSTITUTE(SUBSTITUTE(E$1,"standard",""),"|Float","")&amp;IF(OR($L378=TRUE,$A378=0,MOD($A378,ChapterTable!$S$20)&lt;&gt;0),"","보스")&amp;"인게임누적합배수",ChapterTable!$S:$T,2,0)*C378)
  )
  )
  )
)</f>
        <v>4920.75</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(VLOOKUP(SUBSTITUTE(SUBSTITUTE(F$1,"standard",""),"|Float","")&amp;IF(OR($L378=TRUE,$A378=0,MOD($A378,ChapterTable!$S$20)&lt;&gt;0),"","보스")&amp;"인게임누적곱배수",ChapterTable!$S:$T,2,0)^D378
    +VLOOKUP(SUBSTITUTE(SUBSTITUTE(F$1,"standard",""),"|Float","")&amp;IF(OR($L378=TRUE,$A378=0,MOD($A378,ChapterTable!$S$20)&lt;&gt;0),"","보스")&amp;"인게임누적합배수",ChapterTable!$S:$T,2,0)*D378)
  )
  )
  )
)</f>
        <v>1569.7705078125002</v>
      </c>
      <c r="G378" t="s">
        <v>737</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28"/>
        <v>4</v>
      </c>
      <c r="Q378">
        <f t="shared" si="29"/>
        <v>4</v>
      </c>
      <c r="R378" t="b">
        <f t="shared" ca="1" si="27"/>
        <v>0</v>
      </c>
      <c r="T378" t="b">
        <f t="shared" ca="1" si="30"/>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H378">
        <v>1.5</v>
      </c>
      <c r="AI378">
        <f t="shared" si="31"/>
        <v>0.25</v>
      </c>
    </row>
    <row r="379" spans="1:35"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OFFSET(E379,-$B379+IF($L379,1,0),0)*IF($B379&gt;OFFSET($B379,1,0),ChapterTable!$S$17,1)*
    (VLOOKUP(SUBSTITUTE(SUBSTITUTE(E$1,"standard",""),"|Float","")&amp;IF(OR($L379=TRUE,$A379=0,MOD($A379,ChapterTable!$S$20)&lt;&gt;0),"","보스")&amp;"인게임누적곱배수",ChapterTable!$S:$T,2,0)^C379
    +VLOOKUP(SUBSTITUTE(SUBSTITUTE(E$1,"standard",""),"|Float","")&amp;IF(OR($L379=TRUE,$A379=0,MOD($A379,ChapterTable!$S$20)&lt;&gt;0),"","보스")&amp;"인게임누적합배수",ChapterTable!$S:$T,2,0)*C379)
  )
  )
  )
)</f>
        <v>4920.75</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(VLOOKUP(SUBSTITUTE(SUBSTITUTE(F$1,"standard",""),"|Float","")&amp;IF(OR($L379=TRUE,$A379=0,MOD($A379,ChapterTable!$S$20)&lt;&gt;0),"","보스")&amp;"인게임누적곱배수",ChapterTable!$S:$T,2,0)^D379
    +VLOOKUP(SUBSTITUTE(SUBSTITUTE(F$1,"standard",""),"|Float","")&amp;IF(OR($L379=TRUE,$A379=0,MOD($A379,ChapterTable!$S$20)&lt;&gt;0),"","보스")&amp;"인게임누적합배수",ChapterTable!$S:$T,2,0)*D379)
  )
  )
  )
)</f>
        <v>1569.7705078125002</v>
      </c>
      <c r="G379" t="s">
        <v>737</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28"/>
        <v>4</v>
      </c>
      <c r="Q379">
        <f t="shared" si="29"/>
        <v>4</v>
      </c>
      <c r="R379" t="b">
        <f t="shared" ca="1" si="27"/>
        <v>0</v>
      </c>
      <c r="T379" t="b">
        <f t="shared" ca="1" si="30"/>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H379">
        <v>1.5</v>
      </c>
      <c r="AI379">
        <f t="shared" si="31"/>
        <v>0.25</v>
      </c>
    </row>
    <row r="380" spans="1:35"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OFFSET(E380,-$B380+IF($L380,1,0),0)*IF($B380&gt;OFFSET($B380,1,0),ChapterTable!$S$17,1)*
    (VLOOKUP(SUBSTITUTE(SUBSTITUTE(E$1,"standard",""),"|Float","")&amp;IF(OR($L380=TRUE,$A380=0,MOD($A380,ChapterTable!$S$20)&lt;&gt;0),"","보스")&amp;"인게임누적곱배수",ChapterTable!$S:$T,2,0)^C380
    +VLOOKUP(SUBSTITUTE(SUBSTITUTE(E$1,"standard",""),"|Float","")&amp;IF(OR($L380=TRUE,$A380=0,MOD($A380,ChapterTable!$S$20)&lt;&gt;0),"","보스")&amp;"인게임누적합배수",ChapterTable!$S:$T,2,0)*C380)
  )
  )
  )
)</f>
        <v>4920.75</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(VLOOKUP(SUBSTITUTE(SUBSTITUTE(F$1,"standard",""),"|Float","")&amp;IF(OR($L380=TRUE,$A380=0,MOD($A380,ChapterTable!$S$20)&lt;&gt;0),"","보스")&amp;"인게임누적곱배수",ChapterTable!$S:$T,2,0)^D380
    +VLOOKUP(SUBSTITUTE(SUBSTITUTE(F$1,"standard",""),"|Float","")&amp;IF(OR($L380=TRUE,$A380=0,MOD($A380,ChapterTable!$S$20)&lt;&gt;0),"","보스")&amp;"인게임누적합배수",ChapterTable!$S:$T,2,0)*D380)
  )
  )
  )
)</f>
        <v>1569.7705078125002</v>
      </c>
      <c r="G380" t="s">
        <v>737</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28"/>
        <v>4</v>
      </c>
      <c r="Q380">
        <f t="shared" si="29"/>
        <v>4</v>
      </c>
      <c r="R380" t="b">
        <f t="shared" ca="1" si="27"/>
        <v>0</v>
      </c>
      <c r="T380" t="b">
        <f t="shared" ca="1" si="30"/>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H380">
        <v>1.5</v>
      </c>
      <c r="AI380">
        <f t="shared" si="31"/>
        <v>0.25</v>
      </c>
    </row>
    <row r="381" spans="1:35"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OFFSET(E381,-$B381+IF($L381,1,0),0)*IF($B381&gt;OFFSET($B381,1,0),ChapterTable!$S$17,1)*
    (VLOOKUP(SUBSTITUTE(SUBSTITUTE(E$1,"standard",""),"|Float","")&amp;IF(OR($L381=TRUE,$A381=0,MOD($A381,ChapterTable!$S$20)&lt;&gt;0),"","보스")&amp;"인게임누적곱배수",ChapterTable!$S:$T,2,0)^C381
    +VLOOKUP(SUBSTITUTE(SUBSTITUTE(E$1,"standard",""),"|Float","")&amp;IF(OR($L381=TRUE,$A381=0,MOD($A381,ChapterTable!$S$20)&lt;&gt;0),"","보스")&amp;"인게임누적합배수",ChapterTable!$S:$T,2,0)*C381)
  )
  )
  )
)</f>
        <v>4920.75</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(VLOOKUP(SUBSTITUTE(SUBSTITUTE(F$1,"standard",""),"|Float","")&amp;IF(OR($L381=TRUE,$A381=0,MOD($A381,ChapterTable!$S$20)&lt;&gt;0),"","보스")&amp;"인게임누적곱배수",ChapterTable!$S:$T,2,0)^D381
    +VLOOKUP(SUBSTITUTE(SUBSTITUTE(F$1,"standard",""),"|Float","")&amp;IF(OR($L381=TRUE,$A381=0,MOD($A381,ChapterTable!$S$20)&lt;&gt;0),"","보스")&amp;"인게임누적합배수",ChapterTable!$S:$T,2,0)*D381)
  )
  )
  )
)</f>
        <v>1569.7705078125002</v>
      </c>
      <c r="G381" t="s">
        <v>737</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28"/>
        <v>11</v>
      </c>
      <c r="Q381">
        <f t="shared" si="29"/>
        <v>11</v>
      </c>
      <c r="R381" t="b">
        <f t="shared" ca="1" si="27"/>
        <v>0</v>
      </c>
      <c r="T381" t="b">
        <f t="shared" ca="1" si="30"/>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H381">
        <v>1.5</v>
      </c>
      <c r="AI381">
        <f t="shared" si="31"/>
        <v>0.25</v>
      </c>
    </row>
    <row r="382" spans="1:35"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OFFSET(E382,-$B382+IF($L382,1,0),0)*IF($B382&gt;OFFSET($B382,1,0),ChapterTable!$S$17,1)*
    (VLOOKUP(SUBSTITUTE(SUBSTITUTE(E$1,"standard",""),"|Float","")&amp;IF(OR($L382=TRUE,$A382=0,MOD($A382,ChapterTable!$S$20)&lt;&gt;0),"","보스")&amp;"인게임누적곱배수",ChapterTable!$S:$T,2,0)^C382
    +VLOOKUP(SUBSTITUTE(SUBSTITUTE(E$1,"standard",""),"|Float","")&amp;IF(OR($L382=TRUE,$A382=0,MOD($A382,ChapterTable!$S$20)&lt;&gt;0),"","보스")&amp;"인게임누적합배수",ChapterTable!$S:$T,2,0)*C382)
  )
  )
  )
)</f>
        <v>5535.84375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(VLOOKUP(SUBSTITUTE(SUBSTITUTE(F$1,"standard",""),"|Float","")&amp;IF(OR($L382=TRUE,$A382=0,MOD($A382,ChapterTable!$S$20)&lt;&gt;0),"","보스")&amp;"인게임누적곱배수",ChapterTable!$S:$T,2,0)^D382
    +VLOOKUP(SUBSTITUTE(SUBSTITUTE(F$1,"standard",""),"|Float","")&amp;IF(OR($L382=TRUE,$A382=0,MOD($A382,ChapterTable!$S$20)&lt;&gt;0),"","보스")&amp;"인게임누적합배수",ChapterTable!$S:$T,2,0)*D382)
  )
  )
  )
)</f>
        <v>1569.7705078125002</v>
      </c>
      <c r="G382" t="s">
        <v>737</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28"/>
        <v>4</v>
      </c>
      <c r="Q382">
        <f t="shared" si="29"/>
        <v>4</v>
      </c>
      <c r="R382" t="b">
        <f t="shared" ca="1" si="27"/>
        <v>0</v>
      </c>
      <c r="T382" t="b">
        <f t="shared" ca="1" si="30"/>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H382">
        <v>1.5</v>
      </c>
      <c r="AI382">
        <f t="shared" si="31"/>
        <v>0.25</v>
      </c>
    </row>
    <row r="383" spans="1:35"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OFFSET(E383,-$B383+IF($L383,1,0),0)*IF($B383&gt;OFFSET($B383,1,0),ChapterTable!$S$17,1)*
    (VLOOKUP(SUBSTITUTE(SUBSTITUTE(E$1,"standard",""),"|Float","")&amp;IF(OR($L383=TRUE,$A383=0,MOD($A383,ChapterTable!$S$20)&lt;&gt;0),"","보스")&amp;"인게임누적곱배수",ChapterTable!$S:$T,2,0)^C383
    +VLOOKUP(SUBSTITUTE(SUBSTITUTE(E$1,"standard",""),"|Float","")&amp;IF(OR($L383=TRUE,$A383=0,MOD($A383,ChapterTable!$S$20)&lt;&gt;0),"","보스")&amp;"인게임누적합배수",ChapterTable!$S:$T,2,0)*C383)
  )
  )
  )
)</f>
        <v>5535.84375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(VLOOKUP(SUBSTITUTE(SUBSTITUTE(F$1,"standard",""),"|Float","")&amp;IF(OR($L383=TRUE,$A383=0,MOD($A383,ChapterTable!$S$20)&lt;&gt;0),"","보스")&amp;"인게임누적곱배수",ChapterTable!$S:$T,2,0)^D383
    +VLOOKUP(SUBSTITUTE(SUBSTITUTE(F$1,"standard",""),"|Float","")&amp;IF(OR($L383=TRUE,$A383=0,MOD($A383,ChapterTable!$S$20)&lt;&gt;0),"","보스")&amp;"인게임누적합배수",ChapterTable!$S:$T,2,0)*D383)
  )
  )
  )
)</f>
        <v>1569.7705078125002</v>
      </c>
      <c r="G383" t="s">
        <v>737</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28"/>
        <v>4</v>
      </c>
      <c r="Q383">
        <f t="shared" si="29"/>
        <v>4</v>
      </c>
      <c r="R383" t="b">
        <f t="shared" ca="1" si="27"/>
        <v>0</v>
      </c>
      <c r="T383" t="b">
        <f t="shared" ca="1" si="30"/>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H383">
        <v>1.5</v>
      </c>
      <c r="AI383">
        <f t="shared" si="31"/>
        <v>0.25</v>
      </c>
    </row>
    <row r="384" spans="1:35"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OFFSET(E384,-$B384+IF($L384,1,0),0)*IF($B384&gt;OFFSET($B384,1,0),ChapterTable!$S$17,1)*
    (VLOOKUP(SUBSTITUTE(SUBSTITUTE(E$1,"standard",""),"|Float","")&amp;IF(OR($L384=TRUE,$A384=0,MOD($A384,ChapterTable!$S$20)&lt;&gt;0),"","보스")&amp;"인게임누적곱배수",ChapterTable!$S:$T,2,0)^C384
    +VLOOKUP(SUBSTITUTE(SUBSTITUTE(E$1,"standard",""),"|Float","")&amp;IF(OR($L384=TRUE,$A384=0,MOD($A384,ChapterTable!$S$20)&lt;&gt;0),"","보스")&amp;"인게임누적합배수",ChapterTable!$S:$T,2,0)*C384)
  )
  )
  )
)</f>
        <v>5535.84375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(VLOOKUP(SUBSTITUTE(SUBSTITUTE(F$1,"standard",""),"|Float","")&amp;IF(OR($L384=TRUE,$A384=0,MOD($A384,ChapterTable!$S$20)&lt;&gt;0),"","보스")&amp;"인게임누적곱배수",ChapterTable!$S:$T,2,0)^D384
    +VLOOKUP(SUBSTITUTE(SUBSTITUTE(F$1,"standard",""),"|Float","")&amp;IF(OR($L384=TRUE,$A384=0,MOD($A384,ChapterTable!$S$20)&lt;&gt;0),"","보스")&amp;"인게임누적합배수",ChapterTable!$S:$T,2,0)*D384)
  )
  )
  )
)</f>
        <v>1569.7705078125002</v>
      </c>
      <c r="G384" t="s">
        <v>737</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28"/>
        <v>4</v>
      </c>
      <c r="Q384">
        <f t="shared" si="29"/>
        <v>4</v>
      </c>
      <c r="R384" t="b">
        <f t="shared" ca="1" si="27"/>
        <v>0</v>
      </c>
      <c r="T384" t="b">
        <f t="shared" ca="1" si="30"/>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H384">
        <v>1.5</v>
      </c>
      <c r="AI384">
        <f t="shared" si="31"/>
        <v>0.25</v>
      </c>
    </row>
    <row r="385" spans="1:35"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OFFSET(E385,-$B385+IF($L385,1,0),0)*IF($B385&gt;OFFSET($B385,1,0),ChapterTable!$S$17,1)*
    (VLOOKUP(SUBSTITUTE(SUBSTITUTE(E$1,"standard",""),"|Float","")&amp;IF(OR($L385=TRUE,$A385=0,MOD($A385,ChapterTable!$S$20)&lt;&gt;0),"","보스")&amp;"인게임누적곱배수",ChapterTable!$S:$T,2,0)^C385
    +VLOOKUP(SUBSTITUTE(SUBSTITUTE(E$1,"standard",""),"|Float","")&amp;IF(OR($L385=TRUE,$A385=0,MOD($A385,ChapterTable!$S$20)&lt;&gt;0),"","보스")&amp;"인게임누적합배수",ChapterTable!$S:$T,2,0)*C385)
  )
  )
  )
)</f>
        <v>5535.84375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(VLOOKUP(SUBSTITUTE(SUBSTITUTE(F$1,"standard",""),"|Float","")&amp;IF(OR($L385=TRUE,$A385=0,MOD($A385,ChapterTable!$S$20)&lt;&gt;0),"","보스")&amp;"인게임누적곱배수",ChapterTable!$S:$T,2,0)^D385
    +VLOOKUP(SUBSTITUTE(SUBSTITUTE(F$1,"standard",""),"|Float","")&amp;IF(OR($L385=TRUE,$A385=0,MOD($A385,ChapterTable!$S$20)&lt;&gt;0),"","보스")&amp;"인게임누적합배수",ChapterTable!$S:$T,2,0)*D385)
  )
  )
  )
)</f>
        <v>1569.7705078125002</v>
      </c>
      <c r="G385" t="s">
        <v>737</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28"/>
        <v>94</v>
      </c>
      <c r="Q385">
        <f t="shared" si="29"/>
        <v>94</v>
      </c>
      <c r="R385" t="b">
        <f t="shared" ca="1" si="27"/>
        <v>1</v>
      </c>
      <c r="T385" t="b">
        <f t="shared" ca="1" si="30"/>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H385">
        <v>1.5</v>
      </c>
      <c r="AI385">
        <f t="shared" si="31"/>
        <v>0.25</v>
      </c>
    </row>
    <row r="386" spans="1:35"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OFFSET(E386,-$B386+IF($L386,1,0),0)*IF($B386&gt;OFFSET($B386,1,0),ChapterTable!$S$17,1)*
    (VLOOKUP(SUBSTITUTE(SUBSTITUTE(E$1,"standard",""),"|Float","")&amp;IF(OR($L386=TRUE,$A386=0,MOD($A386,ChapterTable!$S$20)&lt;&gt;0),"","보스")&amp;"인게임누적곱배수",ChapterTable!$S:$T,2,0)^C386
    +VLOOKUP(SUBSTITUTE(SUBSTITUTE(E$1,"standard",""),"|Float","")&amp;IF(OR($L386=TRUE,$A386=0,MOD($A386,ChapterTable!$S$20)&lt;&gt;0),"","보스")&amp;"인게임누적합배수",ChapterTable!$S:$T,2,0)*C386)
  )
  )
  )
)</f>
        <v>5535.84375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(VLOOKUP(SUBSTITUTE(SUBSTITUTE(F$1,"standard",""),"|Float","")&amp;IF(OR($L386=TRUE,$A386=0,MOD($A386,ChapterTable!$S$20)&lt;&gt;0),"","보스")&amp;"인게임누적곱배수",ChapterTable!$S:$T,2,0)^D386
    +VLOOKUP(SUBSTITUTE(SUBSTITUTE(F$1,"standard",""),"|Float","")&amp;IF(OR($L386=TRUE,$A386=0,MOD($A386,ChapterTable!$S$20)&lt;&gt;0),"","보스")&amp;"인게임누적합배수",ChapterTable!$S:$T,2,0)*D386)
  )
  )
  )
)</f>
        <v>1569.7705078125002</v>
      </c>
      <c r="G386" t="s">
        <v>737</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28"/>
        <v>21</v>
      </c>
      <c r="Q386">
        <f t="shared" si="29"/>
        <v>21</v>
      </c>
      <c r="R386" t="b">
        <f t="shared" ref="R386:R449" ca="1" si="32">IF(OR(B386=0,OFFSET(B386,1,0)=0),FALSE,
IF(AND(L386,B386&lt;OFFSET(B386,1,0)),TRUE,
IF(OFFSET(O386,1,0)=21,TRUE,FALSE)))</f>
        <v>0</v>
      </c>
      <c r="T386" t="b">
        <f t="shared" ca="1" si="30"/>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H386">
        <v>1.5</v>
      </c>
      <c r="AI386">
        <f t="shared" si="31"/>
        <v>0.25</v>
      </c>
    </row>
    <row r="387" spans="1:35"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OFFSET(E387,-$B387+IF($L387,1,0),0)*IF($B387&gt;OFFSET($B387,1,0),ChapterTable!$S$17,1)*
    (VLOOKUP(SUBSTITUTE(SUBSTITUTE(E$1,"standard",""),"|Float","")&amp;IF(OR($L387=TRUE,$A387=0,MOD($A387,ChapterTable!$S$20)&lt;&gt;0),"","보스")&amp;"인게임누적곱배수",ChapterTable!$S:$T,2,0)^C387
    +VLOOKUP(SUBSTITUTE(SUBSTITUTE(E$1,"standard",""),"|Float","")&amp;IF(OR($L387=TRUE,$A387=0,MOD($A387,ChapterTable!$S$20)&lt;&gt;0),"","보스")&amp;"인게임누적합배수",ChapterTable!$S:$T,2,0)*C387)
  )
  )
  )
)</f>
        <v>5535.84375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(VLOOKUP(SUBSTITUTE(SUBSTITUTE(F$1,"standard",""),"|Float","")&amp;IF(OR($L387=TRUE,$A387=0,MOD($A387,ChapterTable!$S$20)&lt;&gt;0),"","보스")&amp;"인게임누적곱배수",ChapterTable!$S:$T,2,0)^D387
    +VLOOKUP(SUBSTITUTE(SUBSTITUTE(F$1,"standard",""),"|Float","")&amp;IF(OR($L387=TRUE,$A387=0,MOD($A387,ChapterTable!$S$20)&lt;&gt;0),"","보스")&amp;"인게임누적합배수",ChapterTable!$S:$T,2,0)*D387)
  )
  )
  )
)</f>
        <v>1665.87890625</v>
      </c>
      <c r="G387" t="s">
        <v>737</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33">IF(B387=0,0,
  IF(AND(L387=FALSE,A387&lt;&gt;0,MOD(A387,7)=0),21,
  IF(MOD(B387,10)=0,21,
  IF(MOD(B387,10)=5,11,
  IF(MOD(B387,10)=9,INT(B387/10)+91,
  INT(B387/10+1))))))</f>
        <v>5</v>
      </c>
      <c r="Q387">
        <f t="shared" ref="Q387:Q450" si="34">IF(ISBLANK(P387),O387,P387)</f>
        <v>5</v>
      </c>
      <c r="R387" t="b">
        <f t="shared" ca="1" si="32"/>
        <v>0</v>
      </c>
      <c r="T387" t="b">
        <f t="shared" ref="T387:T450" ca="1" si="35">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H387">
        <v>1.5</v>
      </c>
      <c r="AI387">
        <f t="shared" si="31"/>
        <v>0.2</v>
      </c>
    </row>
    <row r="388" spans="1:35"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OFFSET(E388,-$B388+IF($L388,1,0),0)*IF($B388&gt;OFFSET($B388,1,0),ChapterTable!$S$17,1)*
    (VLOOKUP(SUBSTITUTE(SUBSTITUTE(E$1,"standard",""),"|Float","")&amp;IF(OR($L388=TRUE,$A388=0,MOD($A388,ChapterTable!$S$20)&lt;&gt;0),"","보스")&amp;"인게임누적곱배수",ChapterTable!$S:$T,2,0)^C388
    +VLOOKUP(SUBSTITUTE(SUBSTITUTE(E$1,"standard",""),"|Float","")&amp;IF(OR($L388=TRUE,$A388=0,MOD($A388,ChapterTable!$S$20)&lt;&gt;0),"","보스")&amp;"인게임누적합배수",ChapterTable!$S:$T,2,0)*C388)
  )
  )
  )
)</f>
        <v>5535.84375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(VLOOKUP(SUBSTITUTE(SUBSTITUTE(F$1,"standard",""),"|Float","")&amp;IF(OR($L388=TRUE,$A388=0,MOD($A388,ChapterTable!$S$20)&lt;&gt;0),"","보스")&amp;"인게임누적곱배수",ChapterTable!$S:$T,2,0)^D388
    +VLOOKUP(SUBSTITUTE(SUBSTITUTE(F$1,"standard",""),"|Float","")&amp;IF(OR($L388=TRUE,$A388=0,MOD($A388,ChapterTable!$S$20)&lt;&gt;0),"","보스")&amp;"인게임누적합배수",ChapterTable!$S:$T,2,0)*D388)
  )
  )
  )
)</f>
        <v>1665.87890625</v>
      </c>
      <c r="G388" t="s">
        <v>737</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33"/>
        <v>5</v>
      </c>
      <c r="Q388">
        <f t="shared" si="34"/>
        <v>5</v>
      </c>
      <c r="R388" t="b">
        <f t="shared" ca="1" si="32"/>
        <v>0</v>
      </c>
      <c r="T388" t="b">
        <f t="shared" ca="1" si="35"/>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H388">
        <v>1.5</v>
      </c>
      <c r="AI388">
        <f t="shared" ref="AI388:AI451" si="36">IF(B388=0,0,1/(INT((B388-1)/10)+1))</f>
        <v>0.2</v>
      </c>
    </row>
    <row r="389" spans="1:35"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OFFSET(E389,-$B389+IF($L389,1,0),0)*IF($B389&gt;OFFSET($B389,1,0),ChapterTable!$S$17,1)*
    (VLOOKUP(SUBSTITUTE(SUBSTITUTE(E$1,"standard",""),"|Float","")&amp;IF(OR($L389=TRUE,$A389=0,MOD($A389,ChapterTable!$S$20)&lt;&gt;0),"","보스")&amp;"인게임누적곱배수",ChapterTable!$S:$T,2,0)^C389
    +VLOOKUP(SUBSTITUTE(SUBSTITUTE(E$1,"standard",""),"|Float","")&amp;IF(OR($L389=TRUE,$A389=0,MOD($A389,ChapterTable!$S$20)&lt;&gt;0),"","보스")&amp;"인게임누적합배수",ChapterTable!$S:$T,2,0)*C389)
  )
  )
  )
)</f>
        <v>5535.84375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(VLOOKUP(SUBSTITUTE(SUBSTITUTE(F$1,"standard",""),"|Float","")&amp;IF(OR($L389=TRUE,$A389=0,MOD($A389,ChapterTable!$S$20)&lt;&gt;0),"","보스")&amp;"인게임누적곱배수",ChapterTable!$S:$T,2,0)^D389
    +VLOOKUP(SUBSTITUTE(SUBSTITUTE(F$1,"standard",""),"|Float","")&amp;IF(OR($L389=TRUE,$A389=0,MOD($A389,ChapterTable!$S$20)&lt;&gt;0),"","보스")&amp;"인게임누적합배수",ChapterTable!$S:$T,2,0)*D389)
  )
  )
  )
)</f>
        <v>1665.87890625</v>
      </c>
      <c r="G389" t="s">
        <v>737</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33"/>
        <v>5</v>
      </c>
      <c r="Q389">
        <f t="shared" si="34"/>
        <v>5</v>
      </c>
      <c r="R389" t="b">
        <f t="shared" ca="1" si="32"/>
        <v>0</v>
      </c>
      <c r="T389" t="b">
        <f t="shared" ca="1" si="35"/>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H389">
        <v>1.5</v>
      </c>
      <c r="AI389">
        <f t="shared" si="36"/>
        <v>0.2</v>
      </c>
    </row>
    <row r="390" spans="1:35"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OFFSET(E390,-$B390+IF($L390,1,0),0)*IF($B390&gt;OFFSET($B390,1,0),ChapterTable!$S$17,1)*
    (VLOOKUP(SUBSTITUTE(SUBSTITUTE(E$1,"standard",""),"|Float","")&amp;IF(OR($L390=TRUE,$A390=0,MOD($A390,ChapterTable!$S$20)&lt;&gt;0),"","보스")&amp;"인게임누적곱배수",ChapterTable!$S:$T,2,0)^C390
    +VLOOKUP(SUBSTITUTE(SUBSTITUTE(E$1,"standard",""),"|Float","")&amp;IF(OR($L390=TRUE,$A390=0,MOD($A390,ChapterTable!$S$20)&lt;&gt;0),"","보스")&amp;"인게임누적합배수",ChapterTable!$S:$T,2,0)*C390)
  )
  )
  )
)</f>
        <v>5535.84375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(VLOOKUP(SUBSTITUTE(SUBSTITUTE(F$1,"standard",""),"|Float","")&amp;IF(OR($L390=TRUE,$A390=0,MOD($A390,ChapterTable!$S$20)&lt;&gt;0),"","보스")&amp;"인게임누적곱배수",ChapterTable!$S:$T,2,0)^D390
    +VLOOKUP(SUBSTITUTE(SUBSTITUTE(F$1,"standard",""),"|Float","")&amp;IF(OR($L390=TRUE,$A390=0,MOD($A390,ChapterTable!$S$20)&lt;&gt;0),"","보스")&amp;"인게임누적합배수",ChapterTable!$S:$T,2,0)*D390)
  )
  )
  )
)</f>
        <v>1665.87890625</v>
      </c>
      <c r="G390" t="s">
        <v>737</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33"/>
        <v>5</v>
      </c>
      <c r="Q390">
        <f t="shared" si="34"/>
        <v>5</v>
      </c>
      <c r="R390" t="b">
        <f t="shared" ca="1" si="32"/>
        <v>0</v>
      </c>
      <c r="T390" t="b">
        <f t="shared" ca="1" si="35"/>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H390">
        <v>1.5</v>
      </c>
      <c r="AI390">
        <f t="shared" si="36"/>
        <v>0.2</v>
      </c>
    </row>
    <row r="391" spans="1:35"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OFFSET(E391,-$B391+IF($L391,1,0),0)*IF($B391&gt;OFFSET($B391,1,0),ChapterTable!$S$17,1)*
    (VLOOKUP(SUBSTITUTE(SUBSTITUTE(E$1,"standard",""),"|Float","")&amp;IF(OR($L391=TRUE,$A391=0,MOD($A391,ChapterTable!$S$20)&lt;&gt;0),"","보스")&amp;"인게임누적곱배수",ChapterTable!$S:$T,2,0)^C391
    +VLOOKUP(SUBSTITUTE(SUBSTITUTE(E$1,"standard",""),"|Float","")&amp;IF(OR($L391=TRUE,$A391=0,MOD($A391,ChapterTable!$S$20)&lt;&gt;0),"","보스")&amp;"인게임누적합배수",ChapterTable!$S:$T,2,0)*C391)
  )
  )
  )
)</f>
        <v>5535.84375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(VLOOKUP(SUBSTITUTE(SUBSTITUTE(F$1,"standard",""),"|Float","")&amp;IF(OR($L391=TRUE,$A391=0,MOD($A391,ChapterTable!$S$20)&lt;&gt;0),"","보스")&amp;"인게임누적곱배수",ChapterTable!$S:$T,2,0)^D391
    +VLOOKUP(SUBSTITUTE(SUBSTITUTE(F$1,"standard",""),"|Float","")&amp;IF(OR($L391=TRUE,$A391=0,MOD($A391,ChapterTable!$S$20)&lt;&gt;0),"","보스")&amp;"인게임누적합배수",ChapterTable!$S:$T,2,0)*D391)
  )
  )
  )
)</f>
        <v>1665.87890625</v>
      </c>
      <c r="G391" t="s">
        <v>737</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33"/>
        <v>11</v>
      </c>
      <c r="Q391">
        <f t="shared" si="34"/>
        <v>11</v>
      </c>
      <c r="R391" t="b">
        <f t="shared" ca="1" si="32"/>
        <v>0</v>
      </c>
      <c r="T391" t="b">
        <f t="shared" ca="1" si="35"/>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H391">
        <v>1.5</v>
      </c>
      <c r="AI391">
        <f t="shared" si="36"/>
        <v>0.2</v>
      </c>
    </row>
    <row r="392" spans="1:35"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OFFSET(E392,-$B392+IF($L392,1,0),0)*IF($B392&gt;OFFSET($B392,1,0),ChapterTable!$S$17,1)*
    (VLOOKUP(SUBSTITUTE(SUBSTITUTE(E$1,"standard",""),"|Float","")&amp;IF(OR($L392=TRUE,$A392=0,MOD($A392,ChapterTable!$S$20)&lt;&gt;0),"","보스")&amp;"인게임누적곱배수",ChapterTable!$S:$T,2,0)^C392
    +VLOOKUP(SUBSTITUTE(SUBSTITUTE(E$1,"standard",""),"|Float","")&amp;IF(OR($L392=TRUE,$A392=0,MOD($A392,ChapterTable!$S$20)&lt;&gt;0),"","보스")&amp;"인게임누적합배수",ChapterTable!$S:$T,2,0)*C392)
  )
  )
  )
)</f>
        <v>6150.9375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(VLOOKUP(SUBSTITUTE(SUBSTITUTE(F$1,"standard",""),"|Float","")&amp;IF(OR($L392=TRUE,$A392=0,MOD($A392,ChapterTable!$S$20)&lt;&gt;0),"","보스")&amp;"인게임누적곱배수",ChapterTable!$S:$T,2,0)^D392
    +VLOOKUP(SUBSTITUTE(SUBSTITUTE(F$1,"standard",""),"|Float","")&amp;IF(OR($L392=TRUE,$A392=0,MOD($A392,ChapterTable!$S$20)&lt;&gt;0),"","보스")&amp;"인게임누적합배수",ChapterTable!$S:$T,2,0)*D392)
  )
  )
  )
)</f>
        <v>1665.87890625</v>
      </c>
      <c r="G392" t="s">
        <v>737</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33"/>
        <v>5</v>
      </c>
      <c r="Q392">
        <f t="shared" si="34"/>
        <v>5</v>
      </c>
      <c r="R392" t="b">
        <f t="shared" ca="1" si="32"/>
        <v>0</v>
      </c>
      <c r="T392" t="b">
        <f t="shared" ca="1" si="35"/>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H392">
        <v>1.5</v>
      </c>
      <c r="AI392">
        <f t="shared" si="36"/>
        <v>0.2</v>
      </c>
    </row>
    <row r="393" spans="1:35"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OFFSET(E393,-$B393+IF($L393,1,0),0)*IF($B393&gt;OFFSET($B393,1,0),ChapterTable!$S$17,1)*
    (VLOOKUP(SUBSTITUTE(SUBSTITUTE(E$1,"standard",""),"|Float","")&amp;IF(OR($L393=TRUE,$A393=0,MOD($A393,ChapterTable!$S$20)&lt;&gt;0),"","보스")&amp;"인게임누적곱배수",ChapterTable!$S:$T,2,0)^C393
    +VLOOKUP(SUBSTITUTE(SUBSTITUTE(E$1,"standard",""),"|Float","")&amp;IF(OR($L393=TRUE,$A393=0,MOD($A393,ChapterTable!$S$20)&lt;&gt;0),"","보스")&amp;"인게임누적합배수",ChapterTable!$S:$T,2,0)*C393)
  )
  )
  )
)</f>
        <v>6150.9375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(VLOOKUP(SUBSTITUTE(SUBSTITUTE(F$1,"standard",""),"|Float","")&amp;IF(OR($L393=TRUE,$A393=0,MOD($A393,ChapterTable!$S$20)&lt;&gt;0),"","보스")&amp;"인게임누적곱배수",ChapterTable!$S:$T,2,0)^D393
    +VLOOKUP(SUBSTITUTE(SUBSTITUTE(F$1,"standard",""),"|Float","")&amp;IF(OR($L393=TRUE,$A393=0,MOD($A393,ChapterTable!$S$20)&lt;&gt;0),"","보스")&amp;"인게임누적합배수",ChapterTable!$S:$T,2,0)*D393)
  )
  )
  )
)</f>
        <v>1665.87890625</v>
      </c>
      <c r="G393" t="s">
        <v>737</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33"/>
        <v>5</v>
      </c>
      <c r="Q393">
        <f t="shared" si="34"/>
        <v>5</v>
      </c>
      <c r="R393" t="b">
        <f t="shared" ca="1" si="32"/>
        <v>0</v>
      </c>
      <c r="T393" t="b">
        <f t="shared" ca="1" si="35"/>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H393">
        <v>1.5</v>
      </c>
      <c r="AI393">
        <f t="shared" si="36"/>
        <v>0.2</v>
      </c>
    </row>
    <row r="394" spans="1:35"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OFFSET(E394,-$B394+IF($L394,1,0),0)*IF($B394&gt;OFFSET($B394,1,0),ChapterTable!$S$17,1)*
    (VLOOKUP(SUBSTITUTE(SUBSTITUTE(E$1,"standard",""),"|Float","")&amp;IF(OR($L394=TRUE,$A394=0,MOD($A394,ChapterTable!$S$20)&lt;&gt;0),"","보스")&amp;"인게임누적곱배수",ChapterTable!$S:$T,2,0)^C394
    +VLOOKUP(SUBSTITUTE(SUBSTITUTE(E$1,"standard",""),"|Float","")&amp;IF(OR($L394=TRUE,$A394=0,MOD($A394,ChapterTable!$S$20)&lt;&gt;0),"","보스")&amp;"인게임누적합배수",ChapterTable!$S:$T,2,0)*C394)
  )
  )
  )
)</f>
        <v>6150.9375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(VLOOKUP(SUBSTITUTE(SUBSTITUTE(F$1,"standard",""),"|Float","")&amp;IF(OR($L394=TRUE,$A394=0,MOD($A394,ChapterTable!$S$20)&lt;&gt;0),"","보스")&amp;"인게임누적곱배수",ChapterTable!$S:$T,2,0)^D394
    +VLOOKUP(SUBSTITUTE(SUBSTITUTE(F$1,"standard",""),"|Float","")&amp;IF(OR($L394=TRUE,$A394=0,MOD($A394,ChapterTable!$S$20)&lt;&gt;0),"","보스")&amp;"인게임누적합배수",ChapterTable!$S:$T,2,0)*D394)
  )
  )
  )
)</f>
        <v>1665.87890625</v>
      </c>
      <c r="G394" t="s">
        <v>737</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33"/>
        <v>5</v>
      </c>
      <c r="Q394">
        <f t="shared" si="34"/>
        <v>5</v>
      </c>
      <c r="R394" t="b">
        <f t="shared" ca="1" si="32"/>
        <v>0</v>
      </c>
      <c r="T394" t="b">
        <f t="shared" ca="1" si="35"/>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H394">
        <v>1.5</v>
      </c>
      <c r="AI394">
        <f t="shared" si="36"/>
        <v>0.2</v>
      </c>
    </row>
    <row r="395" spans="1:35"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OFFSET(E395,-$B395+IF($L395,1,0),0)*IF($B395&gt;OFFSET($B395,1,0),ChapterTable!$S$17,1)*
    (VLOOKUP(SUBSTITUTE(SUBSTITUTE(E$1,"standard",""),"|Float","")&amp;IF(OR($L395=TRUE,$A395=0,MOD($A395,ChapterTable!$S$20)&lt;&gt;0),"","보스")&amp;"인게임누적곱배수",ChapterTable!$S:$T,2,0)^C395
    +VLOOKUP(SUBSTITUTE(SUBSTITUTE(E$1,"standard",""),"|Float","")&amp;IF(OR($L395=TRUE,$A395=0,MOD($A395,ChapterTable!$S$20)&lt;&gt;0),"","보스")&amp;"인게임누적합배수",ChapterTable!$S:$T,2,0)*C395)
  )
  )
  )
)</f>
        <v>6150.9375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(VLOOKUP(SUBSTITUTE(SUBSTITUTE(F$1,"standard",""),"|Float","")&amp;IF(OR($L395=TRUE,$A395=0,MOD($A395,ChapterTable!$S$20)&lt;&gt;0),"","보스")&amp;"인게임누적곱배수",ChapterTable!$S:$T,2,0)^D395
    +VLOOKUP(SUBSTITUTE(SUBSTITUTE(F$1,"standard",""),"|Float","")&amp;IF(OR($L395=TRUE,$A395=0,MOD($A395,ChapterTable!$S$20)&lt;&gt;0),"","보스")&amp;"인게임누적합배수",ChapterTable!$S:$T,2,0)*D395)
  )
  )
  )
)</f>
        <v>1665.87890625</v>
      </c>
      <c r="G395" t="s">
        <v>737</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33"/>
        <v>95</v>
      </c>
      <c r="Q395">
        <f t="shared" si="34"/>
        <v>95</v>
      </c>
      <c r="R395" t="b">
        <f t="shared" ca="1" si="32"/>
        <v>1</v>
      </c>
      <c r="T395" t="b">
        <f t="shared" ca="1" si="35"/>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H395">
        <v>1.5</v>
      </c>
      <c r="AI395">
        <f t="shared" si="36"/>
        <v>0.2</v>
      </c>
    </row>
    <row r="396" spans="1:35"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OFFSET(E396,-$B396+IF($L396,1,0),0)*IF($B396&gt;OFFSET($B396,1,0),ChapterTable!$S$17,1)*
    (VLOOKUP(SUBSTITUTE(SUBSTITUTE(E$1,"standard",""),"|Float","")&amp;IF(OR($L396=TRUE,$A396=0,MOD($A396,ChapterTable!$S$20)&lt;&gt;0),"","보스")&amp;"인게임누적곱배수",ChapterTable!$S:$T,2,0)^C396
    +VLOOKUP(SUBSTITUTE(SUBSTITUTE(E$1,"standard",""),"|Float","")&amp;IF(OR($L396=TRUE,$A396=0,MOD($A396,ChapterTable!$S$20)&lt;&gt;0),"","보스")&amp;"인게임누적합배수",ChapterTable!$S:$T,2,0)*C396)
  )
  )
  )
)</f>
        <v>7381.125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(VLOOKUP(SUBSTITUTE(SUBSTITUTE(F$1,"standard",""),"|Float","")&amp;IF(OR($L396=TRUE,$A396=0,MOD($A396,ChapterTable!$S$20)&lt;&gt;0),"","보스")&amp;"인게임누적곱배수",ChapterTable!$S:$T,2,0)^D396
    +VLOOKUP(SUBSTITUTE(SUBSTITUTE(F$1,"standard",""),"|Float","")&amp;IF(OR($L396=TRUE,$A396=0,MOD($A396,ChapterTable!$S$20)&lt;&gt;0),"","보스")&amp;"인게임누적합배수",ChapterTable!$S:$T,2,0)*D396)
  )
  )
  )
)</f>
        <v>1665.87890625</v>
      </c>
      <c r="G396" t="s">
        <v>737</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33"/>
        <v>21</v>
      </c>
      <c r="Q396">
        <f t="shared" si="34"/>
        <v>21</v>
      </c>
      <c r="R396" t="b">
        <f t="shared" ca="1" si="32"/>
        <v>0</v>
      </c>
      <c r="T396" t="b">
        <f t="shared" ca="1" si="35"/>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H396">
        <v>1.5</v>
      </c>
      <c r="AI396">
        <f t="shared" si="36"/>
        <v>0.2</v>
      </c>
    </row>
    <row r="397" spans="1:35"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OFFSET(E397,-$B397+IF($L397,1,0),0)*IF($B397&gt;OFFSET($B397,1,0),ChapterTable!$S$17,1)*
    (VLOOKUP(SUBSTITUTE(SUBSTITUTE(E$1,"standard",""),"|Float","")&amp;IF(OR($L397=TRUE,$A397=0,MOD($A397,ChapterTable!$S$20)&lt;&gt;0),"","보스")&amp;"인게임누적곱배수",ChapterTable!$S:$T,2,0)^C397
    +VLOOKUP(SUBSTITUTE(SUBSTITUTE(E$1,"standard",""),"|Float","")&amp;IF(OR($L397=TRUE,$A397=0,MOD($A397,ChapterTable!$S$20)&lt;&gt;0),"","보스")&amp;"인게임누적합배수",ChapterTable!$S:$T,2,0)*C397)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(VLOOKUP(SUBSTITUTE(SUBSTITUTE(F$1,"standard",""),"|Float","")&amp;IF(OR($L397=TRUE,$A397=0,MOD($A397,ChapterTable!$S$20)&lt;&gt;0),"","보스")&amp;"인게임누적곱배수",ChapterTable!$S:$T,2,0)^D397
    +VLOOKUP(SUBSTITUTE(SUBSTITUTE(F$1,"standard",""),"|Float","")&amp;IF(OR($L397=TRUE,$A397=0,MOD($A397,ChapterTable!$S$20)&lt;&gt;0),"","보스")&amp;"인게임누적합배수",ChapterTable!$S:$T,2,0)*D397)
  )
  )
  )
)</f>
        <v>1922.16796875</v>
      </c>
      <c r="G397" t="s">
        <v>737</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33"/>
        <v>0</v>
      </c>
      <c r="Q397">
        <f t="shared" si="34"/>
        <v>0</v>
      </c>
      <c r="R397" t="b">
        <f t="shared" ca="1" si="32"/>
        <v>0</v>
      </c>
      <c r="T397" t="b">
        <f t="shared" ca="1" si="35"/>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H397">
        <v>1.5</v>
      </c>
      <c r="AI397">
        <f t="shared" si="36"/>
        <v>0</v>
      </c>
    </row>
    <row r="398" spans="1:35"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OFFSET(E398,-$B398+IF($L398,1,0),0)*IF($B398&gt;OFFSET($B398,1,0),ChapterTable!$S$17,1)*
    (VLOOKUP(SUBSTITUTE(SUBSTITUTE(E$1,"standard",""),"|Float","")&amp;IF(OR($L398=TRUE,$A398=0,MOD($A398,ChapterTable!$S$20)&lt;&gt;0),"","보스")&amp;"인게임누적곱배수",ChapterTable!$S:$T,2,0)^C398
    +VLOOKUP(SUBSTITUTE(SUBSTITUTE(E$1,"standard",""),"|Float","")&amp;IF(OR($L398=TRUE,$A398=0,MOD($A398,ChapterTable!$S$20)&lt;&gt;0),"","보스")&amp;"인게임누적합배수",ChapterTable!$S:$T,2,0)*C398)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(VLOOKUP(SUBSTITUTE(SUBSTITUTE(F$1,"standard",""),"|Float","")&amp;IF(OR($L398=TRUE,$A398=0,MOD($A398,ChapterTable!$S$20)&lt;&gt;0),"","보스")&amp;"인게임누적곱배수",ChapterTable!$S:$T,2,0)^D398
    +VLOOKUP(SUBSTITUTE(SUBSTITUTE(F$1,"standard",""),"|Float","")&amp;IF(OR($L398=TRUE,$A398=0,MOD($A398,ChapterTable!$S$20)&lt;&gt;0),"","보스")&amp;"인게임누적합배수",ChapterTable!$S:$T,2,0)*D398)
  )
  )
  )
)</f>
        <v>1922.16796875</v>
      </c>
      <c r="G398" t="s">
        <v>737</v>
      </c>
      <c r="H398" t="s">
        <v>254</v>
      </c>
      <c r="I398" t="s">
        <v>143</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255</v>
      </c>
      <c r="L398" t="b">
        <v>0</v>
      </c>
      <c r="M398" t="s">
        <v>24</v>
      </c>
      <c r="N398" t="str">
        <f>IF(ISBLANK(M398),"",IF(ISERROR(VLOOKUP(M398,MapTable!$A:$A,1,0)),"맵없음",""))</f>
        <v/>
      </c>
      <c r="O398">
        <f t="shared" si="33"/>
        <v>1</v>
      </c>
      <c r="Q398">
        <f t="shared" si="34"/>
        <v>1</v>
      </c>
      <c r="R398" t="b">
        <f t="shared" ca="1" si="32"/>
        <v>0</v>
      </c>
      <c r="T398" t="b">
        <f t="shared" ca="1" si="35"/>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H398">
        <v>1.5</v>
      </c>
      <c r="AI398">
        <f t="shared" si="36"/>
        <v>1</v>
      </c>
    </row>
    <row r="399" spans="1:35"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OFFSET(E399,-$B399+IF($L399,1,0),0)*IF($B399&gt;OFFSET($B399,1,0),ChapterTable!$S$17,1)*
    (VLOOKUP(SUBSTITUTE(SUBSTITUTE(E$1,"standard",""),"|Float","")&amp;IF(OR($L399=TRUE,$A399=0,MOD($A399,ChapterTable!$S$20)&lt;&gt;0),"","보스")&amp;"인게임누적곱배수",ChapterTable!$S:$T,2,0)^C399
    +VLOOKUP(SUBSTITUTE(SUBSTITUTE(E$1,"standard",""),"|Float","")&amp;IF(OR($L399=TRUE,$A399=0,MOD($A399,ChapterTable!$S$20)&lt;&gt;0),"","보스")&amp;"인게임누적합배수",ChapterTable!$S:$T,2,0)*C399)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(VLOOKUP(SUBSTITUTE(SUBSTITUTE(F$1,"standard",""),"|Float","")&amp;IF(OR($L399=TRUE,$A399=0,MOD($A399,ChapterTable!$S$20)&lt;&gt;0),"","보스")&amp;"인게임누적곱배수",ChapterTable!$S:$T,2,0)^D399
    +VLOOKUP(SUBSTITUTE(SUBSTITUTE(F$1,"standard",""),"|Float","")&amp;IF(OR($L399=TRUE,$A399=0,MOD($A399,ChapterTable!$S$20)&lt;&gt;0),"","보스")&amp;"인게임누적합배수",ChapterTable!$S:$T,2,0)*D399)
  )
  )
  )
)</f>
        <v>1922.16796875</v>
      </c>
      <c r="G399" t="s">
        <v>737</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33"/>
        <v>1</v>
      </c>
      <c r="Q399">
        <f t="shared" si="34"/>
        <v>1</v>
      </c>
      <c r="R399" t="b">
        <f t="shared" ca="1" si="32"/>
        <v>0</v>
      </c>
      <c r="T399" t="b">
        <f t="shared" ca="1" si="35"/>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H399">
        <v>1.5</v>
      </c>
      <c r="AI399">
        <f t="shared" si="36"/>
        <v>1</v>
      </c>
    </row>
    <row r="400" spans="1:35"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OFFSET(E400,-$B400+IF($L400,1,0),0)*IF($B400&gt;OFFSET($B400,1,0),ChapterTable!$S$17,1)*
    (VLOOKUP(SUBSTITUTE(SUBSTITUTE(E$1,"standard",""),"|Float","")&amp;IF(OR($L400=TRUE,$A400=0,MOD($A400,ChapterTable!$S$20)&lt;&gt;0),"","보스")&amp;"인게임누적곱배수",ChapterTable!$S:$T,2,0)^C400
    +VLOOKUP(SUBSTITUTE(SUBSTITUTE(E$1,"standard",""),"|Float","")&amp;IF(OR($L400=TRUE,$A400=0,MOD($A400,ChapterTable!$S$20)&lt;&gt;0),"","보스")&amp;"인게임누적합배수",ChapterTable!$S:$T,2,0)*C400)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(VLOOKUP(SUBSTITUTE(SUBSTITUTE(F$1,"standard",""),"|Float","")&amp;IF(OR($L400=TRUE,$A400=0,MOD($A400,ChapterTable!$S$20)&lt;&gt;0),"","보스")&amp;"인게임누적곱배수",ChapterTable!$S:$T,2,0)^D400
    +VLOOKUP(SUBSTITUTE(SUBSTITUTE(F$1,"standard",""),"|Float","")&amp;IF(OR($L400=TRUE,$A400=0,MOD($A400,ChapterTable!$S$20)&lt;&gt;0),"","보스")&amp;"인게임누적합배수",ChapterTable!$S:$T,2,0)*D400)
  )
  )
  )
)</f>
        <v>1922.16796875</v>
      </c>
      <c r="G400" t="s">
        <v>737</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33"/>
        <v>1</v>
      </c>
      <c r="Q400">
        <f t="shared" si="34"/>
        <v>1</v>
      </c>
      <c r="R400" t="b">
        <f t="shared" ca="1" si="32"/>
        <v>0</v>
      </c>
      <c r="T400" t="b">
        <f t="shared" ca="1" si="35"/>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H400">
        <v>1.5</v>
      </c>
      <c r="AI400">
        <f t="shared" si="36"/>
        <v>1</v>
      </c>
    </row>
    <row r="401" spans="1:35"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OFFSET(E401,-$B401+IF($L401,1,0),0)*IF($B401&gt;OFFSET($B401,1,0),ChapterTable!$S$17,1)*
    (VLOOKUP(SUBSTITUTE(SUBSTITUTE(E$1,"standard",""),"|Float","")&amp;IF(OR($L401=TRUE,$A401=0,MOD($A401,ChapterTable!$S$20)&lt;&gt;0),"","보스")&amp;"인게임누적곱배수",ChapterTable!$S:$T,2,0)^C401
    +VLOOKUP(SUBSTITUTE(SUBSTITUTE(E$1,"standard",""),"|Float","")&amp;IF(OR($L401=TRUE,$A401=0,MOD($A401,ChapterTable!$S$20)&lt;&gt;0),"","보스")&amp;"인게임누적합배수",ChapterTable!$S:$T,2,0)*C401)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(VLOOKUP(SUBSTITUTE(SUBSTITUTE(F$1,"standard",""),"|Float","")&amp;IF(OR($L401=TRUE,$A401=0,MOD($A401,ChapterTable!$S$20)&lt;&gt;0),"","보스")&amp;"인게임누적곱배수",ChapterTable!$S:$T,2,0)^D401
    +VLOOKUP(SUBSTITUTE(SUBSTITUTE(F$1,"standard",""),"|Float","")&amp;IF(OR($L401=TRUE,$A401=0,MOD($A401,ChapterTable!$S$20)&lt;&gt;0),"","보스")&amp;"인게임누적합배수",ChapterTable!$S:$T,2,0)*D401)
  )
  )
  )
)</f>
        <v>1922.16796875</v>
      </c>
      <c r="G401" t="s">
        <v>737</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33"/>
        <v>1</v>
      </c>
      <c r="Q401">
        <f t="shared" si="34"/>
        <v>1</v>
      </c>
      <c r="R401" t="b">
        <f t="shared" ca="1" si="32"/>
        <v>0</v>
      </c>
      <c r="T401" t="b">
        <f t="shared" ca="1" si="35"/>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H401">
        <v>1.5</v>
      </c>
      <c r="AI401">
        <f t="shared" si="36"/>
        <v>1</v>
      </c>
    </row>
    <row r="402" spans="1:35"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OFFSET(E402,-$B402+IF($L402,1,0),0)*IF($B402&gt;OFFSET($B402,1,0),ChapterTable!$S$17,1)*
    (VLOOKUP(SUBSTITUTE(SUBSTITUTE(E$1,"standard",""),"|Float","")&amp;IF(OR($L402=TRUE,$A402=0,MOD($A402,ChapterTable!$S$20)&lt;&gt;0),"","보스")&amp;"인게임누적곱배수",ChapterTable!$S:$T,2,0)^C402
    +VLOOKUP(SUBSTITUTE(SUBSTITUTE(E$1,"standard",""),"|Float","")&amp;IF(OR($L402=TRUE,$A402=0,MOD($A402,ChapterTable!$S$20)&lt;&gt;0),"","보스")&amp;"인게임누적합배수",ChapterTable!$S:$T,2,0)*C402)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(VLOOKUP(SUBSTITUTE(SUBSTITUTE(F$1,"standard",""),"|Float","")&amp;IF(OR($L402=TRUE,$A402=0,MOD($A402,ChapterTable!$S$20)&lt;&gt;0),"","보스")&amp;"인게임누적곱배수",ChapterTable!$S:$T,2,0)^D402
    +VLOOKUP(SUBSTITUTE(SUBSTITUTE(F$1,"standard",""),"|Float","")&amp;IF(OR($L402=TRUE,$A402=0,MOD($A402,ChapterTable!$S$20)&lt;&gt;0),"","보스")&amp;"인게임누적합배수",ChapterTable!$S:$T,2,0)*D402)
  )
  )
  )
)</f>
        <v>1922.16796875</v>
      </c>
      <c r="G402" t="s">
        <v>737</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33"/>
        <v>11</v>
      </c>
      <c r="Q402">
        <f t="shared" si="34"/>
        <v>11</v>
      </c>
      <c r="R402" t="b">
        <f t="shared" ca="1" si="32"/>
        <v>0</v>
      </c>
      <c r="T402" t="b">
        <f t="shared" ca="1" si="35"/>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H402">
        <v>1.5</v>
      </c>
      <c r="AI402">
        <f t="shared" si="36"/>
        <v>1</v>
      </c>
    </row>
    <row r="403" spans="1:35"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OFFSET(E403,-$B403+IF($L403,1,0),0)*IF($B403&gt;OFFSET($B403,1,0),ChapterTable!$S$17,1)*
    (VLOOKUP(SUBSTITUTE(SUBSTITUTE(E$1,"standard",""),"|Float","")&amp;IF(OR($L403=TRUE,$A403=0,MOD($A403,ChapterTable!$S$20)&lt;&gt;0),"","보스")&amp;"인게임누적곱배수",ChapterTable!$S:$T,2,0)^C403
    +VLOOKUP(SUBSTITUTE(SUBSTITUTE(E$1,"standard",""),"|Float","")&amp;IF(OR($L403=TRUE,$A403=0,MOD($A403,ChapterTable!$S$20)&lt;&gt;0),"","보스")&amp;"인게임누적합배수",ChapterTable!$S:$T,2,0)*C403)
  )
  )
  )
)</f>
        <v>5535.84375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(VLOOKUP(SUBSTITUTE(SUBSTITUTE(F$1,"standard",""),"|Float","")&amp;IF(OR($L403=TRUE,$A403=0,MOD($A403,ChapterTable!$S$20)&lt;&gt;0),"","보스")&amp;"인게임누적곱배수",ChapterTable!$S:$T,2,0)^D403
    +VLOOKUP(SUBSTITUTE(SUBSTITUTE(F$1,"standard",""),"|Float","")&amp;IF(OR($L403=TRUE,$A403=0,MOD($A403,ChapterTable!$S$20)&lt;&gt;0),"","보스")&amp;"인게임누적합배수",ChapterTable!$S:$T,2,0)*D403)
  )
  )
  )
)</f>
        <v>1922.16796875</v>
      </c>
      <c r="G403" t="s">
        <v>737</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33"/>
        <v>1</v>
      </c>
      <c r="Q403">
        <f t="shared" si="34"/>
        <v>1</v>
      </c>
      <c r="R403" t="b">
        <f t="shared" ca="1" si="32"/>
        <v>0</v>
      </c>
      <c r="T403" t="b">
        <f t="shared" ca="1" si="35"/>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H403">
        <v>1.5</v>
      </c>
      <c r="AI403">
        <f t="shared" si="36"/>
        <v>1</v>
      </c>
    </row>
    <row r="404" spans="1:35"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OFFSET(E404,-$B404+IF($L404,1,0),0)*IF($B404&gt;OFFSET($B404,1,0),ChapterTable!$S$17,1)*
    (VLOOKUP(SUBSTITUTE(SUBSTITUTE(E$1,"standard",""),"|Float","")&amp;IF(OR($L404=TRUE,$A404=0,MOD($A404,ChapterTable!$S$20)&lt;&gt;0),"","보스")&amp;"인게임누적곱배수",ChapterTable!$S:$T,2,0)^C404
    +VLOOKUP(SUBSTITUTE(SUBSTITUTE(E$1,"standard",""),"|Float","")&amp;IF(OR($L404=TRUE,$A404=0,MOD($A404,ChapterTable!$S$20)&lt;&gt;0),"","보스")&amp;"인게임누적합배수",ChapterTable!$S:$T,2,0)*C404)
  )
  )
  )
)</f>
        <v>5535.84375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(VLOOKUP(SUBSTITUTE(SUBSTITUTE(F$1,"standard",""),"|Float","")&amp;IF(OR($L404=TRUE,$A404=0,MOD($A404,ChapterTable!$S$20)&lt;&gt;0),"","보스")&amp;"인게임누적곱배수",ChapterTable!$S:$T,2,0)^D404
    +VLOOKUP(SUBSTITUTE(SUBSTITUTE(F$1,"standard",""),"|Float","")&amp;IF(OR($L404=TRUE,$A404=0,MOD($A404,ChapterTable!$S$20)&lt;&gt;0),"","보스")&amp;"인게임누적합배수",ChapterTable!$S:$T,2,0)*D404)
  )
  )
  )
)</f>
        <v>1922.16796875</v>
      </c>
      <c r="G404" t="s">
        <v>737</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33"/>
        <v>1</v>
      </c>
      <c r="Q404">
        <f t="shared" si="34"/>
        <v>1</v>
      </c>
      <c r="R404" t="b">
        <f t="shared" ca="1" si="32"/>
        <v>0</v>
      </c>
      <c r="T404" t="b">
        <f t="shared" ca="1" si="35"/>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H404">
        <v>1.5</v>
      </c>
      <c r="AI404">
        <f t="shared" si="36"/>
        <v>1</v>
      </c>
    </row>
    <row r="405" spans="1:35"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OFFSET(E405,-$B405+IF($L405,1,0),0)*IF($B405&gt;OFFSET($B405,1,0),ChapterTable!$S$17,1)*
    (VLOOKUP(SUBSTITUTE(SUBSTITUTE(E$1,"standard",""),"|Float","")&amp;IF(OR($L405=TRUE,$A405=0,MOD($A405,ChapterTable!$S$20)&lt;&gt;0),"","보스")&amp;"인게임누적곱배수",ChapterTable!$S:$T,2,0)^C405
    +VLOOKUP(SUBSTITUTE(SUBSTITUTE(E$1,"standard",""),"|Float","")&amp;IF(OR($L405=TRUE,$A405=0,MOD($A405,ChapterTable!$S$20)&lt;&gt;0),"","보스")&amp;"인게임누적합배수",ChapterTable!$S:$T,2,0)*C405)
  )
  )
  )
)</f>
        <v>5535.84375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(VLOOKUP(SUBSTITUTE(SUBSTITUTE(F$1,"standard",""),"|Float","")&amp;IF(OR($L405=TRUE,$A405=0,MOD($A405,ChapterTable!$S$20)&lt;&gt;0),"","보스")&amp;"인게임누적곱배수",ChapterTable!$S:$T,2,0)^D405
    +VLOOKUP(SUBSTITUTE(SUBSTITUTE(F$1,"standard",""),"|Float","")&amp;IF(OR($L405=TRUE,$A405=0,MOD($A405,ChapterTable!$S$20)&lt;&gt;0),"","보스")&amp;"인게임누적합배수",ChapterTable!$S:$T,2,0)*D405)
  )
  )
  )
)</f>
        <v>1922.16796875</v>
      </c>
      <c r="G405" t="s">
        <v>737</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33"/>
        <v>1</v>
      </c>
      <c r="Q405">
        <f t="shared" si="34"/>
        <v>1</v>
      </c>
      <c r="R405" t="b">
        <f t="shared" ca="1" si="32"/>
        <v>0</v>
      </c>
      <c r="T405" t="b">
        <f t="shared" ca="1" si="35"/>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H405">
        <v>1.5</v>
      </c>
      <c r="AI405">
        <f t="shared" si="36"/>
        <v>1</v>
      </c>
    </row>
    <row r="406" spans="1:35"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OFFSET(E406,-$B406+IF($L406,1,0),0)*IF($B406&gt;OFFSET($B406,1,0),ChapterTable!$S$17,1)*
    (VLOOKUP(SUBSTITUTE(SUBSTITUTE(E$1,"standard",""),"|Float","")&amp;IF(OR($L406=TRUE,$A406=0,MOD($A406,ChapterTable!$S$20)&lt;&gt;0),"","보스")&amp;"인게임누적곱배수",ChapterTable!$S:$T,2,0)^C406
    +VLOOKUP(SUBSTITUTE(SUBSTITUTE(E$1,"standard",""),"|Float","")&amp;IF(OR($L406=TRUE,$A406=0,MOD($A406,ChapterTable!$S$20)&lt;&gt;0),"","보스")&amp;"인게임누적합배수",ChapterTable!$S:$T,2,0)*C406)
  )
  )
  )
)</f>
        <v>5535.84375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(VLOOKUP(SUBSTITUTE(SUBSTITUTE(F$1,"standard",""),"|Float","")&amp;IF(OR($L406=TRUE,$A406=0,MOD($A406,ChapterTable!$S$20)&lt;&gt;0),"","보스")&amp;"인게임누적곱배수",ChapterTable!$S:$T,2,0)^D406
    +VLOOKUP(SUBSTITUTE(SUBSTITUTE(F$1,"standard",""),"|Float","")&amp;IF(OR($L406=TRUE,$A406=0,MOD($A406,ChapterTable!$S$20)&lt;&gt;0),"","보스")&amp;"인게임누적합배수",ChapterTable!$S:$T,2,0)*D406)
  )
  )
  )
)</f>
        <v>1922.16796875</v>
      </c>
      <c r="G406" t="s">
        <v>737</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33"/>
        <v>91</v>
      </c>
      <c r="Q406">
        <f t="shared" si="34"/>
        <v>91</v>
      </c>
      <c r="R406" t="b">
        <f t="shared" ca="1" si="32"/>
        <v>1</v>
      </c>
      <c r="T406" t="b">
        <f t="shared" ca="1" si="35"/>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H406">
        <v>1.5</v>
      </c>
      <c r="AI406">
        <f t="shared" si="36"/>
        <v>1</v>
      </c>
    </row>
    <row r="407" spans="1:35"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OFFSET(E407,-$B407+IF($L407,1,0),0)*IF($B407&gt;OFFSET($B407,1,0),ChapterTable!$S$17,1)*
    (VLOOKUP(SUBSTITUTE(SUBSTITUTE(E$1,"standard",""),"|Float","")&amp;IF(OR($L407=TRUE,$A407=0,MOD($A407,ChapterTable!$S$20)&lt;&gt;0),"","보스")&amp;"인게임누적곱배수",ChapterTable!$S:$T,2,0)^C407
    +VLOOKUP(SUBSTITUTE(SUBSTITUTE(E$1,"standard",""),"|Float","")&amp;IF(OR($L407=TRUE,$A407=0,MOD($A407,ChapterTable!$S$20)&lt;&gt;0),"","보스")&amp;"인게임누적합배수",ChapterTable!$S:$T,2,0)*C407)
  )
  )
  )
)</f>
        <v>5535.84375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(VLOOKUP(SUBSTITUTE(SUBSTITUTE(F$1,"standard",""),"|Float","")&amp;IF(OR($L407=TRUE,$A407=0,MOD($A407,ChapterTable!$S$20)&lt;&gt;0),"","보스")&amp;"인게임누적곱배수",ChapterTable!$S:$T,2,0)^D407
    +VLOOKUP(SUBSTITUTE(SUBSTITUTE(F$1,"standard",""),"|Float","")&amp;IF(OR($L407=TRUE,$A407=0,MOD($A407,ChapterTable!$S$20)&lt;&gt;0),"","보스")&amp;"인게임누적합배수",ChapterTable!$S:$T,2,0)*D407)
  )
  )
  )
)</f>
        <v>1922.16796875</v>
      </c>
      <c r="G407" t="s">
        <v>737</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33"/>
        <v>21</v>
      </c>
      <c r="Q407">
        <f t="shared" si="34"/>
        <v>21</v>
      </c>
      <c r="R407" t="b">
        <f t="shared" ca="1" si="32"/>
        <v>0</v>
      </c>
      <c r="T407" t="b">
        <f t="shared" ca="1" si="35"/>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H407">
        <v>1.5</v>
      </c>
      <c r="AI407">
        <f t="shared" si="36"/>
        <v>1</v>
      </c>
    </row>
    <row r="408" spans="1:35"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OFFSET(E408,-$B408+IF($L408,1,0),0)*IF($B408&gt;OFFSET($B408,1,0),ChapterTable!$S$17,1)*
    (VLOOKUP(SUBSTITUTE(SUBSTITUTE(E$1,"standard",""),"|Float","")&amp;IF(OR($L408=TRUE,$A408=0,MOD($A408,ChapterTable!$S$20)&lt;&gt;0),"","보스")&amp;"인게임누적곱배수",ChapterTable!$S:$T,2,0)^C408
    +VLOOKUP(SUBSTITUTE(SUBSTITUTE(E$1,"standard",""),"|Float","")&amp;IF(OR($L408=TRUE,$A408=0,MOD($A408,ChapterTable!$S$20)&lt;&gt;0),"","보스")&amp;"인게임누적합배수",ChapterTable!$S:$T,2,0)*C408)
  )
  )
  )
)</f>
        <v>5535.84375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(VLOOKUP(SUBSTITUTE(SUBSTITUTE(F$1,"standard",""),"|Float","")&amp;IF(OR($L408=TRUE,$A408=0,MOD($A408,ChapterTable!$S$20)&lt;&gt;0),"","보스")&amp;"인게임누적곱배수",ChapterTable!$S:$T,2,0)^D408
    +VLOOKUP(SUBSTITUTE(SUBSTITUTE(F$1,"standard",""),"|Float","")&amp;IF(OR($L408=TRUE,$A408=0,MOD($A408,ChapterTable!$S$20)&lt;&gt;0),"","보스")&amp;"인게임누적합배수",ChapterTable!$S:$T,2,0)*D408)
  )
  )
  )
)</f>
        <v>2066.33056640625</v>
      </c>
      <c r="G408" t="s">
        <v>737</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33"/>
        <v>2</v>
      </c>
      <c r="Q408">
        <f t="shared" si="34"/>
        <v>2</v>
      </c>
      <c r="R408" t="b">
        <f t="shared" ca="1" si="32"/>
        <v>0</v>
      </c>
      <c r="T408" t="b">
        <f t="shared" ca="1" si="35"/>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H408">
        <v>1.5</v>
      </c>
      <c r="AI408">
        <f t="shared" si="36"/>
        <v>0.5</v>
      </c>
    </row>
    <row r="409" spans="1:35"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OFFSET(E409,-$B409+IF($L409,1,0),0)*IF($B409&gt;OFFSET($B409,1,0),ChapterTable!$S$17,1)*
    (VLOOKUP(SUBSTITUTE(SUBSTITUTE(E$1,"standard",""),"|Float","")&amp;IF(OR($L409=TRUE,$A409=0,MOD($A409,ChapterTable!$S$20)&lt;&gt;0),"","보스")&amp;"인게임누적곱배수",ChapterTable!$S:$T,2,0)^C409
    +VLOOKUP(SUBSTITUTE(SUBSTITUTE(E$1,"standard",""),"|Float","")&amp;IF(OR($L409=TRUE,$A409=0,MOD($A409,ChapterTable!$S$20)&lt;&gt;0),"","보스")&amp;"인게임누적합배수",ChapterTable!$S:$T,2,0)*C409)
  )
  )
  )
)</f>
        <v>5535.84375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(VLOOKUP(SUBSTITUTE(SUBSTITUTE(F$1,"standard",""),"|Float","")&amp;IF(OR($L409=TRUE,$A409=0,MOD($A409,ChapterTable!$S$20)&lt;&gt;0),"","보스")&amp;"인게임누적곱배수",ChapterTable!$S:$T,2,0)^D409
    +VLOOKUP(SUBSTITUTE(SUBSTITUTE(F$1,"standard",""),"|Float","")&amp;IF(OR($L409=TRUE,$A409=0,MOD($A409,ChapterTable!$S$20)&lt;&gt;0),"","보스")&amp;"인게임누적합배수",ChapterTable!$S:$T,2,0)*D409)
  )
  )
  )
)</f>
        <v>2066.33056640625</v>
      </c>
      <c r="G409" t="s">
        <v>737</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33"/>
        <v>2</v>
      </c>
      <c r="Q409">
        <f t="shared" si="34"/>
        <v>2</v>
      </c>
      <c r="R409" t="b">
        <f t="shared" ca="1" si="32"/>
        <v>0</v>
      </c>
      <c r="T409" t="b">
        <f t="shared" ca="1" si="35"/>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H409">
        <v>1.5</v>
      </c>
      <c r="AI409">
        <f t="shared" si="36"/>
        <v>0.5</v>
      </c>
    </row>
    <row r="410" spans="1:35"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OFFSET(E410,-$B410+IF($L410,1,0),0)*IF($B410&gt;OFFSET($B410,1,0),ChapterTable!$S$17,1)*
    (VLOOKUP(SUBSTITUTE(SUBSTITUTE(E$1,"standard",""),"|Float","")&amp;IF(OR($L410=TRUE,$A410=0,MOD($A410,ChapterTable!$S$20)&lt;&gt;0),"","보스")&amp;"인게임누적곱배수",ChapterTable!$S:$T,2,0)^C410
    +VLOOKUP(SUBSTITUTE(SUBSTITUTE(E$1,"standard",""),"|Float","")&amp;IF(OR($L410=TRUE,$A410=0,MOD($A410,ChapterTable!$S$20)&lt;&gt;0),"","보스")&amp;"인게임누적합배수",ChapterTable!$S:$T,2,0)*C410)
  )
  )
  )
)</f>
        <v>5535.84375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(VLOOKUP(SUBSTITUTE(SUBSTITUTE(F$1,"standard",""),"|Float","")&amp;IF(OR($L410=TRUE,$A410=0,MOD($A410,ChapterTable!$S$20)&lt;&gt;0),"","보스")&amp;"인게임누적곱배수",ChapterTable!$S:$T,2,0)^D410
    +VLOOKUP(SUBSTITUTE(SUBSTITUTE(F$1,"standard",""),"|Float","")&amp;IF(OR($L410=TRUE,$A410=0,MOD($A410,ChapterTable!$S$20)&lt;&gt;0),"","보스")&amp;"인게임누적합배수",ChapterTable!$S:$T,2,0)*D410)
  )
  )
  )
)</f>
        <v>2066.33056640625</v>
      </c>
      <c r="G410" t="s">
        <v>737</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33"/>
        <v>2</v>
      </c>
      <c r="Q410">
        <f t="shared" si="34"/>
        <v>2</v>
      </c>
      <c r="R410" t="b">
        <f t="shared" ca="1" si="32"/>
        <v>0</v>
      </c>
      <c r="T410" t="b">
        <f t="shared" ca="1" si="35"/>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H410">
        <v>1.5</v>
      </c>
      <c r="AI410">
        <f t="shared" si="36"/>
        <v>0.5</v>
      </c>
    </row>
    <row r="411" spans="1:35"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OFFSET(E411,-$B411+IF($L411,1,0),0)*IF($B411&gt;OFFSET($B411,1,0),ChapterTable!$S$17,1)*
    (VLOOKUP(SUBSTITUTE(SUBSTITUTE(E$1,"standard",""),"|Float","")&amp;IF(OR($L411=TRUE,$A411=0,MOD($A411,ChapterTable!$S$20)&lt;&gt;0),"","보스")&amp;"인게임누적곱배수",ChapterTable!$S:$T,2,0)^C411
    +VLOOKUP(SUBSTITUTE(SUBSTITUTE(E$1,"standard",""),"|Float","")&amp;IF(OR($L411=TRUE,$A411=0,MOD($A411,ChapterTable!$S$20)&lt;&gt;0),"","보스")&amp;"인게임누적합배수",ChapterTable!$S:$T,2,0)*C411)
  )
  )
  )
)</f>
        <v>5535.84375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(VLOOKUP(SUBSTITUTE(SUBSTITUTE(F$1,"standard",""),"|Float","")&amp;IF(OR($L411=TRUE,$A411=0,MOD($A411,ChapterTable!$S$20)&lt;&gt;0),"","보스")&amp;"인게임누적곱배수",ChapterTable!$S:$T,2,0)^D411
    +VLOOKUP(SUBSTITUTE(SUBSTITUTE(F$1,"standard",""),"|Float","")&amp;IF(OR($L411=TRUE,$A411=0,MOD($A411,ChapterTable!$S$20)&lt;&gt;0),"","보스")&amp;"인게임누적합배수",ChapterTable!$S:$T,2,0)*D411)
  )
  )
  )
)</f>
        <v>2066.33056640625</v>
      </c>
      <c r="G411" t="s">
        <v>737</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33"/>
        <v>2</v>
      </c>
      <c r="Q411">
        <f t="shared" si="34"/>
        <v>2</v>
      </c>
      <c r="R411" t="b">
        <f t="shared" ca="1" si="32"/>
        <v>0</v>
      </c>
      <c r="T411" t="b">
        <f t="shared" ca="1" si="35"/>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H411">
        <v>1.5</v>
      </c>
      <c r="AI411">
        <f t="shared" si="36"/>
        <v>0.5</v>
      </c>
    </row>
    <row r="412" spans="1:35"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OFFSET(E412,-$B412+IF($L412,1,0),0)*IF($B412&gt;OFFSET($B412,1,0),ChapterTable!$S$17,1)*
    (VLOOKUP(SUBSTITUTE(SUBSTITUTE(E$1,"standard",""),"|Float","")&amp;IF(OR($L412=TRUE,$A412=0,MOD($A412,ChapterTable!$S$20)&lt;&gt;0),"","보스")&amp;"인게임누적곱배수",ChapterTable!$S:$T,2,0)^C412
    +VLOOKUP(SUBSTITUTE(SUBSTITUTE(E$1,"standard",""),"|Float","")&amp;IF(OR($L412=TRUE,$A412=0,MOD($A412,ChapterTable!$S$20)&lt;&gt;0),"","보스")&amp;"인게임누적합배수",ChapterTable!$S:$T,2,0)*C412)
  )
  )
  )
)</f>
        <v>5535.84375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(VLOOKUP(SUBSTITUTE(SUBSTITUTE(F$1,"standard",""),"|Float","")&amp;IF(OR($L412=TRUE,$A412=0,MOD($A412,ChapterTable!$S$20)&lt;&gt;0),"","보스")&amp;"인게임누적곱배수",ChapterTable!$S:$T,2,0)^D412
    +VLOOKUP(SUBSTITUTE(SUBSTITUTE(F$1,"standard",""),"|Float","")&amp;IF(OR($L412=TRUE,$A412=0,MOD($A412,ChapterTable!$S$20)&lt;&gt;0),"","보스")&amp;"인게임누적합배수",ChapterTable!$S:$T,2,0)*D412)
  )
  )
  )
)</f>
        <v>2066.33056640625</v>
      </c>
      <c r="G412" t="s">
        <v>737</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33"/>
        <v>11</v>
      </c>
      <c r="Q412">
        <f t="shared" si="34"/>
        <v>11</v>
      </c>
      <c r="R412" t="b">
        <f t="shared" ca="1" si="32"/>
        <v>0</v>
      </c>
      <c r="T412" t="b">
        <f t="shared" ca="1" si="35"/>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H412">
        <v>1.5</v>
      </c>
      <c r="AI412">
        <f t="shared" si="36"/>
        <v>0.5</v>
      </c>
    </row>
    <row r="413" spans="1:35"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OFFSET(E413,-$B413+IF($L413,1,0),0)*IF($B413&gt;OFFSET($B413,1,0),ChapterTable!$S$17,1)*
    (VLOOKUP(SUBSTITUTE(SUBSTITUTE(E$1,"standard",""),"|Float","")&amp;IF(OR($L413=TRUE,$A413=0,MOD($A413,ChapterTable!$S$20)&lt;&gt;0),"","보스")&amp;"인게임누적곱배수",ChapterTable!$S:$T,2,0)^C413
    +VLOOKUP(SUBSTITUTE(SUBSTITUTE(E$1,"standard",""),"|Float","")&amp;IF(OR($L413=TRUE,$A413=0,MOD($A413,ChapterTable!$S$20)&lt;&gt;0),"","보스")&amp;"인게임누적합배수",ChapterTable!$S:$T,2,0)*C413)
  )
  )
  )
)</f>
        <v>6458.484375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(VLOOKUP(SUBSTITUTE(SUBSTITUTE(F$1,"standard",""),"|Float","")&amp;IF(OR($L413=TRUE,$A413=0,MOD($A413,ChapterTable!$S$20)&lt;&gt;0),"","보스")&amp;"인게임누적곱배수",ChapterTable!$S:$T,2,0)^D413
    +VLOOKUP(SUBSTITUTE(SUBSTITUTE(F$1,"standard",""),"|Float","")&amp;IF(OR($L413=TRUE,$A413=0,MOD($A413,ChapterTable!$S$20)&lt;&gt;0),"","보스")&amp;"인게임누적합배수",ChapterTable!$S:$T,2,0)*D413)
  )
  )
  )
)</f>
        <v>2066.33056640625</v>
      </c>
      <c r="G413" t="s">
        <v>737</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33"/>
        <v>2</v>
      </c>
      <c r="Q413">
        <f t="shared" si="34"/>
        <v>2</v>
      </c>
      <c r="R413" t="b">
        <f t="shared" ca="1" si="32"/>
        <v>0</v>
      </c>
      <c r="T413" t="b">
        <f t="shared" ca="1" si="35"/>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H413">
        <v>1.5</v>
      </c>
      <c r="AI413">
        <f t="shared" si="36"/>
        <v>0.5</v>
      </c>
    </row>
    <row r="414" spans="1:35"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OFFSET(E414,-$B414+IF($L414,1,0),0)*IF($B414&gt;OFFSET($B414,1,0),ChapterTable!$S$17,1)*
    (VLOOKUP(SUBSTITUTE(SUBSTITUTE(E$1,"standard",""),"|Float","")&amp;IF(OR($L414=TRUE,$A414=0,MOD($A414,ChapterTable!$S$20)&lt;&gt;0),"","보스")&amp;"인게임누적곱배수",ChapterTable!$S:$T,2,0)^C414
    +VLOOKUP(SUBSTITUTE(SUBSTITUTE(E$1,"standard",""),"|Float","")&amp;IF(OR($L414=TRUE,$A414=0,MOD($A414,ChapterTable!$S$20)&lt;&gt;0),"","보스")&amp;"인게임누적합배수",ChapterTable!$S:$T,2,0)*C414)
  )
  )
  )
)</f>
        <v>6458.484375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(VLOOKUP(SUBSTITUTE(SUBSTITUTE(F$1,"standard",""),"|Float","")&amp;IF(OR($L414=TRUE,$A414=0,MOD($A414,ChapterTable!$S$20)&lt;&gt;0),"","보스")&amp;"인게임누적곱배수",ChapterTable!$S:$T,2,0)^D414
    +VLOOKUP(SUBSTITUTE(SUBSTITUTE(F$1,"standard",""),"|Float","")&amp;IF(OR($L414=TRUE,$A414=0,MOD($A414,ChapterTable!$S$20)&lt;&gt;0),"","보스")&amp;"인게임누적합배수",ChapterTable!$S:$T,2,0)*D414)
  )
  )
  )
)</f>
        <v>2066.33056640625</v>
      </c>
      <c r="G414" t="s">
        <v>737</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33"/>
        <v>2</v>
      </c>
      <c r="Q414">
        <f t="shared" si="34"/>
        <v>2</v>
      </c>
      <c r="R414" t="b">
        <f t="shared" ca="1" si="32"/>
        <v>0</v>
      </c>
      <c r="T414" t="b">
        <f t="shared" ca="1" si="35"/>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H414">
        <v>1.5</v>
      </c>
      <c r="AI414">
        <f t="shared" si="36"/>
        <v>0.5</v>
      </c>
    </row>
    <row r="415" spans="1:35"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OFFSET(E415,-$B415+IF($L415,1,0),0)*IF($B415&gt;OFFSET($B415,1,0),ChapterTable!$S$17,1)*
    (VLOOKUP(SUBSTITUTE(SUBSTITUTE(E$1,"standard",""),"|Float","")&amp;IF(OR($L415=TRUE,$A415=0,MOD($A415,ChapterTable!$S$20)&lt;&gt;0),"","보스")&amp;"인게임누적곱배수",ChapterTable!$S:$T,2,0)^C415
    +VLOOKUP(SUBSTITUTE(SUBSTITUTE(E$1,"standard",""),"|Float","")&amp;IF(OR($L415=TRUE,$A415=0,MOD($A415,ChapterTable!$S$20)&lt;&gt;0),"","보스")&amp;"인게임누적합배수",ChapterTable!$S:$T,2,0)*C415)
  )
  )
  )
)</f>
        <v>6458.484375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(VLOOKUP(SUBSTITUTE(SUBSTITUTE(F$1,"standard",""),"|Float","")&amp;IF(OR($L415=TRUE,$A415=0,MOD($A415,ChapterTable!$S$20)&lt;&gt;0),"","보스")&amp;"인게임누적곱배수",ChapterTable!$S:$T,2,0)^D415
    +VLOOKUP(SUBSTITUTE(SUBSTITUTE(F$1,"standard",""),"|Float","")&amp;IF(OR($L415=TRUE,$A415=0,MOD($A415,ChapterTable!$S$20)&lt;&gt;0),"","보스")&amp;"인게임누적합배수",ChapterTable!$S:$T,2,0)*D415)
  )
  )
  )
)</f>
        <v>2066.33056640625</v>
      </c>
      <c r="G415" t="s">
        <v>737</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33"/>
        <v>2</v>
      </c>
      <c r="Q415">
        <f t="shared" si="34"/>
        <v>2</v>
      </c>
      <c r="R415" t="b">
        <f t="shared" ca="1" si="32"/>
        <v>0</v>
      </c>
      <c r="T415" t="b">
        <f t="shared" ca="1" si="35"/>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H415">
        <v>1.5</v>
      </c>
      <c r="AI415">
        <f t="shared" si="36"/>
        <v>0.5</v>
      </c>
    </row>
    <row r="416" spans="1:35"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OFFSET(E416,-$B416+IF($L416,1,0),0)*IF($B416&gt;OFFSET($B416,1,0),ChapterTable!$S$17,1)*
    (VLOOKUP(SUBSTITUTE(SUBSTITUTE(E$1,"standard",""),"|Float","")&amp;IF(OR($L416=TRUE,$A416=0,MOD($A416,ChapterTable!$S$20)&lt;&gt;0),"","보스")&amp;"인게임누적곱배수",ChapterTable!$S:$T,2,0)^C416
    +VLOOKUP(SUBSTITUTE(SUBSTITUTE(E$1,"standard",""),"|Float","")&amp;IF(OR($L416=TRUE,$A416=0,MOD($A416,ChapterTable!$S$20)&lt;&gt;0),"","보스")&amp;"인게임누적합배수",ChapterTable!$S:$T,2,0)*C416)
  )
  )
  )
)</f>
        <v>6458.484375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(VLOOKUP(SUBSTITUTE(SUBSTITUTE(F$1,"standard",""),"|Float","")&amp;IF(OR($L416=TRUE,$A416=0,MOD($A416,ChapterTable!$S$20)&lt;&gt;0),"","보스")&amp;"인게임누적곱배수",ChapterTable!$S:$T,2,0)^D416
    +VLOOKUP(SUBSTITUTE(SUBSTITUTE(F$1,"standard",""),"|Float","")&amp;IF(OR($L416=TRUE,$A416=0,MOD($A416,ChapterTable!$S$20)&lt;&gt;0),"","보스")&amp;"인게임누적합배수",ChapterTable!$S:$T,2,0)*D416)
  )
  )
  )
)</f>
        <v>2066.33056640625</v>
      </c>
      <c r="G416" t="s">
        <v>737</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33"/>
        <v>92</v>
      </c>
      <c r="Q416">
        <f t="shared" si="34"/>
        <v>92</v>
      </c>
      <c r="R416" t="b">
        <f t="shared" ca="1" si="32"/>
        <v>1</v>
      </c>
      <c r="T416" t="b">
        <f t="shared" ca="1" si="35"/>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H416">
        <v>1.5</v>
      </c>
      <c r="AI416">
        <f t="shared" si="36"/>
        <v>0.5</v>
      </c>
    </row>
    <row r="417" spans="1:35"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OFFSET(E417,-$B417+IF($L417,1,0),0)*IF($B417&gt;OFFSET($B417,1,0),ChapterTable!$S$17,1)*
    (VLOOKUP(SUBSTITUTE(SUBSTITUTE(E$1,"standard",""),"|Float","")&amp;IF(OR($L417=TRUE,$A417=0,MOD($A417,ChapterTable!$S$20)&lt;&gt;0),"","보스")&amp;"인게임누적곱배수",ChapterTable!$S:$T,2,0)^C417
    +VLOOKUP(SUBSTITUTE(SUBSTITUTE(E$1,"standard",""),"|Float","")&amp;IF(OR($L417=TRUE,$A417=0,MOD($A417,ChapterTable!$S$20)&lt;&gt;0),"","보스")&amp;"인게임누적합배수",ChapterTable!$S:$T,2,0)*C417)
  )
  )
  )
)</f>
        <v>6458.484375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(VLOOKUP(SUBSTITUTE(SUBSTITUTE(F$1,"standard",""),"|Float","")&amp;IF(OR($L417=TRUE,$A417=0,MOD($A417,ChapterTable!$S$20)&lt;&gt;0),"","보스")&amp;"인게임누적곱배수",ChapterTable!$S:$T,2,0)^D417
    +VLOOKUP(SUBSTITUTE(SUBSTITUTE(F$1,"standard",""),"|Float","")&amp;IF(OR($L417=TRUE,$A417=0,MOD($A417,ChapterTable!$S$20)&lt;&gt;0),"","보스")&amp;"인게임누적합배수",ChapterTable!$S:$T,2,0)*D417)
  )
  )
  )
)</f>
        <v>2066.33056640625</v>
      </c>
      <c r="G417" t="s">
        <v>737</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33"/>
        <v>21</v>
      </c>
      <c r="Q417">
        <f t="shared" si="34"/>
        <v>21</v>
      </c>
      <c r="R417" t="b">
        <f t="shared" ca="1" si="32"/>
        <v>0</v>
      </c>
      <c r="T417" t="b">
        <f t="shared" ca="1" si="35"/>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H417">
        <v>1.5</v>
      </c>
      <c r="AI417">
        <f t="shared" si="36"/>
        <v>0.5</v>
      </c>
    </row>
    <row r="418" spans="1:35"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OFFSET(E418,-$B418+IF($L418,1,0),0)*IF($B418&gt;OFFSET($B418,1,0),ChapterTable!$S$17,1)*
    (VLOOKUP(SUBSTITUTE(SUBSTITUTE(E$1,"standard",""),"|Float","")&amp;IF(OR($L418=TRUE,$A418=0,MOD($A418,ChapterTable!$S$20)&lt;&gt;0),"","보스")&amp;"인게임누적곱배수",ChapterTable!$S:$T,2,0)^C418
    +VLOOKUP(SUBSTITUTE(SUBSTITUTE(E$1,"standard",""),"|Float","")&amp;IF(OR($L418=TRUE,$A418=0,MOD($A418,ChapterTable!$S$20)&lt;&gt;0),"","보스")&amp;"인게임누적합배수",ChapterTable!$S:$T,2,0)*C418)
  )
  )
  )
)</f>
        <v>6458.484375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(VLOOKUP(SUBSTITUTE(SUBSTITUTE(F$1,"standard",""),"|Float","")&amp;IF(OR($L418=TRUE,$A418=0,MOD($A418,ChapterTable!$S$20)&lt;&gt;0),"","보스")&amp;"인게임누적곱배수",ChapterTable!$S:$T,2,0)^D418
    +VLOOKUP(SUBSTITUTE(SUBSTITUTE(F$1,"standard",""),"|Float","")&amp;IF(OR($L418=TRUE,$A418=0,MOD($A418,ChapterTable!$S$20)&lt;&gt;0),"","보스")&amp;"인게임누적합배수",ChapterTable!$S:$T,2,0)*D418)
  )
  )
  )
)</f>
        <v>2210.4931640625</v>
      </c>
      <c r="G418" t="s">
        <v>737</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33"/>
        <v>3</v>
      </c>
      <c r="Q418">
        <f t="shared" si="34"/>
        <v>3</v>
      </c>
      <c r="R418" t="b">
        <f t="shared" ca="1" si="32"/>
        <v>0</v>
      </c>
      <c r="T418" t="b">
        <f t="shared" ca="1" si="35"/>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H418">
        <v>1.5</v>
      </c>
      <c r="AI418">
        <f t="shared" si="36"/>
        <v>0.33333333333333331</v>
      </c>
    </row>
    <row r="419" spans="1:35"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OFFSET(E419,-$B419+IF($L419,1,0),0)*IF($B419&gt;OFFSET($B419,1,0),ChapterTable!$S$17,1)*
    (VLOOKUP(SUBSTITUTE(SUBSTITUTE(E$1,"standard",""),"|Float","")&amp;IF(OR($L419=TRUE,$A419=0,MOD($A419,ChapterTable!$S$20)&lt;&gt;0),"","보스")&amp;"인게임누적곱배수",ChapterTable!$S:$T,2,0)^C419
    +VLOOKUP(SUBSTITUTE(SUBSTITUTE(E$1,"standard",""),"|Float","")&amp;IF(OR($L419=TRUE,$A419=0,MOD($A419,ChapterTable!$S$20)&lt;&gt;0),"","보스")&amp;"인게임누적합배수",ChapterTable!$S:$T,2,0)*C419)
  )
  )
  )
)</f>
        <v>6458.484375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(VLOOKUP(SUBSTITUTE(SUBSTITUTE(F$1,"standard",""),"|Float","")&amp;IF(OR($L419=TRUE,$A419=0,MOD($A419,ChapterTable!$S$20)&lt;&gt;0),"","보스")&amp;"인게임누적곱배수",ChapterTable!$S:$T,2,0)^D419
    +VLOOKUP(SUBSTITUTE(SUBSTITUTE(F$1,"standard",""),"|Float","")&amp;IF(OR($L419=TRUE,$A419=0,MOD($A419,ChapterTable!$S$20)&lt;&gt;0),"","보스")&amp;"인게임누적합배수",ChapterTable!$S:$T,2,0)*D419)
  )
  )
  )
)</f>
        <v>2210.4931640625</v>
      </c>
      <c r="G419" t="s">
        <v>737</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33"/>
        <v>3</v>
      </c>
      <c r="Q419">
        <f t="shared" si="34"/>
        <v>3</v>
      </c>
      <c r="R419" t="b">
        <f t="shared" ca="1" si="32"/>
        <v>0</v>
      </c>
      <c r="T419" t="b">
        <f t="shared" ca="1" si="35"/>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H419">
        <v>1.5</v>
      </c>
      <c r="AI419">
        <f t="shared" si="36"/>
        <v>0.33333333333333331</v>
      </c>
    </row>
    <row r="420" spans="1:35"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OFFSET(E420,-$B420+IF($L420,1,0),0)*IF($B420&gt;OFFSET($B420,1,0),ChapterTable!$S$17,1)*
    (VLOOKUP(SUBSTITUTE(SUBSTITUTE(E$1,"standard",""),"|Float","")&amp;IF(OR($L420=TRUE,$A420=0,MOD($A420,ChapterTable!$S$20)&lt;&gt;0),"","보스")&amp;"인게임누적곱배수",ChapterTable!$S:$T,2,0)^C420
    +VLOOKUP(SUBSTITUTE(SUBSTITUTE(E$1,"standard",""),"|Float","")&amp;IF(OR($L420=TRUE,$A420=0,MOD($A420,ChapterTable!$S$20)&lt;&gt;0),"","보스")&amp;"인게임누적합배수",ChapterTable!$S:$T,2,0)*C420)
  )
  )
  )
)</f>
        <v>6458.484375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(VLOOKUP(SUBSTITUTE(SUBSTITUTE(F$1,"standard",""),"|Float","")&amp;IF(OR($L420=TRUE,$A420=0,MOD($A420,ChapterTable!$S$20)&lt;&gt;0),"","보스")&amp;"인게임누적곱배수",ChapterTable!$S:$T,2,0)^D420
    +VLOOKUP(SUBSTITUTE(SUBSTITUTE(F$1,"standard",""),"|Float","")&amp;IF(OR($L420=TRUE,$A420=0,MOD($A420,ChapterTable!$S$20)&lt;&gt;0),"","보스")&amp;"인게임누적합배수",ChapterTable!$S:$T,2,0)*D420)
  )
  )
  )
)</f>
        <v>2210.4931640625</v>
      </c>
      <c r="G420" t="s">
        <v>737</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33"/>
        <v>3</v>
      </c>
      <c r="Q420">
        <f t="shared" si="34"/>
        <v>3</v>
      </c>
      <c r="R420" t="b">
        <f t="shared" ca="1" si="32"/>
        <v>0</v>
      </c>
      <c r="T420" t="b">
        <f t="shared" ca="1" si="35"/>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H420">
        <v>1.5</v>
      </c>
      <c r="AI420">
        <f t="shared" si="36"/>
        <v>0.33333333333333331</v>
      </c>
    </row>
    <row r="421" spans="1:35"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OFFSET(E421,-$B421+IF($L421,1,0),0)*IF($B421&gt;OFFSET($B421,1,0),ChapterTable!$S$17,1)*
    (VLOOKUP(SUBSTITUTE(SUBSTITUTE(E$1,"standard",""),"|Float","")&amp;IF(OR($L421=TRUE,$A421=0,MOD($A421,ChapterTable!$S$20)&lt;&gt;0),"","보스")&amp;"인게임누적곱배수",ChapterTable!$S:$T,2,0)^C421
    +VLOOKUP(SUBSTITUTE(SUBSTITUTE(E$1,"standard",""),"|Float","")&amp;IF(OR($L421=TRUE,$A421=0,MOD($A421,ChapterTable!$S$20)&lt;&gt;0),"","보스")&amp;"인게임누적합배수",ChapterTable!$S:$T,2,0)*C421)
  )
  )
  )
)</f>
        <v>6458.484375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(VLOOKUP(SUBSTITUTE(SUBSTITUTE(F$1,"standard",""),"|Float","")&amp;IF(OR($L421=TRUE,$A421=0,MOD($A421,ChapterTable!$S$20)&lt;&gt;0),"","보스")&amp;"인게임누적곱배수",ChapterTable!$S:$T,2,0)^D421
    +VLOOKUP(SUBSTITUTE(SUBSTITUTE(F$1,"standard",""),"|Float","")&amp;IF(OR($L421=TRUE,$A421=0,MOD($A421,ChapterTable!$S$20)&lt;&gt;0),"","보스")&amp;"인게임누적합배수",ChapterTable!$S:$T,2,0)*D421)
  )
  )
  )
)</f>
        <v>2210.4931640625</v>
      </c>
      <c r="G421" t="s">
        <v>737</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33"/>
        <v>3</v>
      </c>
      <c r="Q421">
        <f t="shared" si="34"/>
        <v>3</v>
      </c>
      <c r="R421" t="b">
        <f t="shared" ca="1" si="32"/>
        <v>0</v>
      </c>
      <c r="T421" t="b">
        <f t="shared" ca="1" si="35"/>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H421">
        <v>1.5</v>
      </c>
      <c r="AI421">
        <f t="shared" si="36"/>
        <v>0.33333333333333331</v>
      </c>
    </row>
    <row r="422" spans="1:35"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OFFSET(E422,-$B422+IF($L422,1,0),0)*IF($B422&gt;OFFSET($B422,1,0),ChapterTable!$S$17,1)*
    (VLOOKUP(SUBSTITUTE(SUBSTITUTE(E$1,"standard",""),"|Float","")&amp;IF(OR($L422=TRUE,$A422=0,MOD($A422,ChapterTable!$S$20)&lt;&gt;0),"","보스")&amp;"인게임누적곱배수",ChapterTable!$S:$T,2,0)^C422
    +VLOOKUP(SUBSTITUTE(SUBSTITUTE(E$1,"standard",""),"|Float","")&amp;IF(OR($L422=TRUE,$A422=0,MOD($A422,ChapterTable!$S$20)&lt;&gt;0),"","보스")&amp;"인게임누적합배수",ChapterTable!$S:$T,2,0)*C422)
  )
  )
  )
)</f>
        <v>6458.484375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(VLOOKUP(SUBSTITUTE(SUBSTITUTE(F$1,"standard",""),"|Float","")&amp;IF(OR($L422=TRUE,$A422=0,MOD($A422,ChapterTable!$S$20)&lt;&gt;0),"","보스")&amp;"인게임누적곱배수",ChapterTable!$S:$T,2,0)^D422
    +VLOOKUP(SUBSTITUTE(SUBSTITUTE(F$1,"standard",""),"|Float","")&amp;IF(OR($L422=TRUE,$A422=0,MOD($A422,ChapterTable!$S$20)&lt;&gt;0),"","보스")&amp;"인게임누적합배수",ChapterTable!$S:$T,2,0)*D422)
  )
  )
  )
)</f>
        <v>2210.4931640625</v>
      </c>
      <c r="G422" t="s">
        <v>737</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33"/>
        <v>11</v>
      </c>
      <c r="Q422">
        <f t="shared" si="34"/>
        <v>11</v>
      </c>
      <c r="R422" t="b">
        <f t="shared" ca="1" si="32"/>
        <v>0</v>
      </c>
      <c r="T422" t="b">
        <f t="shared" ca="1" si="35"/>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H422">
        <v>1.5</v>
      </c>
      <c r="AI422">
        <f t="shared" si="36"/>
        <v>0.33333333333333331</v>
      </c>
    </row>
    <row r="423" spans="1:35"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OFFSET(E423,-$B423+IF($L423,1,0),0)*IF($B423&gt;OFFSET($B423,1,0),ChapterTable!$S$17,1)*
    (VLOOKUP(SUBSTITUTE(SUBSTITUTE(E$1,"standard",""),"|Float","")&amp;IF(OR($L423=TRUE,$A423=0,MOD($A423,ChapterTable!$S$20)&lt;&gt;0),"","보스")&amp;"인게임누적곱배수",ChapterTable!$S:$T,2,0)^C423
    +VLOOKUP(SUBSTITUTE(SUBSTITUTE(E$1,"standard",""),"|Float","")&amp;IF(OR($L423=TRUE,$A423=0,MOD($A423,ChapterTable!$S$20)&lt;&gt;0),"","보스")&amp;"인게임누적합배수",ChapterTable!$S:$T,2,0)*C423)
  )
  )
  )
)</f>
        <v>7381.125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(VLOOKUP(SUBSTITUTE(SUBSTITUTE(F$1,"standard",""),"|Float","")&amp;IF(OR($L423=TRUE,$A423=0,MOD($A423,ChapterTable!$S$20)&lt;&gt;0),"","보스")&amp;"인게임누적곱배수",ChapterTable!$S:$T,2,0)^D423
    +VLOOKUP(SUBSTITUTE(SUBSTITUTE(F$1,"standard",""),"|Float","")&amp;IF(OR($L423=TRUE,$A423=0,MOD($A423,ChapterTable!$S$20)&lt;&gt;0),"","보스")&amp;"인게임누적합배수",ChapterTable!$S:$T,2,0)*D423)
  )
  )
  )
)</f>
        <v>2210.4931640625</v>
      </c>
      <c r="G423" t="s">
        <v>737</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33"/>
        <v>3</v>
      </c>
      <c r="Q423">
        <f t="shared" si="34"/>
        <v>3</v>
      </c>
      <c r="R423" t="b">
        <f t="shared" ca="1" si="32"/>
        <v>0</v>
      </c>
      <c r="T423" t="b">
        <f t="shared" ca="1" si="35"/>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H423">
        <v>1.5</v>
      </c>
      <c r="AI423">
        <f t="shared" si="36"/>
        <v>0.33333333333333331</v>
      </c>
    </row>
    <row r="424" spans="1:35"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OFFSET(E424,-$B424+IF($L424,1,0),0)*IF($B424&gt;OFFSET($B424,1,0),ChapterTable!$S$17,1)*
    (VLOOKUP(SUBSTITUTE(SUBSTITUTE(E$1,"standard",""),"|Float","")&amp;IF(OR($L424=TRUE,$A424=0,MOD($A424,ChapterTable!$S$20)&lt;&gt;0),"","보스")&amp;"인게임누적곱배수",ChapterTable!$S:$T,2,0)^C424
    +VLOOKUP(SUBSTITUTE(SUBSTITUTE(E$1,"standard",""),"|Float","")&amp;IF(OR($L424=TRUE,$A424=0,MOD($A424,ChapterTable!$S$20)&lt;&gt;0),"","보스")&amp;"인게임누적합배수",ChapterTable!$S:$T,2,0)*C424)
  )
  )
  )
)</f>
        <v>7381.125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(VLOOKUP(SUBSTITUTE(SUBSTITUTE(F$1,"standard",""),"|Float","")&amp;IF(OR($L424=TRUE,$A424=0,MOD($A424,ChapterTable!$S$20)&lt;&gt;0),"","보스")&amp;"인게임누적곱배수",ChapterTable!$S:$T,2,0)^D424
    +VLOOKUP(SUBSTITUTE(SUBSTITUTE(F$1,"standard",""),"|Float","")&amp;IF(OR($L424=TRUE,$A424=0,MOD($A424,ChapterTable!$S$20)&lt;&gt;0),"","보스")&amp;"인게임누적합배수",ChapterTable!$S:$T,2,0)*D424)
  )
  )
  )
)</f>
        <v>2210.4931640625</v>
      </c>
      <c r="G424" t="s">
        <v>737</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33"/>
        <v>3</v>
      </c>
      <c r="Q424">
        <f t="shared" si="34"/>
        <v>3</v>
      </c>
      <c r="R424" t="b">
        <f t="shared" ca="1" si="32"/>
        <v>0</v>
      </c>
      <c r="T424" t="b">
        <f t="shared" ca="1" si="35"/>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H424">
        <v>1.5</v>
      </c>
      <c r="AI424">
        <f t="shared" si="36"/>
        <v>0.33333333333333331</v>
      </c>
    </row>
    <row r="425" spans="1:35"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OFFSET(E425,-$B425+IF($L425,1,0),0)*IF($B425&gt;OFFSET($B425,1,0),ChapterTable!$S$17,1)*
    (VLOOKUP(SUBSTITUTE(SUBSTITUTE(E$1,"standard",""),"|Float","")&amp;IF(OR($L425=TRUE,$A425=0,MOD($A425,ChapterTable!$S$20)&lt;&gt;0),"","보스")&amp;"인게임누적곱배수",ChapterTable!$S:$T,2,0)^C425
    +VLOOKUP(SUBSTITUTE(SUBSTITUTE(E$1,"standard",""),"|Float","")&amp;IF(OR($L425=TRUE,$A425=0,MOD($A425,ChapterTable!$S$20)&lt;&gt;0),"","보스")&amp;"인게임누적합배수",ChapterTable!$S:$T,2,0)*C425)
  )
  )
  )
)</f>
        <v>7381.125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(VLOOKUP(SUBSTITUTE(SUBSTITUTE(F$1,"standard",""),"|Float","")&amp;IF(OR($L425=TRUE,$A425=0,MOD($A425,ChapterTable!$S$20)&lt;&gt;0),"","보스")&amp;"인게임누적곱배수",ChapterTable!$S:$T,2,0)^D425
    +VLOOKUP(SUBSTITUTE(SUBSTITUTE(F$1,"standard",""),"|Float","")&amp;IF(OR($L425=TRUE,$A425=0,MOD($A425,ChapterTable!$S$20)&lt;&gt;0),"","보스")&amp;"인게임누적합배수",ChapterTable!$S:$T,2,0)*D425)
  )
  )
  )
)</f>
        <v>2210.4931640625</v>
      </c>
      <c r="G425" t="s">
        <v>737</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33"/>
        <v>3</v>
      </c>
      <c r="Q425">
        <f t="shared" si="34"/>
        <v>3</v>
      </c>
      <c r="R425" t="b">
        <f t="shared" ca="1" si="32"/>
        <v>0</v>
      </c>
      <c r="T425" t="b">
        <f t="shared" ca="1" si="35"/>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H425">
        <v>1.5</v>
      </c>
      <c r="AI425">
        <f t="shared" si="36"/>
        <v>0.33333333333333331</v>
      </c>
    </row>
    <row r="426" spans="1:35"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OFFSET(E426,-$B426+IF($L426,1,0),0)*IF($B426&gt;OFFSET($B426,1,0),ChapterTable!$S$17,1)*
    (VLOOKUP(SUBSTITUTE(SUBSTITUTE(E$1,"standard",""),"|Float","")&amp;IF(OR($L426=TRUE,$A426=0,MOD($A426,ChapterTable!$S$20)&lt;&gt;0),"","보스")&amp;"인게임누적곱배수",ChapterTable!$S:$T,2,0)^C426
    +VLOOKUP(SUBSTITUTE(SUBSTITUTE(E$1,"standard",""),"|Float","")&amp;IF(OR($L426=TRUE,$A426=0,MOD($A426,ChapterTable!$S$20)&lt;&gt;0),"","보스")&amp;"인게임누적합배수",ChapterTable!$S:$T,2,0)*C426)
  )
  )
  )
)</f>
        <v>7381.125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(VLOOKUP(SUBSTITUTE(SUBSTITUTE(F$1,"standard",""),"|Float","")&amp;IF(OR($L426=TRUE,$A426=0,MOD($A426,ChapterTable!$S$20)&lt;&gt;0),"","보스")&amp;"인게임누적곱배수",ChapterTable!$S:$T,2,0)^D426
    +VLOOKUP(SUBSTITUTE(SUBSTITUTE(F$1,"standard",""),"|Float","")&amp;IF(OR($L426=TRUE,$A426=0,MOD($A426,ChapterTable!$S$20)&lt;&gt;0),"","보스")&amp;"인게임누적합배수",ChapterTable!$S:$T,2,0)*D426)
  )
  )
  )
)</f>
        <v>2210.4931640625</v>
      </c>
      <c r="G426" t="s">
        <v>737</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33"/>
        <v>93</v>
      </c>
      <c r="Q426">
        <f t="shared" si="34"/>
        <v>93</v>
      </c>
      <c r="R426" t="b">
        <f t="shared" ca="1" si="32"/>
        <v>1</v>
      </c>
      <c r="T426" t="b">
        <f t="shared" ca="1" si="35"/>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H426">
        <v>1.5</v>
      </c>
      <c r="AI426">
        <f t="shared" si="36"/>
        <v>0.33333333333333331</v>
      </c>
    </row>
    <row r="427" spans="1:35"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OFFSET(E427,-$B427+IF($L427,1,0),0)*IF($B427&gt;OFFSET($B427,1,0),ChapterTable!$S$17,1)*
    (VLOOKUP(SUBSTITUTE(SUBSTITUTE(E$1,"standard",""),"|Float","")&amp;IF(OR($L427=TRUE,$A427=0,MOD($A427,ChapterTable!$S$20)&lt;&gt;0),"","보스")&amp;"인게임누적곱배수",ChapterTable!$S:$T,2,0)^C427
    +VLOOKUP(SUBSTITUTE(SUBSTITUTE(E$1,"standard",""),"|Float","")&amp;IF(OR($L427=TRUE,$A427=0,MOD($A427,ChapterTable!$S$20)&lt;&gt;0),"","보스")&amp;"인게임누적합배수",ChapterTable!$S:$T,2,0)*C427)
  )
  )
  )
)</f>
        <v>7381.125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(VLOOKUP(SUBSTITUTE(SUBSTITUTE(F$1,"standard",""),"|Float","")&amp;IF(OR($L427=TRUE,$A427=0,MOD($A427,ChapterTable!$S$20)&lt;&gt;0),"","보스")&amp;"인게임누적곱배수",ChapterTable!$S:$T,2,0)^D427
    +VLOOKUP(SUBSTITUTE(SUBSTITUTE(F$1,"standard",""),"|Float","")&amp;IF(OR($L427=TRUE,$A427=0,MOD($A427,ChapterTable!$S$20)&lt;&gt;0),"","보스")&amp;"인게임누적합배수",ChapterTable!$S:$T,2,0)*D427)
  )
  )
  )
)</f>
        <v>2210.4931640625</v>
      </c>
      <c r="G427" t="s">
        <v>737</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33"/>
        <v>21</v>
      </c>
      <c r="Q427">
        <f t="shared" si="34"/>
        <v>21</v>
      </c>
      <c r="R427" t="b">
        <f t="shared" ca="1" si="32"/>
        <v>0</v>
      </c>
      <c r="T427" t="b">
        <f t="shared" ca="1" si="35"/>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H427">
        <v>1.5</v>
      </c>
      <c r="AI427">
        <f t="shared" si="36"/>
        <v>0.33333333333333331</v>
      </c>
    </row>
    <row r="428" spans="1:35"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OFFSET(E428,-$B428+IF($L428,1,0),0)*IF($B428&gt;OFFSET($B428,1,0),ChapterTable!$S$17,1)*
    (VLOOKUP(SUBSTITUTE(SUBSTITUTE(E$1,"standard",""),"|Float","")&amp;IF(OR($L428=TRUE,$A428=0,MOD($A428,ChapterTable!$S$20)&lt;&gt;0),"","보스")&amp;"인게임누적곱배수",ChapterTable!$S:$T,2,0)^C428
    +VLOOKUP(SUBSTITUTE(SUBSTITUTE(E$1,"standard",""),"|Float","")&amp;IF(OR($L428=TRUE,$A428=0,MOD($A428,ChapterTable!$S$20)&lt;&gt;0),"","보스")&amp;"인게임누적합배수",ChapterTable!$S:$T,2,0)*C428)
  )
  )
  )
)</f>
        <v>7381.125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(VLOOKUP(SUBSTITUTE(SUBSTITUTE(F$1,"standard",""),"|Float","")&amp;IF(OR($L428=TRUE,$A428=0,MOD($A428,ChapterTable!$S$20)&lt;&gt;0),"","보스")&amp;"인게임누적곱배수",ChapterTable!$S:$T,2,0)^D428
    +VLOOKUP(SUBSTITUTE(SUBSTITUTE(F$1,"standard",""),"|Float","")&amp;IF(OR($L428=TRUE,$A428=0,MOD($A428,ChapterTable!$S$20)&lt;&gt;0),"","보스")&amp;"인게임누적합배수",ChapterTable!$S:$T,2,0)*D428)
  )
  )
  )
)</f>
        <v>2354.65576171875</v>
      </c>
      <c r="G428" t="s">
        <v>737</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33"/>
        <v>4</v>
      </c>
      <c r="Q428">
        <f t="shared" si="34"/>
        <v>4</v>
      </c>
      <c r="R428" t="b">
        <f t="shared" ca="1" si="32"/>
        <v>0</v>
      </c>
      <c r="T428" t="b">
        <f t="shared" ca="1" si="35"/>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H428">
        <v>1.5</v>
      </c>
      <c r="AI428">
        <f t="shared" si="36"/>
        <v>0.25</v>
      </c>
    </row>
    <row r="429" spans="1:35"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OFFSET(E429,-$B429+IF($L429,1,0),0)*IF($B429&gt;OFFSET($B429,1,0),ChapterTable!$S$17,1)*
    (VLOOKUP(SUBSTITUTE(SUBSTITUTE(E$1,"standard",""),"|Float","")&amp;IF(OR($L429=TRUE,$A429=0,MOD($A429,ChapterTable!$S$20)&lt;&gt;0),"","보스")&amp;"인게임누적곱배수",ChapterTable!$S:$T,2,0)^C429
    +VLOOKUP(SUBSTITUTE(SUBSTITUTE(E$1,"standard",""),"|Float","")&amp;IF(OR($L429=TRUE,$A429=0,MOD($A429,ChapterTable!$S$20)&lt;&gt;0),"","보스")&amp;"인게임누적합배수",ChapterTable!$S:$T,2,0)*C429)
  )
  )
  )
)</f>
        <v>7381.125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(VLOOKUP(SUBSTITUTE(SUBSTITUTE(F$1,"standard",""),"|Float","")&amp;IF(OR($L429=TRUE,$A429=0,MOD($A429,ChapterTable!$S$20)&lt;&gt;0),"","보스")&amp;"인게임누적곱배수",ChapterTable!$S:$T,2,0)^D429
    +VLOOKUP(SUBSTITUTE(SUBSTITUTE(F$1,"standard",""),"|Float","")&amp;IF(OR($L429=TRUE,$A429=0,MOD($A429,ChapterTable!$S$20)&lt;&gt;0),"","보스")&amp;"인게임누적합배수",ChapterTable!$S:$T,2,0)*D429)
  )
  )
  )
)</f>
        <v>2354.65576171875</v>
      </c>
      <c r="G429" t="s">
        <v>737</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33"/>
        <v>4</v>
      </c>
      <c r="Q429">
        <f t="shared" si="34"/>
        <v>4</v>
      </c>
      <c r="R429" t="b">
        <f t="shared" ca="1" si="32"/>
        <v>0</v>
      </c>
      <c r="T429" t="b">
        <f t="shared" ca="1" si="35"/>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H429">
        <v>1.5</v>
      </c>
      <c r="AI429">
        <f t="shared" si="36"/>
        <v>0.25</v>
      </c>
    </row>
    <row r="430" spans="1:35"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OFFSET(E430,-$B430+IF($L430,1,0),0)*IF($B430&gt;OFFSET($B430,1,0),ChapterTable!$S$17,1)*
    (VLOOKUP(SUBSTITUTE(SUBSTITUTE(E$1,"standard",""),"|Float","")&amp;IF(OR($L430=TRUE,$A430=0,MOD($A430,ChapterTable!$S$20)&lt;&gt;0),"","보스")&amp;"인게임누적곱배수",ChapterTable!$S:$T,2,0)^C430
    +VLOOKUP(SUBSTITUTE(SUBSTITUTE(E$1,"standard",""),"|Float","")&amp;IF(OR($L430=TRUE,$A430=0,MOD($A430,ChapterTable!$S$20)&lt;&gt;0),"","보스")&amp;"인게임누적합배수",ChapterTable!$S:$T,2,0)*C430)
  )
  )
  )
)</f>
        <v>7381.125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(VLOOKUP(SUBSTITUTE(SUBSTITUTE(F$1,"standard",""),"|Float","")&amp;IF(OR($L430=TRUE,$A430=0,MOD($A430,ChapterTable!$S$20)&lt;&gt;0),"","보스")&amp;"인게임누적곱배수",ChapterTable!$S:$T,2,0)^D430
    +VLOOKUP(SUBSTITUTE(SUBSTITUTE(F$1,"standard",""),"|Float","")&amp;IF(OR($L430=TRUE,$A430=0,MOD($A430,ChapterTable!$S$20)&lt;&gt;0),"","보스")&amp;"인게임누적합배수",ChapterTable!$S:$T,2,0)*D430)
  )
  )
  )
)</f>
        <v>2354.65576171875</v>
      </c>
      <c r="G430" t="s">
        <v>737</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33"/>
        <v>4</v>
      </c>
      <c r="Q430">
        <f t="shared" si="34"/>
        <v>4</v>
      </c>
      <c r="R430" t="b">
        <f t="shared" ca="1" si="32"/>
        <v>0</v>
      </c>
      <c r="T430" t="b">
        <f t="shared" ca="1" si="35"/>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H430">
        <v>1.5</v>
      </c>
      <c r="AI430">
        <f t="shared" si="36"/>
        <v>0.25</v>
      </c>
    </row>
    <row r="431" spans="1:35"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OFFSET(E431,-$B431+IF($L431,1,0),0)*IF($B431&gt;OFFSET($B431,1,0),ChapterTable!$S$17,1)*
    (VLOOKUP(SUBSTITUTE(SUBSTITUTE(E$1,"standard",""),"|Float","")&amp;IF(OR($L431=TRUE,$A431=0,MOD($A431,ChapterTable!$S$20)&lt;&gt;0),"","보스")&amp;"인게임누적곱배수",ChapterTable!$S:$T,2,0)^C431
    +VLOOKUP(SUBSTITUTE(SUBSTITUTE(E$1,"standard",""),"|Float","")&amp;IF(OR($L431=TRUE,$A431=0,MOD($A431,ChapterTable!$S$20)&lt;&gt;0),"","보스")&amp;"인게임누적합배수",ChapterTable!$S:$T,2,0)*C431)
  )
  )
  )
)</f>
        <v>7381.125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(VLOOKUP(SUBSTITUTE(SUBSTITUTE(F$1,"standard",""),"|Float","")&amp;IF(OR($L431=TRUE,$A431=0,MOD($A431,ChapterTable!$S$20)&lt;&gt;0),"","보스")&amp;"인게임누적곱배수",ChapterTable!$S:$T,2,0)^D431
    +VLOOKUP(SUBSTITUTE(SUBSTITUTE(F$1,"standard",""),"|Float","")&amp;IF(OR($L431=TRUE,$A431=0,MOD($A431,ChapterTable!$S$20)&lt;&gt;0),"","보스")&amp;"인게임누적합배수",ChapterTable!$S:$T,2,0)*D431)
  )
  )
  )
)</f>
        <v>2354.65576171875</v>
      </c>
      <c r="G431" t="s">
        <v>737</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33"/>
        <v>4</v>
      </c>
      <c r="Q431">
        <f t="shared" si="34"/>
        <v>4</v>
      </c>
      <c r="R431" t="b">
        <f t="shared" ca="1" si="32"/>
        <v>0</v>
      </c>
      <c r="T431" t="b">
        <f t="shared" ca="1" si="35"/>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H431">
        <v>1.5</v>
      </c>
      <c r="AI431">
        <f t="shared" si="36"/>
        <v>0.25</v>
      </c>
    </row>
    <row r="432" spans="1:35"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OFFSET(E432,-$B432+IF($L432,1,0),0)*IF($B432&gt;OFFSET($B432,1,0),ChapterTable!$S$17,1)*
    (VLOOKUP(SUBSTITUTE(SUBSTITUTE(E$1,"standard",""),"|Float","")&amp;IF(OR($L432=TRUE,$A432=0,MOD($A432,ChapterTable!$S$20)&lt;&gt;0),"","보스")&amp;"인게임누적곱배수",ChapterTable!$S:$T,2,0)^C432
    +VLOOKUP(SUBSTITUTE(SUBSTITUTE(E$1,"standard",""),"|Float","")&amp;IF(OR($L432=TRUE,$A432=0,MOD($A432,ChapterTable!$S$20)&lt;&gt;0),"","보스")&amp;"인게임누적합배수",ChapterTable!$S:$T,2,0)*C432)
  )
  )
  )
)</f>
        <v>7381.125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(VLOOKUP(SUBSTITUTE(SUBSTITUTE(F$1,"standard",""),"|Float","")&amp;IF(OR($L432=TRUE,$A432=0,MOD($A432,ChapterTable!$S$20)&lt;&gt;0),"","보스")&amp;"인게임누적곱배수",ChapterTable!$S:$T,2,0)^D432
    +VLOOKUP(SUBSTITUTE(SUBSTITUTE(F$1,"standard",""),"|Float","")&amp;IF(OR($L432=TRUE,$A432=0,MOD($A432,ChapterTable!$S$20)&lt;&gt;0),"","보스")&amp;"인게임누적합배수",ChapterTable!$S:$T,2,0)*D432)
  )
  )
  )
)</f>
        <v>2354.65576171875</v>
      </c>
      <c r="G432" t="s">
        <v>737</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33"/>
        <v>11</v>
      </c>
      <c r="Q432">
        <f t="shared" si="34"/>
        <v>11</v>
      </c>
      <c r="R432" t="b">
        <f t="shared" ca="1" si="32"/>
        <v>0</v>
      </c>
      <c r="T432" t="b">
        <f t="shared" ca="1" si="35"/>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H432">
        <v>1.5</v>
      </c>
      <c r="AI432">
        <f t="shared" si="36"/>
        <v>0.25</v>
      </c>
    </row>
    <row r="433" spans="1:35"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OFFSET(E433,-$B433+IF($L433,1,0),0)*IF($B433&gt;OFFSET($B433,1,0),ChapterTable!$S$17,1)*
    (VLOOKUP(SUBSTITUTE(SUBSTITUTE(E$1,"standard",""),"|Float","")&amp;IF(OR($L433=TRUE,$A433=0,MOD($A433,ChapterTable!$S$20)&lt;&gt;0),"","보스")&amp;"인게임누적곱배수",ChapterTable!$S:$T,2,0)^C433
    +VLOOKUP(SUBSTITUTE(SUBSTITUTE(E$1,"standard",""),"|Float","")&amp;IF(OR($L433=TRUE,$A433=0,MOD($A433,ChapterTable!$S$20)&lt;&gt;0),"","보스")&amp;"인게임누적합배수",ChapterTable!$S:$T,2,0)*C433)
  )
  )
  )
)</f>
        <v>8303.765625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(VLOOKUP(SUBSTITUTE(SUBSTITUTE(F$1,"standard",""),"|Float","")&amp;IF(OR($L433=TRUE,$A433=0,MOD($A433,ChapterTable!$S$20)&lt;&gt;0),"","보스")&amp;"인게임누적곱배수",ChapterTable!$S:$T,2,0)^D433
    +VLOOKUP(SUBSTITUTE(SUBSTITUTE(F$1,"standard",""),"|Float","")&amp;IF(OR($L433=TRUE,$A433=0,MOD($A433,ChapterTable!$S$20)&lt;&gt;0),"","보스")&amp;"인게임누적합배수",ChapterTable!$S:$T,2,0)*D433)
  )
  )
  )
)</f>
        <v>2354.65576171875</v>
      </c>
      <c r="G433" t="s">
        <v>737</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33"/>
        <v>4</v>
      </c>
      <c r="Q433">
        <f t="shared" si="34"/>
        <v>4</v>
      </c>
      <c r="R433" t="b">
        <f t="shared" ca="1" si="32"/>
        <v>0</v>
      </c>
      <c r="T433" t="b">
        <f t="shared" ca="1" si="35"/>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H433">
        <v>1.5</v>
      </c>
      <c r="AI433">
        <f t="shared" si="36"/>
        <v>0.25</v>
      </c>
    </row>
    <row r="434" spans="1:35"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OFFSET(E434,-$B434+IF($L434,1,0),0)*IF($B434&gt;OFFSET($B434,1,0),ChapterTable!$S$17,1)*
    (VLOOKUP(SUBSTITUTE(SUBSTITUTE(E$1,"standard",""),"|Float","")&amp;IF(OR($L434=TRUE,$A434=0,MOD($A434,ChapterTable!$S$20)&lt;&gt;0),"","보스")&amp;"인게임누적곱배수",ChapterTable!$S:$T,2,0)^C434
    +VLOOKUP(SUBSTITUTE(SUBSTITUTE(E$1,"standard",""),"|Float","")&amp;IF(OR($L434=TRUE,$A434=0,MOD($A434,ChapterTable!$S$20)&lt;&gt;0),"","보스")&amp;"인게임누적합배수",ChapterTable!$S:$T,2,0)*C434)
  )
  )
  )
)</f>
        <v>8303.765625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(VLOOKUP(SUBSTITUTE(SUBSTITUTE(F$1,"standard",""),"|Float","")&amp;IF(OR($L434=TRUE,$A434=0,MOD($A434,ChapterTable!$S$20)&lt;&gt;0),"","보스")&amp;"인게임누적곱배수",ChapterTable!$S:$T,2,0)^D434
    +VLOOKUP(SUBSTITUTE(SUBSTITUTE(F$1,"standard",""),"|Float","")&amp;IF(OR($L434=TRUE,$A434=0,MOD($A434,ChapterTable!$S$20)&lt;&gt;0),"","보스")&amp;"인게임누적합배수",ChapterTable!$S:$T,2,0)*D434)
  )
  )
  )
)</f>
        <v>2354.65576171875</v>
      </c>
      <c r="G434" t="s">
        <v>737</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33"/>
        <v>4</v>
      </c>
      <c r="Q434">
        <f t="shared" si="34"/>
        <v>4</v>
      </c>
      <c r="R434" t="b">
        <f t="shared" ca="1" si="32"/>
        <v>0</v>
      </c>
      <c r="T434" t="b">
        <f t="shared" ca="1" si="35"/>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H434">
        <v>1.5</v>
      </c>
      <c r="AI434">
        <f t="shared" si="36"/>
        <v>0.25</v>
      </c>
    </row>
    <row r="435" spans="1:35"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OFFSET(E435,-$B435+IF($L435,1,0),0)*IF($B435&gt;OFFSET($B435,1,0),ChapterTable!$S$17,1)*
    (VLOOKUP(SUBSTITUTE(SUBSTITUTE(E$1,"standard",""),"|Float","")&amp;IF(OR($L435=TRUE,$A435=0,MOD($A435,ChapterTable!$S$20)&lt;&gt;0),"","보스")&amp;"인게임누적곱배수",ChapterTable!$S:$T,2,0)^C435
    +VLOOKUP(SUBSTITUTE(SUBSTITUTE(E$1,"standard",""),"|Float","")&amp;IF(OR($L435=TRUE,$A435=0,MOD($A435,ChapterTable!$S$20)&lt;&gt;0),"","보스")&amp;"인게임누적합배수",ChapterTable!$S:$T,2,0)*C435)
  )
  )
  )
)</f>
        <v>8303.765625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(VLOOKUP(SUBSTITUTE(SUBSTITUTE(F$1,"standard",""),"|Float","")&amp;IF(OR($L435=TRUE,$A435=0,MOD($A435,ChapterTable!$S$20)&lt;&gt;0),"","보스")&amp;"인게임누적곱배수",ChapterTable!$S:$T,2,0)^D435
    +VLOOKUP(SUBSTITUTE(SUBSTITUTE(F$1,"standard",""),"|Float","")&amp;IF(OR($L435=TRUE,$A435=0,MOD($A435,ChapterTable!$S$20)&lt;&gt;0),"","보스")&amp;"인게임누적합배수",ChapterTable!$S:$T,2,0)*D435)
  )
  )
  )
)</f>
        <v>2354.65576171875</v>
      </c>
      <c r="G435" t="s">
        <v>737</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33"/>
        <v>4</v>
      </c>
      <c r="Q435">
        <f t="shared" si="34"/>
        <v>4</v>
      </c>
      <c r="R435" t="b">
        <f t="shared" ca="1" si="32"/>
        <v>0</v>
      </c>
      <c r="T435" t="b">
        <f t="shared" ca="1" si="35"/>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H435">
        <v>1.5</v>
      </c>
      <c r="AI435">
        <f t="shared" si="36"/>
        <v>0.25</v>
      </c>
    </row>
    <row r="436" spans="1:35"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OFFSET(E436,-$B436+IF($L436,1,0),0)*IF($B436&gt;OFFSET($B436,1,0),ChapterTable!$S$17,1)*
    (VLOOKUP(SUBSTITUTE(SUBSTITUTE(E$1,"standard",""),"|Float","")&amp;IF(OR($L436=TRUE,$A436=0,MOD($A436,ChapterTable!$S$20)&lt;&gt;0),"","보스")&amp;"인게임누적곱배수",ChapterTable!$S:$T,2,0)^C436
    +VLOOKUP(SUBSTITUTE(SUBSTITUTE(E$1,"standard",""),"|Float","")&amp;IF(OR($L436=TRUE,$A436=0,MOD($A436,ChapterTable!$S$20)&lt;&gt;0),"","보스")&amp;"인게임누적합배수",ChapterTable!$S:$T,2,0)*C436)
  )
  )
  )
)</f>
        <v>8303.765625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(VLOOKUP(SUBSTITUTE(SUBSTITUTE(F$1,"standard",""),"|Float","")&amp;IF(OR($L436=TRUE,$A436=0,MOD($A436,ChapterTable!$S$20)&lt;&gt;0),"","보스")&amp;"인게임누적곱배수",ChapterTable!$S:$T,2,0)^D436
    +VLOOKUP(SUBSTITUTE(SUBSTITUTE(F$1,"standard",""),"|Float","")&amp;IF(OR($L436=TRUE,$A436=0,MOD($A436,ChapterTable!$S$20)&lt;&gt;0),"","보스")&amp;"인게임누적합배수",ChapterTable!$S:$T,2,0)*D436)
  )
  )
  )
)</f>
        <v>2354.65576171875</v>
      </c>
      <c r="G436" t="s">
        <v>737</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33"/>
        <v>94</v>
      </c>
      <c r="Q436">
        <f t="shared" si="34"/>
        <v>94</v>
      </c>
      <c r="R436" t="b">
        <f t="shared" ca="1" si="32"/>
        <v>1</v>
      </c>
      <c r="T436" t="b">
        <f t="shared" ca="1" si="35"/>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H436">
        <v>1.5</v>
      </c>
      <c r="AI436">
        <f t="shared" si="36"/>
        <v>0.25</v>
      </c>
    </row>
    <row r="437" spans="1:35"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OFFSET(E437,-$B437+IF($L437,1,0),0)*IF($B437&gt;OFFSET($B437,1,0),ChapterTable!$S$17,1)*
    (VLOOKUP(SUBSTITUTE(SUBSTITUTE(E$1,"standard",""),"|Float","")&amp;IF(OR($L437=TRUE,$A437=0,MOD($A437,ChapterTable!$S$20)&lt;&gt;0),"","보스")&amp;"인게임누적곱배수",ChapterTable!$S:$T,2,0)^C437
    +VLOOKUP(SUBSTITUTE(SUBSTITUTE(E$1,"standard",""),"|Float","")&amp;IF(OR($L437=TRUE,$A437=0,MOD($A437,ChapterTable!$S$20)&lt;&gt;0),"","보스")&amp;"인게임누적합배수",ChapterTable!$S:$T,2,0)*C437)
  )
  )
  )
)</f>
        <v>8303.765625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(VLOOKUP(SUBSTITUTE(SUBSTITUTE(F$1,"standard",""),"|Float","")&amp;IF(OR($L437=TRUE,$A437=0,MOD($A437,ChapterTable!$S$20)&lt;&gt;0),"","보스")&amp;"인게임누적곱배수",ChapterTable!$S:$T,2,0)^D437
    +VLOOKUP(SUBSTITUTE(SUBSTITUTE(F$1,"standard",""),"|Float","")&amp;IF(OR($L437=TRUE,$A437=0,MOD($A437,ChapterTable!$S$20)&lt;&gt;0),"","보스")&amp;"인게임누적합배수",ChapterTable!$S:$T,2,0)*D437)
  )
  )
  )
)</f>
        <v>2354.65576171875</v>
      </c>
      <c r="G437" t="s">
        <v>737</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33"/>
        <v>21</v>
      </c>
      <c r="Q437">
        <f t="shared" si="34"/>
        <v>21</v>
      </c>
      <c r="R437" t="b">
        <f t="shared" ca="1" si="32"/>
        <v>0</v>
      </c>
      <c r="T437" t="b">
        <f t="shared" ca="1" si="35"/>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H437">
        <v>1.5</v>
      </c>
      <c r="AI437">
        <f t="shared" si="36"/>
        <v>0.25</v>
      </c>
    </row>
    <row r="438" spans="1:35"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OFFSET(E438,-$B438+IF($L438,1,0),0)*IF($B438&gt;OFFSET($B438,1,0),ChapterTable!$S$17,1)*
    (VLOOKUP(SUBSTITUTE(SUBSTITUTE(E$1,"standard",""),"|Float","")&amp;IF(OR($L438=TRUE,$A438=0,MOD($A438,ChapterTable!$S$20)&lt;&gt;0),"","보스")&amp;"인게임누적곱배수",ChapterTable!$S:$T,2,0)^C438
    +VLOOKUP(SUBSTITUTE(SUBSTITUTE(E$1,"standard",""),"|Float","")&amp;IF(OR($L438=TRUE,$A438=0,MOD($A438,ChapterTable!$S$20)&lt;&gt;0),"","보스")&amp;"인게임누적합배수",ChapterTable!$S:$T,2,0)*C438)
  )
  )
  )
)</f>
        <v>8303.765625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(VLOOKUP(SUBSTITUTE(SUBSTITUTE(F$1,"standard",""),"|Float","")&amp;IF(OR($L438=TRUE,$A438=0,MOD($A438,ChapterTable!$S$20)&lt;&gt;0),"","보스")&amp;"인게임누적곱배수",ChapterTable!$S:$T,2,0)^D438
    +VLOOKUP(SUBSTITUTE(SUBSTITUTE(F$1,"standard",""),"|Float","")&amp;IF(OR($L438=TRUE,$A438=0,MOD($A438,ChapterTable!$S$20)&lt;&gt;0),"","보스")&amp;"인게임누적합배수",ChapterTable!$S:$T,2,0)*D438)
  )
  )
  )
)</f>
        <v>2498.818359375</v>
      </c>
      <c r="G438" t="s">
        <v>737</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33"/>
        <v>5</v>
      </c>
      <c r="Q438">
        <f t="shared" si="34"/>
        <v>5</v>
      </c>
      <c r="R438" t="b">
        <f t="shared" ca="1" si="32"/>
        <v>0</v>
      </c>
      <c r="T438" t="b">
        <f t="shared" ca="1" si="35"/>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H438">
        <v>1.5</v>
      </c>
      <c r="AI438">
        <f t="shared" si="36"/>
        <v>0.2</v>
      </c>
    </row>
    <row r="439" spans="1:35"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OFFSET(E439,-$B439+IF($L439,1,0),0)*IF($B439&gt;OFFSET($B439,1,0),ChapterTable!$S$17,1)*
    (VLOOKUP(SUBSTITUTE(SUBSTITUTE(E$1,"standard",""),"|Float","")&amp;IF(OR($L439=TRUE,$A439=0,MOD($A439,ChapterTable!$S$20)&lt;&gt;0),"","보스")&amp;"인게임누적곱배수",ChapterTable!$S:$T,2,0)^C439
    +VLOOKUP(SUBSTITUTE(SUBSTITUTE(E$1,"standard",""),"|Float","")&amp;IF(OR($L439=TRUE,$A439=0,MOD($A439,ChapterTable!$S$20)&lt;&gt;0),"","보스")&amp;"인게임누적합배수",ChapterTable!$S:$T,2,0)*C439)
  )
  )
  )
)</f>
        <v>8303.765625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(VLOOKUP(SUBSTITUTE(SUBSTITUTE(F$1,"standard",""),"|Float","")&amp;IF(OR($L439=TRUE,$A439=0,MOD($A439,ChapterTable!$S$20)&lt;&gt;0),"","보스")&amp;"인게임누적곱배수",ChapterTable!$S:$T,2,0)^D439
    +VLOOKUP(SUBSTITUTE(SUBSTITUTE(F$1,"standard",""),"|Float","")&amp;IF(OR($L439=TRUE,$A439=0,MOD($A439,ChapterTable!$S$20)&lt;&gt;0),"","보스")&amp;"인게임누적합배수",ChapterTable!$S:$T,2,0)*D439)
  )
  )
  )
)</f>
        <v>2498.818359375</v>
      </c>
      <c r="G439" t="s">
        <v>737</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33"/>
        <v>5</v>
      </c>
      <c r="Q439">
        <f t="shared" si="34"/>
        <v>5</v>
      </c>
      <c r="R439" t="b">
        <f t="shared" ca="1" si="32"/>
        <v>0</v>
      </c>
      <c r="T439" t="b">
        <f t="shared" ca="1" si="35"/>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H439">
        <v>1.5</v>
      </c>
      <c r="AI439">
        <f t="shared" si="36"/>
        <v>0.2</v>
      </c>
    </row>
    <row r="440" spans="1:35"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OFFSET(E440,-$B440+IF($L440,1,0),0)*IF($B440&gt;OFFSET($B440,1,0),ChapterTable!$S$17,1)*
    (VLOOKUP(SUBSTITUTE(SUBSTITUTE(E$1,"standard",""),"|Float","")&amp;IF(OR($L440=TRUE,$A440=0,MOD($A440,ChapterTable!$S$20)&lt;&gt;0),"","보스")&amp;"인게임누적곱배수",ChapterTable!$S:$T,2,0)^C440
    +VLOOKUP(SUBSTITUTE(SUBSTITUTE(E$1,"standard",""),"|Float","")&amp;IF(OR($L440=TRUE,$A440=0,MOD($A440,ChapterTable!$S$20)&lt;&gt;0),"","보스")&amp;"인게임누적합배수",ChapterTable!$S:$T,2,0)*C440)
  )
  )
  )
)</f>
        <v>8303.765625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(VLOOKUP(SUBSTITUTE(SUBSTITUTE(F$1,"standard",""),"|Float","")&amp;IF(OR($L440=TRUE,$A440=0,MOD($A440,ChapterTable!$S$20)&lt;&gt;0),"","보스")&amp;"인게임누적곱배수",ChapterTable!$S:$T,2,0)^D440
    +VLOOKUP(SUBSTITUTE(SUBSTITUTE(F$1,"standard",""),"|Float","")&amp;IF(OR($L440=TRUE,$A440=0,MOD($A440,ChapterTable!$S$20)&lt;&gt;0),"","보스")&amp;"인게임누적합배수",ChapterTable!$S:$T,2,0)*D440)
  )
  )
  )
)</f>
        <v>2498.818359375</v>
      </c>
      <c r="G440" t="s">
        <v>737</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33"/>
        <v>5</v>
      </c>
      <c r="Q440">
        <f t="shared" si="34"/>
        <v>5</v>
      </c>
      <c r="R440" t="b">
        <f t="shared" ca="1" si="32"/>
        <v>0</v>
      </c>
      <c r="T440" t="b">
        <f t="shared" ca="1" si="35"/>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H440">
        <v>1.5</v>
      </c>
      <c r="AI440">
        <f t="shared" si="36"/>
        <v>0.2</v>
      </c>
    </row>
    <row r="441" spans="1:35"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OFFSET(E441,-$B441+IF($L441,1,0),0)*IF($B441&gt;OFFSET($B441,1,0),ChapterTable!$S$17,1)*
    (VLOOKUP(SUBSTITUTE(SUBSTITUTE(E$1,"standard",""),"|Float","")&amp;IF(OR($L441=TRUE,$A441=0,MOD($A441,ChapterTable!$S$20)&lt;&gt;0),"","보스")&amp;"인게임누적곱배수",ChapterTable!$S:$T,2,0)^C441
    +VLOOKUP(SUBSTITUTE(SUBSTITUTE(E$1,"standard",""),"|Float","")&amp;IF(OR($L441=TRUE,$A441=0,MOD($A441,ChapterTable!$S$20)&lt;&gt;0),"","보스")&amp;"인게임누적합배수",ChapterTable!$S:$T,2,0)*C441)
  )
  )
  )
)</f>
        <v>8303.765625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(VLOOKUP(SUBSTITUTE(SUBSTITUTE(F$1,"standard",""),"|Float","")&amp;IF(OR($L441=TRUE,$A441=0,MOD($A441,ChapterTable!$S$20)&lt;&gt;0),"","보스")&amp;"인게임누적곱배수",ChapterTable!$S:$T,2,0)^D441
    +VLOOKUP(SUBSTITUTE(SUBSTITUTE(F$1,"standard",""),"|Float","")&amp;IF(OR($L441=TRUE,$A441=0,MOD($A441,ChapterTable!$S$20)&lt;&gt;0),"","보스")&amp;"인게임누적합배수",ChapterTable!$S:$T,2,0)*D441)
  )
  )
  )
)</f>
        <v>2498.818359375</v>
      </c>
      <c r="G441" t="s">
        <v>737</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33"/>
        <v>5</v>
      </c>
      <c r="Q441">
        <f t="shared" si="34"/>
        <v>5</v>
      </c>
      <c r="R441" t="b">
        <f t="shared" ca="1" si="32"/>
        <v>0</v>
      </c>
      <c r="T441" t="b">
        <f t="shared" ca="1" si="35"/>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H441">
        <v>1.5</v>
      </c>
      <c r="AI441">
        <f t="shared" si="36"/>
        <v>0.2</v>
      </c>
    </row>
    <row r="442" spans="1:35"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OFFSET(E442,-$B442+IF($L442,1,0),0)*IF($B442&gt;OFFSET($B442,1,0),ChapterTable!$S$17,1)*
    (VLOOKUP(SUBSTITUTE(SUBSTITUTE(E$1,"standard",""),"|Float","")&amp;IF(OR($L442=TRUE,$A442=0,MOD($A442,ChapterTable!$S$20)&lt;&gt;0),"","보스")&amp;"인게임누적곱배수",ChapterTable!$S:$T,2,0)^C442
    +VLOOKUP(SUBSTITUTE(SUBSTITUTE(E$1,"standard",""),"|Float","")&amp;IF(OR($L442=TRUE,$A442=0,MOD($A442,ChapterTable!$S$20)&lt;&gt;0),"","보스")&amp;"인게임누적합배수",ChapterTable!$S:$T,2,0)*C442)
  )
  )
  )
)</f>
        <v>8303.765625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(VLOOKUP(SUBSTITUTE(SUBSTITUTE(F$1,"standard",""),"|Float","")&amp;IF(OR($L442=TRUE,$A442=0,MOD($A442,ChapterTable!$S$20)&lt;&gt;0),"","보스")&amp;"인게임누적곱배수",ChapterTable!$S:$T,2,0)^D442
    +VLOOKUP(SUBSTITUTE(SUBSTITUTE(F$1,"standard",""),"|Float","")&amp;IF(OR($L442=TRUE,$A442=0,MOD($A442,ChapterTable!$S$20)&lt;&gt;0),"","보스")&amp;"인게임누적합배수",ChapterTable!$S:$T,2,0)*D442)
  )
  )
  )
)</f>
        <v>2498.818359375</v>
      </c>
      <c r="G442" t="s">
        <v>737</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33"/>
        <v>11</v>
      </c>
      <c r="Q442">
        <f t="shared" si="34"/>
        <v>11</v>
      </c>
      <c r="R442" t="b">
        <f t="shared" ca="1" si="32"/>
        <v>0</v>
      </c>
      <c r="T442" t="b">
        <f t="shared" ca="1" si="35"/>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H442">
        <v>1.5</v>
      </c>
      <c r="AI442">
        <f t="shared" si="36"/>
        <v>0.2</v>
      </c>
    </row>
    <row r="443" spans="1:35"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OFFSET(E443,-$B443+IF($L443,1,0),0)*IF($B443&gt;OFFSET($B443,1,0),ChapterTable!$S$17,1)*
    (VLOOKUP(SUBSTITUTE(SUBSTITUTE(E$1,"standard",""),"|Float","")&amp;IF(OR($L443=TRUE,$A443=0,MOD($A443,ChapterTable!$S$20)&lt;&gt;0),"","보스")&amp;"인게임누적곱배수",ChapterTable!$S:$T,2,0)^C443
    +VLOOKUP(SUBSTITUTE(SUBSTITUTE(E$1,"standard",""),"|Float","")&amp;IF(OR($L443=TRUE,$A443=0,MOD($A443,ChapterTable!$S$20)&lt;&gt;0),"","보스")&amp;"인게임누적합배수",ChapterTable!$S:$T,2,0)*C443)
  )
  )
  )
)</f>
        <v>9226.40625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(VLOOKUP(SUBSTITUTE(SUBSTITUTE(F$1,"standard",""),"|Float","")&amp;IF(OR($L443=TRUE,$A443=0,MOD($A443,ChapterTable!$S$20)&lt;&gt;0),"","보스")&amp;"인게임누적곱배수",ChapterTable!$S:$T,2,0)^D443
    +VLOOKUP(SUBSTITUTE(SUBSTITUTE(F$1,"standard",""),"|Float","")&amp;IF(OR($L443=TRUE,$A443=0,MOD($A443,ChapterTable!$S$20)&lt;&gt;0),"","보스")&amp;"인게임누적합배수",ChapterTable!$S:$T,2,0)*D443)
  )
  )
  )
)</f>
        <v>2498.818359375</v>
      </c>
      <c r="G443" t="s">
        <v>737</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33"/>
        <v>5</v>
      </c>
      <c r="Q443">
        <f t="shared" si="34"/>
        <v>5</v>
      </c>
      <c r="R443" t="b">
        <f t="shared" ca="1" si="32"/>
        <v>0</v>
      </c>
      <c r="T443" t="b">
        <f t="shared" ca="1" si="35"/>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H443">
        <v>1.5</v>
      </c>
      <c r="AI443">
        <f t="shared" si="36"/>
        <v>0.2</v>
      </c>
    </row>
    <row r="444" spans="1:35"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OFFSET(E444,-$B444+IF($L444,1,0),0)*IF($B444&gt;OFFSET($B444,1,0),ChapterTable!$S$17,1)*
    (VLOOKUP(SUBSTITUTE(SUBSTITUTE(E$1,"standard",""),"|Float","")&amp;IF(OR($L444=TRUE,$A444=0,MOD($A444,ChapterTable!$S$20)&lt;&gt;0),"","보스")&amp;"인게임누적곱배수",ChapterTable!$S:$T,2,0)^C444
    +VLOOKUP(SUBSTITUTE(SUBSTITUTE(E$1,"standard",""),"|Float","")&amp;IF(OR($L444=TRUE,$A444=0,MOD($A444,ChapterTable!$S$20)&lt;&gt;0),"","보스")&amp;"인게임누적합배수",ChapterTable!$S:$T,2,0)*C444)
  )
  )
  )
)</f>
        <v>9226.40625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(VLOOKUP(SUBSTITUTE(SUBSTITUTE(F$1,"standard",""),"|Float","")&amp;IF(OR($L444=TRUE,$A444=0,MOD($A444,ChapterTable!$S$20)&lt;&gt;0),"","보스")&amp;"인게임누적곱배수",ChapterTable!$S:$T,2,0)^D444
    +VLOOKUP(SUBSTITUTE(SUBSTITUTE(F$1,"standard",""),"|Float","")&amp;IF(OR($L444=TRUE,$A444=0,MOD($A444,ChapterTable!$S$20)&lt;&gt;0),"","보스")&amp;"인게임누적합배수",ChapterTable!$S:$T,2,0)*D444)
  )
  )
  )
)</f>
        <v>2498.818359375</v>
      </c>
      <c r="G444" t="s">
        <v>737</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33"/>
        <v>5</v>
      </c>
      <c r="Q444">
        <f t="shared" si="34"/>
        <v>5</v>
      </c>
      <c r="R444" t="b">
        <f t="shared" ca="1" si="32"/>
        <v>0</v>
      </c>
      <c r="T444" t="b">
        <f t="shared" ca="1" si="35"/>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H444">
        <v>1.5</v>
      </c>
      <c r="AI444">
        <f t="shared" si="36"/>
        <v>0.2</v>
      </c>
    </row>
    <row r="445" spans="1:35"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OFFSET(E445,-$B445+IF($L445,1,0),0)*IF($B445&gt;OFFSET($B445,1,0),ChapterTable!$S$17,1)*
    (VLOOKUP(SUBSTITUTE(SUBSTITUTE(E$1,"standard",""),"|Float","")&amp;IF(OR($L445=TRUE,$A445=0,MOD($A445,ChapterTable!$S$20)&lt;&gt;0),"","보스")&amp;"인게임누적곱배수",ChapterTable!$S:$T,2,0)^C445
    +VLOOKUP(SUBSTITUTE(SUBSTITUTE(E$1,"standard",""),"|Float","")&amp;IF(OR($L445=TRUE,$A445=0,MOD($A445,ChapterTable!$S$20)&lt;&gt;0),"","보스")&amp;"인게임누적합배수",ChapterTable!$S:$T,2,0)*C445)
  )
  )
  )
)</f>
        <v>9226.40625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(VLOOKUP(SUBSTITUTE(SUBSTITUTE(F$1,"standard",""),"|Float","")&amp;IF(OR($L445=TRUE,$A445=0,MOD($A445,ChapterTable!$S$20)&lt;&gt;0),"","보스")&amp;"인게임누적곱배수",ChapterTable!$S:$T,2,0)^D445
    +VLOOKUP(SUBSTITUTE(SUBSTITUTE(F$1,"standard",""),"|Float","")&amp;IF(OR($L445=TRUE,$A445=0,MOD($A445,ChapterTable!$S$20)&lt;&gt;0),"","보스")&amp;"인게임누적합배수",ChapterTable!$S:$T,2,0)*D445)
  )
  )
  )
)</f>
        <v>2498.818359375</v>
      </c>
      <c r="G445" t="s">
        <v>737</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33"/>
        <v>5</v>
      </c>
      <c r="Q445">
        <f t="shared" si="34"/>
        <v>5</v>
      </c>
      <c r="R445" t="b">
        <f t="shared" ca="1" si="32"/>
        <v>0</v>
      </c>
      <c r="T445" t="b">
        <f t="shared" ca="1" si="35"/>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H445">
        <v>1.5</v>
      </c>
      <c r="AI445">
        <f t="shared" si="36"/>
        <v>0.2</v>
      </c>
    </row>
    <row r="446" spans="1:35"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OFFSET(E446,-$B446+IF($L446,1,0),0)*IF($B446&gt;OFFSET($B446,1,0),ChapterTable!$S$17,1)*
    (VLOOKUP(SUBSTITUTE(SUBSTITUTE(E$1,"standard",""),"|Float","")&amp;IF(OR($L446=TRUE,$A446=0,MOD($A446,ChapterTable!$S$20)&lt;&gt;0),"","보스")&amp;"인게임누적곱배수",ChapterTable!$S:$T,2,0)^C446
    +VLOOKUP(SUBSTITUTE(SUBSTITUTE(E$1,"standard",""),"|Float","")&amp;IF(OR($L446=TRUE,$A446=0,MOD($A446,ChapterTable!$S$20)&lt;&gt;0),"","보스")&amp;"인게임누적합배수",ChapterTable!$S:$T,2,0)*C446)
  )
  )
  )
)</f>
        <v>9226.40625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(VLOOKUP(SUBSTITUTE(SUBSTITUTE(F$1,"standard",""),"|Float","")&amp;IF(OR($L446=TRUE,$A446=0,MOD($A446,ChapterTable!$S$20)&lt;&gt;0),"","보스")&amp;"인게임누적곱배수",ChapterTable!$S:$T,2,0)^D446
    +VLOOKUP(SUBSTITUTE(SUBSTITUTE(F$1,"standard",""),"|Float","")&amp;IF(OR($L446=TRUE,$A446=0,MOD($A446,ChapterTable!$S$20)&lt;&gt;0),"","보스")&amp;"인게임누적합배수",ChapterTable!$S:$T,2,0)*D446)
  )
  )
  )
)</f>
        <v>2498.818359375</v>
      </c>
      <c r="G446" t="s">
        <v>737</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33"/>
        <v>95</v>
      </c>
      <c r="Q446">
        <f t="shared" si="34"/>
        <v>95</v>
      </c>
      <c r="R446" t="b">
        <f t="shared" ca="1" si="32"/>
        <v>1</v>
      </c>
      <c r="T446" t="b">
        <f t="shared" ca="1" si="35"/>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H446">
        <v>1.5</v>
      </c>
      <c r="AI446">
        <f t="shared" si="36"/>
        <v>0.2</v>
      </c>
    </row>
    <row r="447" spans="1:35"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OFFSET(E447,-$B447+IF($L447,1,0),0)*IF($B447&gt;OFFSET($B447,1,0),ChapterTable!$S$17,1)*
    (VLOOKUP(SUBSTITUTE(SUBSTITUTE(E$1,"standard",""),"|Float","")&amp;IF(OR($L447=TRUE,$A447=0,MOD($A447,ChapterTable!$S$20)&lt;&gt;0),"","보스")&amp;"인게임누적곱배수",ChapterTable!$S:$T,2,0)^C447
    +VLOOKUP(SUBSTITUTE(SUBSTITUTE(E$1,"standard",""),"|Float","")&amp;IF(OR($L447=TRUE,$A447=0,MOD($A447,ChapterTable!$S$20)&lt;&gt;0),"","보스")&amp;"인게임누적합배수",ChapterTable!$S:$T,2,0)*C447)
  )
  )
  )
)</f>
        <v>11071.6875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(VLOOKUP(SUBSTITUTE(SUBSTITUTE(F$1,"standard",""),"|Float","")&amp;IF(OR($L447=TRUE,$A447=0,MOD($A447,ChapterTable!$S$20)&lt;&gt;0),"","보스")&amp;"인게임누적곱배수",ChapterTable!$S:$T,2,0)^D447
    +VLOOKUP(SUBSTITUTE(SUBSTITUTE(F$1,"standard",""),"|Float","")&amp;IF(OR($L447=TRUE,$A447=0,MOD($A447,ChapterTable!$S$20)&lt;&gt;0),"","보스")&amp;"인게임누적합배수",ChapterTable!$S:$T,2,0)*D447)
  )
  )
  )
)</f>
        <v>2498.818359375</v>
      </c>
      <c r="G447" t="s">
        <v>737</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33"/>
        <v>21</v>
      </c>
      <c r="Q447">
        <f t="shared" si="34"/>
        <v>21</v>
      </c>
      <c r="R447" t="b">
        <f t="shared" ca="1" si="32"/>
        <v>0</v>
      </c>
      <c r="T447" t="b">
        <f t="shared" ca="1" si="35"/>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H447">
        <v>1.5</v>
      </c>
      <c r="AI447">
        <f t="shared" si="36"/>
        <v>0.2</v>
      </c>
    </row>
    <row r="448" spans="1:35"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OFFSET(E448,-$B448+IF($L448,1,0),0)*IF($B448&gt;OFFSET($B448,1,0),ChapterTable!$S$17,1)*
    (VLOOKUP(SUBSTITUTE(SUBSTITUTE(E$1,"standard",""),"|Float","")&amp;IF(OR($L448=TRUE,$A448=0,MOD($A448,ChapterTable!$S$20)&lt;&gt;0),"","보스")&amp;"인게임누적곱배수",ChapterTable!$S:$T,2,0)^C448
    +VLOOKUP(SUBSTITUTE(SUBSTITUTE(E$1,"standard",""),"|Float","")&amp;IF(OR($L448=TRUE,$A448=0,MOD($A448,ChapterTable!$S$20)&lt;&gt;0),"","보스")&amp;"인게임누적합배수",ChapterTable!$S:$T,2,0)*C448)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(VLOOKUP(SUBSTITUTE(SUBSTITUTE(F$1,"standard",""),"|Float","")&amp;IF(OR($L448=TRUE,$A448=0,MOD($A448,ChapterTable!$S$20)&lt;&gt;0),"","보스")&amp;"인게임누적곱배수",ChapterTable!$S:$T,2,0)^D448
    +VLOOKUP(SUBSTITUTE(SUBSTITUTE(F$1,"standard",""),"|Float","")&amp;IF(OR($L448=TRUE,$A448=0,MOD($A448,ChapterTable!$S$20)&lt;&gt;0),"","보스")&amp;"인게임누적합배수",ChapterTable!$S:$T,2,0)*D448)
  )
  )
  )
)</f>
        <v>2883.251953125</v>
      </c>
      <c r="G448" t="s">
        <v>737</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33"/>
        <v>0</v>
      </c>
      <c r="Q448">
        <f t="shared" si="34"/>
        <v>0</v>
      </c>
      <c r="R448" t="b">
        <f t="shared" ca="1" si="32"/>
        <v>0</v>
      </c>
      <c r="T448" t="b">
        <f t="shared" ca="1" si="35"/>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H448">
        <v>1.5</v>
      </c>
      <c r="AI448">
        <f t="shared" si="36"/>
        <v>0</v>
      </c>
    </row>
    <row r="449" spans="1:35"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OFFSET(E449,-$B449+IF($L449,1,0),0)*IF($B449&gt;OFFSET($B449,1,0),ChapterTable!$S$17,1)*
    (VLOOKUP(SUBSTITUTE(SUBSTITUTE(E$1,"standard",""),"|Float","")&amp;IF(OR($L449=TRUE,$A449=0,MOD($A449,ChapterTable!$S$20)&lt;&gt;0),"","보스")&amp;"인게임누적곱배수",ChapterTable!$S:$T,2,0)^C449
    +VLOOKUP(SUBSTITUTE(SUBSTITUTE(E$1,"standard",""),"|Float","")&amp;IF(OR($L449=TRUE,$A449=0,MOD($A449,ChapterTable!$S$20)&lt;&gt;0),"","보스")&amp;"인게임누적합배수",ChapterTable!$S:$T,2,0)*C449)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(VLOOKUP(SUBSTITUTE(SUBSTITUTE(F$1,"standard",""),"|Float","")&amp;IF(OR($L449=TRUE,$A449=0,MOD($A449,ChapterTable!$S$20)&lt;&gt;0),"","보스")&amp;"인게임누적곱배수",ChapterTable!$S:$T,2,0)^D449
    +VLOOKUP(SUBSTITUTE(SUBSTITUTE(F$1,"standard",""),"|Float","")&amp;IF(OR($L449=TRUE,$A449=0,MOD($A449,ChapterTable!$S$20)&lt;&gt;0),"","보스")&amp;"인게임누적합배수",ChapterTable!$S:$T,2,0)*D449)
  )
  )
  )
)</f>
        <v>2883.251953125</v>
      </c>
      <c r="G449" t="s">
        <v>737</v>
      </c>
      <c r="H449" t="s">
        <v>256</v>
      </c>
      <c r="I449" t="s">
        <v>162</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161</v>
      </c>
      <c r="L449" t="b">
        <v>0</v>
      </c>
      <c r="M449" t="s">
        <v>24</v>
      </c>
      <c r="N449" t="str">
        <f>IF(ISBLANK(M449),"",IF(ISERROR(VLOOKUP(M449,MapTable!$A:$A,1,0)),"맵없음",""))</f>
        <v/>
      </c>
      <c r="O449">
        <f t="shared" si="33"/>
        <v>1</v>
      </c>
      <c r="Q449">
        <f t="shared" si="34"/>
        <v>1</v>
      </c>
      <c r="R449" t="b">
        <f t="shared" ca="1" si="32"/>
        <v>0</v>
      </c>
      <c r="T449" t="b">
        <f t="shared" ca="1" si="35"/>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H449">
        <v>1.5</v>
      </c>
      <c r="AI449">
        <f t="shared" si="36"/>
        <v>1</v>
      </c>
    </row>
    <row r="450" spans="1:35"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OFFSET(E450,-$B450+IF($L450,1,0),0)*IF($B450&gt;OFFSET($B450,1,0),ChapterTable!$S$17,1)*
    (VLOOKUP(SUBSTITUTE(SUBSTITUTE(E$1,"standard",""),"|Float","")&amp;IF(OR($L450=TRUE,$A450=0,MOD($A450,ChapterTable!$S$20)&lt;&gt;0),"","보스")&amp;"인게임누적곱배수",ChapterTable!$S:$T,2,0)^C450
    +VLOOKUP(SUBSTITUTE(SUBSTITUTE(E$1,"standard",""),"|Float","")&amp;IF(OR($L450=TRUE,$A450=0,MOD($A450,ChapterTable!$S$20)&lt;&gt;0),"","보스")&amp;"인게임누적합배수",ChapterTable!$S:$T,2,0)*C450)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(VLOOKUP(SUBSTITUTE(SUBSTITUTE(F$1,"standard",""),"|Float","")&amp;IF(OR($L450=TRUE,$A450=0,MOD($A450,ChapterTable!$S$20)&lt;&gt;0),"","보스")&amp;"인게임누적곱배수",ChapterTable!$S:$T,2,0)^D450
    +VLOOKUP(SUBSTITUTE(SUBSTITUTE(F$1,"standard",""),"|Float","")&amp;IF(OR($L450=TRUE,$A450=0,MOD($A450,ChapterTable!$S$20)&lt;&gt;0),"","보스")&amp;"인게임누적합배수",ChapterTable!$S:$T,2,0)*D450)
  )
  )
  )
)</f>
        <v>2883.251953125</v>
      </c>
      <c r="G450" t="s">
        <v>737</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33"/>
        <v>1</v>
      </c>
      <c r="Q450">
        <f t="shared" si="34"/>
        <v>1</v>
      </c>
      <c r="R450" t="b">
        <f t="shared" ref="R450:R513" ca="1" si="37">IF(OR(B450=0,OFFSET(B450,1,0)=0),FALSE,
IF(AND(L450,B450&lt;OFFSET(B450,1,0)),TRUE,
IF(OFFSET(O450,1,0)=21,TRUE,FALSE)))</f>
        <v>0</v>
      </c>
      <c r="T450" t="b">
        <f t="shared" ca="1" si="35"/>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H450">
        <v>1.5</v>
      </c>
      <c r="AI450">
        <f t="shared" si="36"/>
        <v>1</v>
      </c>
    </row>
    <row r="451" spans="1:35"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OFFSET(E451,-$B451+IF($L451,1,0),0)*IF($B451&gt;OFFSET($B451,1,0),ChapterTable!$S$17,1)*
    (VLOOKUP(SUBSTITUTE(SUBSTITUTE(E$1,"standard",""),"|Float","")&amp;IF(OR($L451=TRUE,$A451=0,MOD($A451,ChapterTable!$S$20)&lt;&gt;0),"","보스")&amp;"인게임누적곱배수",ChapterTable!$S:$T,2,0)^C451
    +VLOOKUP(SUBSTITUTE(SUBSTITUTE(E$1,"standard",""),"|Float","")&amp;IF(OR($L451=TRUE,$A451=0,MOD($A451,ChapterTable!$S$20)&lt;&gt;0),"","보스")&amp;"인게임누적합배수",ChapterTable!$S:$T,2,0)*C451)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(VLOOKUP(SUBSTITUTE(SUBSTITUTE(F$1,"standard",""),"|Float","")&amp;IF(OR($L451=TRUE,$A451=0,MOD($A451,ChapterTable!$S$20)&lt;&gt;0),"","보스")&amp;"인게임누적곱배수",ChapterTable!$S:$T,2,0)^D451
    +VLOOKUP(SUBSTITUTE(SUBSTITUTE(F$1,"standard",""),"|Float","")&amp;IF(OR($L451=TRUE,$A451=0,MOD($A451,ChapterTable!$S$20)&lt;&gt;0),"","보스")&amp;"인게임누적합배수",ChapterTable!$S:$T,2,0)*D451)
  )
  )
  )
)</f>
        <v>2883.251953125</v>
      </c>
      <c r="G451" t="s">
        <v>737</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38">IF(B451=0,0,
  IF(AND(L451=FALSE,A451&lt;&gt;0,MOD(A451,7)=0),21,
  IF(MOD(B451,10)=0,21,
  IF(MOD(B451,10)=5,11,
  IF(MOD(B451,10)=9,INT(B451/10)+91,
  INT(B451/10+1))))))</f>
        <v>1</v>
      </c>
      <c r="Q451">
        <f t="shared" ref="Q451:Q514" si="39">IF(ISBLANK(P451),O451,P451)</f>
        <v>1</v>
      </c>
      <c r="R451" t="b">
        <f t="shared" ca="1" si="37"/>
        <v>0</v>
      </c>
      <c r="T451" t="b">
        <f t="shared" ref="T451:T514" ca="1" si="40">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H451">
        <v>1.5</v>
      </c>
      <c r="AI451">
        <f t="shared" si="36"/>
        <v>1</v>
      </c>
    </row>
    <row r="452" spans="1:35"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OFFSET(E452,-$B452+IF($L452,1,0),0)*IF($B452&gt;OFFSET($B452,1,0),ChapterTable!$S$17,1)*
    (VLOOKUP(SUBSTITUTE(SUBSTITUTE(E$1,"standard",""),"|Float","")&amp;IF(OR($L452=TRUE,$A452=0,MOD($A452,ChapterTable!$S$20)&lt;&gt;0),"","보스")&amp;"인게임누적곱배수",ChapterTable!$S:$T,2,0)^C452
    +VLOOKUP(SUBSTITUTE(SUBSTITUTE(E$1,"standard",""),"|Float","")&amp;IF(OR($L452=TRUE,$A452=0,MOD($A452,ChapterTable!$S$20)&lt;&gt;0),"","보스")&amp;"인게임누적합배수",ChapterTable!$S:$T,2,0)*C452)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(VLOOKUP(SUBSTITUTE(SUBSTITUTE(F$1,"standard",""),"|Float","")&amp;IF(OR($L452=TRUE,$A452=0,MOD($A452,ChapterTable!$S$20)&lt;&gt;0),"","보스")&amp;"인게임누적곱배수",ChapterTable!$S:$T,2,0)^D452
    +VLOOKUP(SUBSTITUTE(SUBSTITUTE(F$1,"standard",""),"|Float","")&amp;IF(OR($L452=TRUE,$A452=0,MOD($A452,ChapterTable!$S$20)&lt;&gt;0),"","보스")&amp;"인게임누적합배수",ChapterTable!$S:$T,2,0)*D452)
  )
  )
  )
)</f>
        <v>2883.251953125</v>
      </c>
      <c r="G452" t="s">
        <v>737</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38"/>
        <v>1</v>
      </c>
      <c r="Q452">
        <f t="shared" si="39"/>
        <v>1</v>
      </c>
      <c r="R452" t="b">
        <f t="shared" ca="1" si="37"/>
        <v>0</v>
      </c>
      <c r="T452" t="b">
        <f t="shared" ca="1" si="40"/>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H452">
        <v>1.5</v>
      </c>
      <c r="AI452">
        <f t="shared" ref="AI452:AI515" si="41">IF(B452=0,0,1/(INT((B452-1)/10)+1))</f>
        <v>1</v>
      </c>
    </row>
    <row r="453" spans="1:35"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OFFSET(E453,-$B453+IF($L453,1,0),0)*IF($B453&gt;OFFSET($B453,1,0),ChapterTable!$S$17,1)*
    (VLOOKUP(SUBSTITUTE(SUBSTITUTE(E$1,"standard",""),"|Float","")&amp;IF(OR($L453=TRUE,$A453=0,MOD($A453,ChapterTable!$S$20)&lt;&gt;0),"","보스")&amp;"인게임누적곱배수",ChapterTable!$S:$T,2,0)^C453
    +VLOOKUP(SUBSTITUTE(SUBSTITUTE(E$1,"standard",""),"|Float","")&amp;IF(OR($L453=TRUE,$A453=0,MOD($A453,ChapterTable!$S$20)&lt;&gt;0),"","보스")&amp;"인게임누적합배수",ChapterTable!$S:$T,2,0)*C453)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(VLOOKUP(SUBSTITUTE(SUBSTITUTE(F$1,"standard",""),"|Float","")&amp;IF(OR($L453=TRUE,$A453=0,MOD($A453,ChapterTable!$S$20)&lt;&gt;0),"","보스")&amp;"인게임누적곱배수",ChapterTable!$S:$T,2,0)^D453
    +VLOOKUP(SUBSTITUTE(SUBSTITUTE(F$1,"standard",""),"|Float","")&amp;IF(OR($L453=TRUE,$A453=0,MOD($A453,ChapterTable!$S$20)&lt;&gt;0),"","보스")&amp;"인게임누적합배수",ChapterTable!$S:$T,2,0)*D453)
  )
  )
  )
)</f>
        <v>2883.251953125</v>
      </c>
      <c r="G453" t="s">
        <v>737</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38"/>
        <v>11</v>
      </c>
      <c r="Q453">
        <f t="shared" si="39"/>
        <v>11</v>
      </c>
      <c r="R453" t="b">
        <f t="shared" ca="1" si="37"/>
        <v>0</v>
      </c>
      <c r="T453" t="b">
        <f t="shared" ca="1" si="40"/>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H453">
        <v>1.5</v>
      </c>
      <c r="AI453">
        <f t="shared" si="41"/>
        <v>1</v>
      </c>
    </row>
    <row r="454" spans="1:35"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OFFSET(E454,-$B454+IF($L454,1,0),0)*IF($B454&gt;OFFSET($B454,1,0),ChapterTable!$S$17,1)*
    (VLOOKUP(SUBSTITUTE(SUBSTITUTE(E$1,"standard",""),"|Float","")&amp;IF(OR($L454=TRUE,$A454=0,MOD($A454,ChapterTable!$S$20)&lt;&gt;0),"","보스")&amp;"인게임누적곱배수",ChapterTable!$S:$T,2,0)^C454
    +VLOOKUP(SUBSTITUTE(SUBSTITUTE(E$1,"standard",""),"|Float","")&amp;IF(OR($L454=TRUE,$A454=0,MOD($A454,ChapterTable!$S$20)&lt;&gt;0),"","보스")&amp;"인게임누적합배수",ChapterTable!$S:$T,2,0)*C454)
  )
  )
  )
)</f>
        <v>8303.765625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(VLOOKUP(SUBSTITUTE(SUBSTITUTE(F$1,"standard",""),"|Float","")&amp;IF(OR($L454=TRUE,$A454=0,MOD($A454,ChapterTable!$S$20)&lt;&gt;0),"","보스")&amp;"인게임누적곱배수",ChapterTable!$S:$T,2,0)^D454
    +VLOOKUP(SUBSTITUTE(SUBSTITUTE(F$1,"standard",""),"|Float","")&amp;IF(OR($L454=TRUE,$A454=0,MOD($A454,ChapterTable!$S$20)&lt;&gt;0),"","보스")&amp;"인게임누적합배수",ChapterTable!$S:$T,2,0)*D454)
  )
  )
  )
)</f>
        <v>2883.251953125</v>
      </c>
      <c r="G454" t="s">
        <v>737</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38"/>
        <v>1</v>
      </c>
      <c r="Q454">
        <f t="shared" si="39"/>
        <v>1</v>
      </c>
      <c r="R454" t="b">
        <f t="shared" ca="1" si="37"/>
        <v>0</v>
      </c>
      <c r="T454" t="b">
        <f t="shared" ca="1" si="40"/>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H454">
        <v>1.5</v>
      </c>
      <c r="AI454">
        <f t="shared" si="41"/>
        <v>1</v>
      </c>
    </row>
    <row r="455" spans="1:35"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OFFSET(E455,-$B455+IF($L455,1,0),0)*IF($B455&gt;OFFSET($B455,1,0),ChapterTable!$S$17,1)*
    (VLOOKUP(SUBSTITUTE(SUBSTITUTE(E$1,"standard",""),"|Float","")&amp;IF(OR($L455=TRUE,$A455=0,MOD($A455,ChapterTable!$S$20)&lt;&gt;0),"","보스")&amp;"인게임누적곱배수",ChapterTable!$S:$T,2,0)^C455
    +VLOOKUP(SUBSTITUTE(SUBSTITUTE(E$1,"standard",""),"|Float","")&amp;IF(OR($L455=TRUE,$A455=0,MOD($A455,ChapterTable!$S$20)&lt;&gt;0),"","보스")&amp;"인게임누적합배수",ChapterTable!$S:$T,2,0)*C455)
  )
  )
  )
)</f>
        <v>8303.765625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(VLOOKUP(SUBSTITUTE(SUBSTITUTE(F$1,"standard",""),"|Float","")&amp;IF(OR($L455=TRUE,$A455=0,MOD($A455,ChapterTable!$S$20)&lt;&gt;0),"","보스")&amp;"인게임누적곱배수",ChapterTable!$S:$T,2,0)^D455
    +VLOOKUP(SUBSTITUTE(SUBSTITUTE(F$1,"standard",""),"|Float","")&amp;IF(OR($L455=TRUE,$A455=0,MOD($A455,ChapterTable!$S$20)&lt;&gt;0),"","보스")&amp;"인게임누적합배수",ChapterTable!$S:$T,2,0)*D455)
  )
  )
  )
)</f>
        <v>2883.251953125</v>
      </c>
      <c r="G455" t="s">
        <v>737</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38"/>
        <v>1</v>
      </c>
      <c r="Q455">
        <f t="shared" si="39"/>
        <v>1</v>
      </c>
      <c r="R455" t="b">
        <f t="shared" ca="1" si="37"/>
        <v>0</v>
      </c>
      <c r="T455" t="b">
        <f t="shared" ca="1" si="40"/>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H455">
        <v>1.5</v>
      </c>
      <c r="AI455">
        <f t="shared" si="41"/>
        <v>1</v>
      </c>
    </row>
    <row r="456" spans="1:35"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OFFSET(E456,-$B456+IF($L456,1,0),0)*IF($B456&gt;OFFSET($B456,1,0),ChapterTable!$S$17,1)*
    (VLOOKUP(SUBSTITUTE(SUBSTITUTE(E$1,"standard",""),"|Float","")&amp;IF(OR($L456=TRUE,$A456=0,MOD($A456,ChapterTable!$S$20)&lt;&gt;0),"","보스")&amp;"인게임누적곱배수",ChapterTable!$S:$T,2,0)^C456
    +VLOOKUP(SUBSTITUTE(SUBSTITUTE(E$1,"standard",""),"|Float","")&amp;IF(OR($L456=TRUE,$A456=0,MOD($A456,ChapterTable!$S$20)&lt;&gt;0),"","보스")&amp;"인게임누적합배수",ChapterTable!$S:$T,2,0)*C456)
  )
  )
  )
)</f>
        <v>8303.765625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(VLOOKUP(SUBSTITUTE(SUBSTITUTE(F$1,"standard",""),"|Float","")&amp;IF(OR($L456=TRUE,$A456=0,MOD($A456,ChapterTable!$S$20)&lt;&gt;0),"","보스")&amp;"인게임누적곱배수",ChapterTable!$S:$T,2,0)^D456
    +VLOOKUP(SUBSTITUTE(SUBSTITUTE(F$1,"standard",""),"|Float","")&amp;IF(OR($L456=TRUE,$A456=0,MOD($A456,ChapterTable!$S$20)&lt;&gt;0),"","보스")&amp;"인게임누적합배수",ChapterTable!$S:$T,2,0)*D456)
  )
  )
  )
)</f>
        <v>2883.251953125</v>
      </c>
      <c r="G456" t="s">
        <v>737</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38"/>
        <v>1</v>
      </c>
      <c r="Q456">
        <f t="shared" si="39"/>
        <v>1</v>
      </c>
      <c r="R456" t="b">
        <f t="shared" ca="1" si="37"/>
        <v>0</v>
      </c>
      <c r="T456" t="b">
        <f t="shared" ca="1" si="40"/>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H456">
        <v>1.5</v>
      </c>
      <c r="AI456">
        <f t="shared" si="41"/>
        <v>1</v>
      </c>
    </row>
    <row r="457" spans="1:35"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OFFSET(E457,-$B457+IF($L457,1,0),0)*IF($B457&gt;OFFSET($B457,1,0),ChapterTable!$S$17,1)*
    (VLOOKUP(SUBSTITUTE(SUBSTITUTE(E$1,"standard",""),"|Float","")&amp;IF(OR($L457=TRUE,$A457=0,MOD($A457,ChapterTable!$S$20)&lt;&gt;0),"","보스")&amp;"인게임누적곱배수",ChapterTable!$S:$T,2,0)^C457
    +VLOOKUP(SUBSTITUTE(SUBSTITUTE(E$1,"standard",""),"|Float","")&amp;IF(OR($L457=TRUE,$A457=0,MOD($A457,ChapterTable!$S$20)&lt;&gt;0),"","보스")&amp;"인게임누적합배수",ChapterTable!$S:$T,2,0)*C457)
  )
  )
  )
)</f>
        <v>8303.765625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(VLOOKUP(SUBSTITUTE(SUBSTITUTE(F$1,"standard",""),"|Float","")&amp;IF(OR($L457=TRUE,$A457=0,MOD($A457,ChapterTable!$S$20)&lt;&gt;0),"","보스")&amp;"인게임누적곱배수",ChapterTable!$S:$T,2,0)^D457
    +VLOOKUP(SUBSTITUTE(SUBSTITUTE(F$1,"standard",""),"|Float","")&amp;IF(OR($L457=TRUE,$A457=0,MOD($A457,ChapterTable!$S$20)&lt;&gt;0),"","보스")&amp;"인게임누적합배수",ChapterTable!$S:$T,2,0)*D457)
  )
  )
  )
)</f>
        <v>2883.251953125</v>
      </c>
      <c r="G457" t="s">
        <v>737</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38"/>
        <v>91</v>
      </c>
      <c r="Q457">
        <f t="shared" si="39"/>
        <v>91</v>
      </c>
      <c r="R457" t="b">
        <f t="shared" ca="1" si="37"/>
        <v>1</v>
      </c>
      <c r="T457" t="b">
        <f t="shared" ca="1" si="40"/>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H457">
        <v>1.5</v>
      </c>
      <c r="AI457">
        <f t="shared" si="41"/>
        <v>1</v>
      </c>
    </row>
    <row r="458" spans="1:35"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OFFSET(E458,-$B458+IF($L458,1,0),0)*IF($B458&gt;OFFSET($B458,1,0),ChapterTable!$S$17,1)*
    (VLOOKUP(SUBSTITUTE(SUBSTITUTE(E$1,"standard",""),"|Float","")&amp;IF(OR($L458=TRUE,$A458=0,MOD($A458,ChapterTable!$S$20)&lt;&gt;0),"","보스")&amp;"인게임누적곱배수",ChapterTable!$S:$T,2,0)^C458
    +VLOOKUP(SUBSTITUTE(SUBSTITUTE(E$1,"standard",""),"|Float","")&amp;IF(OR($L458=TRUE,$A458=0,MOD($A458,ChapterTable!$S$20)&lt;&gt;0),"","보스")&amp;"인게임누적합배수",ChapterTable!$S:$T,2,0)*C458)
  )
  )
  )
)</f>
        <v>8303.765625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(VLOOKUP(SUBSTITUTE(SUBSTITUTE(F$1,"standard",""),"|Float","")&amp;IF(OR($L458=TRUE,$A458=0,MOD($A458,ChapterTable!$S$20)&lt;&gt;0),"","보스")&amp;"인게임누적곱배수",ChapterTable!$S:$T,2,0)^D458
    +VLOOKUP(SUBSTITUTE(SUBSTITUTE(F$1,"standard",""),"|Float","")&amp;IF(OR($L458=TRUE,$A458=0,MOD($A458,ChapterTable!$S$20)&lt;&gt;0),"","보스")&amp;"인게임누적합배수",ChapterTable!$S:$T,2,0)*D458)
  )
  )
  )
)</f>
        <v>2883.251953125</v>
      </c>
      <c r="G458" t="s">
        <v>737</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38"/>
        <v>21</v>
      </c>
      <c r="Q458">
        <f t="shared" si="39"/>
        <v>21</v>
      </c>
      <c r="R458" t="b">
        <f t="shared" ca="1" si="37"/>
        <v>0</v>
      </c>
      <c r="T458" t="b">
        <f t="shared" ca="1" si="40"/>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H458">
        <v>1.5</v>
      </c>
      <c r="AI458">
        <f t="shared" si="41"/>
        <v>1</v>
      </c>
    </row>
    <row r="459" spans="1:35"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OFFSET(E459,-$B459+IF($L459,1,0),0)*IF($B459&gt;OFFSET($B459,1,0),ChapterTable!$S$17,1)*
    (VLOOKUP(SUBSTITUTE(SUBSTITUTE(E$1,"standard",""),"|Float","")&amp;IF(OR($L459=TRUE,$A459=0,MOD($A459,ChapterTable!$S$20)&lt;&gt;0),"","보스")&amp;"인게임누적곱배수",ChapterTable!$S:$T,2,0)^C459
    +VLOOKUP(SUBSTITUTE(SUBSTITUTE(E$1,"standard",""),"|Float","")&amp;IF(OR($L459=TRUE,$A459=0,MOD($A459,ChapterTable!$S$20)&lt;&gt;0),"","보스")&amp;"인게임누적합배수",ChapterTable!$S:$T,2,0)*C459)
  )
  )
  )
)</f>
        <v>8303.765625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(VLOOKUP(SUBSTITUTE(SUBSTITUTE(F$1,"standard",""),"|Float","")&amp;IF(OR($L459=TRUE,$A459=0,MOD($A459,ChapterTable!$S$20)&lt;&gt;0),"","보스")&amp;"인게임누적곱배수",ChapterTable!$S:$T,2,0)^D459
    +VLOOKUP(SUBSTITUTE(SUBSTITUTE(F$1,"standard",""),"|Float","")&amp;IF(OR($L459=TRUE,$A459=0,MOD($A459,ChapterTable!$S$20)&lt;&gt;0),"","보스")&amp;"인게임누적합배수",ChapterTable!$S:$T,2,0)*D459)
  )
  )
  )
)</f>
        <v>3099.495849609375</v>
      </c>
      <c r="G459" t="s">
        <v>737</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38"/>
        <v>2</v>
      </c>
      <c r="Q459">
        <f t="shared" si="39"/>
        <v>2</v>
      </c>
      <c r="R459" t="b">
        <f t="shared" ca="1" si="37"/>
        <v>0</v>
      </c>
      <c r="T459" t="b">
        <f t="shared" ca="1" si="40"/>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H459">
        <v>1.5</v>
      </c>
      <c r="AI459">
        <f t="shared" si="41"/>
        <v>0.5</v>
      </c>
    </row>
    <row r="460" spans="1:35"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OFFSET(E460,-$B460+IF($L460,1,0),0)*IF($B460&gt;OFFSET($B460,1,0),ChapterTable!$S$17,1)*
    (VLOOKUP(SUBSTITUTE(SUBSTITUTE(E$1,"standard",""),"|Float","")&amp;IF(OR($L460=TRUE,$A460=0,MOD($A460,ChapterTable!$S$20)&lt;&gt;0),"","보스")&amp;"인게임누적곱배수",ChapterTable!$S:$T,2,0)^C460
    +VLOOKUP(SUBSTITUTE(SUBSTITUTE(E$1,"standard",""),"|Float","")&amp;IF(OR($L460=TRUE,$A460=0,MOD($A460,ChapterTable!$S$20)&lt;&gt;0),"","보스")&amp;"인게임누적합배수",ChapterTable!$S:$T,2,0)*C460)
  )
  )
  )
)</f>
        <v>8303.765625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(VLOOKUP(SUBSTITUTE(SUBSTITUTE(F$1,"standard",""),"|Float","")&amp;IF(OR($L460=TRUE,$A460=0,MOD($A460,ChapterTable!$S$20)&lt;&gt;0),"","보스")&amp;"인게임누적곱배수",ChapterTable!$S:$T,2,0)^D460
    +VLOOKUP(SUBSTITUTE(SUBSTITUTE(F$1,"standard",""),"|Float","")&amp;IF(OR($L460=TRUE,$A460=0,MOD($A460,ChapterTable!$S$20)&lt;&gt;0),"","보스")&amp;"인게임누적합배수",ChapterTable!$S:$T,2,0)*D460)
  )
  )
  )
)</f>
        <v>3099.495849609375</v>
      </c>
      <c r="G460" t="s">
        <v>737</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38"/>
        <v>2</v>
      </c>
      <c r="Q460">
        <f t="shared" si="39"/>
        <v>2</v>
      </c>
      <c r="R460" t="b">
        <f t="shared" ca="1" si="37"/>
        <v>0</v>
      </c>
      <c r="T460" t="b">
        <f t="shared" ca="1" si="40"/>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H460">
        <v>1.5</v>
      </c>
      <c r="AI460">
        <f t="shared" si="41"/>
        <v>0.5</v>
      </c>
    </row>
    <row r="461" spans="1:35"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OFFSET(E461,-$B461+IF($L461,1,0),0)*IF($B461&gt;OFFSET($B461,1,0),ChapterTable!$S$17,1)*
    (VLOOKUP(SUBSTITUTE(SUBSTITUTE(E$1,"standard",""),"|Float","")&amp;IF(OR($L461=TRUE,$A461=0,MOD($A461,ChapterTable!$S$20)&lt;&gt;0),"","보스")&amp;"인게임누적곱배수",ChapterTable!$S:$T,2,0)^C461
    +VLOOKUP(SUBSTITUTE(SUBSTITUTE(E$1,"standard",""),"|Float","")&amp;IF(OR($L461=TRUE,$A461=0,MOD($A461,ChapterTable!$S$20)&lt;&gt;0),"","보스")&amp;"인게임누적합배수",ChapterTable!$S:$T,2,0)*C461)
  )
  )
  )
)</f>
        <v>8303.765625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(VLOOKUP(SUBSTITUTE(SUBSTITUTE(F$1,"standard",""),"|Float","")&amp;IF(OR($L461=TRUE,$A461=0,MOD($A461,ChapterTable!$S$20)&lt;&gt;0),"","보스")&amp;"인게임누적곱배수",ChapterTable!$S:$T,2,0)^D461
    +VLOOKUP(SUBSTITUTE(SUBSTITUTE(F$1,"standard",""),"|Float","")&amp;IF(OR($L461=TRUE,$A461=0,MOD($A461,ChapterTable!$S$20)&lt;&gt;0),"","보스")&amp;"인게임누적합배수",ChapterTable!$S:$T,2,0)*D461)
  )
  )
  )
)</f>
        <v>3099.495849609375</v>
      </c>
      <c r="G461" t="s">
        <v>737</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38"/>
        <v>2</v>
      </c>
      <c r="Q461">
        <f t="shared" si="39"/>
        <v>2</v>
      </c>
      <c r="R461" t="b">
        <f t="shared" ca="1" si="37"/>
        <v>0</v>
      </c>
      <c r="T461" t="b">
        <f t="shared" ca="1" si="40"/>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H461">
        <v>1.5</v>
      </c>
      <c r="AI461">
        <f t="shared" si="41"/>
        <v>0.5</v>
      </c>
    </row>
    <row r="462" spans="1:35"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OFFSET(E462,-$B462+IF($L462,1,0),0)*IF($B462&gt;OFFSET($B462,1,0),ChapterTable!$S$17,1)*
    (VLOOKUP(SUBSTITUTE(SUBSTITUTE(E$1,"standard",""),"|Float","")&amp;IF(OR($L462=TRUE,$A462=0,MOD($A462,ChapterTable!$S$20)&lt;&gt;0),"","보스")&amp;"인게임누적곱배수",ChapterTable!$S:$T,2,0)^C462
    +VLOOKUP(SUBSTITUTE(SUBSTITUTE(E$1,"standard",""),"|Float","")&amp;IF(OR($L462=TRUE,$A462=0,MOD($A462,ChapterTable!$S$20)&lt;&gt;0),"","보스")&amp;"인게임누적합배수",ChapterTable!$S:$T,2,0)*C462)
  )
  )
  )
)</f>
        <v>8303.765625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(VLOOKUP(SUBSTITUTE(SUBSTITUTE(F$1,"standard",""),"|Float","")&amp;IF(OR($L462=TRUE,$A462=0,MOD($A462,ChapterTable!$S$20)&lt;&gt;0),"","보스")&amp;"인게임누적곱배수",ChapterTable!$S:$T,2,0)^D462
    +VLOOKUP(SUBSTITUTE(SUBSTITUTE(F$1,"standard",""),"|Float","")&amp;IF(OR($L462=TRUE,$A462=0,MOD($A462,ChapterTable!$S$20)&lt;&gt;0),"","보스")&amp;"인게임누적합배수",ChapterTable!$S:$T,2,0)*D462)
  )
  )
  )
)</f>
        <v>3099.495849609375</v>
      </c>
      <c r="G462" t="s">
        <v>737</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38"/>
        <v>2</v>
      </c>
      <c r="Q462">
        <f t="shared" si="39"/>
        <v>2</v>
      </c>
      <c r="R462" t="b">
        <f t="shared" ca="1" si="37"/>
        <v>0</v>
      </c>
      <c r="T462" t="b">
        <f t="shared" ca="1" si="40"/>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H462">
        <v>1.5</v>
      </c>
      <c r="AI462">
        <f t="shared" si="41"/>
        <v>0.5</v>
      </c>
    </row>
    <row r="463" spans="1:35"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OFFSET(E463,-$B463+IF($L463,1,0),0)*IF($B463&gt;OFFSET($B463,1,0),ChapterTable!$S$17,1)*
    (VLOOKUP(SUBSTITUTE(SUBSTITUTE(E$1,"standard",""),"|Float","")&amp;IF(OR($L463=TRUE,$A463=0,MOD($A463,ChapterTable!$S$20)&lt;&gt;0),"","보스")&amp;"인게임누적곱배수",ChapterTable!$S:$T,2,0)^C463
    +VLOOKUP(SUBSTITUTE(SUBSTITUTE(E$1,"standard",""),"|Float","")&amp;IF(OR($L463=TRUE,$A463=0,MOD($A463,ChapterTable!$S$20)&lt;&gt;0),"","보스")&amp;"인게임누적합배수",ChapterTable!$S:$T,2,0)*C463)
  )
  )
  )
)</f>
        <v>8303.765625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(VLOOKUP(SUBSTITUTE(SUBSTITUTE(F$1,"standard",""),"|Float","")&amp;IF(OR($L463=TRUE,$A463=0,MOD($A463,ChapterTable!$S$20)&lt;&gt;0),"","보스")&amp;"인게임누적곱배수",ChapterTable!$S:$T,2,0)^D463
    +VLOOKUP(SUBSTITUTE(SUBSTITUTE(F$1,"standard",""),"|Float","")&amp;IF(OR($L463=TRUE,$A463=0,MOD($A463,ChapterTable!$S$20)&lt;&gt;0),"","보스")&amp;"인게임누적합배수",ChapterTable!$S:$T,2,0)*D463)
  )
  )
  )
)</f>
        <v>3099.495849609375</v>
      </c>
      <c r="G463" t="s">
        <v>737</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38"/>
        <v>11</v>
      </c>
      <c r="Q463">
        <f t="shared" si="39"/>
        <v>11</v>
      </c>
      <c r="R463" t="b">
        <f t="shared" ca="1" si="37"/>
        <v>0</v>
      </c>
      <c r="T463" t="b">
        <f t="shared" ca="1" si="40"/>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H463">
        <v>1.5</v>
      </c>
      <c r="AI463">
        <f t="shared" si="41"/>
        <v>0.5</v>
      </c>
    </row>
    <row r="464" spans="1:35"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OFFSET(E464,-$B464+IF($L464,1,0),0)*IF($B464&gt;OFFSET($B464,1,0),ChapterTable!$S$17,1)*
    (VLOOKUP(SUBSTITUTE(SUBSTITUTE(E$1,"standard",""),"|Float","")&amp;IF(OR($L464=TRUE,$A464=0,MOD($A464,ChapterTable!$S$20)&lt;&gt;0),"","보스")&amp;"인게임누적곱배수",ChapterTable!$S:$T,2,0)^C464
    +VLOOKUP(SUBSTITUTE(SUBSTITUTE(E$1,"standard",""),"|Float","")&amp;IF(OR($L464=TRUE,$A464=0,MOD($A464,ChapterTable!$S$20)&lt;&gt;0),"","보스")&amp;"인게임누적합배수",ChapterTable!$S:$T,2,0)*C464)
  )
  )
  )
)</f>
        <v>9687.7265625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(VLOOKUP(SUBSTITUTE(SUBSTITUTE(F$1,"standard",""),"|Float","")&amp;IF(OR($L464=TRUE,$A464=0,MOD($A464,ChapterTable!$S$20)&lt;&gt;0),"","보스")&amp;"인게임누적곱배수",ChapterTable!$S:$T,2,0)^D464
    +VLOOKUP(SUBSTITUTE(SUBSTITUTE(F$1,"standard",""),"|Float","")&amp;IF(OR($L464=TRUE,$A464=0,MOD($A464,ChapterTable!$S$20)&lt;&gt;0),"","보스")&amp;"인게임누적합배수",ChapterTable!$S:$T,2,0)*D464)
  )
  )
  )
)</f>
        <v>3099.495849609375</v>
      </c>
      <c r="G464" t="s">
        <v>737</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38"/>
        <v>2</v>
      </c>
      <c r="Q464">
        <f t="shared" si="39"/>
        <v>2</v>
      </c>
      <c r="R464" t="b">
        <f t="shared" ca="1" si="37"/>
        <v>0</v>
      </c>
      <c r="T464" t="b">
        <f t="shared" ca="1" si="40"/>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H464">
        <v>1.5</v>
      </c>
      <c r="AI464">
        <f t="shared" si="41"/>
        <v>0.5</v>
      </c>
    </row>
    <row r="465" spans="1:35"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OFFSET(E465,-$B465+IF($L465,1,0),0)*IF($B465&gt;OFFSET($B465,1,0),ChapterTable!$S$17,1)*
    (VLOOKUP(SUBSTITUTE(SUBSTITUTE(E$1,"standard",""),"|Float","")&amp;IF(OR($L465=TRUE,$A465=0,MOD($A465,ChapterTable!$S$20)&lt;&gt;0),"","보스")&amp;"인게임누적곱배수",ChapterTable!$S:$T,2,0)^C465
    +VLOOKUP(SUBSTITUTE(SUBSTITUTE(E$1,"standard",""),"|Float","")&amp;IF(OR($L465=TRUE,$A465=0,MOD($A465,ChapterTable!$S$20)&lt;&gt;0),"","보스")&amp;"인게임누적합배수",ChapterTable!$S:$T,2,0)*C465)
  )
  )
  )
)</f>
        <v>9687.7265625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(VLOOKUP(SUBSTITUTE(SUBSTITUTE(F$1,"standard",""),"|Float","")&amp;IF(OR($L465=TRUE,$A465=0,MOD($A465,ChapterTable!$S$20)&lt;&gt;0),"","보스")&amp;"인게임누적곱배수",ChapterTable!$S:$T,2,0)^D465
    +VLOOKUP(SUBSTITUTE(SUBSTITUTE(F$1,"standard",""),"|Float","")&amp;IF(OR($L465=TRUE,$A465=0,MOD($A465,ChapterTable!$S$20)&lt;&gt;0),"","보스")&amp;"인게임누적합배수",ChapterTable!$S:$T,2,0)*D465)
  )
  )
  )
)</f>
        <v>3099.495849609375</v>
      </c>
      <c r="G465" t="s">
        <v>737</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38"/>
        <v>2</v>
      </c>
      <c r="Q465">
        <f t="shared" si="39"/>
        <v>2</v>
      </c>
      <c r="R465" t="b">
        <f t="shared" ca="1" si="37"/>
        <v>0</v>
      </c>
      <c r="T465" t="b">
        <f t="shared" ca="1" si="40"/>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H465">
        <v>1.5</v>
      </c>
      <c r="AI465">
        <f t="shared" si="41"/>
        <v>0.5</v>
      </c>
    </row>
    <row r="466" spans="1:35"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OFFSET(E466,-$B466+IF($L466,1,0),0)*IF($B466&gt;OFFSET($B466,1,0),ChapterTable!$S$17,1)*
    (VLOOKUP(SUBSTITUTE(SUBSTITUTE(E$1,"standard",""),"|Float","")&amp;IF(OR($L466=TRUE,$A466=0,MOD($A466,ChapterTable!$S$20)&lt;&gt;0),"","보스")&amp;"인게임누적곱배수",ChapterTable!$S:$T,2,0)^C466
    +VLOOKUP(SUBSTITUTE(SUBSTITUTE(E$1,"standard",""),"|Float","")&amp;IF(OR($L466=TRUE,$A466=0,MOD($A466,ChapterTable!$S$20)&lt;&gt;0),"","보스")&amp;"인게임누적합배수",ChapterTable!$S:$T,2,0)*C466)
  )
  )
  )
)</f>
        <v>9687.7265625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(VLOOKUP(SUBSTITUTE(SUBSTITUTE(F$1,"standard",""),"|Float","")&amp;IF(OR($L466=TRUE,$A466=0,MOD($A466,ChapterTable!$S$20)&lt;&gt;0),"","보스")&amp;"인게임누적곱배수",ChapterTable!$S:$T,2,0)^D466
    +VLOOKUP(SUBSTITUTE(SUBSTITUTE(F$1,"standard",""),"|Float","")&amp;IF(OR($L466=TRUE,$A466=0,MOD($A466,ChapterTable!$S$20)&lt;&gt;0),"","보스")&amp;"인게임누적합배수",ChapterTable!$S:$T,2,0)*D466)
  )
  )
  )
)</f>
        <v>3099.495849609375</v>
      </c>
      <c r="G466" t="s">
        <v>737</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38"/>
        <v>2</v>
      </c>
      <c r="Q466">
        <f t="shared" si="39"/>
        <v>2</v>
      </c>
      <c r="R466" t="b">
        <f t="shared" ca="1" si="37"/>
        <v>0</v>
      </c>
      <c r="T466" t="b">
        <f t="shared" ca="1" si="40"/>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H466">
        <v>1.5</v>
      </c>
      <c r="AI466">
        <f t="shared" si="41"/>
        <v>0.5</v>
      </c>
    </row>
    <row r="467" spans="1:35"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OFFSET(E467,-$B467+IF($L467,1,0),0)*IF($B467&gt;OFFSET($B467,1,0),ChapterTable!$S$17,1)*
    (VLOOKUP(SUBSTITUTE(SUBSTITUTE(E$1,"standard",""),"|Float","")&amp;IF(OR($L467=TRUE,$A467=0,MOD($A467,ChapterTable!$S$20)&lt;&gt;0),"","보스")&amp;"인게임누적곱배수",ChapterTable!$S:$T,2,0)^C467
    +VLOOKUP(SUBSTITUTE(SUBSTITUTE(E$1,"standard",""),"|Float","")&amp;IF(OR($L467=TRUE,$A467=0,MOD($A467,ChapterTable!$S$20)&lt;&gt;0),"","보스")&amp;"인게임누적합배수",ChapterTable!$S:$T,2,0)*C467)
  )
  )
  )
)</f>
        <v>9687.7265625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(VLOOKUP(SUBSTITUTE(SUBSTITUTE(F$1,"standard",""),"|Float","")&amp;IF(OR($L467=TRUE,$A467=0,MOD($A467,ChapterTable!$S$20)&lt;&gt;0),"","보스")&amp;"인게임누적곱배수",ChapterTable!$S:$T,2,0)^D467
    +VLOOKUP(SUBSTITUTE(SUBSTITUTE(F$1,"standard",""),"|Float","")&amp;IF(OR($L467=TRUE,$A467=0,MOD($A467,ChapterTable!$S$20)&lt;&gt;0),"","보스")&amp;"인게임누적합배수",ChapterTable!$S:$T,2,0)*D467)
  )
  )
  )
)</f>
        <v>3099.495849609375</v>
      </c>
      <c r="G467" t="s">
        <v>737</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38"/>
        <v>92</v>
      </c>
      <c r="Q467">
        <f t="shared" si="39"/>
        <v>92</v>
      </c>
      <c r="R467" t="b">
        <f t="shared" ca="1" si="37"/>
        <v>1</v>
      </c>
      <c r="T467" t="b">
        <f t="shared" ca="1" si="40"/>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H467">
        <v>1.5</v>
      </c>
      <c r="AI467">
        <f t="shared" si="41"/>
        <v>0.5</v>
      </c>
    </row>
    <row r="468" spans="1:35"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OFFSET(E468,-$B468+IF($L468,1,0),0)*IF($B468&gt;OFFSET($B468,1,0),ChapterTable!$S$17,1)*
    (VLOOKUP(SUBSTITUTE(SUBSTITUTE(E$1,"standard",""),"|Float","")&amp;IF(OR($L468=TRUE,$A468=0,MOD($A468,ChapterTable!$S$20)&lt;&gt;0),"","보스")&amp;"인게임누적곱배수",ChapterTable!$S:$T,2,0)^C468
    +VLOOKUP(SUBSTITUTE(SUBSTITUTE(E$1,"standard",""),"|Float","")&amp;IF(OR($L468=TRUE,$A468=0,MOD($A468,ChapterTable!$S$20)&lt;&gt;0),"","보스")&amp;"인게임누적합배수",ChapterTable!$S:$T,2,0)*C468)
  )
  )
  )
)</f>
        <v>9687.7265625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(VLOOKUP(SUBSTITUTE(SUBSTITUTE(F$1,"standard",""),"|Float","")&amp;IF(OR($L468=TRUE,$A468=0,MOD($A468,ChapterTable!$S$20)&lt;&gt;0),"","보스")&amp;"인게임누적곱배수",ChapterTable!$S:$T,2,0)^D468
    +VLOOKUP(SUBSTITUTE(SUBSTITUTE(F$1,"standard",""),"|Float","")&amp;IF(OR($L468=TRUE,$A468=0,MOD($A468,ChapterTable!$S$20)&lt;&gt;0),"","보스")&amp;"인게임누적합배수",ChapterTable!$S:$T,2,0)*D468)
  )
  )
  )
)</f>
        <v>3099.495849609375</v>
      </c>
      <c r="G468" t="s">
        <v>737</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38"/>
        <v>21</v>
      </c>
      <c r="Q468">
        <f t="shared" si="39"/>
        <v>21</v>
      </c>
      <c r="R468" t="b">
        <f t="shared" ca="1" si="37"/>
        <v>0</v>
      </c>
      <c r="T468" t="b">
        <f t="shared" ca="1" si="40"/>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H468">
        <v>1.5</v>
      </c>
      <c r="AI468">
        <f t="shared" si="41"/>
        <v>0.5</v>
      </c>
    </row>
    <row r="469" spans="1:35"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OFFSET(E469,-$B469+IF($L469,1,0),0)*IF($B469&gt;OFFSET($B469,1,0),ChapterTable!$S$17,1)*
    (VLOOKUP(SUBSTITUTE(SUBSTITUTE(E$1,"standard",""),"|Float","")&amp;IF(OR($L469=TRUE,$A469=0,MOD($A469,ChapterTable!$S$20)&lt;&gt;0),"","보스")&amp;"인게임누적곱배수",ChapterTable!$S:$T,2,0)^C469
    +VLOOKUP(SUBSTITUTE(SUBSTITUTE(E$1,"standard",""),"|Float","")&amp;IF(OR($L469=TRUE,$A469=0,MOD($A469,ChapterTable!$S$20)&lt;&gt;0),"","보스")&amp;"인게임누적합배수",ChapterTable!$S:$T,2,0)*C469)
  )
  )
  )
)</f>
        <v>9687.7265625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(VLOOKUP(SUBSTITUTE(SUBSTITUTE(F$1,"standard",""),"|Float","")&amp;IF(OR($L469=TRUE,$A469=0,MOD($A469,ChapterTable!$S$20)&lt;&gt;0),"","보스")&amp;"인게임누적곱배수",ChapterTable!$S:$T,2,0)^D469
    +VLOOKUP(SUBSTITUTE(SUBSTITUTE(F$1,"standard",""),"|Float","")&amp;IF(OR($L469=TRUE,$A469=0,MOD($A469,ChapterTable!$S$20)&lt;&gt;0),"","보스")&amp;"인게임누적합배수",ChapterTable!$S:$T,2,0)*D469)
  )
  )
  )
)</f>
        <v>3315.7397460937495</v>
      </c>
      <c r="G469" t="s">
        <v>737</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38"/>
        <v>3</v>
      </c>
      <c r="Q469">
        <f t="shared" si="39"/>
        <v>3</v>
      </c>
      <c r="R469" t="b">
        <f t="shared" ca="1" si="37"/>
        <v>0</v>
      </c>
      <c r="T469" t="b">
        <f t="shared" ca="1" si="40"/>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H469">
        <v>1.5</v>
      </c>
      <c r="AI469">
        <f t="shared" si="41"/>
        <v>0.33333333333333331</v>
      </c>
    </row>
    <row r="470" spans="1:35"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OFFSET(E470,-$B470+IF($L470,1,0),0)*IF($B470&gt;OFFSET($B470,1,0),ChapterTable!$S$17,1)*
    (VLOOKUP(SUBSTITUTE(SUBSTITUTE(E$1,"standard",""),"|Float","")&amp;IF(OR($L470=TRUE,$A470=0,MOD($A470,ChapterTable!$S$20)&lt;&gt;0),"","보스")&amp;"인게임누적곱배수",ChapterTable!$S:$T,2,0)^C470
    +VLOOKUP(SUBSTITUTE(SUBSTITUTE(E$1,"standard",""),"|Float","")&amp;IF(OR($L470=TRUE,$A470=0,MOD($A470,ChapterTable!$S$20)&lt;&gt;0),"","보스")&amp;"인게임누적합배수",ChapterTable!$S:$T,2,0)*C470)
  )
  )
  )
)</f>
        <v>9687.7265625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(VLOOKUP(SUBSTITUTE(SUBSTITUTE(F$1,"standard",""),"|Float","")&amp;IF(OR($L470=TRUE,$A470=0,MOD($A470,ChapterTable!$S$20)&lt;&gt;0),"","보스")&amp;"인게임누적곱배수",ChapterTable!$S:$T,2,0)^D470
    +VLOOKUP(SUBSTITUTE(SUBSTITUTE(F$1,"standard",""),"|Float","")&amp;IF(OR($L470=TRUE,$A470=0,MOD($A470,ChapterTable!$S$20)&lt;&gt;0),"","보스")&amp;"인게임누적합배수",ChapterTable!$S:$T,2,0)*D470)
  )
  )
  )
)</f>
        <v>3315.7397460937495</v>
      </c>
      <c r="G470" t="s">
        <v>737</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38"/>
        <v>3</v>
      </c>
      <c r="Q470">
        <f t="shared" si="39"/>
        <v>3</v>
      </c>
      <c r="R470" t="b">
        <f t="shared" ca="1" si="37"/>
        <v>0</v>
      </c>
      <c r="T470" t="b">
        <f t="shared" ca="1" si="40"/>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H470">
        <v>1.5</v>
      </c>
      <c r="AI470">
        <f t="shared" si="41"/>
        <v>0.33333333333333331</v>
      </c>
    </row>
    <row r="471" spans="1:35"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OFFSET(E471,-$B471+IF($L471,1,0),0)*IF($B471&gt;OFFSET($B471,1,0),ChapterTable!$S$17,1)*
    (VLOOKUP(SUBSTITUTE(SUBSTITUTE(E$1,"standard",""),"|Float","")&amp;IF(OR($L471=TRUE,$A471=0,MOD($A471,ChapterTable!$S$20)&lt;&gt;0),"","보스")&amp;"인게임누적곱배수",ChapterTable!$S:$T,2,0)^C471
    +VLOOKUP(SUBSTITUTE(SUBSTITUTE(E$1,"standard",""),"|Float","")&amp;IF(OR($L471=TRUE,$A471=0,MOD($A471,ChapterTable!$S$20)&lt;&gt;0),"","보스")&amp;"인게임누적합배수",ChapterTable!$S:$T,2,0)*C471)
  )
  )
  )
)</f>
        <v>9687.7265625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(VLOOKUP(SUBSTITUTE(SUBSTITUTE(F$1,"standard",""),"|Float","")&amp;IF(OR($L471=TRUE,$A471=0,MOD($A471,ChapterTable!$S$20)&lt;&gt;0),"","보스")&amp;"인게임누적곱배수",ChapterTable!$S:$T,2,0)^D471
    +VLOOKUP(SUBSTITUTE(SUBSTITUTE(F$1,"standard",""),"|Float","")&amp;IF(OR($L471=TRUE,$A471=0,MOD($A471,ChapterTable!$S$20)&lt;&gt;0),"","보스")&amp;"인게임누적합배수",ChapterTable!$S:$T,2,0)*D471)
  )
  )
  )
)</f>
        <v>3315.7397460937495</v>
      </c>
      <c r="G471" t="s">
        <v>737</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38"/>
        <v>3</v>
      </c>
      <c r="Q471">
        <f t="shared" si="39"/>
        <v>3</v>
      </c>
      <c r="R471" t="b">
        <f t="shared" ca="1" si="37"/>
        <v>0</v>
      </c>
      <c r="T471" t="b">
        <f t="shared" ca="1" si="40"/>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H471">
        <v>1.5</v>
      </c>
      <c r="AI471">
        <f t="shared" si="41"/>
        <v>0.33333333333333331</v>
      </c>
    </row>
    <row r="472" spans="1:35"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OFFSET(E472,-$B472+IF($L472,1,0),0)*IF($B472&gt;OFFSET($B472,1,0),ChapterTable!$S$17,1)*
    (VLOOKUP(SUBSTITUTE(SUBSTITUTE(E$1,"standard",""),"|Float","")&amp;IF(OR($L472=TRUE,$A472=0,MOD($A472,ChapterTable!$S$20)&lt;&gt;0),"","보스")&amp;"인게임누적곱배수",ChapterTable!$S:$T,2,0)^C472
    +VLOOKUP(SUBSTITUTE(SUBSTITUTE(E$1,"standard",""),"|Float","")&amp;IF(OR($L472=TRUE,$A472=0,MOD($A472,ChapterTable!$S$20)&lt;&gt;0),"","보스")&amp;"인게임누적합배수",ChapterTable!$S:$T,2,0)*C472)
  )
  )
  )
)</f>
        <v>9687.7265625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(VLOOKUP(SUBSTITUTE(SUBSTITUTE(F$1,"standard",""),"|Float","")&amp;IF(OR($L472=TRUE,$A472=0,MOD($A472,ChapterTable!$S$20)&lt;&gt;0),"","보스")&amp;"인게임누적곱배수",ChapterTable!$S:$T,2,0)^D472
    +VLOOKUP(SUBSTITUTE(SUBSTITUTE(F$1,"standard",""),"|Float","")&amp;IF(OR($L472=TRUE,$A472=0,MOD($A472,ChapterTable!$S$20)&lt;&gt;0),"","보스")&amp;"인게임누적합배수",ChapterTable!$S:$T,2,0)*D472)
  )
  )
  )
)</f>
        <v>3315.7397460937495</v>
      </c>
      <c r="G472" t="s">
        <v>737</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38"/>
        <v>3</v>
      </c>
      <c r="Q472">
        <f t="shared" si="39"/>
        <v>3</v>
      </c>
      <c r="R472" t="b">
        <f t="shared" ca="1" si="37"/>
        <v>0</v>
      </c>
      <c r="T472" t="b">
        <f t="shared" ca="1" si="40"/>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H472">
        <v>1.5</v>
      </c>
      <c r="AI472">
        <f t="shared" si="41"/>
        <v>0.33333333333333331</v>
      </c>
    </row>
    <row r="473" spans="1:35"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OFFSET(E473,-$B473+IF($L473,1,0),0)*IF($B473&gt;OFFSET($B473,1,0),ChapterTable!$S$17,1)*
    (VLOOKUP(SUBSTITUTE(SUBSTITUTE(E$1,"standard",""),"|Float","")&amp;IF(OR($L473=TRUE,$A473=0,MOD($A473,ChapterTable!$S$20)&lt;&gt;0),"","보스")&amp;"인게임누적곱배수",ChapterTable!$S:$T,2,0)^C473
    +VLOOKUP(SUBSTITUTE(SUBSTITUTE(E$1,"standard",""),"|Float","")&amp;IF(OR($L473=TRUE,$A473=0,MOD($A473,ChapterTable!$S$20)&lt;&gt;0),"","보스")&amp;"인게임누적합배수",ChapterTable!$S:$T,2,0)*C473)
  )
  )
  )
)</f>
        <v>9687.7265625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(VLOOKUP(SUBSTITUTE(SUBSTITUTE(F$1,"standard",""),"|Float","")&amp;IF(OR($L473=TRUE,$A473=0,MOD($A473,ChapterTable!$S$20)&lt;&gt;0),"","보스")&amp;"인게임누적곱배수",ChapterTable!$S:$T,2,0)^D473
    +VLOOKUP(SUBSTITUTE(SUBSTITUTE(F$1,"standard",""),"|Float","")&amp;IF(OR($L473=TRUE,$A473=0,MOD($A473,ChapterTable!$S$20)&lt;&gt;0),"","보스")&amp;"인게임누적합배수",ChapterTable!$S:$T,2,0)*D473)
  )
  )
  )
)</f>
        <v>3315.7397460937495</v>
      </c>
      <c r="G473" t="s">
        <v>737</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38"/>
        <v>11</v>
      </c>
      <c r="Q473">
        <f t="shared" si="39"/>
        <v>11</v>
      </c>
      <c r="R473" t="b">
        <f t="shared" ca="1" si="37"/>
        <v>0</v>
      </c>
      <c r="T473" t="b">
        <f t="shared" ca="1" si="40"/>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H473">
        <v>1.5</v>
      </c>
      <c r="AI473">
        <f t="shared" si="41"/>
        <v>0.33333333333333331</v>
      </c>
    </row>
    <row r="474" spans="1:35"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OFFSET(E474,-$B474+IF($L474,1,0),0)*IF($B474&gt;OFFSET($B474,1,0),ChapterTable!$S$17,1)*
    (VLOOKUP(SUBSTITUTE(SUBSTITUTE(E$1,"standard",""),"|Float","")&amp;IF(OR($L474=TRUE,$A474=0,MOD($A474,ChapterTable!$S$20)&lt;&gt;0),"","보스")&amp;"인게임누적곱배수",ChapterTable!$S:$T,2,0)^C474
    +VLOOKUP(SUBSTITUTE(SUBSTITUTE(E$1,"standard",""),"|Float","")&amp;IF(OR($L474=TRUE,$A474=0,MOD($A474,ChapterTable!$S$20)&lt;&gt;0),"","보스")&amp;"인게임누적합배수",ChapterTable!$S:$T,2,0)*C474)
  )
  )
  )
)</f>
        <v>11071.6875</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(VLOOKUP(SUBSTITUTE(SUBSTITUTE(F$1,"standard",""),"|Float","")&amp;IF(OR($L474=TRUE,$A474=0,MOD($A474,ChapterTable!$S$20)&lt;&gt;0),"","보스")&amp;"인게임누적곱배수",ChapterTable!$S:$T,2,0)^D474
    +VLOOKUP(SUBSTITUTE(SUBSTITUTE(F$1,"standard",""),"|Float","")&amp;IF(OR($L474=TRUE,$A474=0,MOD($A474,ChapterTable!$S$20)&lt;&gt;0),"","보스")&amp;"인게임누적합배수",ChapterTable!$S:$T,2,0)*D474)
  )
  )
  )
)</f>
        <v>3315.7397460937495</v>
      </c>
      <c r="G474" t="s">
        <v>737</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38"/>
        <v>3</v>
      </c>
      <c r="Q474">
        <f t="shared" si="39"/>
        <v>3</v>
      </c>
      <c r="R474" t="b">
        <f t="shared" ca="1" si="37"/>
        <v>0</v>
      </c>
      <c r="T474" t="b">
        <f t="shared" ca="1" si="40"/>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H474">
        <v>1.5</v>
      </c>
      <c r="AI474">
        <f t="shared" si="41"/>
        <v>0.33333333333333331</v>
      </c>
    </row>
    <row r="475" spans="1:35"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OFFSET(E475,-$B475+IF($L475,1,0),0)*IF($B475&gt;OFFSET($B475,1,0),ChapterTable!$S$17,1)*
    (VLOOKUP(SUBSTITUTE(SUBSTITUTE(E$1,"standard",""),"|Float","")&amp;IF(OR($L475=TRUE,$A475=0,MOD($A475,ChapterTable!$S$20)&lt;&gt;0),"","보스")&amp;"인게임누적곱배수",ChapterTable!$S:$T,2,0)^C475
    +VLOOKUP(SUBSTITUTE(SUBSTITUTE(E$1,"standard",""),"|Float","")&amp;IF(OR($L475=TRUE,$A475=0,MOD($A475,ChapterTable!$S$20)&lt;&gt;0),"","보스")&amp;"인게임누적합배수",ChapterTable!$S:$T,2,0)*C475)
  )
  )
  )
)</f>
        <v>11071.6875</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(VLOOKUP(SUBSTITUTE(SUBSTITUTE(F$1,"standard",""),"|Float","")&amp;IF(OR($L475=TRUE,$A475=0,MOD($A475,ChapterTable!$S$20)&lt;&gt;0),"","보스")&amp;"인게임누적곱배수",ChapterTable!$S:$T,2,0)^D475
    +VLOOKUP(SUBSTITUTE(SUBSTITUTE(F$1,"standard",""),"|Float","")&amp;IF(OR($L475=TRUE,$A475=0,MOD($A475,ChapterTable!$S$20)&lt;&gt;0),"","보스")&amp;"인게임누적합배수",ChapterTable!$S:$T,2,0)*D475)
  )
  )
  )
)</f>
        <v>3315.7397460937495</v>
      </c>
      <c r="G475" t="s">
        <v>737</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38"/>
        <v>3</v>
      </c>
      <c r="Q475">
        <f t="shared" si="39"/>
        <v>3</v>
      </c>
      <c r="R475" t="b">
        <f t="shared" ca="1" si="37"/>
        <v>0</v>
      </c>
      <c r="T475" t="b">
        <f t="shared" ca="1" si="40"/>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H475">
        <v>1.5</v>
      </c>
      <c r="AI475">
        <f t="shared" si="41"/>
        <v>0.33333333333333331</v>
      </c>
    </row>
    <row r="476" spans="1:35"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OFFSET(E476,-$B476+IF($L476,1,0),0)*IF($B476&gt;OFFSET($B476,1,0),ChapterTable!$S$17,1)*
    (VLOOKUP(SUBSTITUTE(SUBSTITUTE(E$1,"standard",""),"|Float","")&amp;IF(OR($L476=TRUE,$A476=0,MOD($A476,ChapterTable!$S$20)&lt;&gt;0),"","보스")&amp;"인게임누적곱배수",ChapterTable!$S:$T,2,0)^C476
    +VLOOKUP(SUBSTITUTE(SUBSTITUTE(E$1,"standard",""),"|Float","")&amp;IF(OR($L476=TRUE,$A476=0,MOD($A476,ChapterTable!$S$20)&lt;&gt;0),"","보스")&amp;"인게임누적합배수",ChapterTable!$S:$T,2,0)*C476)
  )
  )
  )
)</f>
        <v>11071.6875</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(VLOOKUP(SUBSTITUTE(SUBSTITUTE(F$1,"standard",""),"|Float","")&amp;IF(OR($L476=TRUE,$A476=0,MOD($A476,ChapterTable!$S$20)&lt;&gt;0),"","보스")&amp;"인게임누적곱배수",ChapterTable!$S:$T,2,0)^D476
    +VLOOKUP(SUBSTITUTE(SUBSTITUTE(F$1,"standard",""),"|Float","")&amp;IF(OR($L476=TRUE,$A476=0,MOD($A476,ChapterTable!$S$20)&lt;&gt;0),"","보스")&amp;"인게임누적합배수",ChapterTable!$S:$T,2,0)*D476)
  )
  )
  )
)</f>
        <v>3315.7397460937495</v>
      </c>
      <c r="G476" t="s">
        <v>737</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38"/>
        <v>3</v>
      </c>
      <c r="Q476">
        <f t="shared" si="39"/>
        <v>3</v>
      </c>
      <c r="R476" t="b">
        <f t="shared" ca="1" si="37"/>
        <v>0</v>
      </c>
      <c r="T476" t="b">
        <f t="shared" ca="1" si="40"/>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H476">
        <v>1.5</v>
      </c>
      <c r="AI476">
        <f t="shared" si="41"/>
        <v>0.33333333333333331</v>
      </c>
    </row>
    <row r="477" spans="1:35"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OFFSET(E477,-$B477+IF($L477,1,0),0)*IF($B477&gt;OFFSET($B477,1,0),ChapterTable!$S$17,1)*
    (VLOOKUP(SUBSTITUTE(SUBSTITUTE(E$1,"standard",""),"|Float","")&amp;IF(OR($L477=TRUE,$A477=0,MOD($A477,ChapterTable!$S$20)&lt;&gt;0),"","보스")&amp;"인게임누적곱배수",ChapterTable!$S:$T,2,0)^C477
    +VLOOKUP(SUBSTITUTE(SUBSTITUTE(E$1,"standard",""),"|Float","")&amp;IF(OR($L477=TRUE,$A477=0,MOD($A477,ChapterTable!$S$20)&lt;&gt;0),"","보스")&amp;"인게임누적합배수",ChapterTable!$S:$T,2,0)*C477)
  )
  )
  )
)</f>
        <v>11071.6875</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(VLOOKUP(SUBSTITUTE(SUBSTITUTE(F$1,"standard",""),"|Float","")&amp;IF(OR($L477=TRUE,$A477=0,MOD($A477,ChapterTable!$S$20)&lt;&gt;0),"","보스")&amp;"인게임누적곱배수",ChapterTable!$S:$T,2,0)^D477
    +VLOOKUP(SUBSTITUTE(SUBSTITUTE(F$1,"standard",""),"|Float","")&amp;IF(OR($L477=TRUE,$A477=0,MOD($A477,ChapterTable!$S$20)&lt;&gt;0),"","보스")&amp;"인게임누적합배수",ChapterTable!$S:$T,2,0)*D477)
  )
  )
  )
)</f>
        <v>3315.7397460937495</v>
      </c>
      <c r="G477" t="s">
        <v>737</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38"/>
        <v>93</v>
      </c>
      <c r="Q477">
        <f t="shared" si="39"/>
        <v>93</v>
      </c>
      <c r="R477" t="b">
        <f t="shared" ca="1" si="37"/>
        <v>1</v>
      </c>
      <c r="T477" t="b">
        <f t="shared" ca="1" si="40"/>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H477">
        <v>1.5</v>
      </c>
      <c r="AI477">
        <f t="shared" si="41"/>
        <v>0.33333333333333331</v>
      </c>
    </row>
    <row r="478" spans="1:35"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OFFSET(E478,-$B478+IF($L478,1,0),0)*IF($B478&gt;OFFSET($B478,1,0),ChapterTable!$S$17,1)*
    (VLOOKUP(SUBSTITUTE(SUBSTITUTE(E$1,"standard",""),"|Float","")&amp;IF(OR($L478=TRUE,$A478=0,MOD($A478,ChapterTable!$S$20)&lt;&gt;0),"","보스")&amp;"인게임누적곱배수",ChapterTable!$S:$T,2,0)^C478
    +VLOOKUP(SUBSTITUTE(SUBSTITUTE(E$1,"standard",""),"|Float","")&amp;IF(OR($L478=TRUE,$A478=0,MOD($A478,ChapterTable!$S$20)&lt;&gt;0),"","보스")&amp;"인게임누적합배수",ChapterTable!$S:$T,2,0)*C478)
  )
  )
  )
)</f>
        <v>11071.6875</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(VLOOKUP(SUBSTITUTE(SUBSTITUTE(F$1,"standard",""),"|Float","")&amp;IF(OR($L478=TRUE,$A478=0,MOD($A478,ChapterTable!$S$20)&lt;&gt;0),"","보스")&amp;"인게임누적곱배수",ChapterTable!$S:$T,2,0)^D478
    +VLOOKUP(SUBSTITUTE(SUBSTITUTE(F$1,"standard",""),"|Float","")&amp;IF(OR($L478=TRUE,$A478=0,MOD($A478,ChapterTable!$S$20)&lt;&gt;0),"","보스")&amp;"인게임누적합배수",ChapterTable!$S:$T,2,0)*D478)
  )
  )
  )
)</f>
        <v>3315.7397460937495</v>
      </c>
      <c r="G478" t="s">
        <v>737</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38"/>
        <v>21</v>
      </c>
      <c r="Q478">
        <f t="shared" si="39"/>
        <v>21</v>
      </c>
      <c r="R478" t="b">
        <f t="shared" ca="1" si="37"/>
        <v>0</v>
      </c>
      <c r="T478" t="b">
        <f t="shared" ca="1" si="40"/>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H478">
        <v>1.5</v>
      </c>
      <c r="AI478">
        <f t="shared" si="41"/>
        <v>0.33333333333333331</v>
      </c>
    </row>
    <row r="479" spans="1:35"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OFFSET(E479,-$B479+IF($L479,1,0),0)*IF($B479&gt;OFFSET($B479,1,0),ChapterTable!$S$17,1)*
    (VLOOKUP(SUBSTITUTE(SUBSTITUTE(E$1,"standard",""),"|Float","")&amp;IF(OR($L479=TRUE,$A479=0,MOD($A479,ChapterTable!$S$20)&lt;&gt;0),"","보스")&amp;"인게임누적곱배수",ChapterTable!$S:$T,2,0)^C479
    +VLOOKUP(SUBSTITUTE(SUBSTITUTE(E$1,"standard",""),"|Float","")&amp;IF(OR($L479=TRUE,$A479=0,MOD($A479,ChapterTable!$S$20)&lt;&gt;0),"","보스")&amp;"인게임누적합배수",ChapterTable!$S:$T,2,0)*C479)
  )
  )
  )
)</f>
        <v>11071.6875</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(VLOOKUP(SUBSTITUTE(SUBSTITUTE(F$1,"standard",""),"|Float","")&amp;IF(OR($L479=TRUE,$A479=0,MOD($A479,ChapterTable!$S$20)&lt;&gt;0),"","보스")&amp;"인게임누적곱배수",ChapterTable!$S:$T,2,0)^D479
    +VLOOKUP(SUBSTITUTE(SUBSTITUTE(F$1,"standard",""),"|Float","")&amp;IF(OR($L479=TRUE,$A479=0,MOD($A479,ChapterTable!$S$20)&lt;&gt;0),"","보스")&amp;"인게임누적합배수",ChapterTable!$S:$T,2,0)*D479)
  )
  )
  )
)</f>
        <v>3531.9836425781255</v>
      </c>
      <c r="G479" t="s">
        <v>737</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38"/>
        <v>4</v>
      </c>
      <c r="Q479">
        <f t="shared" si="39"/>
        <v>4</v>
      </c>
      <c r="R479" t="b">
        <f t="shared" ca="1" si="37"/>
        <v>0</v>
      </c>
      <c r="T479" t="b">
        <f t="shared" ca="1" si="40"/>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H479">
        <v>1.5</v>
      </c>
      <c r="AI479">
        <f t="shared" si="41"/>
        <v>0.25</v>
      </c>
    </row>
    <row r="480" spans="1:35"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OFFSET(E480,-$B480+IF($L480,1,0),0)*IF($B480&gt;OFFSET($B480,1,0),ChapterTable!$S$17,1)*
    (VLOOKUP(SUBSTITUTE(SUBSTITUTE(E$1,"standard",""),"|Float","")&amp;IF(OR($L480=TRUE,$A480=0,MOD($A480,ChapterTable!$S$20)&lt;&gt;0),"","보스")&amp;"인게임누적곱배수",ChapterTable!$S:$T,2,0)^C480
    +VLOOKUP(SUBSTITUTE(SUBSTITUTE(E$1,"standard",""),"|Float","")&amp;IF(OR($L480=TRUE,$A480=0,MOD($A480,ChapterTable!$S$20)&lt;&gt;0),"","보스")&amp;"인게임누적합배수",ChapterTable!$S:$T,2,0)*C480)
  )
  )
  )
)</f>
        <v>11071.6875</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(VLOOKUP(SUBSTITUTE(SUBSTITUTE(F$1,"standard",""),"|Float","")&amp;IF(OR($L480=TRUE,$A480=0,MOD($A480,ChapterTable!$S$20)&lt;&gt;0),"","보스")&amp;"인게임누적곱배수",ChapterTable!$S:$T,2,0)^D480
    +VLOOKUP(SUBSTITUTE(SUBSTITUTE(F$1,"standard",""),"|Float","")&amp;IF(OR($L480=TRUE,$A480=0,MOD($A480,ChapterTable!$S$20)&lt;&gt;0),"","보스")&amp;"인게임누적합배수",ChapterTable!$S:$T,2,0)*D480)
  )
  )
  )
)</f>
        <v>3531.9836425781255</v>
      </c>
      <c r="G480" t="s">
        <v>737</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38"/>
        <v>4</v>
      </c>
      <c r="Q480">
        <f t="shared" si="39"/>
        <v>4</v>
      </c>
      <c r="R480" t="b">
        <f t="shared" ca="1" si="37"/>
        <v>0</v>
      </c>
      <c r="T480" t="b">
        <f t="shared" ca="1" si="40"/>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H480">
        <v>1.5</v>
      </c>
      <c r="AI480">
        <f t="shared" si="41"/>
        <v>0.25</v>
      </c>
    </row>
    <row r="481" spans="1:35"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OFFSET(E481,-$B481+IF($L481,1,0),0)*IF($B481&gt;OFFSET($B481,1,0),ChapterTable!$S$17,1)*
    (VLOOKUP(SUBSTITUTE(SUBSTITUTE(E$1,"standard",""),"|Float","")&amp;IF(OR($L481=TRUE,$A481=0,MOD($A481,ChapterTable!$S$20)&lt;&gt;0),"","보스")&amp;"인게임누적곱배수",ChapterTable!$S:$T,2,0)^C481
    +VLOOKUP(SUBSTITUTE(SUBSTITUTE(E$1,"standard",""),"|Float","")&amp;IF(OR($L481=TRUE,$A481=0,MOD($A481,ChapterTable!$S$20)&lt;&gt;0),"","보스")&amp;"인게임누적합배수",ChapterTable!$S:$T,2,0)*C481)
  )
  )
  )
)</f>
        <v>11071.6875</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(VLOOKUP(SUBSTITUTE(SUBSTITUTE(F$1,"standard",""),"|Float","")&amp;IF(OR($L481=TRUE,$A481=0,MOD($A481,ChapterTable!$S$20)&lt;&gt;0),"","보스")&amp;"인게임누적곱배수",ChapterTable!$S:$T,2,0)^D481
    +VLOOKUP(SUBSTITUTE(SUBSTITUTE(F$1,"standard",""),"|Float","")&amp;IF(OR($L481=TRUE,$A481=0,MOD($A481,ChapterTable!$S$20)&lt;&gt;0),"","보스")&amp;"인게임누적합배수",ChapterTable!$S:$T,2,0)*D481)
  )
  )
  )
)</f>
        <v>3531.9836425781255</v>
      </c>
      <c r="G481" t="s">
        <v>737</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38"/>
        <v>4</v>
      </c>
      <c r="Q481">
        <f t="shared" si="39"/>
        <v>4</v>
      </c>
      <c r="R481" t="b">
        <f t="shared" ca="1" si="37"/>
        <v>0</v>
      </c>
      <c r="T481" t="b">
        <f t="shared" ca="1" si="40"/>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H481">
        <v>1.5</v>
      </c>
      <c r="AI481">
        <f t="shared" si="41"/>
        <v>0.25</v>
      </c>
    </row>
    <row r="482" spans="1:35"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OFFSET(E482,-$B482+IF($L482,1,0),0)*IF($B482&gt;OFFSET($B482,1,0),ChapterTable!$S$17,1)*
    (VLOOKUP(SUBSTITUTE(SUBSTITUTE(E$1,"standard",""),"|Float","")&amp;IF(OR($L482=TRUE,$A482=0,MOD($A482,ChapterTable!$S$20)&lt;&gt;0),"","보스")&amp;"인게임누적곱배수",ChapterTable!$S:$T,2,0)^C482
    +VLOOKUP(SUBSTITUTE(SUBSTITUTE(E$1,"standard",""),"|Float","")&amp;IF(OR($L482=TRUE,$A482=0,MOD($A482,ChapterTable!$S$20)&lt;&gt;0),"","보스")&amp;"인게임누적합배수",ChapterTable!$S:$T,2,0)*C482)
  )
  )
  )
)</f>
        <v>11071.6875</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(VLOOKUP(SUBSTITUTE(SUBSTITUTE(F$1,"standard",""),"|Float","")&amp;IF(OR($L482=TRUE,$A482=0,MOD($A482,ChapterTable!$S$20)&lt;&gt;0),"","보스")&amp;"인게임누적곱배수",ChapterTable!$S:$T,2,0)^D482
    +VLOOKUP(SUBSTITUTE(SUBSTITUTE(F$1,"standard",""),"|Float","")&amp;IF(OR($L482=TRUE,$A482=0,MOD($A482,ChapterTable!$S$20)&lt;&gt;0),"","보스")&amp;"인게임누적합배수",ChapterTable!$S:$T,2,0)*D482)
  )
  )
  )
)</f>
        <v>3531.9836425781255</v>
      </c>
      <c r="G482" t="s">
        <v>737</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38"/>
        <v>4</v>
      </c>
      <c r="Q482">
        <f t="shared" si="39"/>
        <v>4</v>
      </c>
      <c r="R482" t="b">
        <f t="shared" ca="1" si="37"/>
        <v>0</v>
      </c>
      <c r="T482" t="b">
        <f t="shared" ca="1" si="40"/>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H482">
        <v>1.5</v>
      </c>
      <c r="AI482">
        <f t="shared" si="41"/>
        <v>0.25</v>
      </c>
    </row>
    <row r="483" spans="1:35"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OFFSET(E483,-$B483+IF($L483,1,0),0)*IF($B483&gt;OFFSET($B483,1,0),ChapterTable!$S$17,1)*
    (VLOOKUP(SUBSTITUTE(SUBSTITUTE(E$1,"standard",""),"|Float","")&amp;IF(OR($L483=TRUE,$A483=0,MOD($A483,ChapterTable!$S$20)&lt;&gt;0),"","보스")&amp;"인게임누적곱배수",ChapterTable!$S:$T,2,0)^C483
    +VLOOKUP(SUBSTITUTE(SUBSTITUTE(E$1,"standard",""),"|Float","")&amp;IF(OR($L483=TRUE,$A483=0,MOD($A483,ChapterTable!$S$20)&lt;&gt;0),"","보스")&amp;"인게임누적합배수",ChapterTable!$S:$T,2,0)*C483)
  )
  )
  )
)</f>
        <v>11071.6875</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(VLOOKUP(SUBSTITUTE(SUBSTITUTE(F$1,"standard",""),"|Float","")&amp;IF(OR($L483=TRUE,$A483=0,MOD($A483,ChapterTable!$S$20)&lt;&gt;0),"","보스")&amp;"인게임누적곱배수",ChapterTable!$S:$T,2,0)^D483
    +VLOOKUP(SUBSTITUTE(SUBSTITUTE(F$1,"standard",""),"|Float","")&amp;IF(OR($L483=TRUE,$A483=0,MOD($A483,ChapterTable!$S$20)&lt;&gt;0),"","보스")&amp;"인게임누적합배수",ChapterTable!$S:$T,2,0)*D483)
  )
  )
  )
)</f>
        <v>3531.9836425781255</v>
      </c>
      <c r="G483" t="s">
        <v>737</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38"/>
        <v>11</v>
      </c>
      <c r="Q483">
        <f t="shared" si="39"/>
        <v>11</v>
      </c>
      <c r="R483" t="b">
        <f t="shared" ca="1" si="37"/>
        <v>0</v>
      </c>
      <c r="T483" t="b">
        <f t="shared" ca="1" si="40"/>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H483">
        <v>1.5</v>
      </c>
      <c r="AI483">
        <f t="shared" si="41"/>
        <v>0.25</v>
      </c>
    </row>
    <row r="484" spans="1:35"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OFFSET(E484,-$B484+IF($L484,1,0),0)*IF($B484&gt;OFFSET($B484,1,0),ChapterTable!$S$17,1)*
    (VLOOKUP(SUBSTITUTE(SUBSTITUTE(E$1,"standard",""),"|Float","")&amp;IF(OR($L484=TRUE,$A484=0,MOD($A484,ChapterTable!$S$20)&lt;&gt;0),"","보스")&amp;"인게임누적곱배수",ChapterTable!$S:$T,2,0)^C484
    +VLOOKUP(SUBSTITUTE(SUBSTITUTE(E$1,"standard",""),"|Float","")&amp;IF(OR($L484=TRUE,$A484=0,MOD($A484,ChapterTable!$S$20)&lt;&gt;0),"","보스")&amp;"인게임누적합배수",ChapterTable!$S:$T,2,0)*C484)
  )
  )
  )
)</f>
        <v>12455.6484375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(VLOOKUP(SUBSTITUTE(SUBSTITUTE(F$1,"standard",""),"|Float","")&amp;IF(OR($L484=TRUE,$A484=0,MOD($A484,ChapterTable!$S$20)&lt;&gt;0),"","보스")&amp;"인게임누적곱배수",ChapterTable!$S:$T,2,0)^D484
    +VLOOKUP(SUBSTITUTE(SUBSTITUTE(F$1,"standard",""),"|Float","")&amp;IF(OR($L484=TRUE,$A484=0,MOD($A484,ChapterTable!$S$20)&lt;&gt;0),"","보스")&amp;"인게임누적합배수",ChapterTable!$S:$T,2,0)*D484)
  )
  )
  )
)</f>
        <v>3531.9836425781255</v>
      </c>
      <c r="G484" t="s">
        <v>737</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38"/>
        <v>4</v>
      </c>
      <c r="Q484">
        <f t="shared" si="39"/>
        <v>4</v>
      </c>
      <c r="R484" t="b">
        <f t="shared" ca="1" si="37"/>
        <v>0</v>
      </c>
      <c r="T484" t="b">
        <f t="shared" ca="1" si="40"/>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H484">
        <v>1.5</v>
      </c>
      <c r="AI484">
        <f t="shared" si="41"/>
        <v>0.25</v>
      </c>
    </row>
    <row r="485" spans="1:35"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OFFSET(E485,-$B485+IF($L485,1,0),0)*IF($B485&gt;OFFSET($B485,1,0),ChapterTable!$S$17,1)*
    (VLOOKUP(SUBSTITUTE(SUBSTITUTE(E$1,"standard",""),"|Float","")&amp;IF(OR($L485=TRUE,$A485=0,MOD($A485,ChapterTable!$S$20)&lt;&gt;0),"","보스")&amp;"인게임누적곱배수",ChapterTable!$S:$T,2,0)^C485
    +VLOOKUP(SUBSTITUTE(SUBSTITUTE(E$1,"standard",""),"|Float","")&amp;IF(OR($L485=TRUE,$A485=0,MOD($A485,ChapterTable!$S$20)&lt;&gt;0),"","보스")&amp;"인게임누적합배수",ChapterTable!$S:$T,2,0)*C485)
  )
  )
  )
)</f>
        <v>12455.6484375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(VLOOKUP(SUBSTITUTE(SUBSTITUTE(F$1,"standard",""),"|Float","")&amp;IF(OR($L485=TRUE,$A485=0,MOD($A485,ChapterTable!$S$20)&lt;&gt;0),"","보스")&amp;"인게임누적곱배수",ChapterTable!$S:$T,2,0)^D485
    +VLOOKUP(SUBSTITUTE(SUBSTITUTE(F$1,"standard",""),"|Float","")&amp;IF(OR($L485=TRUE,$A485=0,MOD($A485,ChapterTable!$S$20)&lt;&gt;0),"","보스")&amp;"인게임누적합배수",ChapterTable!$S:$T,2,0)*D485)
  )
  )
  )
)</f>
        <v>3531.9836425781255</v>
      </c>
      <c r="G485" t="s">
        <v>737</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38"/>
        <v>4</v>
      </c>
      <c r="Q485">
        <f t="shared" si="39"/>
        <v>4</v>
      </c>
      <c r="R485" t="b">
        <f t="shared" ca="1" si="37"/>
        <v>0</v>
      </c>
      <c r="T485" t="b">
        <f t="shared" ca="1" si="40"/>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H485">
        <v>1.5</v>
      </c>
      <c r="AI485">
        <f t="shared" si="41"/>
        <v>0.25</v>
      </c>
    </row>
    <row r="486" spans="1:35"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OFFSET(E486,-$B486+IF($L486,1,0),0)*IF($B486&gt;OFFSET($B486,1,0),ChapterTable!$S$17,1)*
    (VLOOKUP(SUBSTITUTE(SUBSTITUTE(E$1,"standard",""),"|Float","")&amp;IF(OR($L486=TRUE,$A486=0,MOD($A486,ChapterTable!$S$20)&lt;&gt;0),"","보스")&amp;"인게임누적곱배수",ChapterTable!$S:$T,2,0)^C486
    +VLOOKUP(SUBSTITUTE(SUBSTITUTE(E$1,"standard",""),"|Float","")&amp;IF(OR($L486=TRUE,$A486=0,MOD($A486,ChapterTable!$S$20)&lt;&gt;0),"","보스")&amp;"인게임누적합배수",ChapterTable!$S:$T,2,0)*C486)
  )
  )
  )
)</f>
        <v>12455.6484375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(VLOOKUP(SUBSTITUTE(SUBSTITUTE(F$1,"standard",""),"|Float","")&amp;IF(OR($L486=TRUE,$A486=0,MOD($A486,ChapterTable!$S$20)&lt;&gt;0),"","보스")&amp;"인게임누적곱배수",ChapterTable!$S:$T,2,0)^D486
    +VLOOKUP(SUBSTITUTE(SUBSTITUTE(F$1,"standard",""),"|Float","")&amp;IF(OR($L486=TRUE,$A486=0,MOD($A486,ChapterTable!$S$20)&lt;&gt;0),"","보스")&amp;"인게임누적합배수",ChapterTable!$S:$T,2,0)*D486)
  )
  )
  )
)</f>
        <v>3531.9836425781255</v>
      </c>
      <c r="G486" t="s">
        <v>737</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38"/>
        <v>4</v>
      </c>
      <c r="Q486">
        <f t="shared" si="39"/>
        <v>4</v>
      </c>
      <c r="R486" t="b">
        <f t="shared" ca="1" si="37"/>
        <v>0</v>
      </c>
      <c r="T486" t="b">
        <f t="shared" ca="1" si="40"/>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H486">
        <v>1.5</v>
      </c>
      <c r="AI486">
        <f t="shared" si="41"/>
        <v>0.25</v>
      </c>
    </row>
    <row r="487" spans="1:35"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OFFSET(E487,-$B487+IF($L487,1,0),0)*IF($B487&gt;OFFSET($B487,1,0),ChapterTable!$S$17,1)*
    (VLOOKUP(SUBSTITUTE(SUBSTITUTE(E$1,"standard",""),"|Float","")&amp;IF(OR($L487=TRUE,$A487=0,MOD($A487,ChapterTable!$S$20)&lt;&gt;0),"","보스")&amp;"인게임누적곱배수",ChapterTable!$S:$T,2,0)^C487
    +VLOOKUP(SUBSTITUTE(SUBSTITUTE(E$1,"standard",""),"|Float","")&amp;IF(OR($L487=TRUE,$A487=0,MOD($A487,ChapterTable!$S$20)&lt;&gt;0),"","보스")&amp;"인게임누적합배수",ChapterTable!$S:$T,2,0)*C487)
  )
  )
  )
)</f>
        <v>12455.6484375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(VLOOKUP(SUBSTITUTE(SUBSTITUTE(F$1,"standard",""),"|Float","")&amp;IF(OR($L487=TRUE,$A487=0,MOD($A487,ChapterTable!$S$20)&lt;&gt;0),"","보스")&amp;"인게임누적곱배수",ChapterTable!$S:$T,2,0)^D487
    +VLOOKUP(SUBSTITUTE(SUBSTITUTE(F$1,"standard",""),"|Float","")&amp;IF(OR($L487=TRUE,$A487=0,MOD($A487,ChapterTable!$S$20)&lt;&gt;0),"","보스")&amp;"인게임누적합배수",ChapterTable!$S:$T,2,0)*D487)
  )
  )
  )
)</f>
        <v>3531.9836425781255</v>
      </c>
      <c r="G487" t="s">
        <v>737</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38"/>
        <v>94</v>
      </c>
      <c r="Q487">
        <f t="shared" si="39"/>
        <v>94</v>
      </c>
      <c r="R487" t="b">
        <f t="shared" ca="1" si="37"/>
        <v>1</v>
      </c>
      <c r="T487" t="b">
        <f t="shared" ca="1" si="40"/>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H487">
        <v>1.5</v>
      </c>
      <c r="AI487">
        <f t="shared" si="41"/>
        <v>0.25</v>
      </c>
    </row>
    <row r="488" spans="1:35"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OFFSET(E488,-$B488+IF($L488,1,0),0)*IF($B488&gt;OFFSET($B488,1,0),ChapterTable!$S$17,1)*
    (VLOOKUP(SUBSTITUTE(SUBSTITUTE(E$1,"standard",""),"|Float","")&amp;IF(OR($L488=TRUE,$A488=0,MOD($A488,ChapterTable!$S$20)&lt;&gt;0),"","보스")&amp;"인게임누적곱배수",ChapterTable!$S:$T,2,0)^C488
    +VLOOKUP(SUBSTITUTE(SUBSTITUTE(E$1,"standard",""),"|Float","")&amp;IF(OR($L488=TRUE,$A488=0,MOD($A488,ChapterTable!$S$20)&lt;&gt;0),"","보스")&amp;"인게임누적합배수",ChapterTable!$S:$T,2,0)*C488)
  )
  )
  )
)</f>
        <v>12455.6484375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(VLOOKUP(SUBSTITUTE(SUBSTITUTE(F$1,"standard",""),"|Float","")&amp;IF(OR($L488=TRUE,$A488=0,MOD($A488,ChapterTable!$S$20)&lt;&gt;0),"","보스")&amp;"인게임누적곱배수",ChapterTable!$S:$T,2,0)^D488
    +VLOOKUP(SUBSTITUTE(SUBSTITUTE(F$1,"standard",""),"|Float","")&amp;IF(OR($L488=TRUE,$A488=0,MOD($A488,ChapterTable!$S$20)&lt;&gt;0),"","보스")&amp;"인게임누적합배수",ChapterTable!$S:$T,2,0)*D488)
  )
  )
  )
)</f>
        <v>3531.9836425781255</v>
      </c>
      <c r="G488" t="s">
        <v>737</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38"/>
        <v>21</v>
      </c>
      <c r="Q488">
        <f t="shared" si="39"/>
        <v>21</v>
      </c>
      <c r="R488" t="b">
        <f t="shared" ca="1" si="37"/>
        <v>0</v>
      </c>
      <c r="T488" t="b">
        <f t="shared" ca="1" si="40"/>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H488">
        <v>1.5</v>
      </c>
      <c r="AI488">
        <f t="shared" si="41"/>
        <v>0.25</v>
      </c>
    </row>
    <row r="489" spans="1:35"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OFFSET(E489,-$B489+IF($L489,1,0),0)*IF($B489&gt;OFFSET($B489,1,0),ChapterTable!$S$17,1)*
    (VLOOKUP(SUBSTITUTE(SUBSTITUTE(E$1,"standard",""),"|Float","")&amp;IF(OR($L489=TRUE,$A489=0,MOD($A489,ChapterTable!$S$20)&lt;&gt;0),"","보스")&amp;"인게임누적곱배수",ChapterTable!$S:$T,2,0)^C489
    +VLOOKUP(SUBSTITUTE(SUBSTITUTE(E$1,"standard",""),"|Float","")&amp;IF(OR($L489=TRUE,$A489=0,MOD($A489,ChapterTable!$S$20)&lt;&gt;0),"","보스")&amp;"인게임누적합배수",ChapterTable!$S:$T,2,0)*C489)
  )
  )
  )
)</f>
        <v>12455.6484375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(VLOOKUP(SUBSTITUTE(SUBSTITUTE(F$1,"standard",""),"|Float","")&amp;IF(OR($L489=TRUE,$A489=0,MOD($A489,ChapterTable!$S$20)&lt;&gt;0),"","보스")&amp;"인게임누적곱배수",ChapterTable!$S:$T,2,0)^D489
    +VLOOKUP(SUBSTITUTE(SUBSTITUTE(F$1,"standard",""),"|Float","")&amp;IF(OR($L489=TRUE,$A489=0,MOD($A489,ChapterTable!$S$20)&lt;&gt;0),"","보스")&amp;"인게임누적합배수",ChapterTable!$S:$T,2,0)*D489)
  )
  )
  )
)</f>
        <v>3748.2275390625</v>
      </c>
      <c r="G489" t="s">
        <v>737</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38"/>
        <v>5</v>
      </c>
      <c r="Q489">
        <f t="shared" si="39"/>
        <v>5</v>
      </c>
      <c r="R489" t="b">
        <f t="shared" ca="1" si="37"/>
        <v>0</v>
      </c>
      <c r="T489" t="b">
        <f t="shared" ca="1" si="40"/>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H489">
        <v>1.5</v>
      </c>
      <c r="AI489">
        <f t="shared" si="41"/>
        <v>0.2</v>
      </c>
    </row>
    <row r="490" spans="1:35"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OFFSET(E490,-$B490+IF($L490,1,0),0)*IF($B490&gt;OFFSET($B490,1,0),ChapterTable!$S$17,1)*
    (VLOOKUP(SUBSTITUTE(SUBSTITUTE(E$1,"standard",""),"|Float","")&amp;IF(OR($L490=TRUE,$A490=0,MOD($A490,ChapterTable!$S$20)&lt;&gt;0),"","보스")&amp;"인게임누적곱배수",ChapterTable!$S:$T,2,0)^C490
    +VLOOKUP(SUBSTITUTE(SUBSTITUTE(E$1,"standard",""),"|Float","")&amp;IF(OR($L490=TRUE,$A490=0,MOD($A490,ChapterTable!$S$20)&lt;&gt;0),"","보스")&amp;"인게임누적합배수",ChapterTable!$S:$T,2,0)*C490)
  )
  )
  )
)</f>
        <v>12455.6484375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(VLOOKUP(SUBSTITUTE(SUBSTITUTE(F$1,"standard",""),"|Float","")&amp;IF(OR($L490=TRUE,$A490=0,MOD($A490,ChapterTable!$S$20)&lt;&gt;0),"","보스")&amp;"인게임누적곱배수",ChapterTable!$S:$T,2,0)^D490
    +VLOOKUP(SUBSTITUTE(SUBSTITUTE(F$1,"standard",""),"|Float","")&amp;IF(OR($L490=TRUE,$A490=0,MOD($A490,ChapterTable!$S$20)&lt;&gt;0),"","보스")&amp;"인게임누적합배수",ChapterTable!$S:$T,2,0)*D490)
  )
  )
  )
)</f>
        <v>3748.2275390625</v>
      </c>
      <c r="G490" t="s">
        <v>737</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38"/>
        <v>5</v>
      </c>
      <c r="Q490">
        <f t="shared" si="39"/>
        <v>5</v>
      </c>
      <c r="R490" t="b">
        <f t="shared" ca="1" si="37"/>
        <v>0</v>
      </c>
      <c r="T490" t="b">
        <f t="shared" ca="1" si="40"/>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H490">
        <v>1.5</v>
      </c>
      <c r="AI490">
        <f t="shared" si="41"/>
        <v>0.2</v>
      </c>
    </row>
    <row r="491" spans="1:35"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OFFSET(E491,-$B491+IF($L491,1,0),0)*IF($B491&gt;OFFSET($B491,1,0),ChapterTable!$S$17,1)*
    (VLOOKUP(SUBSTITUTE(SUBSTITUTE(E$1,"standard",""),"|Float","")&amp;IF(OR($L491=TRUE,$A491=0,MOD($A491,ChapterTable!$S$20)&lt;&gt;0),"","보스")&amp;"인게임누적곱배수",ChapterTable!$S:$T,2,0)^C491
    +VLOOKUP(SUBSTITUTE(SUBSTITUTE(E$1,"standard",""),"|Float","")&amp;IF(OR($L491=TRUE,$A491=0,MOD($A491,ChapterTable!$S$20)&lt;&gt;0),"","보스")&amp;"인게임누적합배수",ChapterTable!$S:$T,2,0)*C491)
  )
  )
  )
)</f>
        <v>12455.6484375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(VLOOKUP(SUBSTITUTE(SUBSTITUTE(F$1,"standard",""),"|Float","")&amp;IF(OR($L491=TRUE,$A491=0,MOD($A491,ChapterTable!$S$20)&lt;&gt;0),"","보스")&amp;"인게임누적곱배수",ChapterTable!$S:$T,2,0)^D491
    +VLOOKUP(SUBSTITUTE(SUBSTITUTE(F$1,"standard",""),"|Float","")&amp;IF(OR($L491=TRUE,$A491=0,MOD($A491,ChapterTable!$S$20)&lt;&gt;0),"","보스")&amp;"인게임누적합배수",ChapterTable!$S:$T,2,0)*D491)
  )
  )
  )
)</f>
        <v>3748.2275390625</v>
      </c>
      <c r="G491" t="s">
        <v>737</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38"/>
        <v>5</v>
      </c>
      <c r="Q491">
        <f t="shared" si="39"/>
        <v>5</v>
      </c>
      <c r="R491" t="b">
        <f t="shared" ca="1" si="37"/>
        <v>0</v>
      </c>
      <c r="T491" t="b">
        <f t="shared" ca="1" si="40"/>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H491">
        <v>1.5</v>
      </c>
      <c r="AI491">
        <f t="shared" si="41"/>
        <v>0.2</v>
      </c>
    </row>
    <row r="492" spans="1:35"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OFFSET(E492,-$B492+IF($L492,1,0),0)*IF($B492&gt;OFFSET($B492,1,0),ChapterTable!$S$17,1)*
    (VLOOKUP(SUBSTITUTE(SUBSTITUTE(E$1,"standard",""),"|Float","")&amp;IF(OR($L492=TRUE,$A492=0,MOD($A492,ChapterTable!$S$20)&lt;&gt;0),"","보스")&amp;"인게임누적곱배수",ChapterTable!$S:$T,2,0)^C492
    +VLOOKUP(SUBSTITUTE(SUBSTITUTE(E$1,"standard",""),"|Float","")&amp;IF(OR($L492=TRUE,$A492=0,MOD($A492,ChapterTable!$S$20)&lt;&gt;0),"","보스")&amp;"인게임누적합배수",ChapterTable!$S:$T,2,0)*C492)
  )
  )
  )
)</f>
        <v>12455.6484375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(VLOOKUP(SUBSTITUTE(SUBSTITUTE(F$1,"standard",""),"|Float","")&amp;IF(OR($L492=TRUE,$A492=0,MOD($A492,ChapterTable!$S$20)&lt;&gt;0),"","보스")&amp;"인게임누적곱배수",ChapterTable!$S:$T,2,0)^D492
    +VLOOKUP(SUBSTITUTE(SUBSTITUTE(F$1,"standard",""),"|Float","")&amp;IF(OR($L492=TRUE,$A492=0,MOD($A492,ChapterTable!$S$20)&lt;&gt;0),"","보스")&amp;"인게임누적합배수",ChapterTable!$S:$T,2,0)*D492)
  )
  )
  )
)</f>
        <v>3748.2275390625</v>
      </c>
      <c r="G492" t="s">
        <v>737</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38"/>
        <v>5</v>
      </c>
      <c r="Q492">
        <f t="shared" si="39"/>
        <v>5</v>
      </c>
      <c r="R492" t="b">
        <f t="shared" ca="1" si="37"/>
        <v>0</v>
      </c>
      <c r="T492" t="b">
        <f t="shared" ca="1" si="40"/>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H492">
        <v>1.5</v>
      </c>
      <c r="AI492">
        <f t="shared" si="41"/>
        <v>0.2</v>
      </c>
    </row>
    <row r="493" spans="1:35"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OFFSET(E493,-$B493+IF($L493,1,0),0)*IF($B493&gt;OFFSET($B493,1,0),ChapterTable!$S$17,1)*
    (VLOOKUP(SUBSTITUTE(SUBSTITUTE(E$1,"standard",""),"|Float","")&amp;IF(OR($L493=TRUE,$A493=0,MOD($A493,ChapterTable!$S$20)&lt;&gt;0),"","보스")&amp;"인게임누적곱배수",ChapterTable!$S:$T,2,0)^C493
    +VLOOKUP(SUBSTITUTE(SUBSTITUTE(E$1,"standard",""),"|Float","")&amp;IF(OR($L493=TRUE,$A493=0,MOD($A493,ChapterTable!$S$20)&lt;&gt;0),"","보스")&amp;"인게임누적합배수",ChapterTable!$S:$T,2,0)*C493)
  )
  )
  )
)</f>
        <v>12455.6484375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(VLOOKUP(SUBSTITUTE(SUBSTITUTE(F$1,"standard",""),"|Float","")&amp;IF(OR($L493=TRUE,$A493=0,MOD($A493,ChapterTable!$S$20)&lt;&gt;0),"","보스")&amp;"인게임누적곱배수",ChapterTable!$S:$T,2,0)^D493
    +VLOOKUP(SUBSTITUTE(SUBSTITUTE(F$1,"standard",""),"|Float","")&amp;IF(OR($L493=TRUE,$A493=0,MOD($A493,ChapterTable!$S$20)&lt;&gt;0),"","보스")&amp;"인게임누적합배수",ChapterTable!$S:$T,2,0)*D493)
  )
  )
  )
)</f>
        <v>3748.2275390625</v>
      </c>
      <c r="G493" t="s">
        <v>737</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38"/>
        <v>11</v>
      </c>
      <c r="Q493">
        <f t="shared" si="39"/>
        <v>11</v>
      </c>
      <c r="R493" t="b">
        <f t="shared" ca="1" si="37"/>
        <v>0</v>
      </c>
      <c r="T493" t="b">
        <f t="shared" ca="1" si="40"/>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H493">
        <v>1.5</v>
      </c>
      <c r="AI493">
        <f t="shared" si="41"/>
        <v>0.2</v>
      </c>
    </row>
    <row r="494" spans="1:35"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OFFSET(E494,-$B494+IF($L494,1,0),0)*IF($B494&gt;OFFSET($B494,1,0),ChapterTable!$S$17,1)*
    (VLOOKUP(SUBSTITUTE(SUBSTITUTE(E$1,"standard",""),"|Float","")&amp;IF(OR($L494=TRUE,$A494=0,MOD($A494,ChapterTable!$S$20)&lt;&gt;0),"","보스")&amp;"인게임누적곱배수",ChapterTable!$S:$T,2,0)^C494
    +VLOOKUP(SUBSTITUTE(SUBSTITUTE(E$1,"standard",""),"|Float","")&amp;IF(OR($L494=TRUE,$A494=0,MOD($A494,ChapterTable!$S$20)&lt;&gt;0),"","보스")&amp;"인게임누적합배수",ChapterTable!$S:$T,2,0)*C494)
  )
  )
  )
)</f>
        <v>13839.609375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(VLOOKUP(SUBSTITUTE(SUBSTITUTE(F$1,"standard",""),"|Float","")&amp;IF(OR($L494=TRUE,$A494=0,MOD($A494,ChapterTable!$S$20)&lt;&gt;0),"","보스")&amp;"인게임누적곱배수",ChapterTable!$S:$T,2,0)^D494
    +VLOOKUP(SUBSTITUTE(SUBSTITUTE(F$1,"standard",""),"|Float","")&amp;IF(OR($L494=TRUE,$A494=0,MOD($A494,ChapterTable!$S$20)&lt;&gt;0),"","보스")&amp;"인게임누적합배수",ChapterTable!$S:$T,2,0)*D494)
  )
  )
  )
)</f>
        <v>3748.2275390625</v>
      </c>
      <c r="G494" t="s">
        <v>737</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38"/>
        <v>5</v>
      </c>
      <c r="Q494">
        <f t="shared" si="39"/>
        <v>5</v>
      </c>
      <c r="R494" t="b">
        <f t="shared" ca="1" si="37"/>
        <v>0</v>
      </c>
      <c r="T494" t="b">
        <f t="shared" ca="1" si="40"/>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H494">
        <v>1.5</v>
      </c>
      <c r="AI494">
        <f t="shared" si="41"/>
        <v>0.2</v>
      </c>
    </row>
    <row r="495" spans="1:35"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OFFSET(E495,-$B495+IF($L495,1,0),0)*IF($B495&gt;OFFSET($B495,1,0),ChapterTable!$S$17,1)*
    (VLOOKUP(SUBSTITUTE(SUBSTITUTE(E$1,"standard",""),"|Float","")&amp;IF(OR($L495=TRUE,$A495=0,MOD($A495,ChapterTable!$S$20)&lt;&gt;0),"","보스")&amp;"인게임누적곱배수",ChapterTable!$S:$T,2,0)^C495
    +VLOOKUP(SUBSTITUTE(SUBSTITUTE(E$1,"standard",""),"|Float","")&amp;IF(OR($L495=TRUE,$A495=0,MOD($A495,ChapterTable!$S$20)&lt;&gt;0),"","보스")&amp;"인게임누적합배수",ChapterTable!$S:$T,2,0)*C495)
  )
  )
  )
)</f>
        <v>13839.609375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(VLOOKUP(SUBSTITUTE(SUBSTITUTE(F$1,"standard",""),"|Float","")&amp;IF(OR($L495=TRUE,$A495=0,MOD($A495,ChapterTable!$S$20)&lt;&gt;0),"","보스")&amp;"인게임누적곱배수",ChapterTable!$S:$T,2,0)^D495
    +VLOOKUP(SUBSTITUTE(SUBSTITUTE(F$1,"standard",""),"|Float","")&amp;IF(OR($L495=TRUE,$A495=0,MOD($A495,ChapterTable!$S$20)&lt;&gt;0),"","보스")&amp;"인게임누적합배수",ChapterTable!$S:$T,2,0)*D495)
  )
  )
  )
)</f>
        <v>3748.2275390625</v>
      </c>
      <c r="G495" t="s">
        <v>737</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38"/>
        <v>5</v>
      </c>
      <c r="Q495">
        <f t="shared" si="39"/>
        <v>5</v>
      </c>
      <c r="R495" t="b">
        <f t="shared" ca="1" si="37"/>
        <v>0</v>
      </c>
      <c r="T495" t="b">
        <f t="shared" ca="1" si="40"/>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H495">
        <v>1.5</v>
      </c>
      <c r="AI495">
        <f t="shared" si="41"/>
        <v>0.2</v>
      </c>
    </row>
    <row r="496" spans="1:35"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OFFSET(E496,-$B496+IF($L496,1,0),0)*IF($B496&gt;OFFSET($B496,1,0),ChapterTable!$S$17,1)*
    (VLOOKUP(SUBSTITUTE(SUBSTITUTE(E$1,"standard",""),"|Float","")&amp;IF(OR($L496=TRUE,$A496=0,MOD($A496,ChapterTable!$S$20)&lt;&gt;0),"","보스")&amp;"인게임누적곱배수",ChapterTable!$S:$T,2,0)^C496
    +VLOOKUP(SUBSTITUTE(SUBSTITUTE(E$1,"standard",""),"|Float","")&amp;IF(OR($L496=TRUE,$A496=0,MOD($A496,ChapterTable!$S$20)&lt;&gt;0),"","보스")&amp;"인게임누적합배수",ChapterTable!$S:$T,2,0)*C496)
  )
  )
  )
)</f>
        <v>13839.609375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(VLOOKUP(SUBSTITUTE(SUBSTITUTE(F$1,"standard",""),"|Float","")&amp;IF(OR($L496=TRUE,$A496=0,MOD($A496,ChapterTable!$S$20)&lt;&gt;0),"","보스")&amp;"인게임누적곱배수",ChapterTable!$S:$T,2,0)^D496
    +VLOOKUP(SUBSTITUTE(SUBSTITUTE(F$1,"standard",""),"|Float","")&amp;IF(OR($L496=TRUE,$A496=0,MOD($A496,ChapterTable!$S$20)&lt;&gt;0),"","보스")&amp;"인게임누적합배수",ChapterTable!$S:$T,2,0)*D496)
  )
  )
  )
)</f>
        <v>3748.2275390625</v>
      </c>
      <c r="G496" t="s">
        <v>737</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38"/>
        <v>5</v>
      </c>
      <c r="Q496">
        <f t="shared" si="39"/>
        <v>5</v>
      </c>
      <c r="R496" t="b">
        <f t="shared" ca="1" si="37"/>
        <v>0</v>
      </c>
      <c r="T496" t="b">
        <f t="shared" ca="1" si="40"/>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H496">
        <v>1.5</v>
      </c>
      <c r="AI496">
        <f t="shared" si="41"/>
        <v>0.2</v>
      </c>
    </row>
    <row r="497" spans="1:35"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OFFSET(E497,-$B497+IF($L497,1,0),0)*IF($B497&gt;OFFSET($B497,1,0),ChapterTable!$S$17,1)*
    (VLOOKUP(SUBSTITUTE(SUBSTITUTE(E$1,"standard",""),"|Float","")&amp;IF(OR($L497=TRUE,$A497=0,MOD($A497,ChapterTable!$S$20)&lt;&gt;0),"","보스")&amp;"인게임누적곱배수",ChapterTable!$S:$T,2,0)^C497
    +VLOOKUP(SUBSTITUTE(SUBSTITUTE(E$1,"standard",""),"|Float","")&amp;IF(OR($L497=TRUE,$A497=0,MOD($A497,ChapterTable!$S$20)&lt;&gt;0),"","보스")&amp;"인게임누적합배수",ChapterTable!$S:$T,2,0)*C497)
  )
  )
  )
)</f>
        <v>13839.609375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(VLOOKUP(SUBSTITUTE(SUBSTITUTE(F$1,"standard",""),"|Float","")&amp;IF(OR($L497=TRUE,$A497=0,MOD($A497,ChapterTable!$S$20)&lt;&gt;0),"","보스")&amp;"인게임누적곱배수",ChapterTable!$S:$T,2,0)^D497
    +VLOOKUP(SUBSTITUTE(SUBSTITUTE(F$1,"standard",""),"|Float","")&amp;IF(OR($L497=TRUE,$A497=0,MOD($A497,ChapterTable!$S$20)&lt;&gt;0),"","보스")&amp;"인게임누적합배수",ChapterTable!$S:$T,2,0)*D497)
  )
  )
  )
)</f>
        <v>3748.2275390625</v>
      </c>
      <c r="G497" t="s">
        <v>737</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38"/>
        <v>95</v>
      </c>
      <c r="Q497">
        <f t="shared" si="39"/>
        <v>95</v>
      </c>
      <c r="R497" t="b">
        <f t="shared" ca="1" si="37"/>
        <v>1</v>
      </c>
      <c r="T497" t="b">
        <f t="shared" ca="1" si="40"/>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H497">
        <v>1.5</v>
      </c>
      <c r="AI497">
        <f t="shared" si="41"/>
        <v>0.2</v>
      </c>
    </row>
    <row r="498" spans="1:35"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OFFSET(E498,-$B498+IF($L498,1,0),0)*IF($B498&gt;OFFSET($B498,1,0),ChapterTable!$S$17,1)*
    (VLOOKUP(SUBSTITUTE(SUBSTITUTE(E$1,"standard",""),"|Float","")&amp;IF(OR($L498=TRUE,$A498=0,MOD($A498,ChapterTable!$S$20)&lt;&gt;0),"","보스")&amp;"인게임누적곱배수",ChapterTable!$S:$T,2,0)^C498
    +VLOOKUP(SUBSTITUTE(SUBSTITUTE(E$1,"standard",""),"|Float","")&amp;IF(OR($L498=TRUE,$A498=0,MOD($A498,ChapterTable!$S$20)&lt;&gt;0),"","보스")&amp;"인게임누적합배수",ChapterTable!$S:$T,2,0)*C498)
  )
  )
  )
)</f>
        <v>16607.53125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(VLOOKUP(SUBSTITUTE(SUBSTITUTE(F$1,"standard",""),"|Float","")&amp;IF(OR($L498=TRUE,$A498=0,MOD($A498,ChapterTable!$S$20)&lt;&gt;0),"","보스")&amp;"인게임누적곱배수",ChapterTable!$S:$T,2,0)^D498
    +VLOOKUP(SUBSTITUTE(SUBSTITUTE(F$1,"standard",""),"|Float","")&amp;IF(OR($L498=TRUE,$A498=0,MOD($A498,ChapterTable!$S$20)&lt;&gt;0),"","보스")&amp;"인게임누적합배수",ChapterTable!$S:$T,2,0)*D498)
  )
  )
  )
)</f>
        <v>3748.2275390625</v>
      </c>
      <c r="G498" t="s">
        <v>737</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38"/>
        <v>21</v>
      </c>
      <c r="Q498">
        <f t="shared" si="39"/>
        <v>21</v>
      </c>
      <c r="R498" t="b">
        <f t="shared" ca="1" si="37"/>
        <v>0</v>
      </c>
      <c r="T498" t="b">
        <f t="shared" ca="1" si="40"/>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H498">
        <v>1.5</v>
      </c>
      <c r="AI498">
        <f t="shared" si="41"/>
        <v>0.2</v>
      </c>
    </row>
    <row r="499" spans="1:35"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OFFSET(E499,-$B499+IF($L499,1,0),0)*IF($B499&gt;OFFSET($B499,1,0),ChapterTable!$S$17,1)*
    (VLOOKUP(SUBSTITUTE(SUBSTITUTE(E$1,"standard",""),"|Float","")&amp;IF(OR($L499=TRUE,$A499=0,MOD($A499,ChapterTable!$S$20)&lt;&gt;0),"","보스")&amp;"인게임누적곱배수",ChapterTable!$S:$T,2,0)^C499
    +VLOOKUP(SUBSTITUTE(SUBSTITUTE(E$1,"standard",""),"|Float","")&amp;IF(OR($L499=TRUE,$A499=0,MOD($A499,ChapterTable!$S$20)&lt;&gt;0),"","보스")&amp;"인게임누적합배수",ChapterTable!$S:$T,2,0)*C499)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(VLOOKUP(SUBSTITUTE(SUBSTITUTE(F$1,"standard",""),"|Float","")&amp;IF(OR($L499=TRUE,$A499=0,MOD($A499,ChapterTable!$S$20)&lt;&gt;0),"","보스")&amp;"인게임누적곱배수",ChapterTable!$S:$T,2,0)^D499
    +VLOOKUP(SUBSTITUTE(SUBSTITUTE(F$1,"standard",""),"|Float","")&amp;IF(OR($L499=TRUE,$A499=0,MOD($A499,ChapterTable!$S$20)&lt;&gt;0),"","보스")&amp;"인게임누적합배수",ChapterTable!$S:$T,2,0)*D499)
  )
  )
  )
)</f>
        <v>4324.8779296875</v>
      </c>
      <c r="G499" t="s">
        <v>737</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38"/>
        <v>0</v>
      </c>
      <c r="Q499">
        <f t="shared" si="39"/>
        <v>0</v>
      </c>
      <c r="R499" t="b">
        <f t="shared" ca="1" si="37"/>
        <v>0</v>
      </c>
      <c r="T499" t="b">
        <f t="shared" ca="1" si="40"/>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H499">
        <v>1.5</v>
      </c>
      <c r="AI499">
        <f t="shared" si="41"/>
        <v>0</v>
      </c>
    </row>
    <row r="500" spans="1:35"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OFFSET(E500,-$B500+IF($L500,1,0),0)*IF($B500&gt;OFFSET($B500,1,0),ChapterTable!$S$17,1)*
    (VLOOKUP(SUBSTITUTE(SUBSTITUTE(E$1,"standard",""),"|Float","")&amp;IF(OR($L500=TRUE,$A500=0,MOD($A500,ChapterTable!$S$20)&lt;&gt;0),"","보스")&amp;"인게임누적곱배수",ChapterTable!$S:$T,2,0)^C500
    +VLOOKUP(SUBSTITUTE(SUBSTITUTE(E$1,"standard",""),"|Float","")&amp;IF(OR($L500=TRUE,$A500=0,MOD($A500,ChapterTable!$S$20)&lt;&gt;0),"","보스")&amp;"인게임누적합배수",ChapterTable!$S:$T,2,0)*C500)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(VLOOKUP(SUBSTITUTE(SUBSTITUTE(F$1,"standard",""),"|Float","")&amp;IF(OR($L500=TRUE,$A500=0,MOD($A500,ChapterTable!$S$20)&lt;&gt;0),"","보스")&amp;"인게임누적곱배수",ChapterTable!$S:$T,2,0)^D500
    +VLOOKUP(SUBSTITUTE(SUBSTITUTE(F$1,"standard",""),"|Float","")&amp;IF(OR($L500=TRUE,$A500=0,MOD($A500,ChapterTable!$S$20)&lt;&gt;0),"","보스")&amp;"인게임누적합배수",ChapterTable!$S:$T,2,0)*D500)
  )
  )
  )
)</f>
        <v>4324.8779296875</v>
      </c>
      <c r="G500" t="s">
        <v>737</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38"/>
        <v>1</v>
      </c>
      <c r="Q500">
        <f t="shared" si="39"/>
        <v>1</v>
      </c>
      <c r="R500" t="b">
        <f t="shared" ca="1" si="37"/>
        <v>0</v>
      </c>
      <c r="T500" t="b">
        <f t="shared" ca="1" si="40"/>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H500">
        <v>1.5</v>
      </c>
      <c r="AI500">
        <f t="shared" si="41"/>
        <v>1</v>
      </c>
    </row>
    <row r="501" spans="1:35"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OFFSET(E501,-$B501+IF($L501,1,0),0)*IF($B501&gt;OFFSET($B501,1,0),ChapterTable!$S$17,1)*
    (VLOOKUP(SUBSTITUTE(SUBSTITUTE(E$1,"standard",""),"|Float","")&amp;IF(OR($L501=TRUE,$A501=0,MOD($A501,ChapterTable!$S$20)&lt;&gt;0),"","보스")&amp;"인게임누적곱배수",ChapterTable!$S:$T,2,0)^C501
    +VLOOKUP(SUBSTITUTE(SUBSTITUTE(E$1,"standard",""),"|Float","")&amp;IF(OR($L501=TRUE,$A501=0,MOD($A501,ChapterTable!$S$20)&lt;&gt;0),"","보스")&amp;"인게임누적합배수",ChapterTable!$S:$T,2,0)*C501)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(VLOOKUP(SUBSTITUTE(SUBSTITUTE(F$1,"standard",""),"|Float","")&amp;IF(OR($L501=TRUE,$A501=0,MOD($A501,ChapterTable!$S$20)&lt;&gt;0),"","보스")&amp;"인게임누적곱배수",ChapterTable!$S:$T,2,0)^D501
    +VLOOKUP(SUBSTITUTE(SUBSTITUTE(F$1,"standard",""),"|Float","")&amp;IF(OR($L501=TRUE,$A501=0,MOD($A501,ChapterTable!$S$20)&lt;&gt;0),"","보스")&amp;"인게임누적합배수",ChapterTable!$S:$T,2,0)*D501)
  )
  )
  )
)</f>
        <v>4324.8779296875</v>
      </c>
      <c r="G501" t="s">
        <v>737</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38"/>
        <v>1</v>
      </c>
      <c r="Q501">
        <f t="shared" si="39"/>
        <v>1</v>
      </c>
      <c r="R501" t="b">
        <f t="shared" ca="1" si="37"/>
        <v>0</v>
      </c>
      <c r="T501" t="b">
        <f t="shared" ca="1" si="40"/>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H501">
        <v>1.5</v>
      </c>
      <c r="AI501">
        <f t="shared" si="41"/>
        <v>1</v>
      </c>
    </row>
    <row r="502" spans="1:35"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OFFSET(E502,-$B502+IF($L502,1,0),0)*IF($B502&gt;OFFSET($B502,1,0),ChapterTable!$S$17,1)*
    (VLOOKUP(SUBSTITUTE(SUBSTITUTE(E$1,"standard",""),"|Float","")&amp;IF(OR($L502=TRUE,$A502=0,MOD($A502,ChapterTable!$S$20)&lt;&gt;0),"","보스")&amp;"인게임누적곱배수",ChapterTable!$S:$T,2,0)^C502
    +VLOOKUP(SUBSTITUTE(SUBSTITUTE(E$1,"standard",""),"|Float","")&amp;IF(OR($L502=TRUE,$A502=0,MOD($A502,ChapterTable!$S$20)&lt;&gt;0),"","보스")&amp;"인게임누적합배수",ChapterTable!$S:$T,2,0)*C502)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(VLOOKUP(SUBSTITUTE(SUBSTITUTE(F$1,"standard",""),"|Float","")&amp;IF(OR($L502=TRUE,$A502=0,MOD($A502,ChapterTable!$S$20)&lt;&gt;0),"","보스")&amp;"인게임누적곱배수",ChapterTable!$S:$T,2,0)^D502
    +VLOOKUP(SUBSTITUTE(SUBSTITUTE(F$1,"standard",""),"|Float","")&amp;IF(OR($L502=TRUE,$A502=0,MOD($A502,ChapterTable!$S$20)&lt;&gt;0),"","보스")&amp;"인게임누적합배수",ChapterTable!$S:$T,2,0)*D502)
  )
  )
  )
)</f>
        <v>4324.8779296875</v>
      </c>
      <c r="G502" t="s">
        <v>737</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38"/>
        <v>1</v>
      </c>
      <c r="Q502">
        <f t="shared" si="39"/>
        <v>1</v>
      </c>
      <c r="R502" t="b">
        <f t="shared" ca="1" si="37"/>
        <v>0</v>
      </c>
      <c r="T502" t="b">
        <f t="shared" ca="1" si="40"/>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H502">
        <v>1.5</v>
      </c>
      <c r="AI502">
        <f t="shared" si="41"/>
        <v>1</v>
      </c>
    </row>
    <row r="503" spans="1:35"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OFFSET(E503,-$B503+IF($L503,1,0),0)*IF($B503&gt;OFFSET($B503,1,0),ChapterTable!$S$17,1)*
    (VLOOKUP(SUBSTITUTE(SUBSTITUTE(E$1,"standard",""),"|Float","")&amp;IF(OR($L503=TRUE,$A503=0,MOD($A503,ChapterTable!$S$20)&lt;&gt;0),"","보스")&amp;"인게임누적곱배수",ChapterTable!$S:$T,2,0)^C503
    +VLOOKUP(SUBSTITUTE(SUBSTITUTE(E$1,"standard",""),"|Float","")&amp;IF(OR($L503=TRUE,$A503=0,MOD($A503,ChapterTable!$S$20)&lt;&gt;0),"","보스")&amp;"인게임누적합배수",ChapterTable!$S:$T,2,0)*C503)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(VLOOKUP(SUBSTITUTE(SUBSTITUTE(F$1,"standard",""),"|Float","")&amp;IF(OR($L503=TRUE,$A503=0,MOD($A503,ChapterTable!$S$20)&lt;&gt;0),"","보스")&amp;"인게임누적곱배수",ChapterTable!$S:$T,2,0)^D503
    +VLOOKUP(SUBSTITUTE(SUBSTITUTE(F$1,"standard",""),"|Float","")&amp;IF(OR($L503=TRUE,$A503=0,MOD($A503,ChapterTable!$S$20)&lt;&gt;0),"","보스")&amp;"인게임누적합배수",ChapterTable!$S:$T,2,0)*D503)
  )
  )
  )
)</f>
        <v>4324.8779296875</v>
      </c>
      <c r="G503" t="s">
        <v>737</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38"/>
        <v>1</v>
      </c>
      <c r="Q503">
        <f t="shared" si="39"/>
        <v>1</v>
      </c>
      <c r="R503" t="b">
        <f t="shared" ca="1" si="37"/>
        <v>0</v>
      </c>
      <c r="T503" t="b">
        <f t="shared" ca="1" si="40"/>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H503">
        <v>1.5</v>
      </c>
      <c r="AI503">
        <f t="shared" si="41"/>
        <v>1</v>
      </c>
    </row>
    <row r="504" spans="1:35"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OFFSET(E504,-$B504+IF($L504,1,0),0)*IF($B504&gt;OFFSET($B504,1,0),ChapterTable!$S$17,1)*
    (VLOOKUP(SUBSTITUTE(SUBSTITUTE(E$1,"standard",""),"|Float","")&amp;IF(OR($L504=TRUE,$A504=0,MOD($A504,ChapterTable!$S$20)&lt;&gt;0),"","보스")&amp;"인게임누적곱배수",ChapterTable!$S:$T,2,0)^C504
    +VLOOKUP(SUBSTITUTE(SUBSTITUTE(E$1,"standard",""),"|Float","")&amp;IF(OR($L504=TRUE,$A504=0,MOD($A504,ChapterTable!$S$20)&lt;&gt;0),"","보스")&amp;"인게임누적합배수",ChapterTable!$S:$T,2,0)*C504)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(VLOOKUP(SUBSTITUTE(SUBSTITUTE(F$1,"standard",""),"|Float","")&amp;IF(OR($L504=TRUE,$A504=0,MOD($A504,ChapterTable!$S$20)&lt;&gt;0),"","보스")&amp;"인게임누적곱배수",ChapterTable!$S:$T,2,0)^D504
    +VLOOKUP(SUBSTITUTE(SUBSTITUTE(F$1,"standard",""),"|Float","")&amp;IF(OR($L504=TRUE,$A504=0,MOD($A504,ChapterTable!$S$20)&lt;&gt;0),"","보스")&amp;"인게임누적합배수",ChapterTable!$S:$T,2,0)*D504)
  )
  )
  )
)</f>
        <v>4324.8779296875</v>
      </c>
      <c r="G504" t="s">
        <v>737</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38"/>
        <v>11</v>
      </c>
      <c r="Q504">
        <f t="shared" si="39"/>
        <v>11</v>
      </c>
      <c r="R504" t="b">
        <f t="shared" ca="1" si="37"/>
        <v>0</v>
      </c>
      <c r="T504" t="b">
        <f t="shared" ca="1" si="40"/>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H504">
        <v>1.5</v>
      </c>
      <c r="AI504">
        <f t="shared" si="41"/>
        <v>1</v>
      </c>
    </row>
    <row r="505" spans="1:35"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OFFSET(E505,-$B505+IF($L505,1,0),0)*IF($B505&gt;OFFSET($B505,1,0),ChapterTable!$S$17,1)*
    (VLOOKUP(SUBSTITUTE(SUBSTITUTE(E$1,"standard",""),"|Float","")&amp;IF(OR($L505=TRUE,$A505=0,MOD($A505,ChapterTable!$S$20)&lt;&gt;0),"","보스")&amp;"인게임누적곱배수",ChapterTable!$S:$T,2,0)^C505
    +VLOOKUP(SUBSTITUTE(SUBSTITUTE(E$1,"standard",""),"|Float","")&amp;IF(OR($L505=TRUE,$A505=0,MOD($A505,ChapterTable!$S$20)&lt;&gt;0),"","보스")&amp;"인게임누적합배수",ChapterTable!$S:$T,2,0)*C505)
  )
  )
  )
)</f>
        <v>12455.6484375</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(VLOOKUP(SUBSTITUTE(SUBSTITUTE(F$1,"standard",""),"|Float","")&amp;IF(OR($L505=TRUE,$A505=0,MOD($A505,ChapterTable!$S$20)&lt;&gt;0),"","보스")&amp;"인게임누적곱배수",ChapterTable!$S:$T,2,0)^D505
    +VLOOKUP(SUBSTITUTE(SUBSTITUTE(F$1,"standard",""),"|Float","")&amp;IF(OR($L505=TRUE,$A505=0,MOD($A505,ChapterTable!$S$20)&lt;&gt;0),"","보스")&amp;"인게임누적합배수",ChapterTable!$S:$T,2,0)*D505)
  )
  )
  )
)</f>
        <v>4324.8779296875</v>
      </c>
      <c r="G505" t="s">
        <v>737</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38"/>
        <v>1</v>
      </c>
      <c r="Q505">
        <f t="shared" si="39"/>
        <v>1</v>
      </c>
      <c r="R505" t="b">
        <f t="shared" ca="1" si="37"/>
        <v>0</v>
      </c>
      <c r="T505" t="b">
        <f t="shared" ca="1" si="40"/>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H505">
        <v>1.5</v>
      </c>
      <c r="AI505">
        <f t="shared" si="41"/>
        <v>1</v>
      </c>
    </row>
    <row r="506" spans="1:35"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OFFSET(E506,-$B506+IF($L506,1,0),0)*IF($B506&gt;OFFSET($B506,1,0),ChapterTable!$S$17,1)*
    (VLOOKUP(SUBSTITUTE(SUBSTITUTE(E$1,"standard",""),"|Float","")&amp;IF(OR($L506=TRUE,$A506=0,MOD($A506,ChapterTable!$S$20)&lt;&gt;0),"","보스")&amp;"인게임누적곱배수",ChapterTable!$S:$T,2,0)^C506
    +VLOOKUP(SUBSTITUTE(SUBSTITUTE(E$1,"standard",""),"|Float","")&amp;IF(OR($L506=TRUE,$A506=0,MOD($A506,ChapterTable!$S$20)&lt;&gt;0),"","보스")&amp;"인게임누적합배수",ChapterTable!$S:$T,2,0)*C506)
  )
  )
  )
)</f>
        <v>12455.6484375</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(VLOOKUP(SUBSTITUTE(SUBSTITUTE(F$1,"standard",""),"|Float","")&amp;IF(OR($L506=TRUE,$A506=0,MOD($A506,ChapterTable!$S$20)&lt;&gt;0),"","보스")&amp;"인게임누적곱배수",ChapterTable!$S:$T,2,0)^D506
    +VLOOKUP(SUBSTITUTE(SUBSTITUTE(F$1,"standard",""),"|Float","")&amp;IF(OR($L506=TRUE,$A506=0,MOD($A506,ChapterTable!$S$20)&lt;&gt;0),"","보스")&amp;"인게임누적합배수",ChapterTable!$S:$T,2,0)*D506)
  )
  )
  )
)</f>
        <v>4324.8779296875</v>
      </c>
      <c r="G506" t="s">
        <v>737</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38"/>
        <v>1</v>
      </c>
      <c r="Q506">
        <f t="shared" si="39"/>
        <v>1</v>
      </c>
      <c r="R506" t="b">
        <f t="shared" ca="1" si="37"/>
        <v>0</v>
      </c>
      <c r="T506" t="b">
        <f t="shared" ca="1" si="40"/>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H506">
        <v>1.5</v>
      </c>
      <c r="AI506">
        <f t="shared" si="41"/>
        <v>1</v>
      </c>
    </row>
    <row r="507" spans="1:35"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OFFSET(E507,-$B507+IF($L507,1,0),0)*IF($B507&gt;OFFSET($B507,1,0),ChapterTable!$S$17,1)*
    (VLOOKUP(SUBSTITUTE(SUBSTITUTE(E$1,"standard",""),"|Float","")&amp;IF(OR($L507=TRUE,$A507=0,MOD($A507,ChapterTable!$S$20)&lt;&gt;0),"","보스")&amp;"인게임누적곱배수",ChapterTable!$S:$T,2,0)^C507
    +VLOOKUP(SUBSTITUTE(SUBSTITUTE(E$1,"standard",""),"|Float","")&amp;IF(OR($L507=TRUE,$A507=0,MOD($A507,ChapterTable!$S$20)&lt;&gt;0),"","보스")&amp;"인게임누적합배수",ChapterTable!$S:$T,2,0)*C507)
  )
  )
  )
)</f>
        <v>12455.6484375</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(VLOOKUP(SUBSTITUTE(SUBSTITUTE(F$1,"standard",""),"|Float","")&amp;IF(OR($L507=TRUE,$A507=0,MOD($A507,ChapterTable!$S$20)&lt;&gt;0),"","보스")&amp;"인게임누적곱배수",ChapterTable!$S:$T,2,0)^D507
    +VLOOKUP(SUBSTITUTE(SUBSTITUTE(F$1,"standard",""),"|Float","")&amp;IF(OR($L507=TRUE,$A507=0,MOD($A507,ChapterTable!$S$20)&lt;&gt;0),"","보스")&amp;"인게임누적합배수",ChapterTable!$S:$T,2,0)*D507)
  )
  )
  )
)</f>
        <v>4324.8779296875</v>
      </c>
      <c r="G507" t="s">
        <v>737</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38"/>
        <v>1</v>
      </c>
      <c r="Q507">
        <f t="shared" si="39"/>
        <v>1</v>
      </c>
      <c r="R507" t="b">
        <f t="shared" ca="1" si="37"/>
        <v>0</v>
      </c>
      <c r="T507" t="b">
        <f t="shared" ca="1" si="40"/>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H507">
        <v>1.5</v>
      </c>
      <c r="AI507">
        <f t="shared" si="41"/>
        <v>1</v>
      </c>
    </row>
    <row r="508" spans="1:35"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OFFSET(E508,-$B508+IF($L508,1,0),0)*IF($B508&gt;OFFSET($B508,1,0),ChapterTable!$S$17,1)*
    (VLOOKUP(SUBSTITUTE(SUBSTITUTE(E$1,"standard",""),"|Float","")&amp;IF(OR($L508=TRUE,$A508=0,MOD($A508,ChapterTable!$S$20)&lt;&gt;0),"","보스")&amp;"인게임누적곱배수",ChapterTable!$S:$T,2,0)^C508
    +VLOOKUP(SUBSTITUTE(SUBSTITUTE(E$1,"standard",""),"|Float","")&amp;IF(OR($L508=TRUE,$A508=0,MOD($A508,ChapterTable!$S$20)&lt;&gt;0),"","보스")&amp;"인게임누적합배수",ChapterTable!$S:$T,2,0)*C508)
  )
  )
  )
)</f>
        <v>12455.6484375</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(VLOOKUP(SUBSTITUTE(SUBSTITUTE(F$1,"standard",""),"|Float","")&amp;IF(OR($L508=TRUE,$A508=0,MOD($A508,ChapterTable!$S$20)&lt;&gt;0),"","보스")&amp;"인게임누적곱배수",ChapterTable!$S:$T,2,0)^D508
    +VLOOKUP(SUBSTITUTE(SUBSTITUTE(F$1,"standard",""),"|Float","")&amp;IF(OR($L508=TRUE,$A508=0,MOD($A508,ChapterTable!$S$20)&lt;&gt;0),"","보스")&amp;"인게임누적합배수",ChapterTable!$S:$T,2,0)*D508)
  )
  )
  )
)</f>
        <v>4324.8779296875</v>
      </c>
      <c r="G508" t="s">
        <v>737</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38"/>
        <v>91</v>
      </c>
      <c r="Q508">
        <f t="shared" si="39"/>
        <v>91</v>
      </c>
      <c r="R508" t="b">
        <f t="shared" ca="1" si="37"/>
        <v>1</v>
      </c>
      <c r="T508" t="b">
        <f t="shared" ca="1" si="40"/>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H508">
        <v>1.5</v>
      </c>
      <c r="AI508">
        <f t="shared" si="41"/>
        <v>1</v>
      </c>
    </row>
    <row r="509" spans="1:35"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OFFSET(E509,-$B509+IF($L509,1,0),0)*IF($B509&gt;OFFSET($B509,1,0),ChapterTable!$S$17,1)*
    (VLOOKUP(SUBSTITUTE(SUBSTITUTE(E$1,"standard",""),"|Float","")&amp;IF(OR($L509=TRUE,$A509=0,MOD($A509,ChapterTable!$S$20)&lt;&gt;0),"","보스")&amp;"인게임누적곱배수",ChapterTable!$S:$T,2,0)^C509
    +VLOOKUP(SUBSTITUTE(SUBSTITUTE(E$1,"standard",""),"|Float","")&amp;IF(OR($L509=TRUE,$A509=0,MOD($A509,ChapterTable!$S$20)&lt;&gt;0),"","보스")&amp;"인게임누적합배수",ChapterTable!$S:$T,2,0)*C509)
  )
  )
  )
)</f>
        <v>12455.6484375</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(VLOOKUP(SUBSTITUTE(SUBSTITUTE(F$1,"standard",""),"|Float","")&amp;IF(OR($L509=TRUE,$A509=0,MOD($A509,ChapterTable!$S$20)&lt;&gt;0),"","보스")&amp;"인게임누적곱배수",ChapterTable!$S:$T,2,0)^D509
    +VLOOKUP(SUBSTITUTE(SUBSTITUTE(F$1,"standard",""),"|Float","")&amp;IF(OR($L509=TRUE,$A509=0,MOD($A509,ChapterTable!$S$20)&lt;&gt;0),"","보스")&amp;"인게임누적합배수",ChapterTable!$S:$T,2,0)*D509)
  )
  )
  )
)</f>
        <v>4324.8779296875</v>
      </c>
      <c r="G509" t="s">
        <v>737</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38"/>
        <v>21</v>
      </c>
      <c r="Q509">
        <f t="shared" si="39"/>
        <v>21</v>
      </c>
      <c r="R509" t="b">
        <f t="shared" ca="1" si="37"/>
        <v>0</v>
      </c>
      <c r="T509" t="b">
        <f t="shared" ca="1" si="40"/>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H509">
        <v>1.5</v>
      </c>
      <c r="AI509">
        <f t="shared" si="41"/>
        <v>1</v>
      </c>
    </row>
    <row r="510" spans="1:35"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OFFSET(E510,-$B510+IF($L510,1,0),0)*IF($B510&gt;OFFSET($B510,1,0),ChapterTable!$S$17,1)*
    (VLOOKUP(SUBSTITUTE(SUBSTITUTE(E$1,"standard",""),"|Float","")&amp;IF(OR($L510=TRUE,$A510=0,MOD($A510,ChapterTable!$S$20)&lt;&gt;0),"","보스")&amp;"인게임누적곱배수",ChapterTable!$S:$T,2,0)^C510
    +VLOOKUP(SUBSTITUTE(SUBSTITUTE(E$1,"standard",""),"|Float","")&amp;IF(OR($L510=TRUE,$A510=0,MOD($A510,ChapterTable!$S$20)&lt;&gt;0),"","보스")&amp;"인게임누적합배수",ChapterTable!$S:$T,2,0)*C510)
  )
  )
  )
)</f>
        <v>12455.6484375</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(VLOOKUP(SUBSTITUTE(SUBSTITUTE(F$1,"standard",""),"|Float","")&amp;IF(OR($L510=TRUE,$A510=0,MOD($A510,ChapterTable!$S$20)&lt;&gt;0),"","보스")&amp;"인게임누적곱배수",ChapterTable!$S:$T,2,0)^D510
    +VLOOKUP(SUBSTITUTE(SUBSTITUTE(F$1,"standard",""),"|Float","")&amp;IF(OR($L510=TRUE,$A510=0,MOD($A510,ChapterTable!$S$20)&lt;&gt;0),"","보스")&amp;"인게임누적합배수",ChapterTable!$S:$T,2,0)*D510)
  )
  )
  )
)</f>
        <v>4649.2437744140625</v>
      </c>
      <c r="G510" t="s">
        <v>737</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38"/>
        <v>2</v>
      </c>
      <c r="Q510">
        <f t="shared" si="39"/>
        <v>2</v>
      </c>
      <c r="R510" t="b">
        <f t="shared" ca="1" si="37"/>
        <v>0</v>
      </c>
      <c r="T510" t="b">
        <f t="shared" ca="1" si="40"/>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H510">
        <v>1.5</v>
      </c>
      <c r="AI510">
        <f t="shared" si="41"/>
        <v>0.5</v>
      </c>
    </row>
    <row r="511" spans="1:35"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OFFSET(E511,-$B511+IF($L511,1,0),0)*IF($B511&gt;OFFSET($B511,1,0),ChapterTable!$S$17,1)*
    (VLOOKUP(SUBSTITUTE(SUBSTITUTE(E$1,"standard",""),"|Float","")&amp;IF(OR($L511=TRUE,$A511=0,MOD($A511,ChapterTable!$S$20)&lt;&gt;0),"","보스")&amp;"인게임누적곱배수",ChapterTable!$S:$T,2,0)^C511
    +VLOOKUP(SUBSTITUTE(SUBSTITUTE(E$1,"standard",""),"|Float","")&amp;IF(OR($L511=TRUE,$A511=0,MOD($A511,ChapterTable!$S$20)&lt;&gt;0),"","보스")&amp;"인게임누적합배수",ChapterTable!$S:$T,2,0)*C511)
  )
  )
  )
)</f>
        <v>12455.6484375</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(VLOOKUP(SUBSTITUTE(SUBSTITUTE(F$1,"standard",""),"|Float","")&amp;IF(OR($L511=TRUE,$A511=0,MOD($A511,ChapterTable!$S$20)&lt;&gt;0),"","보스")&amp;"인게임누적곱배수",ChapterTable!$S:$T,2,0)^D511
    +VLOOKUP(SUBSTITUTE(SUBSTITUTE(F$1,"standard",""),"|Float","")&amp;IF(OR($L511=TRUE,$A511=0,MOD($A511,ChapterTable!$S$20)&lt;&gt;0),"","보스")&amp;"인게임누적합배수",ChapterTable!$S:$T,2,0)*D511)
  )
  )
  )
)</f>
        <v>4649.2437744140625</v>
      </c>
      <c r="G511" t="s">
        <v>737</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38"/>
        <v>2</v>
      </c>
      <c r="Q511">
        <f t="shared" si="39"/>
        <v>2</v>
      </c>
      <c r="R511" t="b">
        <f t="shared" ca="1" si="37"/>
        <v>0</v>
      </c>
      <c r="T511" t="b">
        <f t="shared" ca="1" si="40"/>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H511">
        <v>1.5</v>
      </c>
      <c r="AI511">
        <f t="shared" si="41"/>
        <v>0.5</v>
      </c>
    </row>
    <row r="512" spans="1:35"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OFFSET(E512,-$B512+IF($L512,1,0),0)*IF($B512&gt;OFFSET($B512,1,0),ChapterTable!$S$17,1)*
    (VLOOKUP(SUBSTITUTE(SUBSTITUTE(E$1,"standard",""),"|Float","")&amp;IF(OR($L512=TRUE,$A512=0,MOD($A512,ChapterTable!$S$20)&lt;&gt;0),"","보스")&amp;"인게임누적곱배수",ChapterTable!$S:$T,2,0)^C512
    +VLOOKUP(SUBSTITUTE(SUBSTITUTE(E$1,"standard",""),"|Float","")&amp;IF(OR($L512=TRUE,$A512=0,MOD($A512,ChapterTable!$S$20)&lt;&gt;0),"","보스")&amp;"인게임누적합배수",ChapterTable!$S:$T,2,0)*C512)
  )
  )
  )
)</f>
        <v>12455.6484375</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(VLOOKUP(SUBSTITUTE(SUBSTITUTE(F$1,"standard",""),"|Float","")&amp;IF(OR($L512=TRUE,$A512=0,MOD($A512,ChapterTable!$S$20)&lt;&gt;0),"","보스")&amp;"인게임누적곱배수",ChapterTable!$S:$T,2,0)^D512
    +VLOOKUP(SUBSTITUTE(SUBSTITUTE(F$1,"standard",""),"|Float","")&amp;IF(OR($L512=TRUE,$A512=0,MOD($A512,ChapterTable!$S$20)&lt;&gt;0),"","보스")&amp;"인게임누적합배수",ChapterTable!$S:$T,2,0)*D512)
  )
  )
  )
)</f>
        <v>4649.2437744140625</v>
      </c>
      <c r="G512" t="s">
        <v>737</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38"/>
        <v>2</v>
      </c>
      <c r="Q512">
        <f t="shared" si="39"/>
        <v>2</v>
      </c>
      <c r="R512" t="b">
        <f t="shared" ca="1" si="37"/>
        <v>0</v>
      </c>
      <c r="T512" t="b">
        <f t="shared" ca="1" si="40"/>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H512">
        <v>1.5</v>
      </c>
      <c r="AI512">
        <f t="shared" si="41"/>
        <v>0.5</v>
      </c>
    </row>
    <row r="513" spans="1:35"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OFFSET(E513,-$B513+IF($L513,1,0),0)*IF($B513&gt;OFFSET($B513,1,0),ChapterTable!$S$17,1)*
    (VLOOKUP(SUBSTITUTE(SUBSTITUTE(E$1,"standard",""),"|Float","")&amp;IF(OR($L513=TRUE,$A513=0,MOD($A513,ChapterTable!$S$20)&lt;&gt;0),"","보스")&amp;"인게임누적곱배수",ChapterTable!$S:$T,2,0)^C513
    +VLOOKUP(SUBSTITUTE(SUBSTITUTE(E$1,"standard",""),"|Float","")&amp;IF(OR($L513=TRUE,$A513=0,MOD($A513,ChapterTable!$S$20)&lt;&gt;0),"","보스")&amp;"인게임누적합배수",ChapterTable!$S:$T,2,0)*C513)
  )
  )
  )
)</f>
        <v>12455.6484375</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(VLOOKUP(SUBSTITUTE(SUBSTITUTE(F$1,"standard",""),"|Float","")&amp;IF(OR($L513=TRUE,$A513=0,MOD($A513,ChapterTable!$S$20)&lt;&gt;0),"","보스")&amp;"인게임누적곱배수",ChapterTable!$S:$T,2,0)^D513
    +VLOOKUP(SUBSTITUTE(SUBSTITUTE(F$1,"standard",""),"|Float","")&amp;IF(OR($L513=TRUE,$A513=0,MOD($A513,ChapterTable!$S$20)&lt;&gt;0),"","보스")&amp;"인게임누적합배수",ChapterTable!$S:$T,2,0)*D513)
  )
  )
  )
)</f>
        <v>4649.2437744140625</v>
      </c>
      <c r="G513" t="s">
        <v>737</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38"/>
        <v>2</v>
      </c>
      <c r="Q513">
        <f t="shared" si="39"/>
        <v>2</v>
      </c>
      <c r="R513" t="b">
        <f t="shared" ca="1" si="37"/>
        <v>0</v>
      </c>
      <c r="T513" t="b">
        <f t="shared" ca="1" si="40"/>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H513">
        <v>1.5</v>
      </c>
      <c r="AI513">
        <f t="shared" si="41"/>
        <v>0.5</v>
      </c>
    </row>
    <row r="514" spans="1:35"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OFFSET(E514,-$B514+IF($L514,1,0),0)*IF($B514&gt;OFFSET($B514,1,0),ChapterTable!$S$17,1)*
    (VLOOKUP(SUBSTITUTE(SUBSTITUTE(E$1,"standard",""),"|Float","")&amp;IF(OR($L514=TRUE,$A514=0,MOD($A514,ChapterTable!$S$20)&lt;&gt;0),"","보스")&amp;"인게임누적곱배수",ChapterTable!$S:$T,2,0)^C514
    +VLOOKUP(SUBSTITUTE(SUBSTITUTE(E$1,"standard",""),"|Float","")&amp;IF(OR($L514=TRUE,$A514=0,MOD($A514,ChapterTable!$S$20)&lt;&gt;0),"","보스")&amp;"인게임누적합배수",ChapterTable!$S:$T,2,0)*C514)
  )
  )
  )
)</f>
        <v>12455.6484375</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(VLOOKUP(SUBSTITUTE(SUBSTITUTE(F$1,"standard",""),"|Float","")&amp;IF(OR($L514=TRUE,$A514=0,MOD($A514,ChapterTable!$S$20)&lt;&gt;0),"","보스")&amp;"인게임누적곱배수",ChapterTable!$S:$T,2,0)^D514
    +VLOOKUP(SUBSTITUTE(SUBSTITUTE(F$1,"standard",""),"|Float","")&amp;IF(OR($L514=TRUE,$A514=0,MOD($A514,ChapterTable!$S$20)&lt;&gt;0),"","보스")&amp;"인게임누적합배수",ChapterTable!$S:$T,2,0)*D514)
  )
  )
  )
)</f>
        <v>4649.2437744140625</v>
      </c>
      <c r="G514" t="s">
        <v>737</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38"/>
        <v>11</v>
      </c>
      <c r="Q514">
        <f t="shared" si="39"/>
        <v>11</v>
      </c>
      <c r="R514" t="b">
        <f t="shared" ref="R514:R577" ca="1" si="42">IF(OR(B514=0,OFFSET(B514,1,0)=0),FALSE,
IF(AND(L514,B514&lt;OFFSET(B514,1,0)),TRUE,
IF(OFFSET(O514,1,0)=21,TRUE,FALSE)))</f>
        <v>0</v>
      </c>
      <c r="T514" t="b">
        <f t="shared" ca="1" si="40"/>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H514">
        <v>1.5</v>
      </c>
      <c r="AI514">
        <f t="shared" si="41"/>
        <v>0.5</v>
      </c>
    </row>
    <row r="515" spans="1:35"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OFFSET(E515,-$B515+IF($L515,1,0),0)*IF($B515&gt;OFFSET($B515,1,0),ChapterTable!$S$17,1)*
    (VLOOKUP(SUBSTITUTE(SUBSTITUTE(E$1,"standard",""),"|Float","")&amp;IF(OR($L515=TRUE,$A515=0,MOD($A515,ChapterTable!$S$20)&lt;&gt;0),"","보스")&amp;"인게임누적곱배수",ChapterTable!$S:$T,2,0)^C515
    +VLOOKUP(SUBSTITUTE(SUBSTITUTE(E$1,"standard",""),"|Float","")&amp;IF(OR($L515=TRUE,$A515=0,MOD($A515,ChapterTable!$S$20)&lt;&gt;0),"","보스")&amp;"인게임누적합배수",ChapterTable!$S:$T,2,0)*C515)
  )
  )
  )
)</f>
        <v>14531.589843749998</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(VLOOKUP(SUBSTITUTE(SUBSTITUTE(F$1,"standard",""),"|Float","")&amp;IF(OR($L515=TRUE,$A515=0,MOD($A515,ChapterTable!$S$20)&lt;&gt;0),"","보스")&amp;"인게임누적곱배수",ChapterTable!$S:$T,2,0)^D515
    +VLOOKUP(SUBSTITUTE(SUBSTITUTE(F$1,"standard",""),"|Float","")&amp;IF(OR($L515=TRUE,$A515=0,MOD($A515,ChapterTable!$S$20)&lt;&gt;0),"","보스")&amp;"인게임누적합배수",ChapterTable!$S:$T,2,0)*D515)
  )
  )
  )
)</f>
        <v>4649.2437744140625</v>
      </c>
      <c r="G515" t="s">
        <v>737</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43">IF(B515=0,0,
  IF(AND(L515=FALSE,A515&lt;&gt;0,MOD(A515,7)=0),21,
  IF(MOD(B515,10)=0,21,
  IF(MOD(B515,10)=5,11,
  IF(MOD(B515,10)=9,INT(B515/10)+91,
  INT(B515/10+1))))))</f>
        <v>2</v>
      </c>
      <c r="Q515">
        <f t="shared" ref="Q515:Q578" si="44">IF(ISBLANK(P515),O515,P515)</f>
        <v>2</v>
      </c>
      <c r="R515" t="b">
        <f t="shared" ca="1" si="42"/>
        <v>0</v>
      </c>
      <c r="T515" t="b">
        <f t="shared" ref="T515:T578" ca="1" si="45">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H515">
        <v>1.5</v>
      </c>
      <c r="AI515">
        <f t="shared" si="41"/>
        <v>0.5</v>
      </c>
    </row>
    <row r="516" spans="1:35"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OFFSET(E516,-$B516+IF($L516,1,0),0)*IF($B516&gt;OFFSET($B516,1,0),ChapterTable!$S$17,1)*
    (VLOOKUP(SUBSTITUTE(SUBSTITUTE(E$1,"standard",""),"|Float","")&amp;IF(OR($L516=TRUE,$A516=0,MOD($A516,ChapterTable!$S$20)&lt;&gt;0),"","보스")&amp;"인게임누적곱배수",ChapterTable!$S:$T,2,0)^C516
    +VLOOKUP(SUBSTITUTE(SUBSTITUTE(E$1,"standard",""),"|Float","")&amp;IF(OR($L516=TRUE,$A516=0,MOD($A516,ChapterTable!$S$20)&lt;&gt;0),"","보스")&amp;"인게임누적합배수",ChapterTable!$S:$T,2,0)*C516)
  )
  )
  )
)</f>
        <v>14531.589843749998</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(VLOOKUP(SUBSTITUTE(SUBSTITUTE(F$1,"standard",""),"|Float","")&amp;IF(OR($L516=TRUE,$A516=0,MOD($A516,ChapterTable!$S$20)&lt;&gt;0),"","보스")&amp;"인게임누적곱배수",ChapterTable!$S:$T,2,0)^D516
    +VLOOKUP(SUBSTITUTE(SUBSTITUTE(F$1,"standard",""),"|Float","")&amp;IF(OR($L516=TRUE,$A516=0,MOD($A516,ChapterTable!$S$20)&lt;&gt;0),"","보스")&amp;"인게임누적합배수",ChapterTable!$S:$T,2,0)*D516)
  )
  )
  )
)</f>
        <v>4649.2437744140625</v>
      </c>
      <c r="G516" t="s">
        <v>737</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43"/>
        <v>2</v>
      </c>
      <c r="Q516">
        <f t="shared" si="44"/>
        <v>2</v>
      </c>
      <c r="R516" t="b">
        <f t="shared" ca="1" si="42"/>
        <v>0</v>
      </c>
      <c r="T516" t="b">
        <f t="shared" ca="1" si="45"/>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H516">
        <v>1.5</v>
      </c>
      <c r="AI516">
        <f t="shared" ref="AI516:AI579" si="46">IF(B516=0,0,1/(INT((B516-1)/10)+1))</f>
        <v>0.5</v>
      </c>
    </row>
    <row r="517" spans="1:35"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OFFSET(E517,-$B517+IF($L517,1,0),0)*IF($B517&gt;OFFSET($B517,1,0),ChapterTable!$S$17,1)*
    (VLOOKUP(SUBSTITUTE(SUBSTITUTE(E$1,"standard",""),"|Float","")&amp;IF(OR($L517=TRUE,$A517=0,MOD($A517,ChapterTable!$S$20)&lt;&gt;0),"","보스")&amp;"인게임누적곱배수",ChapterTable!$S:$T,2,0)^C517
    +VLOOKUP(SUBSTITUTE(SUBSTITUTE(E$1,"standard",""),"|Float","")&amp;IF(OR($L517=TRUE,$A517=0,MOD($A517,ChapterTable!$S$20)&lt;&gt;0),"","보스")&amp;"인게임누적합배수",ChapterTable!$S:$T,2,0)*C517)
  )
  )
  )
)</f>
        <v>14531.589843749998</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(VLOOKUP(SUBSTITUTE(SUBSTITUTE(F$1,"standard",""),"|Float","")&amp;IF(OR($L517=TRUE,$A517=0,MOD($A517,ChapterTable!$S$20)&lt;&gt;0),"","보스")&amp;"인게임누적곱배수",ChapterTable!$S:$T,2,0)^D517
    +VLOOKUP(SUBSTITUTE(SUBSTITUTE(F$1,"standard",""),"|Float","")&amp;IF(OR($L517=TRUE,$A517=0,MOD($A517,ChapterTable!$S$20)&lt;&gt;0),"","보스")&amp;"인게임누적합배수",ChapterTable!$S:$T,2,0)*D517)
  )
  )
  )
)</f>
        <v>4649.2437744140625</v>
      </c>
      <c r="G517" t="s">
        <v>737</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43"/>
        <v>2</v>
      </c>
      <c r="Q517">
        <f t="shared" si="44"/>
        <v>2</v>
      </c>
      <c r="R517" t="b">
        <f t="shared" ca="1" si="42"/>
        <v>0</v>
      </c>
      <c r="T517" t="b">
        <f t="shared" ca="1" si="45"/>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H517">
        <v>1.5</v>
      </c>
      <c r="AI517">
        <f t="shared" si="46"/>
        <v>0.5</v>
      </c>
    </row>
    <row r="518" spans="1:35"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OFFSET(E518,-$B518+IF($L518,1,0),0)*IF($B518&gt;OFFSET($B518,1,0),ChapterTable!$S$17,1)*
    (VLOOKUP(SUBSTITUTE(SUBSTITUTE(E$1,"standard",""),"|Float","")&amp;IF(OR($L518=TRUE,$A518=0,MOD($A518,ChapterTable!$S$20)&lt;&gt;0),"","보스")&amp;"인게임누적곱배수",ChapterTable!$S:$T,2,0)^C518
    +VLOOKUP(SUBSTITUTE(SUBSTITUTE(E$1,"standard",""),"|Float","")&amp;IF(OR($L518=TRUE,$A518=0,MOD($A518,ChapterTable!$S$20)&lt;&gt;0),"","보스")&amp;"인게임누적합배수",ChapterTable!$S:$T,2,0)*C518)
  )
  )
  )
)</f>
        <v>14531.589843749998</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(VLOOKUP(SUBSTITUTE(SUBSTITUTE(F$1,"standard",""),"|Float","")&amp;IF(OR($L518=TRUE,$A518=0,MOD($A518,ChapterTable!$S$20)&lt;&gt;0),"","보스")&amp;"인게임누적곱배수",ChapterTable!$S:$T,2,0)^D518
    +VLOOKUP(SUBSTITUTE(SUBSTITUTE(F$1,"standard",""),"|Float","")&amp;IF(OR($L518=TRUE,$A518=0,MOD($A518,ChapterTable!$S$20)&lt;&gt;0),"","보스")&amp;"인게임누적합배수",ChapterTable!$S:$T,2,0)*D518)
  )
  )
  )
)</f>
        <v>4649.2437744140625</v>
      </c>
      <c r="G518" t="s">
        <v>737</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43"/>
        <v>92</v>
      </c>
      <c r="Q518">
        <f t="shared" si="44"/>
        <v>92</v>
      </c>
      <c r="R518" t="b">
        <f t="shared" ca="1" si="42"/>
        <v>1</v>
      </c>
      <c r="T518" t="b">
        <f t="shared" ca="1" si="45"/>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H518">
        <v>1.5</v>
      </c>
      <c r="AI518">
        <f t="shared" si="46"/>
        <v>0.5</v>
      </c>
    </row>
    <row r="519" spans="1:35"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OFFSET(E519,-$B519+IF($L519,1,0),0)*IF($B519&gt;OFFSET($B519,1,0),ChapterTable!$S$17,1)*
    (VLOOKUP(SUBSTITUTE(SUBSTITUTE(E$1,"standard",""),"|Float","")&amp;IF(OR($L519=TRUE,$A519=0,MOD($A519,ChapterTable!$S$20)&lt;&gt;0),"","보스")&amp;"인게임누적곱배수",ChapterTable!$S:$T,2,0)^C519
    +VLOOKUP(SUBSTITUTE(SUBSTITUTE(E$1,"standard",""),"|Float","")&amp;IF(OR($L519=TRUE,$A519=0,MOD($A519,ChapterTable!$S$20)&lt;&gt;0),"","보스")&amp;"인게임누적합배수",ChapterTable!$S:$T,2,0)*C519)
  )
  )
  )
)</f>
        <v>14531.589843749998</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(VLOOKUP(SUBSTITUTE(SUBSTITUTE(F$1,"standard",""),"|Float","")&amp;IF(OR($L519=TRUE,$A519=0,MOD($A519,ChapterTable!$S$20)&lt;&gt;0),"","보스")&amp;"인게임누적곱배수",ChapterTable!$S:$T,2,0)^D519
    +VLOOKUP(SUBSTITUTE(SUBSTITUTE(F$1,"standard",""),"|Float","")&amp;IF(OR($L519=TRUE,$A519=0,MOD($A519,ChapterTable!$S$20)&lt;&gt;0),"","보스")&amp;"인게임누적합배수",ChapterTable!$S:$T,2,0)*D519)
  )
  )
  )
)</f>
        <v>4649.2437744140625</v>
      </c>
      <c r="G519" t="s">
        <v>737</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43"/>
        <v>21</v>
      </c>
      <c r="Q519">
        <f t="shared" si="44"/>
        <v>21</v>
      </c>
      <c r="R519" t="b">
        <f t="shared" ca="1" si="42"/>
        <v>0</v>
      </c>
      <c r="T519" t="b">
        <f t="shared" ca="1" si="45"/>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H519">
        <v>1.5</v>
      </c>
      <c r="AI519">
        <f t="shared" si="46"/>
        <v>0.5</v>
      </c>
    </row>
    <row r="520" spans="1:35"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OFFSET(E520,-$B520+IF($L520,1,0),0)*IF($B520&gt;OFFSET($B520,1,0),ChapterTable!$S$17,1)*
    (VLOOKUP(SUBSTITUTE(SUBSTITUTE(E$1,"standard",""),"|Float","")&amp;IF(OR($L520=TRUE,$A520=0,MOD($A520,ChapterTable!$S$20)&lt;&gt;0),"","보스")&amp;"인게임누적곱배수",ChapterTable!$S:$T,2,0)^C520
    +VLOOKUP(SUBSTITUTE(SUBSTITUTE(E$1,"standard",""),"|Float","")&amp;IF(OR($L520=TRUE,$A520=0,MOD($A520,ChapterTable!$S$20)&lt;&gt;0),"","보스")&amp;"인게임누적합배수",ChapterTable!$S:$T,2,0)*C520)
  )
  )
  )
)</f>
        <v>14531.589843749998</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(VLOOKUP(SUBSTITUTE(SUBSTITUTE(F$1,"standard",""),"|Float","")&amp;IF(OR($L520=TRUE,$A520=0,MOD($A520,ChapterTable!$S$20)&lt;&gt;0),"","보스")&amp;"인게임누적곱배수",ChapterTable!$S:$T,2,0)^D520
    +VLOOKUP(SUBSTITUTE(SUBSTITUTE(F$1,"standard",""),"|Float","")&amp;IF(OR($L520=TRUE,$A520=0,MOD($A520,ChapterTable!$S$20)&lt;&gt;0),"","보스")&amp;"인게임누적합배수",ChapterTable!$S:$T,2,0)*D520)
  )
  )
  )
)</f>
        <v>4973.609619140625</v>
      </c>
      <c r="G520" t="s">
        <v>737</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43"/>
        <v>3</v>
      </c>
      <c r="Q520">
        <f t="shared" si="44"/>
        <v>3</v>
      </c>
      <c r="R520" t="b">
        <f t="shared" ca="1" si="42"/>
        <v>0</v>
      </c>
      <c r="T520" t="b">
        <f t="shared" ca="1" si="45"/>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H520">
        <v>1.5</v>
      </c>
      <c r="AI520">
        <f t="shared" si="46"/>
        <v>0.33333333333333331</v>
      </c>
    </row>
    <row r="521" spans="1:35"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OFFSET(E521,-$B521+IF($L521,1,0),0)*IF($B521&gt;OFFSET($B521,1,0),ChapterTable!$S$17,1)*
    (VLOOKUP(SUBSTITUTE(SUBSTITUTE(E$1,"standard",""),"|Float","")&amp;IF(OR($L521=TRUE,$A521=0,MOD($A521,ChapterTable!$S$20)&lt;&gt;0),"","보스")&amp;"인게임누적곱배수",ChapterTable!$S:$T,2,0)^C521
    +VLOOKUP(SUBSTITUTE(SUBSTITUTE(E$1,"standard",""),"|Float","")&amp;IF(OR($L521=TRUE,$A521=0,MOD($A521,ChapterTable!$S$20)&lt;&gt;0),"","보스")&amp;"인게임누적합배수",ChapterTable!$S:$T,2,0)*C521)
  )
  )
  )
)</f>
        <v>14531.589843749998</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(VLOOKUP(SUBSTITUTE(SUBSTITUTE(F$1,"standard",""),"|Float","")&amp;IF(OR($L521=TRUE,$A521=0,MOD($A521,ChapterTable!$S$20)&lt;&gt;0),"","보스")&amp;"인게임누적곱배수",ChapterTable!$S:$T,2,0)^D521
    +VLOOKUP(SUBSTITUTE(SUBSTITUTE(F$1,"standard",""),"|Float","")&amp;IF(OR($L521=TRUE,$A521=0,MOD($A521,ChapterTable!$S$20)&lt;&gt;0),"","보스")&amp;"인게임누적합배수",ChapterTable!$S:$T,2,0)*D521)
  )
  )
  )
)</f>
        <v>4973.609619140625</v>
      </c>
      <c r="G521" t="s">
        <v>737</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43"/>
        <v>3</v>
      </c>
      <c r="Q521">
        <f t="shared" si="44"/>
        <v>3</v>
      </c>
      <c r="R521" t="b">
        <f t="shared" ca="1" si="42"/>
        <v>0</v>
      </c>
      <c r="T521" t="b">
        <f t="shared" ca="1" si="45"/>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H521">
        <v>1.5</v>
      </c>
      <c r="AI521">
        <f t="shared" si="46"/>
        <v>0.33333333333333331</v>
      </c>
    </row>
    <row r="522" spans="1:35"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OFFSET(E522,-$B522+IF($L522,1,0),0)*IF($B522&gt;OFFSET($B522,1,0),ChapterTable!$S$17,1)*
    (VLOOKUP(SUBSTITUTE(SUBSTITUTE(E$1,"standard",""),"|Float","")&amp;IF(OR($L522=TRUE,$A522=0,MOD($A522,ChapterTable!$S$20)&lt;&gt;0),"","보스")&amp;"인게임누적곱배수",ChapterTable!$S:$T,2,0)^C522
    +VLOOKUP(SUBSTITUTE(SUBSTITUTE(E$1,"standard",""),"|Float","")&amp;IF(OR($L522=TRUE,$A522=0,MOD($A522,ChapterTable!$S$20)&lt;&gt;0),"","보스")&amp;"인게임누적합배수",ChapterTable!$S:$T,2,0)*C522)
  )
  )
  )
)</f>
        <v>14531.589843749998</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(VLOOKUP(SUBSTITUTE(SUBSTITUTE(F$1,"standard",""),"|Float","")&amp;IF(OR($L522=TRUE,$A522=0,MOD($A522,ChapterTable!$S$20)&lt;&gt;0),"","보스")&amp;"인게임누적곱배수",ChapterTable!$S:$T,2,0)^D522
    +VLOOKUP(SUBSTITUTE(SUBSTITUTE(F$1,"standard",""),"|Float","")&amp;IF(OR($L522=TRUE,$A522=0,MOD($A522,ChapterTable!$S$20)&lt;&gt;0),"","보스")&amp;"인게임누적합배수",ChapterTable!$S:$T,2,0)*D522)
  )
  )
  )
)</f>
        <v>4973.609619140625</v>
      </c>
      <c r="G522" t="s">
        <v>737</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43"/>
        <v>3</v>
      </c>
      <c r="Q522">
        <f t="shared" si="44"/>
        <v>3</v>
      </c>
      <c r="R522" t="b">
        <f t="shared" ca="1" si="42"/>
        <v>0</v>
      </c>
      <c r="T522" t="b">
        <f t="shared" ca="1" si="45"/>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H522">
        <v>1.5</v>
      </c>
      <c r="AI522">
        <f t="shared" si="46"/>
        <v>0.33333333333333331</v>
      </c>
    </row>
    <row r="523" spans="1:35"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OFFSET(E523,-$B523+IF($L523,1,0),0)*IF($B523&gt;OFFSET($B523,1,0),ChapterTable!$S$17,1)*
    (VLOOKUP(SUBSTITUTE(SUBSTITUTE(E$1,"standard",""),"|Float","")&amp;IF(OR($L523=TRUE,$A523=0,MOD($A523,ChapterTable!$S$20)&lt;&gt;0),"","보스")&amp;"인게임누적곱배수",ChapterTable!$S:$T,2,0)^C523
    +VLOOKUP(SUBSTITUTE(SUBSTITUTE(E$1,"standard",""),"|Float","")&amp;IF(OR($L523=TRUE,$A523=0,MOD($A523,ChapterTable!$S$20)&lt;&gt;0),"","보스")&amp;"인게임누적합배수",ChapterTable!$S:$T,2,0)*C523)
  )
  )
  )
)</f>
        <v>14531.589843749998</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(VLOOKUP(SUBSTITUTE(SUBSTITUTE(F$1,"standard",""),"|Float","")&amp;IF(OR($L523=TRUE,$A523=0,MOD($A523,ChapterTable!$S$20)&lt;&gt;0),"","보스")&amp;"인게임누적곱배수",ChapterTable!$S:$T,2,0)^D523
    +VLOOKUP(SUBSTITUTE(SUBSTITUTE(F$1,"standard",""),"|Float","")&amp;IF(OR($L523=TRUE,$A523=0,MOD($A523,ChapterTable!$S$20)&lt;&gt;0),"","보스")&amp;"인게임누적합배수",ChapterTable!$S:$T,2,0)*D523)
  )
  )
  )
)</f>
        <v>4973.609619140625</v>
      </c>
      <c r="G523" t="s">
        <v>737</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43"/>
        <v>3</v>
      </c>
      <c r="Q523">
        <f t="shared" si="44"/>
        <v>3</v>
      </c>
      <c r="R523" t="b">
        <f t="shared" ca="1" si="42"/>
        <v>0</v>
      </c>
      <c r="T523" t="b">
        <f t="shared" ca="1" si="45"/>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H523">
        <v>1.5</v>
      </c>
      <c r="AI523">
        <f t="shared" si="46"/>
        <v>0.33333333333333331</v>
      </c>
    </row>
    <row r="524" spans="1:35"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OFFSET(E524,-$B524+IF($L524,1,0),0)*IF($B524&gt;OFFSET($B524,1,0),ChapterTable!$S$17,1)*
    (VLOOKUP(SUBSTITUTE(SUBSTITUTE(E$1,"standard",""),"|Float","")&amp;IF(OR($L524=TRUE,$A524=0,MOD($A524,ChapterTable!$S$20)&lt;&gt;0),"","보스")&amp;"인게임누적곱배수",ChapterTable!$S:$T,2,0)^C524
    +VLOOKUP(SUBSTITUTE(SUBSTITUTE(E$1,"standard",""),"|Float","")&amp;IF(OR($L524=TRUE,$A524=0,MOD($A524,ChapterTable!$S$20)&lt;&gt;0),"","보스")&amp;"인게임누적합배수",ChapterTable!$S:$T,2,0)*C524)
  )
  )
  )
)</f>
        <v>14531.589843749998</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(VLOOKUP(SUBSTITUTE(SUBSTITUTE(F$1,"standard",""),"|Float","")&amp;IF(OR($L524=TRUE,$A524=0,MOD($A524,ChapterTable!$S$20)&lt;&gt;0),"","보스")&amp;"인게임누적곱배수",ChapterTable!$S:$T,2,0)^D524
    +VLOOKUP(SUBSTITUTE(SUBSTITUTE(F$1,"standard",""),"|Float","")&amp;IF(OR($L524=TRUE,$A524=0,MOD($A524,ChapterTable!$S$20)&lt;&gt;0),"","보스")&amp;"인게임누적합배수",ChapterTable!$S:$T,2,0)*D524)
  )
  )
  )
)</f>
        <v>4973.609619140625</v>
      </c>
      <c r="G524" t="s">
        <v>737</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43"/>
        <v>11</v>
      </c>
      <c r="Q524">
        <f t="shared" si="44"/>
        <v>11</v>
      </c>
      <c r="R524" t="b">
        <f t="shared" ca="1" si="42"/>
        <v>0</v>
      </c>
      <c r="T524" t="b">
        <f t="shared" ca="1" si="45"/>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H524">
        <v>1.5</v>
      </c>
      <c r="AI524">
        <f t="shared" si="46"/>
        <v>0.33333333333333331</v>
      </c>
    </row>
    <row r="525" spans="1:35"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OFFSET(E525,-$B525+IF($L525,1,0),0)*IF($B525&gt;OFFSET($B525,1,0),ChapterTable!$S$17,1)*
    (VLOOKUP(SUBSTITUTE(SUBSTITUTE(E$1,"standard",""),"|Float","")&amp;IF(OR($L525=TRUE,$A525=0,MOD($A525,ChapterTable!$S$20)&lt;&gt;0),"","보스")&amp;"인게임누적곱배수",ChapterTable!$S:$T,2,0)^C525
    +VLOOKUP(SUBSTITUTE(SUBSTITUTE(E$1,"standard",""),"|Float","")&amp;IF(OR($L525=TRUE,$A525=0,MOD($A525,ChapterTable!$S$20)&lt;&gt;0),"","보스")&amp;"인게임누적합배수",ChapterTable!$S:$T,2,0)*C525)
  )
  )
  )
)</f>
        <v>16607.53125</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(VLOOKUP(SUBSTITUTE(SUBSTITUTE(F$1,"standard",""),"|Float","")&amp;IF(OR($L525=TRUE,$A525=0,MOD($A525,ChapterTable!$S$20)&lt;&gt;0),"","보스")&amp;"인게임누적곱배수",ChapterTable!$S:$T,2,0)^D525
    +VLOOKUP(SUBSTITUTE(SUBSTITUTE(F$1,"standard",""),"|Float","")&amp;IF(OR($L525=TRUE,$A525=0,MOD($A525,ChapterTable!$S$20)&lt;&gt;0),"","보스")&amp;"인게임누적합배수",ChapterTable!$S:$T,2,0)*D525)
  )
  )
  )
)</f>
        <v>4973.609619140625</v>
      </c>
      <c r="G525" t="s">
        <v>737</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43"/>
        <v>3</v>
      </c>
      <c r="Q525">
        <f t="shared" si="44"/>
        <v>3</v>
      </c>
      <c r="R525" t="b">
        <f t="shared" ca="1" si="42"/>
        <v>0</v>
      </c>
      <c r="T525" t="b">
        <f t="shared" ca="1" si="45"/>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H525">
        <v>1.5</v>
      </c>
      <c r="AI525">
        <f t="shared" si="46"/>
        <v>0.33333333333333331</v>
      </c>
    </row>
    <row r="526" spans="1:35"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OFFSET(E526,-$B526+IF($L526,1,0),0)*IF($B526&gt;OFFSET($B526,1,0),ChapterTable!$S$17,1)*
    (VLOOKUP(SUBSTITUTE(SUBSTITUTE(E$1,"standard",""),"|Float","")&amp;IF(OR($L526=TRUE,$A526=0,MOD($A526,ChapterTable!$S$20)&lt;&gt;0),"","보스")&amp;"인게임누적곱배수",ChapterTable!$S:$T,2,0)^C526
    +VLOOKUP(SUBSTITUTE(SUBSTITUTE(E$1,"standard",""),"|Float","")&amp;IF(OR($L526=TRUE,$A526=0,MOD($A526,ChapterTable!$S$20)&lt;&gt;0),"","보스")&amp;"인게임누적합배수",ChapterTable!$S:$T,2,0)*C526)
  )
  )
  )
)</f>
        <v>16607.53125</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(VLOOKUP(SUBSTITUTE(SUBSTITUTE(F$1,"standard",""),"|Float","")&amp;IF(OR($L526=TRUE,$A526=0,MOD($A526,ChapterTable!$S$20)&lt;&gt;0),"","보스")&amp;"인게임누적곱배수",ChapterTable!$S:$T,2,0)^D526
    +VLOOKUP(SUBSTITUTE(SUBSTITUTE(F$1,"standard",""),"|Float","")&amp;IF(OR($L526=TRUE,$A526=0,MOD($A526,ChapterTable!$S$20)&lt;&gt;0),"","보스")&amp;"인게임누적합배수",ChapterTable!$S:$T,2,0)*D526)
  )
  )
  )
)</f>
        <v>4973.609619140625</v>
      </c>
      <c r="G526" t="s">
        <v>737</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43"/>
        <v>3</v>
      </c>
      <c r="Q526">
        <f t="shared" si="44"/>
        <v>3</v>
      </c>
      <c r="R526" t="b">
        <f t="shared" ca="1" si="42"/>
        <v>0</v>
      </c>
      <c r="T526" t="b">
        <f t="shared" ca="1" si="45"/>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H526">
        <v>1.5</v>
      </c>
      <c r="AI526">
        <f t="shared" si="46"/>
        <v>0.33333333333333331</v>
      </c>
    </row>
    <row r="527" spans="1:35"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OFFSET(E527,-$B527+IF($L527,1,0),0)*IF($B527&gt;OFFSET($B527,1,0),ChapterTable!$S$17,1)*
    (VLOOKUP(SUBSTITUTE(SUBSTITUTE(E$1,"standard",""),"|Float","")&amp;IF(OR($L527=TRUE,$A527=0,MOD($A527,ChapterTable!$S$20)&lt;&gt;0),"","보스")&amp;"인게임누적곱배수",ChapterTable!$S:$T,2,0)^C527
    +VLOOKUP(SUBSTITUTE(SUBSTITUTE(E$1,"standard",""),"|Float","")&amp;IF(OR($L527=TRUE,$A527=0,MOD($A527,ChapterTable!$S$20)&lt;&gt;0),"","보스")&amp;"인게임누적합배수",ChapterTable!$S:$T,2,0)*C527)
  )
  )
  )
)</f>
        <v>16607.53125</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(VLOOKUP(SUBSTITUTE(SUBSTITUTE(F$1,"standard",""),"|Float","")&amp;IF(OR($L527=TRUE,$A527=0,MOD($A527,ChapterTable!$S$20)&lt;&gt;0),"","보스")&amp;"인게임누적곱배수",ChapterTable!$S:$T,2,0)^D527
    +VLOOKUP(SUBSTITUTE(SUBSTITUTE(F$1,"standard",""),"|Float","")&amp;IF(OR($L527=TRUE,$A527=0,MOD($A527,ChapterTable!$S$20)&lt;&gt;0),"","보스")&amp;"인게임누적합배수",ChapterTable!$S:$T,2,0)*D527)
  )
  )
  )
)</f>
        <v>4973.609619140625</v>
      </c>
      <c r="G527" t="s">
        <v>737</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43"/>
        <v>3</v>
      </c>
      <c r="Q527">
        <f t="shared" si="44"/>
        <v>3</v>
      </c>
      <c r="R527" t="b">
        <f t="shared" ca="1" si="42"/>
        <v>0</v>
      </c>
      <c r="T527" t="b">
        <f t="shared" ca="1" si="45"/>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H527">
        <v>1.5</v>
      </c>
      <c r="AI527">
        <f t="shared" si="46"/>
        <v>0.33333333333333331</v>
      </c>
    </row>
    <row r="528" spans="1:35"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OFFSET(E528,-$B528+IF($L528,1,0),0)*IF($B528&gt;OFFSET($B528,1,0),ChapterTable!$S$17,1)*
    (VLOOKUP(SUBSTITUTE(SUBSTITUTE(E$1,"standard",""),"|Float","")&amp;IF(OR($L528=TRUE,$A528=0,MOD($A528,ChapterTable!$S$20)&lt;&gt;0),"","보스")&amp;"인게임누적곱배수",ChapterTable!$S:$T,2,0)^C528
    +VLOOKUP(SUBSTITUTE(SUBSTITUTE(E$1,"standard",""),"|Float","")&amp;IF(OR($L528=TRUE,$A528=0,MOD($A528,ChapterTable!$S$20)&lt;&gt;0),"","보스")&amp;"인게임누적합배수",ChapterTable!$S:$T,2,0)*C528)
  )
  )
  )
)</f>
        <v>16607.53125</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(VLOOKUP(SUBSTITUTE(SUBSTITUTE(F$1,"standard",""),"|Float","")&amp;IF(OR($L528=TRUE,$A528=0,MOD($A528,ChapterTable!$S$20)&lt;&gt;0),"","보스")&amp;"인게임누적곱배수",ChapterTable!$S:$T,2,0)^D528
    +VLOOKUP(SUBSTITUTE(SUBSTITUTE(F$1,"standard",""),"|Float","")&amp;IF(OR($L528=TRUE,$A528=0,MOD($A528,ChapterTable!$S$20)&lt;&gt;0),"","보스")&amp;"인게임누적합배수",ChapterTable!$S:$T,2,0)*D528)
  )
  )
  )
)</f>
        <v>4973.609619140625</v>
      </c>
      <c r="G528" t="s">
        <v>737</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43"/>
        <v>93</v>
      </c>
      <c r="Q528">
        <f t="shared" si="44"/>
        <v>93</v>
      </c>
      <c r="R528" t="b">
        <f t="shared" ca="1" si="42"/>
        <v>1</v>
      </c>
      <c r="T528" t="b">
        <f t="shared" ca="1" si="45"/>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H528">
        <v>1.5</v>
      </c>
      <c r="AI528">
        <f t="shared" si="46"/>
        <v>0.33333333333333331</v>
      </c>
    </row>
    <row r="529" spans="1:35"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OFFSET(E529,-$B529+IF($L529,1,0),0)*IF($B529&gt;OFFSET($B529,1,0),ChapterTable!$S$17,1)*
    (VLOOKUP(SUBSTITUTE(SUBSTITUTE(E$1,"standard",""),"|Float","")&amp;IF(OR($L529=TRUE,$A529=0,MOD($A529,ChapterTable!$S$20)&lt;&gt;0),"","보스")&amp;"인게임누적곱배수",ChapterTable!$S:$T,2,0)^C529
    +VLOOKUP(SUBSTITUTE(SUBSTITUTE(E$1,"standard",""),"|Float","")&amp;IF(OR($L529=TRUE,$A529=0,MOD($A529,ChapterTable!$S$20)&lt;&gt;0),"","보스")&amp;"인게임누적합배수",ChapterTable!$S:$T,2,0)*C529)
  )
  )
  )
)</f>
        <v>16607.53125</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(VLOOKUP(SUBSTITUTE(SUBSTITUTE(F$1,"standard",""),"|Float","")&amp;IF(OR($L529=TRUE,$A529=0,MOD($A529,ChapterTable!$S$20)&lt;&gt;0),"","보스")&amp;"인게임누적곱배수",ChapterTable!$S:$T,2,0)^D529
    +VLOOKUP(SUBSTITUTE(SUBSTITUTE(F$1,"standard",""),"|Float","")&amp;IF(OR($L529=TRUE,$A529=0,MOD($A529,ChapterTable!$S$20)&lt;&gt;0),"","보스")&amp;"인게임누적합배수",ChapterTable!$S:$T,2,0)*D529)
  )
  )
  )
)</f>
        <v>4973.609619140625</v>
      </c>
      <c r="G529" t="s">
        <v>737</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43"/>
        <v>21</v>
      </c>
      <c r="Q529">
        <f t="shared" si="44"/>
        <v>21</v>
      </c>
      <c r="R529" t="b">
        <f t="shared" ca="1" si="42"/>
        <v>0</v>
      </c>
      <c r="T529" t="b">
        <f t="shared" ca="1" si="45"/>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H529">
        <v>1.5</v>
      </c>
      <c r="AI529">
        <f t="shared" si="46"/>
        <v>0.33333333333333331</v>
      </c>
    </row>
    <row r="530" spans="1:35"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OFFSET(E530,-$B530+IF($L530,1,0),0)*IF($B530&gt;OFFSET($B530,1,0),ChapterTable!$S$17,1)*
    (VLOOKUP(SUBSTITUTE(SUBSTITUTE(E$1,"standard",""),"|Float","")&amp;IF(OR($L530=TRUE,$A530=0,MOD($A530,ChapterTable!$S$20)&lt;&gt;0),"","보스")&amp;"인게임누적곱배수",ChapterTable!$S:$T,2,0)^C530
    +VLOOKUP(SUBSTITUTE(SUBSTITUTE(E$1,"standard",""),"|Float","")&amp;IF(OR($L530=TRUE,$A530=0,MOD($A530,ChapterTable!$S$20)&lt;&gt;0),"","보스")&amp;"인게임누적합배수",ChapterTable!$S:$T,2,0)*C530)
  )
  )
  )
)</f>
        <v>16607.53125</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(VLOOKUP(SUBSTITUTE(SUBSTITUTE(F$1,"standard",""),"|Float","")&amp;IF(OR($L530=TRUE,$A530=0,MOD($A530,ChapterTable!$S$20)&lt;&gt;0),"","보스")&amp;"인게임누적곱배수",ChapterTable!$S:$T,2,0)^D530
    +VLOOKUP(SUBSTITUTE(SUBSTITUTE(F$1,"standard",""),"|Float","")&amp;IF(OR($L530=TRUE,$A530=0,MOD($A530,ChapterTable!$S$20)&lt;&gt;0),"","보스")&amp;"인게임누적합배수",ChapterTable!$S:$T,2,0)*D530)
  )
  )
  )
)</f>
        <v>5297.9754638671875</v>
      </c>
      <c r="G530" t="s">
        <v>737</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43"/>
        <v>4</v>
      </c>
      <c r="Q530">
        <f t="shared" si="44"/>
        <v>4</v>
      </c>
      <c r="R530" t="b">
        <f t="shared" ca="1" si="42"/>
        <v>0</v>
      </c>
      <c r="T530" t="b">
        <f t="shared" ca="1" si="45"/>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H530">
        <v>1.5</v>
      </c>
      <c r="AI530">
        <f t="shared" si="46"/>
        <v>0.25</v>
      </c>
    </row>
    <row r="531" spans="1:35"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OFFSET(E531,-$B531+IF($L531,1,0),0)*IF($B531&gt;OFFSET($B531,1,0),ChapterTable!$S$17,1)*
    (VLOOKUP(SUBSTITUTE(SUBSTITUTE(E$1,"standard",""),"|Float","")&amp;IF(OR($L531=TRUE,$A531=0,MOD($A531,ChapterTable!$S$20)&lt;&gt;0),"","보스")&amp;"인게임누적곱배수",ChapterTable!$S:$T,2,0)^C531
    +VLOOKUP(SUBSTITUTE(SUBSTITUTE(E$1,"standard",""),"|Float","")&amp;IF(OR($L531=TRUE,$A531=0,MOD($A531,ChapterTable!$S$20)&lt;&gt;0),"","보스")&amp;"인게임누적합배수",ChapterTable!$S:$T,2,0)*C531)
  )
  )
  )
)</f>
        <v>16607.53125</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(VLOOKUP(SUBSTITUTE(SUBSTITUTE(F$1,"standard",""),"|Float","")&amp;IF(OR($L531=TRUE,$A531=0,MOD($A531,ChapterTable!$S$20)&lt;&gt;0),"","보스")&amp;"인게임누적곱배수",ChapterTable!$S:$T,2,0)^D531
    +VLOOKUP(SUBSTITUTE(SUBSTITUTE(F$1,"standard",""),"|Float","")&amp;IF(OR($L531=TRUE,$A531=0,MOD($A531,ChapterTable!$S$20)&lt;&gt;0),"","보스")&amp;"인게임누적합배수",ChapterTable!$S:$T,2,0)*D531)
  )
  )
  )
)</f>
        <v>5297.9754638671875</v>
      </c>
      <c r="G531" t="s">
        <v>737</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43"/>
        <v>4</v>
      </c>
      <c r="Q531">
        <f t="shared" si="44"/>
        <v>4</v>
      </c>
      <c r="R531" t="b">
        <f t="shared" ca="1" si="42"/>
        <v>0</v>
      </c>
      <c r="T531" t="b">
        <f t="shared" ca="1" si="45"/>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H531">
        <v>1.5</v>
      </c>
      <c r="AI531">
        <f t="shared" si="46"/>
        <v>0.25</v>
      </c>
    </row>
    <row r="532" spans="1:35"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OFFSET(E532,-$B532+IF($L532,1,0),0)*IF($B532&gt;OFFSET($B532,1,0),ChapterTable!$S$17,1)*
    (VLOOKUP(SUBSTITUTE(SUBSTITUTE(E$1,"standard",""),"|Float","")&amp;IF(OR($L532=TRUE,$A532=0,MOD($A532,ChapterTable!$S$20)&lt;&gt;0),"","보스")&amp;"인게임누적곱배수",ChapterTable!$S:$T,2,0)^C532
    +VLOOKUP(SUBSTITUTE(SUBSTITUTE(E$1,"standard",""),"|Float","")&amp;IF(OR($L532=TRUE,$A532=0,MOD($A532,ChapterTable!$S$20)&lt;&gt;0),"","보스")&amp;"인게임누적합배수",ChapterTable!$S:$T,2,0)*C532)
  )
  )
  )
)</f>
        <v>16607.53125</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(VLOOKUP(SUBSTITUTE(SUBSTITUTE(F$1,"standard",""),"|Float","")&amp;IF(OR($L532=TRUE,$A532=0,MOD($A532,ChapterTable!$S$20)&lt;&gt;0),"","보스")&amp;"인게임누적곱배수",ChapterTable!$S:$T,2,0)^D532
    +VLOOKUP(SUBSTITUTE(SUBSTITUTE(F$1,"standard",""),"|Float","")&amp;IF(OR($L532=TRUE,$A532=0,MOD($A532,ChapterTable!$S$20)&lt;&gt;0),"","보스")&amp;"인게임누적합배수",ChapterTable!$S:$T,2,0)*D532)
  )
  )
  )
)</f>
        <v>5297.9754638671875</v>
      </c>
      <c r="G532" t="s">
        <v>737</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43"/>
        <v>4</v>
      </c>
      <c r="Q532">
        <f t="shared" si="44"/>
        <v>4</v>
      </c>
      <c r="R532" t="b">
        <f t="shared" ca="1" si="42"/>
        <v>0</v>
      </c>
      <c r="T532" t="b">
        <f t="shared" ca="1" si="45"/>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H532">
        <v>1.5</v>
      </c>
      <c r="AI532">
        <f t="shared" si="46"/>
        <v>0.25</v>
      </c>
    </row>
    <row r="533" spans="1:35"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OFFSET(E533,-$B533+IF($L533,1,0),0)*IF($B533&gt;OFFSET($B533,1,0),ChapterTable!$S$17,1)*
    (VLOOKUP(SUBSTITUTE(SUBSTITUTE(E$1,"standard",""),"|Float","")&amp;IF(OR($L533=TRUE,$A533=0,MOD($A533,ChapterTable!$S$20)&lt;&gt;0),"","보스")&amp;"인게임누적곱배수",ChapterTable!$S:$T,2,0)^C533
    +VLOOKUP(SUBSTITUTE(SUBSTITUTE(E$1,"standard",""),"|Float","")&amp;IF(OR($L533=TRUE,$A533=0,MOD($A533,ChapterTable!$S$20)&lt;&gt;0),"","보스")&amp;"인게임누적합배수",ChapterTable!$S:$T,2,0)*C533)
  )
  )
  )
)</f>
        <v>16607.53125</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(VLOOKUP(SUBSTITUTE(SUBSTITUTE(F$1,"standard",""),"|Float","")&amp;IF(OR($L533=TRUE,$A533=0,MOD($A533,ChapterTable!$S$20)&lt;&gt;0),"","보스")&amp;"인게임누적곱배수",ChapterTable!$S:$T,2,0)^D533
    +VLOOKUP(SUBSTITUTE(SUBSTITUTE(F$1,"standard",""),"|Float","")&amp;IF(OR($L533=TRUE,$A533=0,MOD($A533,ChapterTable!$S$20)&lt;&gt;0),"","보스")&amp;"인게임누적합배수",ChapterTable!$S:$T,2,0)*D533)
  )
  )
  )
)</f>
        <v>5297.9754638671875</v>
      </c>
      <c r="G533" t="s">
        <v>737</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43"/>
        <v>4</v>
      </c>
      <c r="Q533">
        <f t="shared" si="44"/>
        <v>4</v>
      </c>
      <c r="R533" t="b">
        <f t="shared" ca="1" si="42"/>
        <v>0</v>
      </c>
      <c r="T533" t="b">
        <f t="shared" ca="1" si="45"/>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H533">
        <v>1.5</v>
      </c>
      <c r="AI533">
        <f t="shared" si="46"/>
        <v>0.25</v>
      </c>
    </row>
    <row r="534" spans="1:35"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OFFSET(E534,-$B534+IF($L534,1,0),0)*IF($B534&gt;OFFSET($B534,1,0),ChapterTable!$S$17,1)*
    (VLOOKUP(SUBSTITUTE(SUBSTITUTE(E$1,"standard",""),"|Float","")&amp;IF(OR($L534=TRUE,$A534=0,MOD($A534,ChapterTable!$S$20)&lt;&gt;0),"","보스")&amp;"인게임누적곱배수",ChapterTable!$S:$T,2,0)^C534
    +VLOOKUP(SUBSTITUTE(SUBSTITUTE(E$1,"standard",""),"|Float","")&amp;IF(OR($L534=TRUE,$A534=0,MOD($A534,ChapterTable!$S$20)&lt;&gt;0),"","보스")&amp;"인게임누적합배수",ChapterTable!$S:$T,2,0)*C534)
  )
  )
  )
)</f>
        <v>16607.53125</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(VLOOKUP(SUBSTITUTE(SUBSTITUTE(F$1,"standard",""),"|Float","")&amp;IF(OR($L534=TRUE,$A534=0,MOD($A534,ChapterTable!$S$20)&lt;&gt;0),"","보스")&amp;"인게임누적곱배수",ChapterTable!$S:$T,2,0)^D534
    +VLOOKUP(SUBSTITUTE(SUBSTITUTE(F$1,"standard",""),"|Float","")&amp;IF(OR($L534=TRUE,$A534=0,MOD($A534,ChapterTable!$S$20)&lt;&gt;0),"","보스")&amp;"인게임누적합배수",ChapterTable!$S:$T,2,0)*D534)
  )
  )
  )
)</f>
        <v>5297.9754638671875</v>
      </c>
      <c r="G534" t="s">
        <v>737</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43"/>
        <v>11</v>
      </c>
      <c r="Q534">
        <f t="shared" si="44"/>
        <v>11</v>
      </c>
      <c r="R534" t="b">
        <f t="shared" ca="1" si="42"/>
        <v>0</v>
      </c>
      <c r="T534" t="b">
        <f t="shared" ca="1" si="45"/>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H534">
        <v>1.5</v>
      </c>
      <c r="AI534">
        <f t="shared" si="46"/>
        <v>0.25</v>
      </c>
    </row>
    <row r="535" spans="1:35"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OFFSET(E535,-$B535+IF($L535,1,0),0)*IF($B535&gt;OFFSET($B535,1,0),ChapterTable!$S$17,1)*
    (VLOOKUP(SUBSTITUTE(SUBSTITUTE(E$1,"standard",""),"|Float","")&amp;IF(OR($L535=TRUE,$A535=0,MOD($A535,ChapterTable!$S$20)&lt;&gt;0),"","보스")&amp;"인게임누적곱배수",ChapterTable!$S:$T,2,0)^C535
    +VLOOKUP(SUBSTITUTE(SUBSTITUTE(E$1,"standard",""),"|Float","")&amp;IF(OR($L535=TRUE,$A535=0,MOD($A535,ChapterTable!$S$20)&lt;&gt;0),"","보스")&amp;"인게임누적합배수",ChapterTable!$S:$T,2,0)*C535)
  )
  )
  )
)</f>
        <v>18683.47265625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(VLOOKUP(SUBSTITUTE(SUBSTITUTE(F$1,"standard",""),"|Float","")&amp;IF(OR($L535=TRUE,$A535=0,MOD($A535,ChapterTable!$S$20)&lt;&gt;0),"","보스")&amp;"인게임누적곱배수",ChapterTable!$S:$T,2,0)^D535
    +VLOOKUP(SUBSTITUTE(SUBSTITUTE(F$1,"standard",""),"|Float","")&amp;IF(OR($L535=TRUE,$A535=0,MOD($A535,ChapterTable!$S$20)&lt;&gt;0),"","보스")&amp;"인게임누적합배수",ChapterTable!$S:$T,2,0)*D535)
  )
  )
  )
)</f>
        <v>5297.9754638671875</v>
      </c>
      <c r="G535" t="s">
        <v>737</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43"/>
        <v>4</v>
      </c>
      <c r="Q535">
        <f t="shared" si="44"/>
        <v>4</v>
      </c>
      <c r="R535" t="b">
        <f t="shared" ca="1" si="42"/>
        <v>0</v>
      </c>
      <c r="T535" t="b">
        <f t="shared" ca="1" si="45"/>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H535">
        <v>1.5</v>
      </c>
      <c r="AI535">
        <f t="shared" si="46"/>
        <v>0.25</v>
      </c>
    </row>
    <row r="536" spans="1:35"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OFFSET(E536,-$B536+IF($L536,1,0),0)*IF($B536&gt;OFFSET($B536,1,0),ChapterTable!$S$17,1)*
    (VLOOKUP(SUBSTITUTE(SUBSTITUTE(E$1,"standard",""),"|Float","")&amp;IF(OR($L536=TRUE,$A536=0,MOD($A536,ChapterTable!$S$20)&lt;&gt;0),"","보스")&amp;"인게임누적곱배수",ChapterTable!$S:$T,2,0)^C536
    +VLOOKUP(SUBSTITUTE(SUBSTITUTE(E$1,"standard",""),"|Float","")&amp;IF(OR($L536=TRUE,$A536=0,MOD($A536,ChapterTable!$S$20)&lt;&gt;0),"","보스")&amp;"인게임누적합배수",ChapterTable!$S:$T,2,0)*C536)
  )
  )
  )
)</f>
        <v>18683.47265625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(VLOOKUP(SUBSTITUTE(SUBSTITUTE(F$1,"standard",""),"|Float","")&amp;IF(OR($L536=TRUE,$A536=0,MOD($A536,ChapterTable!$S$20)&lt;&gt;0),"","보스")&amp;"인게임누적곱배수",ChapterTable!$S:$T,2,0)^D536
    +VLOOKUP(SUBSTITUTE(SUBSTITUTE(F$1,"standard",""),"|Float","")&amp;IF(OR($L536=TRUE,$A536=0,MOD($A536,ChapterTable!$S$20)&lt;&gt;0),"","보스")&amp;"인게임누적합배수",ChapterTable!$S:$T,2,0)*D536)
  )
  )
  )
)</f>
        <v>5297.9754638671875</v>
      </c>
      <c r="G536" t="s">
        <v>737</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43"/>
        <v>4</v>
      </c>
      <c r="Q536">
        <f t="shared" si="44"/>
        <v>4</v>
      </c>
      <c r="R536" t="b">
        <f t="shared" ca="1" si="42"/>
        <v>0</v>
      </c>
      <c r="T536" t="b">
        <f t="shared" ca="1" si="45"/>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H536">
        <v>1.5</v>
      </c>
      <c r="AI536">
        <f t="shared" si="46"/>
        <v>0.25</v>
      </c>
    </row>
    <row r="537" spans="1:35"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OFFSET(E537,-$B537+IF($L537,1,0),0)*IF($B537&gt;OFFSET($B537,1,0),ChapterTable!$S$17,1)*
    (VLOOKUP(SUBSTITUTE(SUBSTITUTE(E$1,"standard",""),"|Float","")&amp;IF(OR($L537=TRUE,$A537=0,MOD($A537,ChapterTable!$S$20)&lt;&gt;0),"","보스")&amp;"인게임누적곱배수",ChapterTable!$S:$T,2,0)^C537
    +VLOOKUP(SUBSTITUTE(SUBSTITUTE(E$1,"standard",""),"|Float","")&amp;IF(OR($L537=TRUE,$A537=0,MOD($A537,ChapterTable!$S$20)&lt;&gt;0),"","보스")&amp;"인게임누적합배수",ChapterTable!$S:$T,2,0)*C537)
  )
  )
  )
)</f>
        <v>18683.47265625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(VLOOKUP(SUBSTITUTE(SUBSTITUTE(F$1,"standard",""),"|Float","")&amp;IF(OR($L537=TRUE,$A537=0,MOD($A537,ChapterTable!$S$20)&lt;&gt;0),"","보스")&amp;"인게임누적곱배수",ChapterTable!$S:$T,2,0)^D537
    +VLOOKUP(SUBSTITUTE(SUBSTITUTE(F$1,"standard",""),"|Float","")&amp;IF(OR($L537=TRUE,$A537=0,MOD($A537,ChapterTable!$S$20)&lt;&gt;0),"","보스")&amp;"인게임누적합배수",ChapterTable!$S:$T,2,0)*D537)
  )
  )
  )
)</f>
        <v>5297.9754638671875</v>
      </c>
      <c r="G537" t="s">
        <v>737</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43"/>
        <v>4</v>
      </c>
      <c r="Q537">
        <f t="shared" si="44"/>
        <v>4</v>
      </c>
      <c r="R537" t="b">
        <f t="shared" ca="1" si="42"/>
        <v>0</v>
      </c>
      <c r="T537" t="b">
        <f t="shared" ca="1" si="45"/>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H537">
        <v>1.5</v>
      </c>
      <c r="AI537">
        <f t="shared" si="46"/>
        <v>0.25</v>
      </c>
    </row>
    <row r="538" spans="1:35"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OFFSET(E538,-$B538+IF($L538,1,0),0)*IF($B538&gt;OFFSET($B538,1,0),ChapterTable!$S$17,1)*
    (VLOOKUP(SUBSTITUTE(SUBSTITUTE(E$1,"standard",""),"|Float","")&amp;IF(OR($L538=TRUE,$A538=0,MOD($A538,ChapterTable!$S$20)&lt;&gt;0),"","보스")&amp;"인게임누적곱배수",ChapterTable!$S:$T,2,0)^C538
    +VLOOKUP(SUBSTITUTE(SUBSTITUTE(E$1,"standard",""),"|Float","")&amp;IF(OR($L538=TRUE,$A538=0,MOD($A538,ChapterTable!$S$20)&lt;&gt;0),"","보스")&amp;"인게임누적합배수",ChapterTable!$S:$T,2,0)*C538)
  )
  )
  )
)</f>
        <v>18683.47265625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(VLOOKUP(SUBSTITUTE(SUBSTITUTE(F$1,"standard",""),"|Float","")&amp;IF(OR($L538=TRUE,$A538=0,MOD($A538,ChapterTable!$S$20)&lt;&gt;0),"","보스")&amp;"인게임누적곱배수",ChapterTable!$S:$T,2,0)^D538
    +VLOOKUP(SUBSTITUTE(SUBSTITUTE(F$1,"standard",""),"|Float","")&amp;IF(OR($L538=TRUE,$A538=0,MOD($A538,ChapterTable!$S$20)&lt;&gt;0),"","보스")&amp;"인게임누적합배수",ChapterTable!$S:$T,2,0)*D538)
  )
  )
  )
)</f>
        <v>5297.9754638671875</v>
      </c>
      <c r="G538" t="s">
        <v>737</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43"/>
        <v>94</v>
      </c>
      <c r="Q538">
        <f t="shared" si="44"/>
        <v>94</v>
      </c>
      <c r="R538" t="b">
        <f t="shared" ca="1" si="42"/>
        <v>1</v>
      </c>
      <c r="T538" t="b">
        <f t="shared" ca="1" si="45"/>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H538">
        <v>1.5</v>
      </c>
      <c r="AI538">
        <f t="shared" si="46"/>
        <v>0.25</v>
      </c>
    </row>
    <row r="539" spans="1:35"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OFFSET(E539,-$B539+IF($L539,1,0),0)*IF($B539&gt;OFFSET($B539,1,0),ChapterTable!$S$17,1)*
    (VLOOKUP(SUBSTITUTE(SUBSTITUTE(E$1,"standard",""),"|Float","")&amp;IF(OR($L539=TRUE,$A539=0,MOD($A539,ChapterTable!$S$20)&lt;&gt;0),"","보스")&amp;"인게임누적곱배수",ChapterTable!$S:$T,2,0)^C539
    +VLOOKUP(SUBSTITUTE(SUBSTITUTE(E$1,"standard",""),"|Float","")&amp;IF(OR($L539=TRUE,$A539=0,MOD($A539,ChapterTable!$S$20)&lt;&gt;0),"","보스")&amp;"인게임누적합배수",ChapterTable!$S:$T,2,0)*C539)
  )
  )
  )
)</f>
        <v>18683.47265625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(VLOOKUP(SUBSTITUTE(SUBSTITUTE(F$1,"standard",""),"|Float","")&amp;IF(OR($L539=TRUE,$A539=0,MOD($A539,ChapterTable!$S$20)&lt;&gt;0),"","보스")&amp;"인게임누적곱배수",ChapterTable!$S:$T,2,0)^D539
    +VLOOKUP(SUBSTITUTE(SUBSTITUTE(F$1,"standard",""),"|Float","")&amp;IF(OR($L539=TRUE,$A539=0,MOD($A539,ChapterTable!$S$20)&lt;&gt;0),"","보스")&amp;"인게임누적합배수",ChapterTable!$S:$T,2,0)*D539)
  )
  )
  )
)</f>
        <v>5297.9754638671875</v>
      </c>
      <c r="G539" t="s">
        <v>737</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43"/>
        <v>21</v>
      </c>
      <c r="Q539">
        <f t="shared" si="44"/>
        <v>21</v>
      </c>
      <c r="R539" t="b">
        <f t="shared" ca="1" si="42"/>
        <v>0</v>
      </c>
      <c r="T539" t="b">
        <f t="shared" ca="1" si="45"/>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H539">
        <v>1.5</v>
      </c>
      <c r="AI539">
        <f t="shared" si="46"/>
        <v>0.25</v>
      </c>
    </row>
    <row r="540" spans="1:35"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OFFSET(E540,-$B540+IF($L540,1,0),0)*IF($B540&gt;OFFSET($B540,1,0),ChapterTable!$S$17,1)*
    (VLOOKUP(SUBSTITUTE(SUBSTITUTE(E$1,"standard",""),"|Float","")&amp;IF(OR($L540=TRUE,$A540=0,MOD($A540,ChapterTable!$S$20)&lt;&gt;0),"","보스")&amp;"인게임누적곱배수",ChapterTable!$S:$T,2,0)^C540
    +VLOOKUP(SUBSTITUTE(SUBSTITUTE(E$1,"standard",""),"|Float","")&amp;IF(OR($L540=TRUE,$A540=0,MOD($A540,ChapterTable!$S$20)&lt;&gt;0),"","보스")&amp;"인게임누적합배수",ChapterTable!$S:$T,2,0)*C540)
  )
  )
  )
)</f>
        <v>18683.47265625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(VLOOKUP(SUBSTITUTE(SUBSTITUTE(F$1,"standard",""),"|Float","")&amp;IF(OR($L540=TRUE,$A540=0,MOD($A540,ChapterTable!$S$20)&lt;&gt;0),"","보스")&amp;"인게임누적곱배수",ChapterTable!$S:$T,2,0)^D540
    +VLOOKUP(SUBSTITUTE(SUBSTITUTE(F$1,"standard",""),"|Float","")&amp;IF(OR($L540=TRUE,$A540=0,MOD($A540,ChapterTable!$S$20)&lt;&gt;0),"","보스")&amp;"인게임누적합배수",ChapterTable!$S:$T,2,0)*D540)
  )
  )
  )
)</f>
        <v>5622.34130859375</v>
      </c>
      <c r="G540" t="s">
        <v>737</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43"/>
        <v>5</v>
      </c>
      <c r="Q540">
        <f t="shared" si="44"/>
        <v>5</v>
      </c>
      <c r="R540" t="b">
        <f t="shared" ca="1" si="42"/>
        <v>0</v>
      </c>
      <c r="T540" t="b">
        <f t="shared" ca="1" si="45"/>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H540">
        <v>1.5</v>
      </c>
      <c r="AI540">
        <f t="shared" si="46"/>
        <v>0.2</v>
      </c>
    </row>
    <row r="541" spans="1:35"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OFFSET(E541,-$B541+IF($L541,1,0),0)*IF($B541&gt;OFFSET($B541,1,0),ChapterTable!$S$17,1)*
    (VLOOKUP(SUBSTITUTE(SUBSTITUTE(E$1,"standard",""),"|Float","")&amp;IF(OR($L541=TRUE,$A541=0,MOD($A541,ChapterTable!$S$20)&lt;&gt;0),"","보스")&amp;"인게임누적곱배수",ChapterTable!$S:$T,2,0)^C541
    +VLOOKUP(SUBSTITUTE(SUBSTITUTE(E$1,"standard",""),"|Float","")&amp;IF(OR($L541=TRUE,$A541=0,MOD($A541,ChapterTable!$S$20)&lt;&gt;0),"","보스")&amp;"인게임누적합배수",ChapterTable!$S:$T,2,0)*C541)
  )
  )
  )
)</f>
        <v>18683.47265625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(VLOOKUP(SUBSTITUTE(SUBSTITUTE(F$1,"standard",""),"|Float","")&amp;IF(OR($L541=TRUE,$A541=0,MOD($A541,ChapterTable!$S$20)&lt;&gt;0),"","보스")&amp;"인게임누적곱배수",ChapterTable!$S:$T,2,0)^D541
    +VLOOKUP(SUBSTITUTE(SUBSTITUTE(F$1,"standard",""),"|Float","")&amp;IF(OR($L541=TRUE,$A541=0,MOD($A541,ChapterTable!$S$20)&lt;&gt;0),"","보스")&amp;"인게임누적합배수",ChapterTable!$S:$T,2,0)*D541)
  )
  )
  )
)</f>
        <v>5622.34130859375</v>
      </c>
      <c r="G541" t="s">
        <v>737</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43"/>
        <v>5</v>
      </c>
      <c r="Q541">
        <f t="shared" si="44"/>
        <v>5</v>
      </c>
      <c r="R541" t="b">
        <f t="shared" ca="1" si="42"/>
        <v>0</v>
      </c>
      <c r="T541" t="b">
        <f t="shared" ca="1" si="45"/>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H541">
        <v>1.5</v>
      </c>
      <c r="AI541">
        <f t="shared" si="46"/>
        <v>0.2</v>
      </c>
    </row>
    <row r="542" spans="1:35"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OFFSET(E542,-$B542+IF($L542,1,0),0)*IF($B542&gt;OFFSET($B542,1,0),ChapterTable!$S$17,1)*
    (VLOOKUP(SUBSTITUTE(SUBSTITUTE(E$1,"standard",""),"|Float","")&amp;IF(OR($L542=TRUE,$A542=0,MOD($A542,ChapterTable!$S$20)&lt;&gt;0),"","보스")&amp;"인게임누적곱배수",ChapterTable!$S:$T,2,0)^C542
    +VLOOKUP(SUBSTITUTE(SUBSTITUTE(E$1,"standard",""),"|Float","")&amp;IF(OR($L542=TRUE,$A542=0,MOD($A542,ChapterTable!$S$20)&lt;&gt;0),"","보스")&amp;"인게임누적합배수",ChapterTable!$S:$T,2,0)*C542)
  )
  )
  )
)</f>
        <v>18683.47265625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(VLOOKUP(SUBSTITUTE(SUBSTITUTE(F$1,"standard",""),"|Float","")&amp;IF(OR($L542=TRUE,$A542=0,MOD($A542,ChapterTable!$S$20)&lt;&gt;0),"","보스")&amp;"인게임누적곱배수",ChapterTable!$S:$T,2,0)^D542
    +VLOOKUP(SUBSTITUTE(SUBSTITUTE(F$1,"standard",""),"|Float","")&amp;IF(OR($L542=TRUE,$A542=0,MOD($A542,ChapterTable!$S$20)&lt;&gt;0),"","보스")&amp;"인게임누적합배수",ChapterTable!$S:$T,2,0)*D542)
  )
  )
  )
)</f>
        <v>5622.34130859375</v>
      </c>
      <c r="G542" t="s">
        <v>737</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43"/>
        <v>5</v>
      </c>
      <c r="Q542">
        <f t="shared" si="44"/>
        <v>5</v>
      </c>
      <c r="R542" t="b">
        <f t="shared" ca="1" si="42"/>
        <v>0</v>
      </c>
      <c r="T542" t="b">
        <f t="shared" ca="1" si="45"/>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H542">
        <v>1.5</v>
      </c>
      <c r="AI542">
        <f t="shared" si="46"/>
        <v>0.2</v>
      </c>
    </row>
    <row r="543" spans="1:35"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OFFSET(E543,-$B543+IF($L543,1,0),0)*IF($B543&gt;OFFSET($B543,1,0),ChapterTable!$S$17,1)*
    (VLOOKUP(SUBSTITUTE(SUBSTITUTE(E$1,"standard",""),"|Float","")&amp;IF(OR($L543=TRUE,$A543=0,MOD($A543,ChapterTable!$S$20)&lt;&gt;0),"","보스")&amp;"인게임누적곱배수",ChapterTable!$S:$T,2,0)^C543
    +VLOOKUP(SUBSTITUTE(SUBSTITUTE(E$1,"standard",""),"|Float","")&amp;IF(OR($L543=TRUE,$A543=0,MOD($A543,ChapterTable!$S$20)&lt;&gt;0),"","보스")&amp;"인게임누적합배수",ChapterTable!$S:$T,2,0)*C543)
  )
  )
  )
)</f>
        <v>18683.47265625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(VLOOKUP(SUBSTITUTE(SUBSTITUTE(F$1,"standard",""),"|Float","")&amp;IF(OR($L543=TRUE,$A543=0,MOD($A543,ChapterTable!$S$20)&lt;&gt;0),"","보스")&amp;"인게임누적곱배수",ChapterTable!$S:$T,2,0)^D543
    +VLOOKUP(SUBSTITUTE(SUBSTITUTE(F$1,"standard",""),"|Float","")&amp;IF(OR($L543=TRUE,$A543=0,MOD($A543,ChapterTable!$S$20)&lt;&gt;0),"","보스")&amp;"인게임누적합배수",ChapterTable!$S:$T,2,0)*D543)
  )
  )
  )
)</f>
        <v>5622.34130859375</v>
      </c>
      <c r="G543" t="s">
        <v>737</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43"/>
        <v>5</v>
      </c>
      <c r="Q543">
        <f t="shared" si="44"/>
        <v>5</v>
      </c>
      <c r="R543" t="b">
        <f t="shared" ca="1" si="42"/>
        <v>0</v>
      </c>
      <c r="T543" t="b">
        <f t="shared" ca="1" si="45"/>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H543">
        <v>1.5</v>
      </c>
      <c r="AI543">
        <f t="shared" si="46"/>
        <v>0.2</v>
      </c>
    </row>
    <row r="544" spans="1:35"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OFFSET(E544,-$B544+IF($L544,1,0),0)*IF($B544&gt;OFFSET($B544,1,0),ChapterTable!$S$17,1)*
    (VLOOKUP(SUBSTITUTE(SUBSTITUTE(E$1,"standard",""),"|Float","")&amp;IF(OR($L544=TRUE,$A544=0,MOD($A544,ChapterTable!$S$20)&lt;&gt;0),"","보스")&amp;"인게임누적곱배수",ChapterTable!$S:$T,2,0)^C544
    +VLOOKUP(SUBSTITUTE(SUBSTITUTE(E$1,"standard",""),"|Float","")&amp;IF(OR($L544=TRUE,$A544=0,MOD($A544,ChapterTable!$S$20)&lt;&gt;0),"","보스")&amp;"인게임누적합배수",ChapterTable!$S:$T,2,0)*C544)
  )
  )
  )
)</f>
        <v>18683.47265625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(VLOOKUP(SUBSTITUTE(SUBSTITUTE(F$1,"standard",""),"|Float","")&amp;IF(OR($L544=TRUE,$A544=0,MOD($A544,ChapterTable!$S$20)&lt;&gt;0),"","보스")&amp;"인게임누적곱배수",ChapterTable!$S:$T,2,0)^D544
    +VLOOKUP(SUBSTITUTE(SUBSTITUTE(F$1,"standard",""),"|Float","")&amp;IF(OR($L544=TRUE,$A544=0,MOD($A544,ChapterTable!$S$20)&lt;&gt;0),"","보스")&amp;"인게임누적합배수",ChapterTable!$S:$T,2,0)*D544)
  )
  )
  )
)</f>
        <v>5622.34130859375</v>
      </c>
      <c r="G544" t="s">
        <v>737</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43"/>
        <v>11</v>
      </c>
      <c r="Q544">
        <f t="shared" si="44"/>
        <v>11</v>
      </c>
      <c r="R544" t="b">
        <f t="shared" ca="1" si="42"/>
        <v>0</v>
      </c>
      <c r="T544" t="b">
        <f t="shared" ca="1" si="45"/>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H544">
        <v>1.5</v>
      </c>
      <c r="AI544">
        <f t="shared" si="46"/>
        <v>0.2</v>
      </c>
    </row>
    <row r="545" spans="1:35"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OFFSET(E545,-$B545+IF($L545,1,0),0)*IF($B545&gt;OFFSET($B545,1,0),ChapterTable!$S$17,1)*
    (VLOOKUP(SUBSTITUTE(SUBSTITUTE(E$1,"standard",""),"|Float","")&amp;IF(OR($L545=TRUE,$A545=0,MOD($A545,ChapterTable!$S$20)&lt;&gt;0),"","보스")&amp;"인게임누적곱배수",ChapterTable!$S:$T,2,0)^C545
    +VLOOKUP(SUBSTITUTE(SUBSTITUTE(E$1,"standard",""),"|Float","")&amp;IF(OR($L545=TRUE,$A545=0,MOD($A545,ChapterTable!$S$20)&lt;&gt;0),"","보스")&amp;"인게임누적합배수",ChapterTable!$S:$T,2,0)*C545)
  )
  )
  )
)</f>
        <v>20759.4140625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(VLOOKUP(SUBSTITUTE(SUBSTITUTE(F$1,"standard",""),"|Float","")&amp;IF(OR($L545=TRUE,$A545=0,MOD($A545,ChapterTable!$S$20)&lt;&gt;0),"","보스")&amp;"인게임누적곱배수",ChapterTable!$S:$T,2,0)^D545
    +VLOOKUP(SUBSTITUTE(SUBSTITUTE(F$1,"standard",""),"|Float","")&amp;IF(OR($L545=TRUE,$A545=0,MOD($A545,ChapterTable!$S$20)&lt;&gt;0),"","보스")&amp;"인게임누적합배수",ChapterTable!$S:$T,2,0)*D545)
  )
  )
  )
)</f>
        <v>5622.34130859375</v>
      </c>
      <c r="G545" t="s">
        <v>737</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43"/>
        <v>5</v>
      </c>
      <c r="Q545">
        <f t="shared" si="44"/>
        <v>5</v>
      </c>
      <c r="R545" t="b">
        <f t="shared" ca="1" si="42"/>
        <v>0</v>
      </c>
      <c r="T545" t="b">
        <f t="shared" ca="1" si="45"/>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H545">
        <v>1.5</v>
      </c>
      <c r="AI545">
        <f t="shared" si="46"/>
        <v>0.2</v>
      </c>
    </row>
    <row r="546" spans="1:35"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OFFSET(E546,-$B546+IF($L546,1,0),0)*IF($B546&gt;OFFSET($B546,1,0),ChapterTable!$S$17,1)*
    (VLOOKUP(SUBSTITUTE(SUBSTITUTE(E$1,"standard",""),"|Float","")&amp;IF(OR($L546=TRUE,$A546=0,MOD($A546,ChapterTable!$S$20)&lt;&gt;0),"","보스")&amp;"인게임누적곱배수",ChapterTable!$S:$T,2,0)^C546
    +VLOOKUP(SUBSTITUTE(SUBSTITUTE(E$1,"standard",""),"|Float","")&amp;IF(OR($L546=TRUE,$A546=0,MOD($A546,ChapterTable!$S$20)&lt;&gt;0),"","보스")&amp;"인게임누적합배수",ChapterTable!$S:$T,2,0)*C546)
  )
  )
  )
)</f>
        <v>20759.4140625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(VLOOKUP(SUBSTITUTE(SUBSTITUTE(F$1,"standard",""),"|Float","")&amp;IF(OR($L546=TRUE,$A546=0,MOD($A546,ChapterTable!$S$20)&lt;&gt;0),"","보스")&amp;"인게임누적곱배수",ChapterTable!$S:$T,2,0)^D546
    +VLOOKUP(SUBSTITUTE(SUBSTITUTE(F$1,"standard",""),"|Float","")&amp;IF(OR($L546=TRUE,$A546=0,MOD($A546,ChapterTable!$S$20)&lt;&gt;0),"","보스")&amp;"인게임누적합배수",ChapterTable!$S:$T,2,0)*D546)
  )
  )
  )
)</f>
        <v>5622.34130859375</v>
      </c>
      <c r="G546" t="s">
        <v>737</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43"/>
        <v>5</v>
      </c>
      <c r="Q546">
        <f t="shared" si="44"/>
        <v>5</v>
      </c>
      <c r="R546" t="b">
        <f t="shared" ca="1" si="42"/>
        <v>0</v>
      </c>
      <c r="T546" t="b">
        <f t="shared" ca="1" si="45"/>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H546">
        <v>1.5</v>
      </c>
      <c r="AI546">
        <f t="shared" si="46"/>
        <v>0.2</v>
      </c>
    </row>
    <row r="547" spans="1:35"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OFFSET(E547,-$B547+IF($L547,1,0),0)*IF($B547&gt;OFFSET($B547,1,0),ChapterTable!$S$17,1)*
    (VLOOKUP(SUBSTITUTE(SUBSTITUTE(E$1,"standard",""),"|Float","")&amp;IF(OR($L547=TRUE,$A547=0,MOD($A547,ChapterTable!$S$20)&lt;&gt;0),"","보스")&amp;"인게임누적곱배수",ChapterTable!$S:$T,2,0)^C547
    +VLOOKUP(SUBSTITUTE(SUBSTITUTE(E$1,"standard",""),"|Float","")&amp;IF(OR($L547=TRUE,$A547=0,MOD($A547,ChapterTable!$S$20)&lt;&gt;0),"","보스")&amp;"인게임누적합배수",ChapterTable!$S:$T,2,0)*C547)
  )
  )
  )
)</f>
        <v>20759.4140625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(VLOOKUP(SUBSTITUTE(SUBSTITUTE(F$1,"standard",""),"|Float","")&amp;IF(OR($L547=TRUE,$A547=0,MOD($A547,ChapterTable!$S$20)&lt;&gt;0),"","보스")&amp;"인게임누적곱배수",ChapterTable!$S:$T,2,0)^D547
    +VLOOKUP(SUBSTITUTE(SUBSTITUTE(F$1,"standard",""),"|Float","")&amp;IF(OR($L547=TRUE,$A547=0,MOD($A547,ChapterTable!$S$20)&lt;&gt;0),"","보스")&amp;"인게임누적합배수",ChapterTable!$S:$T,2,0)*D547)
  )
  )
  )
)</f>
        <v>5622.34130859375</v>
      </c>
      <c r="G547" t="s">
        <v>737</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43"/>
        <v>5</v>
      </c>
      <c r="Q547">
        <f t="shared" si="44"/>
        <v>5</v>
      </c>
      <c r="R547" t="b">
        <f t="shared" ca="1" si="42"/>
        <v>0</v>
      </c>
      <c r="T547" t="b">
        <f t="shared" ca="1" si="45"/>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H547">
        <v>1.5</v>
      </c>
      <c r="AI547">
        <f t="shared" si="46"/>
        <v>0.2</v>
      </c>
    </row>
    <row r="548" spans="1:35"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OFFSET(E548,-$B548+IF($L548,1,0),0)*IF($B548&gt;OFFSET($B548,1,0),ChapterTable!$S$17,1)*
    (VLOOKUP(SUBSTITUTE(SUBSTITUTE(E$1,"standard",""),"|Float","")&amp;IF(OR($L548=TRUE,$A548=0,MOD($A548,ChapterTable!$S$20)&lt;&gt;0),"","보스")&amp;"인게임누적곱배수",ChapterTable!$S:$T,2,0)^C548
    +VLOOKUP(SUBSTITUTE(SUBSTITUTE(E$1,"standard",""),"|Float","")&amp;IF(OR($L548=TRUE,$A548=0,MOD($A548,ChapterTable!$S$20)&lt;&gt;0),"","보스")&amp;"인게임누적합배수",ChapterTable!$S:$T,2,0)*C548)
  )
  )
  )
)</f>
        <v>20759.4140625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(VLOOKUP(SUBSTITUTE(SUBSTITUTE(F$1,"standard",""),"|Float","")&amp;IF(OR($L548=TRUE,$A548=0,MOD($A548,ChapterTable!$S$20)&lt;&gt;0),"","보스")&amp;"인게임누적곱배수",ChapterTable!$S:$T,2,0)^D548
    +VLOOKUP(SUBSTITUTE(SUBSTITUTE(F$1,"standard",""),"|Float","")&amp;IF(OR($L548=TRUE,$A548=0,MOD($A548,ChapterTable!$S$20)&lt;&gt;0),"","보스")&amp;"인게임누적합배수",ChapterTable!$S:$T,2,0)*D548)
  )
  )
  )
)</f>
        <v>5622.34130859375</v>
      </c>
      <c r="G548" t="s">
        <v>737</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43"/>
        <v>95</v>
      </c>
      <c r="Q548">
        <f t="shared" si="44"/>
        <v>95</v>
      </c>
      <c r="R548" t="b">
        <f t="shared" ca="1" si="42"/>
        <v>1</v>
      </c>
      <c r="T548" t="b">
        <f t="shared" ca="1" si="45"/>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H548">
        <v>1.5</v>
      </c>
      <c r="AI548">
        <f t="shared" si="46"/>
        <v>0.2</v>
      </c>
    </row>
    <row r="549" spans="1:35"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OFFSET(E549,-$B549+IF($L549,1,0),0)*IF($B549&gt;OFFSET($B549,1,0),ChapterTable!$S$17,1)*
    (VLOOKUP(SUBSTITUTE(SUBSTITUTE(E$1,"standard",""),"|Float","")&amp;IF(OR($L549=TRUE,$A549=0,MOD($A549,ChapterTable!$S$20)&lt;&gt;0),"","보스")&amp;"인게임누적곱배수",ChapterTable!$S:$T,2,0)^C549
    +VLOOKUP(SUBSTITUTE(SUBSTITUTE(E$1,"standard",""),"|Float","")&amp;IF(OR($L549=TRUE,$A549=0,MOD($A549,ChapterTable!$S$20)&lt;&gt;0),"","보스")&amp;"인게임누적합배수",ChapterTable!$S:$T,2,0)*C549)
  )
  )
  )
)</f>
        <v>24911.296875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(VLOOKUP(SUBSTITUTE(SUBSTITUTE(F$1,"standard",""),"|Float","")&amp;IF(OR($L549=TRUE,$A549=0,MOD($A549,ChapterTable!$S$20)&lt;&gt;0),"","보스")&amp;"인게임누적곱배수",ChapterTable!$S:$T,2,0)^D549
    +VLOOKUP(SUBSTITUTE(SUBSTITUTE(F$1,"standard",""),"|Float","")&amp;IF(OR($L549=TRUE,$A549=0,MOD($A549,ChapterTable!$S$20)&lt;&gt;0),"","보스")&amp;"인게임누적합배수",ChapterTable!$S:$T,2,0)*D549)
  )
  )
  )
)</f>
        <v>5622.34130859375</v>
      </c>
      <c r="G549" t="s">
        <v>737</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43"/>
        <v>21</v>
      </c>
      <c r="Q549">
        <f t="shared" si="44"/>
        <v>21</v>
      </c>
      <c r="R549" t="b">
        <f t="shared" ca="1" si="42"/>
        <v>0</v>
      </c>
      <c r="T549" t="b">
        <f t="shared" ca="1" si="45"/>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H549">
        <v>1.5</v>
      </c>
      <c r="AI549">
        <f t="shared" si="46"/>
        <v>0.2</v>
      </c>
    </row>
    <row r="550" spans="1:35"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OFFSET(E550,-$B550+IF($L550,1,0),0)*IF($B550&gt;OFFSET($B550,1,0),ChapterTable!$S$17,1)*
    (VLOOKUP(SUBSTITUTE(SUBSTITUTE(E$1,"standard",""),"|Float","")&amp;IF(OR($L550=TRUE,$A550=0,MOD($A550,ChapterTable!$S$20)&lt;&gt;0),"","보스")&amp;"인게임누적곱배수",ChapterTable!$S:$T,2,0)^C550
    +VLOOKUP(SUBSTITUTE(SUBSTITUTE(E$1,"standard",""),"|Float","")&amp;IF(OR($L550=TRUE,$A550=0,MOD($A550,ChapterTable!$S$20)&lt;&gt;0),"","보스")&amp;"인게임누적합배수",ChapterTable!$S:$T,2,0)*C550)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(VLOOKUP(SUBSTITUTE(SUBSTITUTE(F$1,"standard",""),"|Float","")&amp;IF(OR($L550=TRUE,$A550=0,MOD($A550,ChapterTable!$S$20)&lt;&gt;0),"","보스")&amp;"인게임누적곱배수",ChapterTable!$S:$T,2,0)^D550
    +VLOOKUP(SUBSTITUTE(SUBSTITUTE(F$1,"standard",""),"|Float","")&amp;IF(OR($L550=TRUE,$A550=0,MOD($A550,ChapterTable!$S$20)&lt;&gt;0),"","보스")&amp;"인게임누적합배수",ChapterTable!$S:$T,2,0)*D550)
  )
  )
  )
)</f>
        <v>6487.31689453125</v>
      </c>
      <c r="G550" t="s">
        <v>737</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43"/>
        <v>0</v>
      </c>
      <c r="Q550">
        <f t="shared" si="44"/>
        <v>0</v>
      </c>
      <c r="R550" t="b">
        <f t="shared" ca="1" si="42"/>
        <v>0</v>
      </c>
      <c r="T550" t="b">
        <f t="shared" ca="1" si="45"/>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H550">
        <v>1.5</v>
      </c>
      <c r="AI550">
        <f t="shared" si="46"/>
        <v>0</v>
      </c>
    </row>
    <row r="551" spans="1:35"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OFFSET(E551,-$B551+IF($L551,1,0),0)*IF($B551&gt;OFFSET($B551,1,0),ChapterTable!$S$17,1)*
    (VLOOKUP(SUBSTITUTE(SUBSTITUTE(E$1,"standard",""),"|Float","")&amp;IF(OR($L551=TRUE,$A551=0,MOD($A551,ChapterTable!$S$20)&lt;&gt;0),"","보스")&amp;"인게임누적곱배수",ChapterTable!$S:$T,2,0)^C551
    +VLOOKUP(SUBSTITUTE(SUBSTITUTE(E$1,"standard",""),"|Float","")&amp;IF(OR($L551=TRUE,$A551=0,MOD($A551,ChapterTable!$S$20)&lt;&gt;0),"","보스")&amp;"인게임누적합배수",ChapterTable!$S:$T,2,0)*C551)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(VLOOKUP(SUBSTITUTE(SUBSTITUTE(F$1,"standard",""),"|Float","")&amp;IF(OR($L551=TRUE,$A551=0,MOD($A551,ChapterTable!$S$20)&lt;&gt;0),"","보스")&amp;"인게임누적곱배수",ChapterTable!$S:$T,2,0)^D551
    +VLOOKUP(SUBSTITUTE(SUBSTITUTE(F$1,"standard",""),"|Float","")&amp;IF(OR($L551=TRUE,$A551=0,MOD($A551,ChapterTable!$S$20)&lt;&gt;0),"","보스")&amp;"인게임누적합배수",ChapterTable!$S:$T,2,0)*D551)
  )
  )
  )
)</f>
        <v>6487.31689453125</v>
      </c>
      <c r="G551" t="s">
        <v>737</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43"/>
        <v>1</v>
      </c>
      <c r="Q551">
        <f t="shared" si="44"/>
        <v>1</v>
      </c>
      <c r="R551" t="b">
        <f t="shared" ca="1" si="42"/>
        <v>0</v>
      </c>
      <c r="T551" t="b">
        <f t="shared" ca="1" si="45"/>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H551">
        <v>1.5</v>
      </c>
      <c r="AI551">
        <f t="shared" si="46"/>
        <v>1</v>
      </c>
    </row>
    <row r="552" spans="1:35"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OFFSET(E552,-$B552+IF($L552,1,0),0)*IF($B552&gt;OFFSET($B552,1,0),ChapterTable!$S$17,1)*
    (VLOOKUP(SUBSTITUTE(SUBSTITUTE(E$1,"standard",""),"|Float","")&amp;IF(OR($L552=TRUE,$A552=0,MOD($A552,ChapterTable!$S$20)&lt;&gt;0),"","보스")&amp;"인게임누적곱배수",ChapterTable!$S:$T,2,0)^C552
    +VLOOKUP(SUBSTITUTE(SUBSTITUTE(E$1,"standard",""),"|Float","")&amp;IF(OR($L552=TRUE,$A552=0,MOD($A552,ChapterTable!$S$20)&lt;&gt;0),"","보스")&amp;"인게임누적합배수",ChapterTable!$S:$T,2,0)*C552)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(VLOOKUP(SUBSTITUTE(SUBSTITUTE(F$1,"standard",""),"|Float","")&amp;IF(OR($L552=TRUE,$A552=0,MOD($A552,ChapterTable!$S$20)&lt;&gt;0),"","보스")&amp;"인게임누적곱배수",ChapterTable!$S:$T,2,0)^D552
    +VLOOKUP(SUBSTITUTE(SUBSTITUTE(F$1,"standard",""),"|Float","")&amp;IF(OR($L552=TRUE,$A552=0,MOD($A552,ChapterTable!$S$20)&lt;&gt;0),"","보스")&amp;"인게임누적합배수",ChapterTable!$S:$T,2,0)*D552)
  )
  )
  )
)</f>
        <v>6487.31689453125</v>
      </c>
      <c r="G552" t="s">
        <v>737</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43"/>
        <v>1</v>
      </c>
      <c r="Q552">
        <f t="shared" si="44"/>
        <v>1</v>
      </c>
      <c r="R552" t="b">
        <f t="shared" ca="1" si="42"/>
        <v>0</v>
      </c>
      <c r="T552" t="b">
        <f t="shared" ca="1" si="45"/>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H552">
        <v>1.5</v>
      </c>
      <c r="AI552">
        <f t="shared" si="46"/>
        <v>1</v>
      </c>
    </row>
    <row r="553" spans="1:35"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OFFSET(E553,-$B553+IF($L553,1,0),0)*IF($B553&gt;OFFSET($B553,1,0),ChapterTable!$S$17,1)*
    (VLOOKUP(SUBSTITUTE(SUBSTITUTE(E$1,"standard",""),"|Float","")&amp;IF(OR($L553=TRUE,$A553=0,MOD($A553,ChapterTable!$S$20)&lt;&gt;0),"","보스")&amp;"인게임누적곱배수",ChapterTable!$S:$T,2,0)^C553
    +VLOOKUP(SUBSTITUTE(SUBSTITUTE(E$1,"standard",""),"|Float","")&amp;IF(OR($L553=TRUE,$A553=0,MOD($A553,ChapterTable!$S$20)&lt;&gt;0),"","보스")&amp;"인게임누적합배수",ChapterTable!$S:$T,2,0)*C553)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(VLOOKUP(SUBSTITUTE(SUBSTITUTE(F$1,"standard",""),"|Float","")&amp;IF(OR($L553=TRUE,$A553=0,MOD($A553,ChapterTable!$S$20)&lt;&gt;0),"","보스")&amp;"인게임누적곱배수",ChapterTable!$S:$T,2,0)^D553
    +VLOOKUP(SUBSTITUTE(SUBSTITUTE(F$1,"standard",""),"|Float","")&amp;IF(OR($L553=TRUE,$A553=0,MOD($A553,ChapterTable!$S$20)&lt;&gt;0),"","보스")&amp;"인게임누적합배수",ChapterTable!$S:$T,2,0)*D553)
  )
  )
  )
)</f>
        <v>6487.31689453125</v>
      </c>
      <c r="G553" t="s">
        <v>737</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43"/>
        <v>1</v>
      </c>
      <c r="Q553">
        <f t="shared" si="44"/>
        <v>1</v>
      </c>
      <c r="R553" t="b">
        <f t="shared" ca="1" si="42"/>
        <v>0</v>
      </c>
      <c r="T553" t="b">
        <f t="shared" ca="1" si="45"/>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H553">
        <v>1.5</v>
      </c>
      <c r="AI553">
        <f t="shared" si="46"/>
        <v>1</v>
      </c>
    </row>
    <row r="554" spans="1:35"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OFFSET(E554,-$B554+IF($L554,1,0),0)*IF($B554&gt;OFFSET($B554,1,0),ChapterTable!$S$17,1)*
    (VLOOKUP(SUBSTITUTE(SUBSTITUTE(E$1,"standard",""),"|Float","")&amp;IF(OR($L554=TRUE,$A554=0,MOD($A554,ChapterTable!$S$20)&lt;&gt;0),"","보스")&amp;"인게임누적곱배수",ChapterTable!$S:$T,2,0)^C554
    +VLOOKUP(SUBSTITUTE(SUBSTITUTE(E$1,"standard",""),"|Float","")&amp;IF(OR($L554=TRUE,$A554=0,MOD($A554,ChapterTable!$S$20)&lt;&gt;0),"","보스")&amp;"인게임누적합배수",ChapterTable!$S:$T,2,0)*C554)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(VLOOKUP(SUBSTITUTE(SUBSTITUTE(F$1,"standard",""),"|Float","")&amp;IF(OR($L554=TRUE,$A554=0,MOD($A554,ChapterTable!$S$20)&lt;&gt;0),"","보스")&amp;"인게임누적곱배수",ChapterTable!$S:$T,2,0)^D554
    +VLOOKUP(SUBSTITUTE(SUBSTITUTE(F$1,"standard",""),"|Float","")&amp;IF(OR($L554=TRUE,$A554=0,MOD($A554,ChapterTable!$S$20)&lt;&gt;0),"","보스")&amp;"인게임누적합배수",ChapterTable!$S:$T,2,0)*D554)
  )
  )
  )
)</f>
        <v>6487.31689453125</v>
      </c>
      <c r="G554" t="s">
        <v>737</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43"/>
        <v>1</v>
      </c>
      <c r="Q554">
        <f t="shared" si="44"/>
        <v>1</v>
      </c>
      <c r="R554" t="b">
        <f t="shared" ca="1" si="42"/>
        <v>0</v>
      </c>
      <c r="T554" t="b">
        <f t="shared" ca="1" si="45"/>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H554">
        <v>1.5</v>
      </c>
      <c r="AI554">
        <f t="shared" si="46"/>
        <v>1</v>
      </c>
    </row>
    <row r="555" spans="1:35"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OFFSET(E555,-$B555+IF($L555,1,0),0)*IF($B555&gt;OFFSET($B555,1,0),ChapterTable!$S$17,1)*
    (VLOOKUP(SUBSTITUTE(SUBSTITUTE(E$1,"standard",""),"|Float","")&amp;IF(OR($L555=TRUE,$A555=0,MOD($A555,ChapterTable!$S$20)&lt;&gt;0),"","보스")&amp;"인게임누적곱배수",ChapterTable!$S:$T,2,0)^C555
    +VLOOKUP(SUBSTITUTE(SUBSTITUTE(E$1,"standard",""),"|Float","")&amp;IF(OR($L555=TRUE,$A555=0,MOD($A555,ChapterTable!$S$20)&lt;&gt;0),"","보스")&amp;"인게임누적합배수",ChapterTable!$S:$T,2,0)*C555)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(VLOOKUP(SUBSTITUTE(SUBSTITUTE(F$1,"standard",""),"|Float","")&amp;IF(OR($L555=TRUE,$A555=0,MOD($A555,ChapterTable!$S$20)&lt;&gt;0),"","보스")&amp;"인게임누적곱배수",ChapterTable!$S:$T,2,0)^D555
    +VLOOKUP(SUBSTITUTE(SUBSTITUTE(F$1,"standard",""),"|Float","")&amp;IF(OR($L555=TRUE,$A555=0,MOD($A555,ChapterTable!$S$20)&lt;&gt;0),"","보스")&amp;"인게임누적합배수",ChapterTable!$S:$T,2,0)*D555)
  )
  )
  )
)</f>
        <v>6487.31689453125</v>
      </c>
      <c r="G555" t="s">
        <v>737</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43"/>
        <v>11</v>
      </c>
      <c r="Q555">
        <f t="shared" si="44"/>
        <v>11</v>
      </c>
      <c r="R555" t="b">
        <f t="shared" ca="1" si="42"/>
        <v>0</v>
      </c>
      <c r="T555" t="b">
        <f t="shared" ca="1" si="45"/>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H555">
        <v>1.5</v>
      </c>
      <c r="AI555">
        <f t="shared" si="46"/>
        <v>1</v>
      </c>
    </row>
    <row r="556" spans="1:35"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OFFSET(E556,-$B556+IF($L556,1,0),0)*IF($B556&gt;OFFSET($B556,1,0),ChapterTable!$S$17,1)*
    (VLOOKUP(SUBSTITUTE(SUBSTITUTE(E$1,"standard",""),"|Float","")&amp;IF(OR($L556=TRUE,$A556=0,MOD($A556,ChapterTable!$S$20)&lt;&gt;0),"","보스")&amp;"인게임누적곱배수",ChapterTable!$S:$T,2,0)^C556
    +VLOOKUP(SUBSTITUTE(SUBSTITUTE(E$1,"standard",""),"|Float","")&amp;IF(OR($L556=TRUE,$A556=0,MOD($A556,ChapterTable!$S$20)&lt;&gt;0),"","보스")&amp;"인게임누적합배수",ChapterTable!$S:$T,2,0)*C556)
  )
  )
  )
)</f>
        <v>18683.47265625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(VLOOKUP(SUBSTITUTE(SUBSTITUTE(F$1,"standard",""),"|Float","")&amp;IF(OR($L556=TRUE,$A556=0,MOD($A556,ChapterTable!$S$20)&lt;&gt;0),"","보스")&amp;"인게임누적곱배수",ChapterTable!$S:$T,2,0)^D556
    +VLOOKUP(SUBSTITUTE(SUBSTITUTE(F$1,"standard",""),"|Float","")&amp;IF(OR($L556=TRUE,$A556=0,MOD($A556,ChapterTable!$S$20)&lt;&gt;0),"","보스")&amp;"인게임누적합배수",ChapterTable!$S:$T,2,0)*D556)
  )
  )
  )
)</f>
        <v>6487.31689453125</v>
      </c>
      <c r="G556" t="s">
        <v>737</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43"/>
        <v>1</v>
      </c>
      <c r="Q556">
        <f t="shared" si="44"/>
        <v>1</v>
      </c>
      <c r="R556" t="b">
        <f t="shared" ca="1" si="42"/>
        <v>0</v>
      </c>
      <c r="T556" t="b">
        <f t="shared" ca="1" si="45"/>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H556">
        <v>1.5</v>
      </c>
      <c r="AI556">
        <f t="shared" si="46"/>
        <v>1</v>
      </c>
    </row>
    <row r="557" spans="1:35"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OFFSET(E557,-$B557+IF($L557,1,0),0)*IF($B557&gt;OFFSET($B557,1,0),ChapterTable!$S$17,1)*
    (VLOOKUP(SUBSTITUTE(SUBSTITUTE(E$1,"standard",""),"|Float","")&amp;IF(OR($L557=TRUE,$A557=0,MOD($A557,ChapterTable!$S$20)&lt;&gt;0),"","보스")&amp;"인게임누적곱배수",ChapterTable!$S:$T,2,0)^C557
    +VLOOKUP(SUBSTITUTE(SUBSTITUTE(E$1,"standard",""),"|Float","")&amp;IF(OR($L557=TRUE,$A557=0,MOD($A557,ChapterTable!$S$20)&lt;&gt;0),"","보스")&amp;"인게임누적합배수",ChapterTable!$S:$T,2,0)*C557)
  )
  )
  )
)</f>
        <v>18683.47265625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(VLOOKUP(SUBSTITUTE(SUBSTITUTE(F$1,"standard",""),"|Float","")&amp;IF(OR($L557=TRUE,$A557=0,MOD($A557,ChapterTable!$S$20)&lt;&gt;0),"","보스")&amp;"인게임누적곱배수",ChapterTable!$S:$T,2,0)^D557
    +VLOOKUP(SUBSTITUTE(SUBSTITUTE(F$1,"standard",""),"|Float","")&amp;IF(OR($L557=TRUE,$A557=0,MOD($A557,ChapterTable!$S$20)&lt;&gt;0),"","보스")&amp;"인게임누적합배수",ChapterTable!$S:$T,2,0)*D557)
  )
  )
  )
)</f>
        <v>6487.31689453125</v>
      </c>
      <c r="G557" t="s">
        <v>737</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43"/>
        <v>1</v>
      </c>
      <c r="Q557">
        <f t="shared" si="44"/>
        <v>1</v>
      </c>
      <c r="R557" t="b">
        <f t="shared" ca="1" si="42"/>
        <v>0</v>
      </c>
      <c r="T557" t="b">
        <f t="shared" ca="1" si="45"/>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H557">
        <v>1.5</v>
      </c>
      <c r="AI557">
        <f t="shared" si="46"/>
        <v>1</v>
      </c>
    </row>
    <row r="558" spans="1:35"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OFFSET(E558,-$B558+IF($L558,1,0),0)*IF($B558&gt;OFFSET($B558,1,0),ChapterTable!$S$17,1)*
    (VLOOKUP(SUBSTITUTE(SUBSTITUTE(E$1,"standard",""),"|Float","")&amp;IF(OR($L558=TRUE,$A558=0,MOD($A558,ChapterTable!$S$20)&lt;&gt;0),"","보스")&amp;"인게임누적곱배수",ChapterTable!$S:$T,2,0)^C558
    +VLOOKUP(SUBSTITUTE(SUBSTITUTE(E$1,"standard",""),"|Float","")&amp;IF(OR($L558=TRUE,$A558=0,MOD($A558,ChapterTable!$S$20)&lt;&gt;0),"","보스")&amp;"인게임누적합배수",ChapterTable!$S:$T,2,0)*C558)
  )
  )
  )
)</f>
        <v>18683.47265625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(VLOOKUP(SUBSTITUTE(SUBSTITUTE(F$1,"standard",""),"|Float","")&amp;IF(OR($L558=TRUE,$A558=0,MOD($A558,ChapterTable!$S$20)&lt;&gt;0),"","보스")&amp;"인게임누적곱배수",ChapterTable!$S:$T,2,0)^D558
    +VLOOKUP(SUBSTITUTE(SUBSTITUTE(F$1,"standard",""),"|Float","")&amp;IF(OR($L558=TRUE,$A558=0,MOD($A558,ChapterTable!$S$20)&lt;&gt;0),"","보스")&amp;"인게임누적합배수",ChapterTable!$S:$T,2,0)*D558)
  )
  )
  )
)</f>
        <v>6487.31689453125</v>
      </c>
      <c r="G558" t="s">
        <v>737</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43"/>
        <v>1</v>
      </c>
      <c r="Q558">
        <f t="shared" si="44"/>
        <v>1</v>
      </c>
      <c r="R558" t="b">
        <f t="shared" ca="1" si="42"/>
        <v>0</v>
      </c>
      <c r="T558" t="b">
        <f t="shared" ca="1" si="45"/>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H558">
        <v>1.5</v>
      </c>
      <c r="AI558">
        <f t="shared" si="46"/>
        <v>1</v>
      </c>
    </row>
    <row r="559" spans="1:35"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OFFSET(E559,-$B559+IF($L559,1,0),0)*IF($B559&gt;OFFSET($B559,1,0),ChapterTable!$S$17,1)*
    (VLOOKUP(SUBSTITUTE(SUBSTITUTE(E$1,"standard",""),"|Float","")&amp;IF(OR($L559=TRUE,$A559=0,MOD($A559,ChapterTable!$S$20)&lt;&gt;0),"","보스")&amp;"인게임누적곱배수",ChapterTable!$S:$T,2,0)^C559
    +VLOOKUP(SUBSTITUTE(SUBSTITUTE(E$1,"standard",""),"|Float","")&amp;IF(OR($L559=TRUE,$A559=0,MOD($A559,ChapterTable!$S$20)&lt;&gt;0),"","보스")&amp;"인게임누적합배수",ChapterTable!$S:$T,2,0)*C559)
  )
  )
  )
)</f>
        <v>18683.47265625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(VLOOKUP(SUBSTITUTE(SUBSTITUTE(F$1,"standard",""),"|Float","")&amp;IF(OR($L559=TRUE,$A559=0,MOD($A559,ChapterTable!$S$20)&lt;&gt;0),"","보스")&amp;"인게임누적곱배수",ChapterTable!$S:$T,2,0)^D559
    +VLOOKUP(SUBSTITUTE(SUBSTITUTE(F$1,"standard",""),"|Float","")&amp;IF(OR($L559=TRUE,$A559=0,MOD($A559,ChapterTable!$S$20)&lt;&gt;0),"","보스")&amp;"인게임누적합배수",ChapterTable!$S:$T,2,0)*D559)
  )
  )
  )
)</f>
        <v>6487.31689453125</v>
      </c>
      <c r="G559" t="s">
        <v>737</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43"/>
        <v>91</v>
      </c>
      <c r="Q559">
        <f t="shared" si="44"/>
        <v>91</v>
      </c>
      <c r="R559" t="b">
        <f t="shared" ca="1" si="42"/>
        <v>1</v>
      </c>
      <c r="T559" t="b">
        <f t="shared" ca="1" si="45"/>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H559">
        <v>1.5</v>
      </c>
      <c r="AI559">
        <f t="shared" si="46"/>
        <v>1</v>
      </c>
    </row>
    <row r="560" spans="1:35"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OFFSET(E560,-$B560+IF($L560,1,0),0)*IF($B560&gt;OFFSET($B560,1,0),ChapterTable!$S$17,1)*
    (VLOOKUP(SUBSTITUTE(SUBSTITUTE(E$1,"standard",""),"|Float","")&amp;IF(OR($L560=TRUE,$A560=0,MOD($A560,ChapterTable!$S$20)&lt;&gt;0),"","보스")&amp;"인게임누적곱배수",ChapterTable!$S:$T,2,0)^C560
    +VLOOKUP(SUBSTITUTE(SUBSTITUTE(E$1,"standard",""),"|Float","")&amp;IF(OR($L560=TRUE,$A560=0,MOD($A560,ChapterTable!$S$20)&lt;&gt;0),"","보스")&amp;"인게임누적합배수",ChapterTable!$S:$T,2,0)*C560)
  )
  )
  )
)</f>
        <v>18683.47265625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(VLOOKUP(SUBSTITUTE(SUBSTITUTE(F$1,"standard",""),"|Float","")&amp;IF(OR($L560=TRUE,$A560=0,MOD($A560,ChapterTable!$S$20)&lt;&gt;0),"","보스")&amp;"인게임누적곱배수",ChapterTable!$S:$T,2,0)^D560
    +VLOOKUP(SUBSTITUTE(SUBSTITUTE(F$1,"standard",""),"|Float","")&amp;IF(OR($L560=TRUE,$A560=0,MOD($A560,ChapterTable!$S$20)&lt;&gt;0),"","보스")&amp;"인게임누적합배수",ChapterTable!$S:$T,2,0)*D560)
  )
  )
  )
)</f>
        <v>6487.31689453125</v>
      </c>
      <c r="G560" t="s">
        <v>737</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43"/>
        <v>21</v>
      </c>
      <c r="Q560">
        <f t="shared" si="44"/>
        <v>21</v>
      </c>
      <c r="R560" t="b">
        <f t="shared" ca="1" si="42"/>
        <v>0</v>
      </c>
      <c r="T560" t="b">
        <f t="shared" ca="1" si="45"/>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H560">
        <v>1.5</v>
      </c>
      <c r="AI560">
        <f t="shared" si="46"/>
        <v>1</v>
      </c>
    </row>
    <row r="561" spans="1:35"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OFFSET(E561,-$B561+IF($L561,1,0),0)*IF($B561&gt;OFFSET($B561,1,0),ChapterTable!$S$17,1)*
    (VLOOKUP(SUBSTITUTE(SUBSTITUTE(E$1,"standard",""),"|Float","")&amp;IF(OR($L561=TRUE,$A561=0,MOD($A561,ChapterTable!$S$20)&lt;&gt;0),"","보스")&amp;"인게임누적곱배수",ChapterTable!$S:$T,2,0)^C561
    +VLOOKUP(SUBSTITUTE(SUBSTITUTE(E$1,"standard",""),"|Float","")&amp;IF(OR($L561=TRUE,$A561=0,MOD($A561,ChapterTable!$S$20)&lt;&gt;0),"","보스")&amp;"인게임누적합배수",ChapterTable!$S:$T,2,0)*C561)
  )
  )
  )
)</f>
        <v>18683.47265625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(VLOOKUP(SUBSTITUTE(SUBSTITUTE(F$1,"standard",""),"|Float","")&amp;IF(OR($L561=TRUE,$A561=0,MOD($A561,ChapterTable!$S$20)&lt;&gt;0),"","보스")&amp;"인게임누적곱배수",ChapterTable!$S:$T,2,0)^D561
    +VLOOKUP(SUBSTITUTE(SUBSTITUTE(F$1,"standard",""),"|Float","")&amp;IF(OR($L561=TRUE,$A561=0,MOD($A561,ChapterTable!$S$20)&lt;&gt;0),"","보스")&amp;"인게임누적합배수",ChapterTable!$S:$T,2,0)*D561)
  )
  )
  )
)</f>
        <v>6973.8656616210938</v>
      </c>
      <c r="G561" t="s">
        <v>737</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43"/>
        <v>2</v>
      </c>
      <c r="Q561">
        <f t="shared" si="44"/>
        <v>2</v>
      </c>
      <c r="R561" t="b">
        <f t="shared" ca="1" si="42"/>
        <v>0</v>
      </c>
      <c r="T561" t="b">
        <f t="shared" ca="1" si="45"/>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H561">
        <v>1.5</v>
      </c>
      <c r="AI561">
        <f t="shared" si="46"/>
        <v>0.5</v>
      </c>
    </row>
    <row r="562" spans="1:35"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OFFSET(E562,-$B562+IF($L562,1,0),0)*IF($B562&gt;OFFSET($B562,1,0),ChapterTable!$S$17,1)*
    (VLOOKUP(SUBSTITUTE(SUBSTITUTE(E$1,"standard",""),"|Float","")&amp;IF(OR($L562=TRUE,$A562=0,MOD($A562,ChapterTable!$S$20)&lt;&gt;0),"","보스")&amp;"인게임누적곱배수",ChapterTable!$S:$T,2,0)^C562
    +VLOOKUP(SUBSTITUTE(SUBSTITUTE(E$1,"standard",""),"|Float","")&amp;IF(OR($L562=TRUE,$A562=0,MOD($A562,ChapterTable!$S$20)&lt;&gt;0),"","보스")&amp;"인게임누적합배수",ChapterTable!$S:$T,2,0)*C562)
  )
  )
  )
)</f>
        <v>18683.47265625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(VLOOKUP(SUBSTITUTE(SUBSTITUTE(F$1,"standard",""),"|Float","")&amp;IF(OR($L562=TRUE,$A562=0,MOD($A562,ChapterTable!$S$20)&lt;&gt;0),"","보스")&amp;"인게임누적곱배수",ChapterTable!$S:$T,2,0)^D562
    +VLOOKUP(SUBSTITUTE(SUBSTITUTE(F$1,"standard",""),"|Float","")&amp;IF(OR($L562=TRUE,$A562=0,MOD($A562,ChapterTable!$S$20)&lt;&gt;0),"","보스")&amp;"인게임누적합배수",ChapterTable!$S:$T,2,0)*D562)
  )
  )
  )
)</f>
        <v>6973.8656616210938</v>
      </c>
      <c r="G562" t="s">
        <v>737</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43"/>
        <v>2</v>
      </c>
      <c r="Q562">
        <f t="shared" si="44"/>
        <v>2</v>
      </c>
      <c r="R562" t="b">
        <f t="shared" ca="1" si="42"/>
        <v>0</v>
      </c>
      <c r="T562" t="b">
        <f t="shared" ca="1" si="45"/>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H562">
        <v>1.5</v>
      </c>
      <c r="AI562">
        <f t="shared" si="46"/>
        <v>0.5</v>
      </c>
    </row>
    <row r="563" spans="1:35"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OFFSET(E563,-$B563+IF($L563,1,0),0)*IF($B563&gt;OFFSET($B563,1,0),ChapterTable!$S$17,1)*
    (VLOOKUP(SUBSTITUTE(SUBSTITUTE(E$1,"standard",""),"|Float","")&amp;IF(OR($L563=TRUE,$A563=0,MOD($A563,ChapterTable!$S$20)&lt;&gt;0),"","보스")&amp;"인게임누적곱배수",ChapterTable!$S:$T,2,0)^C563
    +VLOOKUP(SUBSTITUTE(SUBSTITUTE(E$1,"standard",""),"|Float","")&amp;IF(OR($L563=TRUE,$A563=0,MOD($A563,ChapterTable!$S$20)&lt;&gt;0),"","보스")&amp;"인게임누적합배수",ChapterTable!$S:$T,2,0)*C563)
  )
  )
  )
)</f>
        <v>18683.47265625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(VLOOKUP(SUBSTITUTE(SUBSTITUTE(F$1,"standard",""),"|Float","")&amp;IF(OR($L563=TRUE,$A563=0,MOD($A563,ChapterTable!$S$20)&lt;&gt;0),"","보스")&amp;"인게임누적곱배수",ChapterTable!$S:$T,2,0)^D563
    +VLOOKUP(SUBSTITUTE(SUBSTITUTE(F$1,"standard",""),"|Float","")&amp;IF(OR($L563=TRUE,$A563=0,MOD($A563,ChapterTable!$S$20)&lt;&gt;0),"","보스")&amp;"인게임누적합배수",ChapterTable!$S:$T,2,0)*D563)
  )
  )
  )
)</f>
        <v>6973.8656616210938</v>
      </c>
      <c r="G563" t="s">
        <v>737</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43"/>
        <v>2</v>
      </c>
      <c r="Q563">
        <f t="shared" si="44"/>
        <v>2</v>
      </c>
      <c r="R563" t="b">
        <f t="shared" ca="1" si="42"/>
        <v>0</v>
      </c>
      <c r="T563" t="b">
        <f t="shared" ca="1" si="45"/>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H563">
        <v>1.5</v>
      </c>
      <c r="AI563">
        <f t="shared" si="46"/>
        <v>0.5</v>
      </c>
    </row>
    <row r="564" spans="1:35"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OFFSET(E564,-$B564+IF($L564,1,0),0)*IF($B564&gt;OFFSET($B564,1,0),ChapterTable!$S$17,1)*
    (VLOOKUP(SUBSTITUTE(SUBSTITUTE(E$1,"standard",""),"|Float","")&amp;IF(OR($L564=TRUE,$A564=0,MOD($A564,ChapterTable!$S$20)&lt;&gt;0),"","보스")&amp;"인게임누적곱배수",ChapterTable!$S:$T,2,0)^C564
    +VLOOKUP(SUBSTITUTE(SUBSTITUTE(E$1,"standard",""),"|Float","")&amp;IF(OR($L564=TRUE,$A564=0,MOD($A564,ChapterTable!$S$20)&lt;&gt;0),"","보스")&amp;"인게임누적합배수",ChapterTable!$S:$T,2,0)*C564)
  )
  )
  )
)</f>
        <v>18683.47265625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(VLOOKUP(SUBSTITUTE(SUBSTITUTE(F$1,"standard",""),"|Float","")&amp;IF(OR($L564=TRUE,$A564=0,MOD($A564,ChapterTable!$S$20)&lt;&gt;0),"","보스")&amp;"인게임누적곱배수",ChapterTable!$S:$T,2,0)^D564
    +VLOOKUP(SUBSTITUTE(SUBSTITUTE(F$1,"standard",""),"|Float","")&amp;IF(OR($L564=TRUE,$A564=0,MOD($A564,ChapterTable!$S$20)&lt;&gt;0),"","보스")&amp;"인게임누적합배수",ChapterTable!$S:$T,2,0)*D564)
  )
  )
  )
)</f>
        <v>6973.8656616210938</v>
      </c>
      <c r="G564" t="s">
        <v>737</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43"/>
        <v>2</v>
      </c>
      <c r="Q564">
        <f t="shared" si="44"/>
        <v>2</v>
      </c>
      <c r="R564" t="b">
        <f t="shared" ca="1" si="42"/>
        <v>0</v>
      </c>
      <c r="T564" t="b">
        <f t="shared" ca="1" si="45"/>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H564">
        <v>1.5</v>
      </c>
      <c r="AI564">
        <f t="shared" si="46"/>
        <v>0.5</v>
      </c>
    </row>
    <row r="565" spans="1:35"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OFFSET(E565,-$B565+IF($L565,1,0),0)*IF($B565&gt;OFFSET($B565,1,0),ChapterTable!$S$17,1)*
    (VLOOKUP(SUBSTITUTE(SUBSTITUTE(E$1,"standard",""),"|Float","")&amp;IF(OR($L565=TRUE,$A565=0,MOD($A565,ChapterTable!$S$20)&lt;&gt;0),"","보스")&amp;"인게임누적곱배수",ChapterTable!$S:$T,2,0)^C565
    +VLOOKUP(SUBSTITUTE(SUBSTITUTE(E$1,"standard",""),"|Float","")&amp;IF(OR($L565=TRUE,$A565=0,MOD($A565,ChapterTable!$S$20)&lt;&gt;0),"","보스")&amp;"인게임누적합배수",ChapterTable!$S:$T,2,0)*C565)
  )
  )
  )
)</f>
        <v>18683.47265625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(VLOOKUP(SUBSTITUTE(SUBSTITUTE(F$1,"standard",""),"|Float","")&amp;IF(OR($L565=TRUE,$A565=0,MOD($A565,ChapterTable!$S$20)&lt;&gt;0),"","보스")&amp;"인게임누적곱배수",ChapterTable!$S:$T,2,0)^D565
    +VLOOKUP(SUBSTITUTE(SUBSTITUTE(F$1,"standard",""),"|Float","")&amp;IF(OR($L565=TRUE,$A565=0,MOD($A565,ChapterTable!$S$20)&lt;&gt;0),"","보스")&amp;"인게임누적합배수",ChapterTable!$S:$T,2,0)*D565)
  )
  )
  )
)</f>
        <v>6973.8656616210938</v>
      </c>
      <c r="G565" t="s">
        <v>737</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43"/>
        <v>11</v>
      </c>
      <c r="Q565">
        <f t="shared" si="44"/>
        <v>11</v>
      </c>
      <c r="R565" t="b">
        <f t="shared" ca="1" si="42"/>
        <v>0</v>
      </c>
      <c r="T565" t="b">
        <f t="shared" ca="1" si="45"/>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H565">
        <v>1.5</v>
      </c>
      <c r="AI565">
        <f t="shared" si="46"/>
        <v>0.5</v>
      </c>
    </row>
    <row r="566" spans="1:35"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OFFSET(E566,-$B566+IF($L566,1,0),0)*IF($B566&gt;OFFSET($B566,1,0),ChapterTable!$S$17,1)*
    (VLOOKUP(SUBSTITUTE(SUBSTITUTE(E$1,"standard",""),"|Float","")&amp;IF(OR($L566=TRUE,$A566=0,MOD($A566,ChapterTable!$S$20)&lt;&gt;0),"","보스")&amp;"인게임누적곱배수",ChapterTable!$S:$T,2,0)^C566
    +VLOOKUP(SUBSTITUTE(SUBSTITUTE(E$1,"standard",""),"|Float","")&amp;IF(OR($L566=TRUE,$A566=0,MOD($A566,ChapterTable!$S$20)&lt;&gt;0),"","보스")&amp;"인게임누적합배수",ChapterTable!$S:$T,2,0)*C566)
  )
  )
  )
)</f>
        <v>21797.384765625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(VLOOKUP(SUBSTITUTE(SUBSTITUTE(F$1,"standard",""),"|Float","")&amp;IF(OR($L566=TRUE,$A566=0,MOD($A566,ChapterTable!$S$20)&lt;&gt;0),"","보스")&amp;"인게임누적곱배수",ChapterTable!$S:$T,2,0)^D566
    +VLOOKUP(SUBSTITUTE(SUBSTITUTE(F$1,"standard",""),"|Float","")&amp;IF(OR($L566=TRUE,$A566=0,MOD($A566,ChapterTable!$S$20)&lt;&gt;0),"","보스")&amp;"인게임누적합배수",ChapterTable!$S:$T,2,0)*D566)
  )
  )
  )
)</f>
        <v>6973.8656616210938</v>
      </c>
      <c r="G566" t="s">
        <v>737</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43"/>
        <v>2</v>
      </c>
      <c r="Q566">
        <f t="shared" si="44"/>
        <v>2</v>
      </c>
      <c r="R566" t="b">
        <f t="shared" ca="1" si="42"/>
        <v>0</v>
      </c>
      <c r="T566" t="b">
        <f t="shared" ca="1" si="45"/>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H566">
        <v>1.5</v>
      </c>
      <c r="AI566">
        <f t="shared" si="46"/>
        <v>0.5</v>
      </c>
    </row>
    <row r="567" spans="1:35"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OFFSET(E567,-$B567+IF($L567,1,0),0)*IF($B567&gt;OFFSET($B567,1,0),ChapterTable!$S$17,1)*
    (VLOOKUP(SUBSTITUTE(SUBSTITUTE(E$1,"standard",""),"|Float","")&amp;IF(OR($L567=TRUE,$A567=0,MOD($A567,ChapterTable!$S$20)&lt;&gt;0),"","보스")&amp;"인게임누적곱배수",ChapterTable!$S:$T,2,0)^C567
    +VLOOKUP(SUBSTITUTE(SUBSTITUTE(E$1,"standard",""),"|Float","")&amp;IF(OR($L567=TRUE,$A567=0,MOD($A567,ChapterTable!$S$20)&lt;&gt;0),"","보스")&amp;"인게임누적합배수",ChapterTable!$S:$T,2,0)*C567)
  )
  )
  )
)</f>
        <v>21797.384765625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(VLOOKUP(SUBSTITUTE(SUBSTITUTE(F$1,"standard",""),"|Float","")&amp;IF(OR($L567=TRUE,$A567=0,MOD($A567,ChapterTable!$S$20)&lt;&gt;0),"","보스")&amp;"인게임누적곱배수",ChapterTable!$S:$T,2,0)^D567
    +VLOOKUP(SUBSTITUTE(SUBSTITUTE(F$1,"standard",""),"|Float","")&amp;IF(OR($L567=TRUE,$A567=0,MOD($A567,ChapterTable!$S$20)&lt;&gt;0),"","보스")&amp;"인게임누적합배수",ChapterTable!$S:$T,2,0)*D567)
  )
  )
  )
)</f>
        <v>6973.8656616210938</v>
      </c>
      <c r="G567" t="s">
        <v>737</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43"/>
        <v>2</v>
      </c>
      <c r="Q567">
        <f t="shared" si="44"/>
        <v>2</v>
      </c>
      <c r="R567" t="b">
        <f t="shared" ca="1" si="42"/>
        <v>0</v>
      </c>
      <c r="T567" t="b">
        <f t="shared" ca="1" si="45"/>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H567">
        <v>1.5</v>
      </c>
      <c r="AI567">
        <f t="shared" si="46"/>
        <v>0.5</v>
      </c>
    </row>
    <row r="568" spans="1:35"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OFFSET(E568,-$B568+IF($L568,1,0),0)*IF($B568&gt;OFFSET($B568,1,0),ChapterTable!$S$17,1)*
    (VLOOKUP(SUBSTITUTE(SUBSTITUTE(E$1,"standard",""),"|Float","")&amp;IF(OR($L568=TRUE,$A568=0,MOD($A568,ChapterTable!$S$20)&lt;&gt;0),"","보스")&amp;"인게임누적곱배수",ChapterTable!$S:$T,2,0)^C568
    +VLOOKUP(SUBSTITUTE(SUBSTITUTE(E$1,"standard",""),"|Float","")&amp;IF(OR($L568=TRUE,$A568=0,MOD($A568,ChapterTable!$S$20)&lt;&gt;0),"","보스")&amp;"인게임누적합배수",ChapterTable!$S:$T,2,0)*C568)
  )
  )
  )
)</f>
        <v>21797.384765625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(VLOOKUP(SUBSTITUTE(SUBSTITUTE(F$1,"standard",""),"|Float","")&amp;IF(OR($L568=TRUE,$A568=0,MOD($A568,ChapterTable!$S$20)&lt;&gt;0),"","보스")&amp;"인게임누적곱배수",ChapterTable!$S:$T,2,0)^D568
    +VLOOKUP(SUBSTITUTE(SUBSTITUTE(F$1,"standard",""),"|Float","")&amp;IF(OR($L568=TRUE,$A568=0,MOD($A568,ChapterTable!$S$20)&lt;&gt;0),"","보스")&amp;"인게임누적합배수",ChapterTable!$S:$T,2,0)*D568)
  )
  )
  )
)</f>
        <v>6973.8656616210938</v>
      </c>
      <c r="G568" t="s">
        <v>737</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43"/>
        <v>2</v>
      </c>
      <c r="Q568">
        <f t="shared" si="44"/>
        <v>2</v>
      </c>
      <c r="R568" t="b">
        <f t="shared" ca="1" si="42"/>
        <v>0</v>
      </c>
      <c r="T568" t="b">
        <f t="shared" ca="1" si="45"/>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H568">
        <v>1.5</v>
      </c>
      <c r="AI568">
        <f t="shared" si="46"/>
        <v>0.5</v>
      </c>
    </row>
    <row r="569" spans="1:35"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OFFSET(E569,-$B569+IF($L569,1,0),0)*IF($B569&gt;OFFSET($B569,1,0),ChapterTable!$S$17,1)*
    (VLOOKUP(SUBSTITUTE(SUBSTITUTE(E$1,"standard",""),"|Float","")&amp;IF(OR($L569=TRUE,$A569=0,MOD($A569,ChapterTable!$S$20)&lt;&gt;0),"","보스")&amp;"인게임누적곱배수",ChapterTable!$S:$T,2,0)^C569
    +VLOOKUP(SUBSTITUTE(SUBSTITUTE(E$1,"standard",""),"|Float","")&amp;IF(OR($L569=TRUE,$A569=0,MOD($A569,ChapterTable!$S$20)&lt;&gt;0),"","보스")&amp;"인게임누적합배수",ChapterTable!$S:$T,2,0)*C569)
  )
  )
  )
)</f>
        <v>21797.384765625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(VLOOKUP(SUBSTITUTE(SUBSTITUTE(F$1,"standard",""),"|Float","")&amp;IF(OR($L569=TRUE,$A569=0,MOD($A569,ChapterTable!$S$20)&lt;&gt;0),"","보스")&amp;"인게임누적곱배수",ChapterTable!$S:$T,2,0)^D569
    +VLOOKUP(SUBSTITUTE(SUBSTITUTE(F$1,"standard",""),"|Float","")&amp;IF(OR($L569=TRUE,$A569=0,MOD($A569,ChapterTable!$S$20)&lt;&gt;0),"","보스")&amp;"인게임누적합배수",ChapterTable!$S:$T,2,0)*D569)
  )
  )
  )
)</f>
        <v>6973.8656616210938</v>
      </c>
      <c r="G569" t="s">
        <v>737</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43"/>
        <v>92</v>
      </c>
      <c r="Q569">
        <f t="shared" si="44"/>
        <v>92</v>
      </c>
      <c r="R569" t="b">
        <f t="shared" ca="1" si="42"/>
        <v>1</v>
      </c>
      <c r="T569" t="b">
        <f t="shared" ca="1" si="45"/>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H569">
        <v>1.5</v>
      </c>
      <c r="AI569">
        <f t="shared" si="46"/>
        <v>0.5</v>
      </c>
    </row>
    <row r="570" spans="1:35"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OFFSET(E570,-$B570+IF($L570,1,0),0)*IF($B570&gt;OFFSET($B570,1,0),ChapterTable!$S$17,1)*
    (VLOOKUP(SUBSTITUTE(SUBSTITUTE(E$1,"standard",""),"|Float","")&amp;IF(OR($L570=TRUE,$A570=0,MOD($A570,ChapterTable!$S$20)&lt;&gt;0),"","보스")&amp;"인게임누적곱배수",ChapterTable!$S:$T,2,0)^C570
    +VLOOKUP(SUBSTITUTE(SUBSTITUTE(E$1,"standard",""),"|Float","")&amp;IF(OR($L570=TRUE,$A570=0,MOD($A570,ChapterTable!$S$20)&lt;&gt;0),"","보스")&amp;"인게임누적합배수",ChapterTable!$S:$T,2,0)*C570)
  )
  )
  )
)</f>
        <v>21797.384765625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(VLOOKUP(SUBSTITUTE(SUBSTITUTE(F$1,"standard",""),"|Float","")&amp;IF(OR($L570=TRUE,$A570=0,MOD($A570,ChapterTable!$S$20)&lt;&gt;0),"","보스")&amp;"인게임누적곱배수",ChapterTable!$S:$T,2,0)^D570
    +VLOOKUP(SUBSTITUTE(SUBSTITUTE(F$1,"standard",""),"|Float","")&amp;IF(OR($L570=TRUE,$A570=0,MOD($A570,ChapterTable!$S$20)&lt;&gt;0),"","보스")&amp;"인게임누적합배수",ChapterTable!$S:$T,2,0)*D570)
  )
  )
  )
)</f>
        <v>6973.8656616210938</v>
      </c>
      <c r="G570" t="s">
        <v>737</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43"/>
        <v>21</v>
      </c>
      <c r="Q570">
        <f t="shared" si="44"/>
        <v>21</v>
      </c>
      <c r="R570" t="b">
        <f t="shared" ca="1" si="42"/>
        <v>0</v>
      </c>
      <c r="T570" t="b">
        <f t="shared" ca="1" si="45"/>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H570">
        <v>1.5</v>
      </c>
      <c r="AI570">
        <f t="shared" si="46"/>
        <v>0.5</v>
      </c>
    </row>
    <row r="571" spans="1:35"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OFFSET(E571,-$B571+IF($L571,1,0),0)*IF($B571&gt;OFFSET($B571,1,0),ChapterTable!$S$17,1)*
    (VLOOKUP(SUBSTITUTE(SUBSTITUTE(E$1,"standard",""),"|Float","")&amp;IF(OR($L571=TRUE,$A571=0,MOD($A571,ChapterTable!$S$20)&lt;&gt;0),"","보스")&amp;"인게임누적곱배수",ChapterTable!$S:$T,2,0)^C571
    +VLOOKUP(SUBSTITUTE(SUBSTITUTE(E$1,"standard",""),"|Float","")&amp;IF(OR($L571=TRUE,$A571=0,MOD($A571,ChapterTable!$S$20)&lt;&gt;0),"","보스")&amp;"인게임누적합배수",ChapterTable!$S:$T,2,0)*C571)
  )
  )
  )
)</f>
        <v>21797.384765625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(VLOOKUP(SUBSTITUTE(SUBSTITUTE(F$1,"standard",""),"|Float","")&amp;IF(OR($L571=TRUE,$A571=0,MOD($A571,ChapterTable!$S$20)&lt;&gt;0),"","보스")&amp;"인게임누적곱배수",ChapterTable!$S:$T,2,0)^D571
    +VLOOKUP(SUBSTITUTE(SUBSTITUTE(F$1,"standard",""),"|Float","")&amp;IF(OR($L571=TRUE,$A571=0,MOD($A571,ChapterTable!$S$20)&lt;&gt;0),"","보스")&amp;"인게임누적합배수",ChapterTable!$S:$T,2,0)*D571)
  )
  )
  )
)</f>
        <v>7460.4144287109366</v>
      </c>
      <c r="G571" t="s">
        <v>737</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43"/>
        <v>3</v>
      </c>
      <c r="Q571">
        <f t="shared" si="44"/>
        <v>3</v>
      </c>
      <c r="R571" t="b">
        <f t="shared" ca="1" si="42"/>
        <v>0</v>
      </c>
      <c r="T571" t="b">
        <f t="shared" ca="1" si="45"/>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H571">
        <v>1.5</v>
      </c>
      <c r="AI571">
        <f t="shared" si="46"/>
        <v>0.33333333333333331</v>
      </c>
    </row>
    <row r="572" spans="1:35"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OFFSET(E572,-$B572+IF($L572,1,0),0)*IF($B572&gt;OFFSET($B572,1,0),ChapterTable!$S$17,1)*
    (VLOOKUP(SUBSTITUTE(SUBSTITUTE(E$1,"standard",""),"|Float","")&amp;IF(OR($L572=TRUE,$A572=0,MOD($A572,ChapterTable!$S$20)&lt;&gt;0),"","보스")&amp;"인게임누적곱배수",ChapterTable!$S:$T,2,0)^C572
    +VLOOKUP(SUBSTITUTE(SUBSTITUTE(E$1,"standard",""),"|Float","")&amp;IF(OR($L572=TRUE,$A572=0,MOD($A572,ChapterTable!$S$20)&lt;&gt;0),"","보스")&amp;"인게임누적합배수",ChapterTable!$S:$T,2,0)*C572)
  )
  )
  )
)</f>
        <v>21797.384765625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(VLOOKUP(SUBSTITUTE(SUBSTITUTE(F$1,"standard",""),"|Float","")&amp;IF(OR($L572=TRUE,$A572=0,MOD($A572,ChapterTable!$S$20)&lt;&gt;0),"","보스")&amp;"인게임누적곱배수",ChapterTable!$S:$T,2,0)^D572
    +VLOOKUP(SUBSTITUTE(SUBSTITUTE(F$1,"standard",""),"|Float","")&amp;IF(OR($L572=TRUE,$A572=0,MOD($A572,ChapterTable!$S$20)&lt;&gt;0),"","보스")&amp;"인게임누적합배수",ChapterTable!$S:$T,2,0)*D572)
  )
  )
  )
)</f>
        <v>7460.4144287109366</v>
      </c>
      <c r="G572" t="s">
        <v>737</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43"/>
        <v>3</v>
      </c>
      <c r="Q572">
        <f t="shared" si="44"/>
        <v>3</v>
      </c>
      <c r="R572" t="b">
        <f t="shared" ca="1" si="42"/>
        <v>0</v>
      </c>
      <c r="T572" t="b">
        <f t="shared" ca="1" si="45"/>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H572">
        <v>1.5</v>
      </c>
      <c r="AI572">
        <f t="shared" si="46"/>
        <v>0.33333333333333331</v>
      </c>
    </row>
    <row r="573" spans="1:35"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OFFSET(E573,-$B573+IF($L573,1,0),0)*IF($B573&gt;OFFSET($B573,1,0),ChapterTable!$S$17,1)*
    (VLOOKUP(SUBSTITUTE(SUBSTITUTE(E$1,"standard",""),"|Float","")&amp;IF(OR($L573=TRUE,$A573=0,MOD($A573,ChapterTable!$S$20)&lt;&gt;0),"","보스")&amp;"인게임누적곱배수",ChapterTable!$S:$T,2,0)^C573
    +VLOOKUP(SUBSTITUTE(SUBSTITUTE(E$1,"standard",""),"|Float","")&amp;IF(OR($L573=TRUE,$A573=0,MOD($A573,ChapterTable!$S$20)&lt;&gt;0),"","보스")&amp;"인게임누적합배수",ChapterTable!$S:$T,2,0)*C573)
  )
  )
  )
)</f>
        <v>21797.384765625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(VLOOKUP(SUBSTITUTE(SUBSTITUTE(F$1,"standard",""),"|Float","")&amp;IF(OR($L573=TRUE,$A573=0,MOD($A573,ChapterTable!$S$20)&lt;&gt;0),"","보스")&amp;"인게임누적곱배수",ChapterTable!$S:$T,2,0)^D573
    +VLOOKUP(SUBSTITUTE(SUBSTITUTE(F$1,"standard",""),"|Float","")&amp;IF(OR($L573=TRUE,$A573=0,MOD($A573,ChapterTable!$S$20)&lt;&gt;0),"","보스")&amp;"인게임누적합배수",ChapterTable!$S:$T,2,0)*D573)
  )
  )
  )
)</f>
        <v>7460.4144287109366</v>
      </c>
      <c r="G573" t="s">
        <v>737</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43"/>
        <v>3</v>
      </c>
      <c r="Q573">
        <f t="shared" si="44"/>
        <v>3</v>
      </c>
      <c r="R573" t="b">
        <f t="shared" ca="1" si="42"/>
        <v>0</v>
      </c>
      <c r="T573" t="b">
        <f t="shared" ca="1" si="45"/>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H573">
        <v>1.5</v>
      </c>
      <c r="AI573">
        <f t="shared" si="46"/>
        <v>0.33333333333333331</v>
      </c>
    </row>
    <row r="574" spans="1:35"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OFFSET(E574,-$B574+IF($L574,1,0),0)*IF($B574&gt;OFFSET($B574,1,0),ChapterTable!$S$17,1)*
    (VLOOKUP(SUBSTITUTE(SUBSTITUTE(E$1,"standard",""),"|Float","")&amp;IF(OR($L574=TRUE,$A574=0,MOD($A574,ChapterTable!$S$20)&lt;&gt;0),"","보스")&amp;"인게임누적곱배수",ChapterTable!$S:$T,2,0)^C574
    +VLOOKUP(SUBSTITUTE(SUBSTITUTE(E$1,"standard",""),"|Float","")&amp;IF(OR($L574=TRUE,$A574=0,MOD($A574,ChapterTable!$S$20)&lt;&gt;0),"","보스")&amp;"인게임누적합배수",ChapterTable!$S:$T,2,0)*C574)
  )
  )
  )
)</f>
        <v>21797.384765625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(VLOOKUP(SUBSTITUTE(SUBSTITUTE(F$1,"standard",""),"|Float","")&amp;IF(OR($L574=TRUE,$A574=0,MOD($A574,ChapterTable!$S$20)&lt;&gt;0),"","보스")&amp;"인게임누적곱배수",ChapterTable!$S:$T,2,0)^D574
    +VLOOKUP(SUBSTITUTE(SUBSTITUTE(F$1,"standard",""),"|Float","")&amp;IF(OR($L574=TRUE,$A574=0,MOD($A574,ChapterTable!$S$20)&lt;&gt;0),"","보스")&amp;"인게임누적합배수",ChapterTable!$S:$T,2,0)*D574)
  )
  )
  )
)</f>
        <v>7460.4144287109366</v>
      </c>
      <c r="G574" t="s">
        <v>737</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43"/>
        <v>3</v>
      </c>
      <c r="Q574">
        <f t="shared" si="44"/>
        <v>3</v>
      </c>
      <c r="R574" t="b">
        <f t="shared" ca="1" si="42"/>
        <v>0</v>
      </c>
      <c r="T574" t="b">
        <f t="shared" ca="1" si="45"/>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H574">
        <v>1.5</v>
      </c>
      <c r="AI574">
        <f t="shared" si="46"/>
        <v>0.33333333333333331</v>
      </c>
    </row>
    <row r="575" spans="1:35"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OFFSET(E575,-$B575+IF($L575,1,0),0)*IF($B575&gt;OFFSET($B575,1,0),ChapterTable!$S$17,1)*
    (VLOOKUP(SUBSTITUTE(SUBSTITUTE(E$1,"standard",""),"|Float","")&amp;IF(OR($L575=TRUE,$A575=0,MOD($A575,ChapterTable!$S$20)&lt;&gt;0),"","보스")&amp;"인게임누적곱배수",ChapterTable!$S:$T,2,0)^C575
    +VLOOKUP(SUBSTITUTE(SUBSTITUTE(E$1,"standard",""),"|Float","")&amp;IF(OR($L575=TRUE,$A575=0,MOD($A575,ChapterTable!$S$20)&lt;&gt;0),"","보스")&amp;"인게임누적합배수",ChapterTable!$S:$T,2,0)*C575)
  )
  )
  )
)</f>
        <v>21797.384765625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(VLOOKUP(SUBSTITUTE(SUBSTITUTE(F$1,"standard",""),"|Float","")&amp;IF(OR($L575=TRUE,$A575=0,MOD($A575,ChapterTable!$S$20)&lt;&gt;0),"","보스")&amp;"인게임누적곱배수",ChapterTable!$S:$T,2,0)^D575
    +VLOOKUP(SUBSTITUTE(SUBSTITUTE(F$1,"standard",""),"|Float","")&amp;IF(OR($L575=TRUE,$A575=0,MOD($A575,ChapterTable!$S$20)&lt;&gt;0),"","보스")&amp;"인게임누적합배수",ChapterTable!$S:$T,2,0)*D575)
  )
  )
  )
)</f>
        <v>7460.4144287109366</v>
      </c>
      <c r="G575" t="s">
        <v>737</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43"/>
        <v>11</v>
      </c>
      <c r="Q575">
        <f t="shared" si="44"/>
        <v>11</v>
      </c>
      <c r="R575" t="b">
        <f t="shared" ca="1" si="42"/>
        <v>0</v>
      </c>
      <c r="T575" t="b">
        <f t="shared" ca="1" si="45"/>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H575">
        <v>1.5</v>
      </c>
      <c r="AI575">
        <f t="shared" si="46"/>
        <v>0.33333333333333331</v>
      </c>
    </row>
    <row r="576" spans="1:35"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OFFSET(E576,-$B576+IF($L576,1,0),0)*IF($B576&gt;OFFSET($B576,1,0),ChapterTable!$S$17,1)*
    (VLOOKUP(SUBSTITUTE(SUBSTITUTE(E$1,"standard",""),"|Float","")&amp;IF(OR($L576=TRUE,$A576=0,MOD($A576,ChapterTable!$S$20)&lt;&gt;0),"","보스")&amp;"인게임누적곱배수",ChapterTable!$S:$T,2,0)^C576
    +VLOOKUP(SUBSTITUTE(SUBSTITUTE(E$1,"standard",""),"|Float","")&amp;IF(OR($L576=TRUE,$A576=0,MOD($A576,ChapterTable!$S$20)&lt;&gt;0),"","보스")&amp;"인게임누적합배수",ChapterTable!$S:$T,2,0)*C576)
  )
  )
  )
)</f>
        <v>24911.296875</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(VLOOKUP(SUBSTITUTE(SUBSTITUTE(F$1,"standard",""),"|Float","")&amp;IF(OR($L576=TRUE,$A576=0,MOD($A576,ChapterTable!$S$20)&lt;&gt;0),"","보스")&amp;"인게임누적곱배수",ChapterTable!$S:$T,2,0)^D576
    +VLOOKUP(SUBSTITUTE(SUBSTITUTE(F$1,"standard",""),"|Float","")&amp;IF(OR($L576=TRUE,$A576=0,MOD($A576,ChapterTable!$S$20)&lt;&gt;0),"","보스")&amp;"인게임누적합배수",ChapterTable!$S:$T,2,0)*D576)
  )
  )
  )
)</f>
        <v>7460.4144287109366</v>
      </c>
      <c r="G576" t="s">
        <v>737</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43"/>
        <v>3</v>
      </c>
      <c r="Q576">
        <f t="shared" si="44"/>
        <v>3</v>
      </c>
      <c r="R576" t="b">
        <f t="shared" ca="1" si="42"/>
        <v>0</v>
      </c>
      <c r="T576" t="b">
        <f t="shared" ca="1" si="45"/>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H576">
        <v>1.5</v>
      </c>
      <c r="AI576">
        <f t="shared" si="46"/>
        <v>0.33333333333333331</v>
      </c>
    </row>
    <row r="577" spans="1:35"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OFFSET(E577,-$B577+IF($L577,1,0),0)*IF($B577&gt;OFFSET($B577,1,0),ChapterTable!$S$17,1)*
    (VLOOKUP(SUBSTITUTE(SUBSTITUTE(E$1,"standard",""),"|Float","")&amp;IF(OR($L577=TRUE,$A577=0,MOD($A577,ChapterTable!$S$20)&lt;&gt;0),"","보스")&amp;"인게임누적곱배수",ChapterTable!$S:$T,2,0)^C577
    +VLOOKUP(SUBSTITUTE(SUBSTITUTE(E$1,"standard",""),"|Float","")&amp;IF(OR($L577=TRUE,$A577=0,MOD($A577,ChapterTable!$S$20)&lt;&gt;0),"","보스")&amp;"인게임누적합배수",ChapterTable!$S:$T,2,0)*C577)
  )
  )
  )
)</f>
        <v>24911.296875</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(VLOOKUP(SUBSTITUTE(SUBSTITUTE(F$1,"standard",""),"|Float","")&amp;IF(OR($L577=TRUE,$A577=0,MOD($A577,ChapterTable!$S$20)&lt;&gt;0),"","보스")&amp;"인게임누적곱배수",ChapterTable!$S:$T,2,0)^D577
    +VLOOKUP(SUBSTITUTE(SUBSTITUTE(F$1,"standard",""),"|Float","")&amp;IF(OR($L577=TRUE,$A577=0,MOD($A577,ChapterTable!$S$20)&lt;&gt;0),"","보스")&amp;"인게임누적합배수",ChapterTable!$S:$T,2,0)*D577)
  )
  )
  )
)</f>
        <v>7460.4144287109366</v>
      </c>
      <c r="G577" t="s">
        <v>737</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43"/>
        <v>3</v>
      </c>
      <c r="Q577">
        <f t="shared" si="44"/>
        <v>3</v>
      </c>
      <c r="R577" t="b">
        <f t="shared" ca="1" si="42"/>
        <v>0</v>
      </c>
      <c r="T577" t="b">
        <f t="shared" ca="1" si="45"/>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H577">
        <v>1.5</v>
      </c>
      <c r="AI577">
        <f t="shared" si="46"/>
        <v>0.33333333333333331</v>
      </c>
    </row>
    <row r="578" spans="1:35"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OFFSET(E578,-$B578+IF($L578,1,0),0)*IF($B578&gt;OFFSET($B578,1,0),ChapterTable!$S$17,1)*
    (VLOOKUP(SUBSTITUTE(SUBSTITUTE(E$1,"standard",""),"|Float","")&amp;IF(OR($L578=TRUE,$A578=0,MOD($A578,ChapterTable!$S$20)&lt;&gt;0),"","보스")&amp;"인게임누적곱배수",ChapterTable!$S:$T,2,0)^C578
    +VLOOKUP(SUBSTITUTE(SUBSTITUTE(E$1,"standard",""),"|Float","")&amp;IF(OR($L578=TRUE,$A578=0,MOD($A578,ChapterTable!$S$20)&lt;&gt;0),"","보스")&amp;"인게임누적합배수",ChapterTable!$S:$T,2,0)*C578)
  )
  )
  )
)</f>
        <v>24911.296875</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(VLOOKUP(SUBSTITUTE(SUBSTITUTE(F$1,"standard",""),"|Float","")&amp;IF(OR($L578=TRUE,$A578=0,MOD($A578,ChapterTable!$S$20)&lt;&gt;0),"","보스")&amp;"인게임누적곱배수",ChapterTable!$S:$T,2,0)^D578
    +VLOOKUP(SUBSTITUTE(SUBSTITUTE(F$1,"standard",""),"|Float","")&amp;IF(OR($L578=TRUE,$A578=0,MOD($A578,ChapterTable!$S$20)&lt;&gt;0),"","보스")&amp;"인게임누적합배수",ChapterTable!$S:$T,2,0)*D578)
  )
  )
  )
)</f>
        <v>7460.4144287109366</v>
      </c>
      <c r="G578" t="s">
        <v>737</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43"/>
        <v>3</v>
      </c>
      <c r="Q578">
        <f t="shared" si="44"/>
        <v>3</v>
      </c>
      <c r="R578" t="b">
        <f t="shared" ref="R578:R641" ca="1" si="47">IF(OR(B578=0,OFFSET(B578,1,0)=0),FALSE,
IF(AND(L578,B578&lt;OFFSET(B578,1,0)),TRUE,
IF(OFFSET(O578,1,0)=21,TRUE,FALSE)))</f>
        <v>0</v>
      </c>
      <c r="T578" t="b">
        <f t="shared" ca="1" si="45"/>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H578">
        <v>1.5</v>
      </c>
      <c r="AI578">
        <f t="shared" si="46"/>
        <v>0.33333333333333331</v>
      </c>
    </row>
    <row r="579" spans="1:35"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OFFSET(E579,-$B579+IF($L579,1,0),0)*IF($B579&gt;OFFSET($B579,1,0),ChapterTable!$S$17,1)*
    (VLOOKUP(SUBSTITUTE(SUBSTITUTE(E$1,"standard",""),"|Float","")&amp;IF(OR($L579=TRUE,$A579=0,MOD($A579,ChapterTable!$S$20)&lt;&gt;0),"","보스")&amp;"인게임누적곱배수",ChapterTable!$S:$T,2,0)^C579
    +VLOOKUP(SUBSTITUTE(SUBSTITUTE(E$1,"standard",""),"|Float","")&amp;IF(OR($L579=TRUE,$A579=0,MOD($A579,ChapterTable!$S$20)&lt;&gt;0),"","보스")&amp;"인게임누적합배수",ChapterTable!$S:$T,2,0)*C579)
  )
  )
  )
)</f>
        <v>24911.296875</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(VLOOKUP(SUBSTITUTE(SUBSTITUTE(F$1,"standard",""),"|Float","")&amp;IF(OR($L579=TRUE,$A579=0,MOD($A579,ChapterTable!$S$20)&lt;&gt;0),"","보스")&amp;"인게임누적곱배수",ChapterTable!$S:$T,2,0)^D579
    +VLOOKUP(SUBSTITUTE(SUBSTITUTE(F$1,"standard",""),"|Float","")&amp;IF(OR($L579=TRUE,$A579=0,MOD($A579,ChapterTable!$S$20)&lt;&gt;0),"","보스")&amp;"인게임누적합배수",ChapterTable!$S:$T,2,0)*D579)
  )
  )
  )
)</f>
        <v>7460.4144287109366</v>
      </c>
      <c r="G579" t="s">
        <v>737</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48">IF(B579=0,0,
  IF(AND(L579=FALSE,A579&lt;&gt;0,MOD(A579,7)=0),21,
  IF(MOD(B579,10)=0,21,
  IF(MOD(B579,10)=5,11,
  IF(MOD(B579,10)=9,INT(B579/10)+91,
  INT(B579/10+1))))))</f>
        <v>93</v>
      </c>
      <c r="Q579">
        <f t="shared" ref="Q579:Q642" si="49">IF(ISBLANK(P579),O579,P579)</f>
        <v>93</v>
      </c>
      <c r="R579" t="b">
        <f t="shared" ca="1" si="47"/>
        <v>1</v>
      </c>
      <c r="T579" t="b">
        <f t="shared" ref="T579:T642" ca="1" si="50">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H579">
        <v>1.5</v>
      </c>
      <c r="AI579">
        <f t="shared" si="46"/>
        <v>0.33333333333333331</v>
      </c>
    </row>
    <row r="580" spans="1:35"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OFFSET(E580,-$B580+IF($L580,1,0),0)*IF($B580&gt;OFFSET($B580,1,0),ChapterTable!$S$17,1)*
    (VLOOKUP(SUBSTITUTE(SUBSTITUTE(E$1,"standard",""),"|Float","")&amp;IF(OR($L580=TRUE,$A580=0,MOD($A580,ChapterTable!$S$20)&lt;&gt;0),"","보스")&amp;"인게임누적곱배수",ChapterTable!$S:$T,2,0)^C580
    +VLOOKUP(SUBSTITUTE(SUBSTITUTE(E$1,"standard",""),"|Float","")&amp;IF(OR($L580=TRUE,$A580=0,MOD($A580,ChapterTable!$S$20)&lt;&gt;0),"","보스")&amp;"인게임누적합배수",ChapterTable!$S:$T,2,0)*C580)
  )
  )
  )
)</f>
        <v>24911.296875</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(VLOOKUP(SUBSTITUTE(SUBSTITUTE(F$1,"standard",""),"|Float","")&amp;IF(OR($L580=TRUE,$A580=0,MOD($A580,ChapterTable!$S$20)&lt;&gt;0),"","보스")&amp;"인게임누적곱배수",ChapterTable!$S:$T,2,0)^D580
    +VLOOKUP(SUBSTITUTE(SUBSTITUTE(F$1,"standard",""),"|Float","")&amp;IF(OR($L580=TRUE,$A580=0,MOD($A580,ChapterTable!$S$20)&lt;&gt;0),"","보스")&amp;"인게임누적합배수",ChapterTable!$S:$T,2,0)*D580)
  )
  )
  )
)</f>
        <v>7460.4144287109366</v>
      </c>
      <c r="G580" t="s">
        <v>737</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48"/>
        <v>21</v>
      </c>
      <c r="Q580">
        <f t="shared" si="49"/>
        <v>21</v>
      </c>
      <c r="R580" t="b">
        <f t="shared" ca="1" si="47"/>
        <v>0</v>
      </c>
      <c r="T580" t="b">
        <f t="shared" ca="1" si="50"/>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H580">
        <v>1.5</v>
      </c>
      <c r="AI580">
        <f t="shared" ref="AI580:AI643" si="51">IF(B580=0,0,1/(INT((B580-1)/10)+1))</f>
        <v>0.33333333333333331</v>
      </c>
    </row>
    <row r="581" spans="1:35"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OFFSET(E581,-$B581+IF($L581,1,0),0)*IF($B581&gt;OFFSET($B581,1,0),ChapterTable!$S$17,1)*
    (VLOOKUP(SUBSTITUTE(SUBSTITUTE(E$1,"standard",""),"|Float","")&amp;IF(OR($L581=TRUE,$A581=0,MOD($A581,ChapterTable!$S$20)&lt;&gt;0),"","보스")&amp;"인게임누적곱배수",ChapterTable!$S:$T,2,0)^C581
    +VLOOKUP(SUBSTITUTE(SUBSTITUTE(E$1,"standard",""),"|Float","")&amp;IF(OR($L581=TRUE,$A581=0,MOD($A581,ChapterTable!$S$20)&lt;&gt;0),"","보스")&amp;"인게임누적합배수",ChapterTable!$S:$T,2,0)*C581)
  )
  )
  )
)</f>
        <v>24911.296875</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(VLOOKUP(SUBSTITUTE(SUBSTITUTE(F$1,"standard",""),"|Float","")&amp;IF(OR($L581=TRUE,$A581=0,MOD($A581,ChapterTable!$S$20)&lt;&gt;0),"","보스")&amp;"인게임누적곱배수",ChapterTable!$S:$T,2,0)^D581
    +VLOOKUP(SUBSTITUTE(SUBSTITUTE(F$1,"standard",""),"|Float","")&amp;IF(OR($L581=TRUE,$A581=0,MOD($A581,ChapterTable!$S$20)&lt;&gt;0),"","보스")&amp;"인게임누적합배수",ChapterTable!$S:$T,2,0)*D581)
  )
  )
  )
)</f>
        <v>7946.9631958007822</v>
      </c>
      <c r="G581" t="s">
        <v>737</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48"/>
        <v>4</v>
      </c>
      <c r="Q581">
        <f t="shared" si="49"/>
        <v>4</v>
      </c>
      <c r="R581" t="b">
        <f t="shared" ca="1" si="47"/>
        <v>0</v>
      </c>
      <c r="T581" t="b">
        <f t="shared" ca="1" si="50"/>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H581">
        <v>1.5</v>
      </c>
      <c r="AI581">
        <f t="shared" si="51"/>
        <v>0.25</v>
      </c>
    </row>
    <row r="582" spans="1:35"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OFFSET(E582,-$B582+IF($L582,1,0),0)*IF($B582&gt;OFFSET($B582,1,0),ChapterTable!$S$17,1)*
    (VLOOKUP(SUBSTITUTE(SUBSTITUTE(E$1,"standard",""),"|Float","")&amp;IF(OR($L582=TRUE,$A582=0,MOD($A582,ChapterTable!$S$20)&lt;&gt;0),"","보스")&amp;"인게임누적곱배수",ChapterTable!$S:$T,2,0)^C582
    +VLOOKUP(SUBSTITUTE(SUBSTITUTE(E$1,"standard",""),"|Float","")&amp;IF(OR($L582=TRUE,$A582=0,MOD($A582,ChapterTable!$S$20)&lt;&gt;0),"","보스")&amp;"인게임누적합배수",ChapterTable!$S:$T,2,0)*C582)
  )
  )
  )
)</f>
        <v>24911.296875</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(VLOOKUP(SUBSTITUTE(SUBSTITUTE(F$1,"standard",""),"|Float","")&amp;IF(OR($L582=TRUE,$A582=0,MOD($A582,ChapterTable!$S$20)&lt;&gt;0),"","보스")&amp;"인게임누적곱배수",ChapterTable!$S:$T,2,0)^D582
    +VLOOKUP(SUBSTITUTE(SUBSTITUTE(F$1,"standard",""),"|Float","")&amp;IF(OR($L582=TRUE,$A582=0,MOD($A582,ChapterTable!$S$20)&lt;&gt;0),"","보스")&amp;"인게임누적합배수",ChapterTable!$S:$T,2,0)*D582)
  )
  )
  )
)</f>
        <v>7946.9631958007822</v>
      </c>
      <c r="G582" t="s">
        <v>737</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48"/>
        <v>4</v>
      </c>
      <c r="Q582">
        <f t="shared" si="49"/>
        <v>4</v>
      </c>
      <c r="R582" t="b">
        <f t="shared" ca="1" si="47"/>
        <v>0</v>
      </c>
      <c r="T582" t="b">
        <f t="shared" ca="1" si="50"/>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H582">
        <v>1.5</v>
      </c>
      <c r="AI582">
        <f t="shared" si="51"/>
        <v>0.25</v>
      </c>
    </row>
    <row r="583" spans="1:35"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OFFSET(E583,-$B583+IF($L583,1,0),0)*IF($B583&gt;OFFSET($B583,1,0),ChapterTable!$S$17,1)*
    (VLOOKUP(SUBSTITUTE(SUBSTITUTE(E$1,"standard",""),"|Float","")&amp;IF(OR($L583=TRUE,$A583=0,MOD($A583,ChapterTable!$S$20)&lt;&gt;0),"","보스")&amp;"인게임누적곱배수",ChapterTable!$S:$T,2,0)^C583
    +VLOOKUP(SUBSTITUTE(SUBSTITUTE(E$1,"standard",""),"|Float","")&amp;IF(OR($L583=TRUE,$A583=0,MOD($A583,ChapterTable!$S$20)&lt;&gt;0),"","보스")&amp;"인게임누적합배수",ChapterTable!$S:$T,2,0)*C583)
  )
  )
  )
)</f>
        <v>24911.296875</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(VLOOKUP(SUBSTITUTE(SUBSTITUTE(F$1,"standard",""),"|Float","")&amp;IF(OR($L583=TRUE,$A583=0,MOD($A583,ChapterTable!$S$20)&lt;&gt;0),"","보스")&amp;"인게임누적곱배수",ChapterTable!$S:$T,2,0)^D583
    +VLOOKUP(SUBSTITUTE(SUBSTITUTE(F$1,"standard",""),"|Float","")&amp;IF(OR($L583=TRUE,$A583=0,MOD($A583,ChapterTable!$S$20)&lt;&gt;0),"","보스")&amp;"인게임누적합배수",ChapterTable!$S:$T,2,0)*D583)
  )
  )
  )
)</f>
        <v>7946.9631958007822</v>
      </c>
      <c r="G583" t="s">
        <v>737</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48"/>
        <v>4</v>
      </c>
      <c r="Q583">
        <f t="shared" si="49"/>
        <v>4</v>
      </c>
      <c r="R583" t="b">
        <f t="shared" ca="1" si="47"/>
        <v>0</v>
      </c>
      <c r="T583" t="b">
        <f t="shared" ca="1" si="50"/>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H583">
        <v>1.5</v>
      </c>
      <c r="AI583">
        <f t="shared" si="51"/>
        <v>0.25</v>
      </c>
    </row>
    <row r="584" spans="1:35"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OFFSET(E584,-$B584+IF($L584,1,0),0)*IF($B584&gt;OFFSET($B584,1,0),ChapterTable!$S$17,1)*
    (VLOOKUP(SUBSTITUTE(SUBSTITUTE(E$1,"standard",""),"|Float","")&amp;IF(OR($L584=TRUE,$A584=0,MOD($A584,ChapterTable!$S$20)&lt;&gt;0),"","보스")&amp;"인게임누적곱배수",ChapterTable!$S:$T,2,0)^C584
    +VLOOKUP(SUBSTITUTE(SUBSTITUTE(E$1,"standard",""),"|Float","")&amp;IF(OR($L584=TRUE,$A584=0,MOD($A584,ChapterTable!$S$20)&lt;&gt;0),"","보스")&amp;"인게임누적합배수",ChapterTable!$S:$T,2,0)*C584)
  )
  )
  )
)</f>
        <v>24911.296875</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(VLOOKUP(SUBSTITUTE(SUBSTITUTE(F$1,"standard",""),"|Float","")&amp;IF(OR($L584=TRUE,$A584=0,MOD($A584,ChapterTable!$S$20)&lt;&gt;0),"","보스")&amp;"인게임누적곱배수",ChapterTable!$S:$T,2,0)^D584
    +VLOOKUP(SUBSTITUTE(SUBSTITUTE(F$1,"standard",""),"|Float","")&amp;IF(OR($L584=TRUE,$A584=0,MOD($A584,ChapterTable!$S$20)&lt;&gt;0),"","보스")&amp;"인게임누적합배수",ChapterTable!$S:$T,2,0)*D584)
  )
  )
  )
)</f>
        <v>7946.9631958007822</v>
      </c>
      <c r="G584" t="s">
        <v>737</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48"/>
        <v>4</v>
      </c>
      <c r="Q584">
        <f t="shared" si="49"/>
        <v>4</v>
      </c>
      <c r="R584" t="b">
        <f t="shared" ca="1" si="47"/>
        <v>0</v>
      </c>
      <c r="T584" t="b">
        <f t="shared" ca="1" si="50"/>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H584">
        <v>1.5</v>
      </c>
      <c r="AI584">
        <f t="shared" si="51"/>
        <v>0.25</v>
      </c>
    </row>
    <row r="585" spans="1:35"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OFFSET(E585,-$B585+IF($L585,1,0),0)*IF($B585&gt;OFFSET($B585,1,0),ChapterTable!$S$17,1)*
    (VLOOKUP(SUBSTITUTE(SUBSTITUTE(E$1,"standard",""),"|Float","")&amp;IF(OR($L585=TRUE,$A585=0,MOD($A585,ChapterTable!$S$20)&lt;&gt;0),"","보스")&amp;"인게임누적곱배수",ChapterTable!$S:$T,2,0)^C585
    +VLOOKUP(SUBSTITUTE(SUBSTITUTE(E$1,"standard",""),"|Float","")&amp;IF(OR($L585=TRUE,$A585=0,MOD($A585,ChapterTable!$S$20)&lt;&gt;0),"","보스")&amp;"인게임누적합배수",ChapterTable!$S:$T,2,0)*C585)
  )
  )
  )
)</f>
        <v>24911.296875</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(VLOOKUP(SUBSTITUTE(SUBSTITUTE(F$1,"standard",""),"|Float","")&amp;IF(OR($L585=TRUE,$A585=0,MOD($A585,ChapterTable!$S$20)&lt;&gt;0),"","보스")&amp;"인게임누적곱배수",ChapterTable!$S:$T,2,0)^D585
    +VLOOKUP(SUBSTITUTE(SUBSTITUTE(F$1,"standard",""),"|Float","")&amp;IF(OR($L585=TRUE,$A585=0,MOD($A585,ChapterTable!$S$20)&lt;&gt;0),"","보스")&amp;"인게임누적합배수",ChapterTable!$S:$T,2,0)*D585)
  )
  )
  )
)</f>
        <v>7946.9631958007822</v>
      </c>
      <c r="G585" t="s">
        <v>737</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48"/>
        <v>11</v>
      </c>
      <c r="Q585">
        <f t="shared" si="49"/>
        <v>11</v>
      </c>
      <c r="R585" t="b">
        <f t="shared" ca="1" si="47"/>
        <v>0</v>
      </c>
      <c r="T585" t="b">
        <f t="shared" ca="1" si="50"/>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H585">
        <v>1.5</v>
      </c>
      <c r="AI585">
        <f t="shared" si="51"/>
        <v>0.25</v>
      </c>
    </row>
    <row r="586" spans="1:35"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OFFSET(E586,-$B586+IF($L586,1,0),0)*IF($B586&gt;OFFSET($B586,1,0),ChapterTable!$S$17,1)*
    (VLOOKUP(SUBSTITUTE(SUBSTITUTE(E$1,"standard",""),"|Float","")&amp;IF(OR($L586=TRUE,$A586=0,MOD($A586,ChapterTable!$S$20)&lt;&gt;0),"","보스")&amp;"인게임누적곱배수",ChapterTable!$S:$T,2,0)^C586
    +VLOOKUP(SUBSTITUTE(SUBSTITUTE(E$1,"standard",""),"|Float","")&amp;IF(OR($L586=TRUE,$A586=0,MOD($A586,ChapterTable!$S$20)&lt;&gt;0),"","보스")&amp;"인게임누적합배수",ChapterTable!$S:$T,2,0)*C586)
  )
  )
  )
)</f>
        <v>28025.208984375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(VLOOKUP(SUBSTITUTE(SUBSTITUTE(F$1,"standard",""),"|Float","")&amp;IF(OR($L586=TRUE,$A586=0,MOD($A586,ChapterTable!$S$20)&lt;&gt;0),"","보스")&amp;"인게임누적곱배수",ChapterTable!$S:$T,2,0)^D586
    +VLOOKUP(SUBSTITUTE(SUBSTITUTE(F$1,"standard",""),"|Float","")&amp;IF(OR($L586=TRUE,$A586=0,MOD($A586,ChapterTable!$S$20)&lt;&gt;0),"","보스")&amp;"인게임누적합배수",ChapterTable!$S:$T,2,0)*D586)
  )
  )
  )
)</f>
        <v>7946.9631958007822</v>
      </c>
      <c r="G586" t="s">
        <v>737</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48"/>
        <v>4</v>
      </c>
      <c r="Q586">
        <f t="shared" si="49"/>
        <v>4</v>
      </c>
      <c r="R586" t="b">
        <f t="shared" ca="1" si="47"/>
        <v>0</v>
      </c>
      <c r="T586" t="b">
        <f t="shared" ca="1" si="50"/>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H586">
        <v>1.5</v>
      </c>
      <c r="AI586">
        <f t="shared" si="51"/>
        <v>0.25</v>
      </c>
    </row>
    <row r="587" spans="1:35"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OFFSET(E587,-$B587+IF($L587,1,0),0)*IF($B587&gt;OFFSET($B587,1,0),ChapterTable!$S$17,1)*
    (VLOOKUP(SUBSTITUTE(SUBSTITUTE(E$1,"standard",""),"|Float","")&amp;IF(OR($L587=TRUE,$A587=0,MOD($A587,ChapterTable!$S$20)&lt;&gt;0),"","보스")&amp;"인게임누적곱배수",ChapterTable!$S:$T,2,0)^C587
    +VLOOKUP(SUBSTITUTE(SUBSTITUTE(E$1,"standard",""),"|Float","")&amp;IF(OR($L587=TRUE,$A587=0,MOD($A587,ChapterTable!$S$20)&lt;&gt;0),"","보스")&amp;"인게임누적합배수",ChapterTable!$S:$T,2,0)*C587)
  )
  )
  )
)</f>
        <v>28025.208984375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(VLOOKUP(SUBSTITUTE(SUBSTITUTE(F$1,"standard",""),"|Float","")&amp;IF(OR($L587=TRUE,$A587=0,MOD($A587,ChapterTable!$S$20)&lt;&gt;0),"","보스")&amp;"인게임누적곱배수",ChapterTable!$S:$T,2,0)^D587
    +VLOOKUP(SUBSTITUTE(SUBSTITUTE(F$1,"standard",""),"|Float","")&amp;IF(OR($L587=TRUE,$A587=0,MOD($A587,ChapterTable!$S$20)&lt;&gt;0),"","보스")&amp;"인게임누적합배수",ChapterTable!$S:$T,2,0)*D587)
  )
  )
  )
)</f>
        <v>7946.9631958007822</v>
      </c>
      <c r="G587" t="s">
        <v>737</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48"/>
        <v>4</v>
      </c>
      <c r="Q587">
        <f t="shared" si="49"/>
        <v>4</v>
      </c>
      <c r="R587" t="b">
        <f t="shared" ca="1" si="47"/>
        <v>0</v>
      </c>
      <c r="T587" t="b">
        <f t="shared" ca="1" si="50"/>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H587">
        <v>1.5</v>
      </c>
      <c r="AI587">
        <f t="shared" si="51"/>
        <v>0.25</v>
      </c>
    </row>
    <row r="588" spans="1:35"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OFFSET(E588,-$B588+IF($L588,1,0),0)*IF($B588&gt;OFFSET($B588,1,0),ChapterTable!$S$17,1)*
    (VLOOKUP(SUBSTITUTE(SUBSTITUTE(E$1,"standard",""),"|Float","")&amp;IF(OR($L588=TRUE,$A588=0,MOD($A588,ChapterTable!$S$20)&lt;&gt;0),"","보스")&amp;"인게임누적곱배수",ChapterTable!$S:$T,2,0)^C588
    +VLOOKUP(SUBSTITUTE(SUBSTITUTE(E$1,"standard",""),"|Float","")&amp;IF(OR($L588=TRUE,$A588=0,MOD($A588,ChapterTable!$S$20)&lt;&gt;0),"","보스")&amp;"인게임누적합배수",ChapterTable!$S:$T,2,0)*C588)
  )
  )
  )
)</f>
        <v>28025.208984375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(VLOOKUP(SUBSTITUTE(SUBSTITUTE(F$1,"standard",""),"|Float","")&amp;IF(OR($L588=TRUE,$A588=0,MOD($A588,ChapterTable!$S$20)&lt;&gt;0),"","보스")&amp;"인게임누적곱배수",ChapterTable!$S:$T,2,0)^D588
    +VLOOKUP(SUBSTITUTE(SUBSTITUTE(F$1,"standard",""),"|Float","")&amp;IF(OR($L588=TRUE,$A588=0,MOD($A588,ChapterTable!$S$20)&lt;&gt;0),"","보스")&amp;"인게임누적합배수",ChapterTable!$S:$T,2,0)*D588)
  )
  )
  )
)</f>
        <v>7946.9631958007822</v>
      </c>
      <c r="G588" t="s">
        <v>737</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48"/>
        <v>4</v>
      </c>
      <c r="Q588">
        <f t="shared" si="49"/>
        <v>4</v>
      </c>
      <c r="R588" t="b">
        <f t="shared" ca="1" si="47"/>
        <v>0</v>
      </c>
      <c r="T588" t="b">
        <f t="shared" ca="1" si="50"/>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H588">
        <v>1.5</v>
      </c>
      <c r="AI588">
        <f t="shared" si="51"/>
        <v>0.25</v>
      </c>
    </row>
    <row r="589" spans="1:35"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OFFSET(E589,-$B589+IF($L589,1,0),0)*IF($B589&gt;OFFSET($B589,1,0),ChapterTable!$S$17,1)*
    (VLOOKUP(SUBSTITUTE(SUBSTITUTE(E$1,"standard",""),"|Float","")&amp;IF(OR($L589=TRUE,$A589=0,MOD($A589,ChapterTable!$S$20)&lt;&gt;0),"","보스")&amp;"인게임누적곱배수",ChapterTable!$S:$T,2,0)^C589
    +VLOOKUP(SUBSTITUTE(SUBSTITUTE(E$1,"standard",""),"|Float","")&amp;IF(OR($L589=TRUE,$A589=0,MOD($A589,ChapterTable!$S$20)&lt;&gt;0),"","보스")&amp;"인게임누적합배수",ChapterTable!$S:$T,2,0)*C589)
  )
  )
  )
)</f>
        <v>28025.208984375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(VLOOKUP(SUBSTITUTE(SUBSTITUTE(F$1,"standard",""),"|Float","")&amp;IF(OR($L589=TRUE,$A589=0,MOD($A589,ChapterTable!$S$20)&lt;&gt;0),"","보스")&amp;"인게임누적곱배수",ChapterTable!$S:$T,2,0)^D589
    +VLOOKUP(SUBSTITUTE(SUBSTITUTE(F$1,"standard",""),"|Float","")&amp;IF(OR($L589=TRUE,$A589=0,MOD($A589,ChapterTable!$S$20)&lt;&gt;0),"","보스")&amp;"인게임누적합배수",ChapterTable!$S:$T,2,0)*D589)
  )
  )
  )
)</f>
        <v>7946.9631958007822</v>
      </c>
      <c r="G589" t="s">
        <v>737</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48"/>
        <v>94</v>
      </c>
      <c r="Q589">
        <f t="shared" si="49"/>
        <v>94</v>
      </c>
      <c r="R589" t="b">
        <f t="shared" ca="1" si="47"/>
        <v>1</v>
      </c>
      <c r="T589" t="b">
        <f t="shared" ca="1" si="50"/>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H589">
        <v>1.5</v>
      </c>
      <c r="AI589">
        <f t="shared" si="51"/>
        <v>0.25</v>
      </c>
    </row>
    <row r="590" spans="1:35"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OFFSET(E590,-$B590+IF($L590,1,0),0)*IF($B590&gt;OFFSET($B590,1,0),ChapterTable!$S$17,1)*
    (VLOOKUP(SUBSTITUTE(SUBSTITUTE(E$1,"standard",""),"|Float","")&amp;IF(OR($L590=TRUE,$A590=0,MOD($A590,ChapterTable!$S$20)&lt;&gt;0),"","보스")&amp;"인게임누적곱배수",ChapterTable!$S:$T,2,0)^C590
    +VLOOKUP(SUBSTITUTE(SUBSTITUTE(E$1,"standard",""),"|Float","")&amp;IF(OR($L590=TRUE,$A590=0,MOD($A590,ChapterTable!$S$20)&lt;&gt;0),"","보스")&amp;"인게임누적합배수",ChapterTable!$S:$T,2,0)*C590)
  )
  )
  )
)</f>
        <v>28025.208984375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(VLOOKUP(SUBSTITUTE(SUBSTITUTE(F$1,"standard",""),"|Float","")&amp;IF(OR($L590=TRUE,$A590=0,MOD($A590,ChapterTable!$S$20)&lt;&gt;0),"","보스")&amp;"인게임누적곱배수",ChapterTable!$S:$T,2,0)^D590
    +VLOOKUP(SUBSTITUTE(SUBSTITUTE(F$1,"standard",""),"|Float","")&amp;IF(OR($L590=TRUE,$A590=0,MOD($A590,ChapterTable!$S$20)&lt;&gt;0),"","보스")&amp;"인게임누적합배수",ChapterTable!$S:$T,2,0)*D590)
  )
  )
  )
)</f>
        <v>7946.9631958007822</v>
      </c>
      <c r="G590" t="s">
        <v>737</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48"/>
        <v>21</v>
      </c>
      <c r="Q590">
        <f t="shared" si="49"/>
        <v>21</v>
      </c>
      <c r="R590" t="b">
        <f t="shared" ca="1" si="47"/>
        <v>0</v>
      </c>
      <c r="T590" t="b">
        <f t="shared" ca="1" si="50"/>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H590">
        <v>1.5</v>
      </c>
      <c r="AI590">
        <f t="shared" si="51"/>
        <v>0.25</v>
      </c>
    </row>
    <row r="591" spans="1:35"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OFFSET(E591,-$B591+IF($L591,1,0),0)*IF($B591&gt;OFFSET($B591,1,0),ChapterTable!$S$17,1)*
    (VLOOKUP(SUBSTITUTE(SUBSTITUTE(E$1,"standard",""),"|Float","")&amp;IF(OR($L591=TRUE,$A591=0,MOD($A591,ChapterTable!$S$20)&lt;&gt;0),"","보스")&amp;"인게임누적곱배수",ChapterTable!$S:$T,2,0)^C591
    +VLOOKUP(SUBSTITUTE(SUBSTITUTE(E$1,"standard",""),"|Float","")&amp;IF(OR($L591=TRUE,$A591=0,MOD($A591,ChapterTable!$S$20)&lt;&gt;0),"","보스")&amp;"인게임누적합배수",ChapterTable!$S:$T,2,0)*C591)
  )
  )
  )
)</f>
        <v>28025.208984375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(VLOOKUP(SUBSTITUTE(SUBSTITUTE(F$1,"standard",""),"|Float","")&amp;IF(OR($L591=TRUE,$A591=0,MOD($A591,ChapterTable!$S$20)&lt;&gt;0),"","보스")&amp;"인게임누적곱배수",ChapterTable!$S:$T,2,0)^D591
    +VLOOKUP(SUBSTITUTE(SUBSTITUTE(F$1,"standard",""),"|Float","")&amp;IF(OR($L591=TRUE,$A591=0,MOD($A591,ChapterTable!$S$20)&lt;&gt;0),"","보스")&amp;"인게임누적합배수",ChapterTable!$S:$T,2,0)*D591)
  )
  )
  )
)</f>
        <v>8433.511962890625</v>
      </c>
      <c r="G591" t="s">
        <v>737</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48"/>
        <v>5</v>
      </c>
      <c r="Q591">
        <f t="shared" si="49"/>
        <v>5</v>
      </c>
      <c r="R591" t="b">
        <f t="shared" ca="1" si="47"/>
        <v>0</v>
      </c>
      <c r="T591" t="b">
        <f t="shared" ca="1" si="50"/>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H591">
        <v>1.5</v>
      </c>
      <c r="AI591">
        <f t="shared" si="51"/>
        <v>0.2</v>
      </c>
    </row>
    <row r="592" spans="1:35"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OFFSET(E592,-$B592+IF($L592,1,0),0)*IF($B592&gt;OFFSET($B592,1,0),ChapterTable!$S$17,1)*
    (VLOOKUP(SUBSTITUTE(SUBSTITUTE(E$1,"standard",""),"|Float","")&amp;IF(OR($L592=TRUE,$A592=0,MOD($A592,ChapterTable!$S$20)&lt;&gt;0),"","보스")&amp;"인게임누적곱배수",ChapterTable!$S:$T,2,0)^C592
    +VLOOKUP(SUBSTITUTE(SUBSTITUTE(E$1,"standard",""),"|Float","")&amp;IF(OR($L592=TRUE,$A592=0,MOD($A592,ChapterTable!$S$20)&lt;&gt;0),"","보스")&amp;"인게임누적합배수",ChapterTable!$S:$T,2,0)*C592)
  )
  )
  )
)</f>
        <v>28025.208984375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(VLOOKUP(SUBSTITUTE(SUBSTITUTE(F$1,"standard",""),"|Float","")&amp;IF(OR($L592=TRUE,$A592=0,MOD($A592,ChapterTable!$S$20)&lt;&gt;0),"","보스")&amp;"인게임누적곱배수",ChapterTable!$S:$T,2,0)^D592
    +VLOOKUP(SUBSTITUTE(SUBSTITUTE(F$1,"standard",""),"|Float","")&amp;IF(OR($L592=TRUE,$A592=0,MOD($A592,ChapterTable!$S$20)&lt;&gt;0),"","보스")&amp;"인게임누적합배수",ChapterTable!$S:$T,2,0)*D592)
  )
  )
  )
)</f>
        <v>8433.511962890625</v>
      </c>
      <c r="G592" t="s">
        <v>737</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48"/>
        <v>5</v>
      </c>
      <c r="Q592">
        <f t="shared" si="49"/>
        <v>5</v>
      </c>
      <c r="R592" t="b">
        <f t="shared" ca="1" si="47"/>
        <v>0</v>
      </c>
      <c r="T592" t="b">
        <f t="shared" ca="1" si="50"/>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H592">
        <v>1.5</v>
      </c>
      <c r="AI592">
        <f t="shared" si="51"/>
        <v>0.2</v>
      </c>
    </row>
    <row r="593" spans="1:35"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OFFSET(E593,-$B593+IF($L593,1,0),0)*IF($B593&gt;OFFSET($B593,1,0),ChapterTable!$S$17,1)*
    (VLOOKUP(SUBSTITUTE(SUBSTITUTE(E$1,"standard",""),"|Float","")&amp;IF(OR($L593=TRUE,$A593=0,MOD($A593,ChapterTable!$S$20)&lt;&gt;0),"","보스")&amp;"인게임누적곱배수",ChapterTable!$S:$T,2,0)^C593
    +VLOOKUP(SUBSTITUTE(SUBSTITUTE(E$1,"standard",""),"|Float","")&amp;IF(OR($L593=TRUE,$A593=0,MOD($A593,ChapterTable!$S$20)&lt;&gt;0),"","보스")&amp;"인게임누적합배수",ChapterTable!$S:$T,2,0)*C593)
  )
  )
  )
)</f>
        <v>28025.208984375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(VLOOKUP(SUBSTITUTE(SUBSTITUTE(F$1,"standard",""),"|Float","")&amp;IF(OR($L593=TRUE,$A593=0,MOD($A593,ChapterTable!$S$20)&lt;&gt;0),"","보스")&amp;"인게임누적곱배수",ChapterTable!$S:$T,2,0)^D593
    +VLOOKUP(SUBSTITUTE(SUBSTITUTE(F$1,"standard",""),"|Float","")&amp;IF(OR($L593=TRUE,$A593=0,MOD($A593,ChapterTable!$S$20)&lt;&gt;0),"","보스")&amp;"인게임누적합배수",ChapterTable!$S:$T,2,0)*D593)
  )
  )
  )
)</f>
        <v>8433.511962890625</v>
      </c>
      <c r="G593" t="s">
        <v>737</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48"/>
        <v>5</v>
      </c>
      <c r="Q593">
        <f t="shared" si="49"/>
        <v>5</v>
      </c>
      <c r="R593" t="b">
        <f t="shared" ca="1" si="47"/>
        <v>0</v>
      </c>
      <c r="T593" t="b">
        <f t="shared" ca="1" si="50"/>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H593">
        <v>1.5</v>
      </c>
      <c r="AI593">
        <f t="shared" si="51"/>
        <v>0.2</v>
      </c>
    </row>
    <row r="594" spans="1:35"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OFFSET(E594,-$B594+IF($L594,1,0),0)*IF($B594&gt;OFFSET($B594,1,0),ChapterTable!$S$17,1)*
    (VLOOKUP(SUBSTITUTE(SUBSTITUTE(E$1,"standard",""),"|Float","")&amp;IF(OR($L594=TRUE,$A594=0,MOD($A594,ChapterTable!$S$20)&lt;&gt;0),"","보스")&amp;"인게임누적곱배수",ChapterTable!$S:$T,2,0)^C594
    +VLOOKUP(SUBSTITUTE(SUBSTITUTE(E$1,"standard",""),"|Float","")&amp;IF(OR($L594=TRUE,$A594=0,MOD($A594,ChapterTable!$S$20)&lt;&gt;0),"","보스")&amp;"인게임누적합배수",ChapterTable!$S:$T,2,0)*C594)
  )
  )
  )
)</f>
        <v>28025.208984375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(VLOOKUP(SUBSTITUTE(SUBSTITUTE(F$1,"standard",""),"|Float","")&amp;IF(OR($L594=TRUE,$A594=0,MOD($A594,ChapterTable!$S$20)&lt;&gt;0),"","보스")&amp;"인게임누적곱배수",ChapterTable!$S:$T,2,0)^D594
    +VLOOKUP(SUBSTITUTE(SUBSTITUTE(F$1,"standard",""),"|Float","")&amp;IF(OR($L594=TRUE,$A594=0,MOD($A594,ChapterTable!$S$20)&lt;&gt;0),"","보스")&amp;"인게임누적합배수",ChapterTable!$S:$T,2,0)*D594)
  )
  )
  )
)</f>
        <v>8433.511962890625</v>
      </c>
      <c r="G594" t="s">
        <v>737</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48"/>
        <v>5</v>
      </c>
      <c r="Q594">
        <f t="shared" si="49"/>
        <v>5</v>
      </c>
      <c r="R594" t="b">
        <f t="shared" ca="1" si="47"/>
        <v>0</v>
      </c>
      <c r="T594" t="b">
        <f t="shared" ca="1" si="50"/>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H594">
        <v>1.5</v>
      </c>
      <c r="AI594">
        <f t="shared" si="51"/>
        <v>0.2</v>
      </c>
    </row>
    <row r="595" spans="1:35"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OFFSET(E595,-$B595+IF($L595,1,0),0)*IF($B595&gt;OFFSET($B595,1,0),ChapterTable!$S$17,1)*
    (VLOOKUP(SUBSTITUTE(SUBSTITUTE(E$1,"standard",""),"|Float","")&amp;IF(OR($L595=TRUE,$A595=0,MOD($A595,ChapterTable!$S$20)&lt;&gt;0),"","보스")&amp;"인게임누적곱배수",ChapterTable!$S:$T,2,0)^C595
    +VLOOKUP(SUBSTITUTE(SUBSTITUTE(E$1,"standard",""),"|Float","")&amp;IF(OR($L595=TRUE,$A595=0,MOD($A595,ChapterTable!$S$20)&lt;&gt;0),"","보스")&amp;"인게임누적합배수",ChapterTable!$S:$T,2,0)*C595)
  )
  )
  )
)</f>
        <v>28025.208984375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(VLOOKUP(SUBSTITUTE(SUBSTITUTE(F$1,"standard",""),"|Float","")&amp;IF(OR($L595=TRUE,$A595=0,MOD($A595,ChapterTable!$S$20)&lt;&gt;0),"","보스")&amp;"인게임누적곱배수",ChapterTable!$S:$T,2,0)^D595
    +VLOOKUP(SUBSTITUTE(SUBSTITUTE(F$1,"standard",""),"|Float","")&amp;IF(OR($L595=TRUE,$A595=0,MOD($A595,ChapterTable!$S$20)&lt;&gt;0),"","보스")&amp;"인게임누적합배수",ChapterTable!$S:$T,2,0)*D595)
  )
  )
  )
)</f>
        <v>8433.511962890625</v>
      </c>
      <c r="G595" t="s">
        <v>737</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48"/>
        <v>11</v>
      </c>
      <c r="Q595">
        <f t="shared" si="49"/>
        <v>11</v>
      </c>
      <c r="R595" t="b">
        <f t="shared" ca="1" si="47"/>
        <v>0</v>
      </c>
      <c r="T595" t="b">
        <f t="shared" ca="1" si="50"/>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H595">
        <v>1.5</v>
      </c>
      <c r="AI595">
        <f t="shared" si="51"/>
        <v>0.2</v>
      </c>
    </row>
    <row r="596" spans="1:35"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OFFSET(E596,-$B596+IF($L596,1,0),0)*IF($B596&gt;OFFSET($B596,1,0),ChapterTable!$S$17,1)*
    (VLOOKUP(SUBSTITUTE(SUBSTITUTE(E$1,"standard",""),"|Float","")&amp;IF(OR($L596=TRUE,$A596=0,MOD($A596,ChapterTable!$S$20)&lt;&gt;0),"","보스")&amp;"인게임누적곱배수",ChapterTable!$S:$T,2,0)^C596
    +VLOOKUP(SUBSTITUTE(SUBSTITUTE(E$1,"standard",""),"|Float","")&amp;IF(OR($L596=TRUE,$A596=0,MOD($A596,ChapterTable!$S$20)&lt;&gt;0),"","보스")&amp;"인게임누적합배수",ChapterTable!$S:$T,2,0)*C596)
  )
  )
  )
)</f>
        <v>31139.12109375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(VLOOKUP(SUBSTITUTE(SUBSTITUTE(F$1,"standard",""),"|Float","")&amp;IF(OR($L596=TRUE,$A596=0,MOD($A596,ChapterTable!$S$20)&lt;&gt;0),"","보스")&amp;"인게임누적곱배수",ChapterTable!$S:$T,2,0)^D596
    +VLOOKUP(SUBSTITUTE(SUBSTITUTE(F$1,"standard",""),"|Float","")&amp;IF(OR($L596=TRUE,$A596=0,MOD($A596,ChapterTable!$S$20)&lt;&gt;0),"","보스")&amp;"인게임누적합배수",ChapterTable!$S:$T,2,0)*D596)
  )
  )
  )
)</f>
        <v>8433.511962890625</v>
      </c>
      <c r="G596" t="s">
        <v>737</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48"/>
        <v>5</v>
      </c>
      <c r="Q596">
        <f t="shared" si="49"/>
        <v>5</v>
      </c>
      <c r="R596" t="b">
        <f t="shared" ca="1" si="47"/>
        <v>0</v>
      </c>
      <c r="T596" t="b">
        <f t="shared" ca="1" si="50"/>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H596">
        <v>1.5</v>
      </c>
      <c r="AI596">
        <f t="shared" si="51"/>
        <v>0.2</v>
      </c>
    </row>
    <row r="597" spans="1:35"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OFFSET(E597,-$B597+IF($L597,1,0),0)*IF($B597&gt;OFFSET($B597,1,0),ChapterTable!$S$17,1)*
    (VLOOKUP(SUBSTITUTE(SUBSTITUTE(E$1,"standard",""),"|Float","")&amp;IF(OR($L597=TRUE,$A597=0,MOD($A597,ChapterTable!$S$20)&lt;&gt;0),"","보스")&amp;"인게임누적곱배수",ChapterTable!$S:$T,2,0)^C597
    +VLOOKUP(SUBSTITUTE(SUBSTITUTE(E$1,"standard",""),"|Float","")&amp;IF(OR($L597=TRUE,$A597=0,MOD($A597,ChapterTable!$S$20)&lt;&gt;0),"","보스")&amp;"인게임누적합배수",ChapterTable!$S:$T,2,0)*C597)
  )
  )
  )
)</f>
        <v>31139.12109375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(VLOOKUP(SUBSTITUTE(SUBSTITUTE(F$1,"standard",""),"|Float","")&amp;IF(OR($L597=TRUE,$A597=0,MOD($A597,ChapterTable!$S$20)&lt;&gt;0),"","보스")&amp;"인게임누적곱배수",ChapterTable!$S:$T,2,0)^D597
    +VLOOKUP(SUBSTITUTE(SUBSTITUTE(F$1,"standard",""),"|Float","")&amp;IF(OR($L597=TRUE,$A597=0,MOD($A597,ChapterTable!$S$20)&lt;&gt;0),"","보스")&amp;"인게임누적합배수",ChapterTable!$S:$T,2,0)*D597)
  )
  )
  )
)</f>
        <v>8433.511962890625</v>
      </c>
      <c r="G597" t="s">
        <v>737</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48"/>
        <v>5</v>
      </c>
      <c r="Q597">
        <f t="shared" si="49"/>
        <v>5</v>
      </c>
      <c r="R597" t="b">
        <f t="shared" ca="1" si="47"/>
        <v>0</v>
      </c>
      <c r="T597" t="b">
        <f t="shared" ca="1" si="50"/>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H597">
        <v>1.5</v>
      </c>
      <c r="AI597">
        <f t="shared" si="51"/>
        <v>0.2</v>
      </c>
    </row>
    <row r="598" spans="1:35"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OFFSET(E598,-$B598+IF($L598,1,0),0)*IF($B598&gt;OFFSET($B598,1,0),ChapterTable!$S$17,1)*
    (VLOOKUP(SUBSTITUTE(SUBSTITUTE(E$1,"standard",""),"|Float","")&amp;IF(OR($L598=TRUE,$A598=0,MOD($A598,ChapterTable!$S$20)&lt;&gt;0),"","보스")&amp;"인게임누적곱배수",ChapterTable!$S:$T,2,0)^C598
    +VLOOKUP(SUBSTITUTE(SUBSTITUTE(E$1,"standard",""),"|Float","")&amp;IF(OR($L598=TRUE,$A598=0,MOD($A598,ChapterTable!$S$20)&lt;&gt;0),"","보스")&amp;"인게임누적합배수",ChapterTable!$S:$T,2,0)*C598)
  )
  )
  )
)</f>
        <v>31139.12109375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(VLOOKUP(SUBSTITUTE(SUBSTITUTE(F$1,"standard",""),"|Float","")&amp;IF(OR($L598=TRUE,$A598=0,MOD($A598,ChapterTable!$S$20)&lt;&gt;0),"","보스")&amp;"인게임누적곱배수",ChapterTable!$S:$T,2,0)^D598
    +VLOOKUP(SUBSTITUTE(SUBSTITUTE(F$1,"standard",""),"|Float","")&amp;IF(OR($L598=TRUE,$A598=0,MOD($A598,ChapterTable!$S$20)&lt;&gt;0),"","보스")&amp;"인게임누적합배수",ChapterTable!$S:$T,2,0)*D598)
  )
  )
  )
)</f>
        <v>8433.511962890625</v>
      </c>
      <c r="G598" t="s">
        <v>737</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48"/>
        <v>5</v>
      </c>
      <c r="Q598">
        <f t="shared" si="49"/>
        <v>5</v>
      </c>
      <c r="R598" t="b">
        <f t="shared" ca="1" si="47"/>
        <v>0</v>
      </c>
      <c r="T598" t="b">
        <f t="shared" ca="1" si="50"/>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H598">
        <v>1.5</v>
      </c>
      <c r="AI598">
        <f t="shared" si="51"/>
        <v>0.2</v>
      </c>
    </row>
    <row r="599" spans="1:35"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OFFSET(E599,-$B599+IF($L599,1,0),0)*IF($B599&gt;OFFSET($B599,1,0),ChapterTable!$S$17,1)*
    (VLOOKUP(SUBSTITUTE(SUBSTITUTE(E$1,"standard",""),"|Float","")&amp;IF(OR($L599=TRUE,$A599=0,MOD($A599,ChapterTable!$S$20)&lt;&gt;0),"","보스")&amp;"인게임누적곱배수",ChapterTable!$S:$T,2,0)^C599
    +VLOOKUP(SUBSTITUTE(SUBSTITUTE(E$1,"standard",""),"|Float","")&amp;IF(OR($L599=TRUE,$A599=0,MOD($A599,ChapterTable!$S$20)&lt;&gt;0),"","보스")&amp;"인게임누적합배수",ChapterTable!$S:$T,2,0)*C599)
  )
  )
  )
)</f>
        <v>31139.12109375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(VLOOKUP(SUBSTITUTE(SUBSTITUTE(F$1,"standard",""),"|Float","")&amp;IF(OR($L599=TRUE,$A599=0,MOD($A599,ChapterTable!$S$20)&lt;&gt;0),"","보스")&amp;"인게임누적곱배수",ChapterTable!$S:$T,2,0)^D599
    +VLOOKUP(SUBSTITUTE(SUBSTITUTE(F$1,"standard",""),"|Float","")&amp;IF(OR($L599=TRUE,$A599=0,MOD($A599,ChapterTable!$S$20)&lt;&gt;0),"","보스")&amp;"인게임누적합배수",ChapterTable!$S:$T,2,0)*D599)
  )
  )
  )
)</f>
        <v>8433.511962890625</v>
      </c>
      <c r="G599" t="s">
        <v>737</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48"/>
        <v>95</v>
      </c>
      <c r="Q599">
        <f t="shared" si="49"/>
        <v>95</v>
      </c>
      <c r="R599" t="b">
        <f t="shared" ca="1" si="47"/>
        <v>1</v>
      </c>
      <c r="T599" t="b">
        <f t="shared" ca="1" si="50"/>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H599">
        <v>1.5</v>
      </c>
      <c r="AI599">
        <f t="shared" si="51"/>
        <v>0.2</v>
      </c>
    </row>
    <row r="600" spans="1:35"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OFFSET(E600,-$B600+IF($L600,1,0),0)*IF($B600&gt;OFFSET($B600,1,0),ChapterTable!$S$17,1)*
    (VLOOKUP(SUBSTITUTE(SUBSTITUTE(E$1,"standard",""),"|Float","")&amp;IF(OR($L600=TRUE,$A600=0,MOD($A600,ChapterTable!$S$20)&lt;&gt;0),"","보스")&amp;"인게임누적곱배수",ChapterTable!$S:$T,2,0)^C600
    +VLOOKUP(SUBSTITUTE(SUBSTITUTE(E$1,"standard",""),"|Float","")&amp;IF(OR($L600=TRUE,$A600=0,MOD($A600,ChapterTable!$S$20)&lt;&gt;0),"","보스")&amp;"인게임누적합배수",ChapterTable!$S:$T,2,0)*C600)
  )
  )
  )
)</f>
        <v>37366.9453125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(VLOOKUP(SUBSTITUTE(SUBSTITUTE(F$1,"standard",""),"|Float","")&amp;IF(OR($L600=TRUE,$A600=0,MOD($A600,ChapterTable!$S$20)&lt;&gt;0),"","보스")&amp;"인게임누적곱배수",ChapterTable!$S:$T,2,0)^D600
    +VLOOKUP(SUBSTITUTE(SUBSTITUTE(F$1,"standard",""),"|Float","")&amp;IF(OR($L600=TRUE,$A600=0,MOD($A600,ChapterTable!$S$20)&lt;&gt;0),"","보스")&amp;"인게임누적합배수",ChapterTable!$S:$T,2,0)*D600)
  )
  )
  )
)</f>
        <v>8433.511962890625</v>
      </c>
      <c r="G600" t="s">
        <v>737</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48"/>
        <v>21</v>
      </c>
      <c r="Q600">
        <f t="shared" si="49"/>
        <v>21</v>
      </c>
      <c r="R600" t="b">
        <f t="shared" ca="1" si="47"/>
        <v>0</v>
      </c>
      <c r="T600" t="b">
        <f t="shared" ca="1" si="50"/>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H600">
        <v>1.5</v>
      </c>
      <c r="AI600">
        <f t="shared" si="51"/>
        <v>0.2</v>
      </c>
    </row>
    <row r="601" spans="1:35"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OFFSET(E601,-$B601+IF($L601,1,0),0)*IF($B601&gt;OFFSET($B601,1,0),ChapterTable!$S$17,1)*
    (VLOOKUP(SUBSTITUTE(SUBSTITUTE(E$1,"standard",""),"|Float","")&amp;IF(OR($L601=TRUE,$A601=0,MOD($A601,ChapterTable!$S$20)&lt;&gt;0),"","보스")&amp;"인게임누적곱배수",ChapterTable!$S:$T,2,0)^C601
    +VLOOKUP(SUBSTITUTE(SUBSTITUTE(E$1,"standard",""),"|Float","")&amp;IF(OR($L601=TRUE,$A601=0,MOD($A601,ChapterTable!$S$20)&lt;&gt;0),"","보스")&amp;"인게임누적합배수",ChapterTable!$S:$T,2,0)*C601)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(VLOOKUP(SUBSTITUTE(SUBSTITUTE(F$1,"standard",""),"|Float","")&amp;IF(OR($L601=TRUE,$A601=0,MOD($A601,ChapterTable!$S$20)&lt;&gt;0),"","보스")&amp;"인게임누적곱배수",ChapterTable!$S:$T,2,0)^D601
    +VLOOKUP(SUBSTITUTE(SUBSTITUTE(F$1,"standard",""),"|Float","")&amp;IF(OR($L601=TRUE,$A601=0,MOD($A601,ChapterTable!$S$20)&lt;&gt;0),"","보스")&amp;"인게임누적합배수",ChapterTable!$S:$T,2,0)*D601)
  )
  )
  )
)</f>
        <v>9730.975341796875</v>
      </c>
      <c r="G601" t="s">
        <v>737</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48"/>
        <v>0</v>
      </c>
      <c r="Q601">
        <f t="shared" si="49"/>
        <v>0</v>
      </c>
      <c r="R601" t="b">
        <f t="shared" ca="1" si="47"/>
        <v>0</v>
      </c>
      <c r="T601" t="b">
        <f t="shared" ca="1" si="50"/>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H601">
        <v>1.5</v>
      </c>
      <c r="AI601">
        <f t="shared" si="51"/>
        <v>0</v>
      </c>
    </row>
    <row r="602" spans="1:35"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OFFSET(E602,-$B602+IF($L602,1,0),0)*IF($B602&gt;OFFSET($B602,1,0),ChapterTable!$S$17,1)*
    (VLOOKUP(SUBSTITUTE(SUBSTITUTE(E$1,"standard",""),"|Float","")&amp;IF(OR($L602=TRUE,$A602=0,MOD($A602,ChapterTable!$S$20)&lt;&gt;0),"","보스")&amp;"인게임누적곱배수",ChapterTable!$S:$T,2,0)^C602
    +VLOOKUP(SUBSTITUTE(SUBSTITUTE(E$1,"standard",""),"|Float","")&amp;IF(OR($L602=TRUE,$A602=0,MOD($A602,ChapterTable!$S$20)&lt;&gt;0),"","보스")&amp;"인게임누적합배수",ChapterTable!$S:$T,2,0)*C602)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(VLOOKUP(SUBSTITUTE(SUBSTITUTE(F$1,"standard",""),"|Float","")&amp;IF(OR($L602=TRUE,$A602=0,MOD($A602,ChapterTable!$S$20)&lt;&gt;0),"","보스")&amp;"인게임누적곱배수",ChapterTable!$S:$T,2,0)^D602
    +VLOOKUP(SUBSTITUTE(SUBSTITUTE(F$1,"standard",""),"|Float","")&amp;IF(OR($L602=TRUE,$A602=0,MOD($A602,ChapterTable!$S$20)&lt;&gt;0),"","보스")&amp;"인게임누적합배수",ChapterTable!$S:$T,2,0)*D602)
  )
  )
  )
)</f>
        <v>9730.975341796875</v>
      </c>
      <c r="G602" t="s">
        <v>737</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48"/>
        <v>1</v>
      </c>
      <c r="Q602">
        <f t="shared" si="49"/>
        <v>1</v>
      </c>
      <c r="R602" t="b">
        <f t="shared" ca="1" si="47"/>
        <v>0</v>
      </c>
      <c r="T602" t="b">
        <f t="shared" ca="1" si="50"/>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H602">
        <v>1.5</v>
      </c>
      <c r="AI602">
        <f t="shared" si="51"/>
        <v>1</v>
      </c>
    </row>
    <row r="603" spans="1:35"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OFFSET(E603,-$B603+IF($L603,1,0),0)*IF($B603&gt;OFFSET($B603,1,0),ChapterTable!$S$17,1)*
    (VLOOKUP(SUBSTITUTE(SUBSTITUTE(E$1,"standard",""),"|Float","")&amp;IF(OR($L603=TRUE,$A603=0,MOD($A603,ChapterTable!$S$20)&lt;&gt;0),"","보스")&amp;"인게임누적곱배수",ChapterTable!$S:$T,2,0)^C603
    +VLOOKUP(SUBSTITUTE(SUBSTITUTE(E$1,"standard",""),"|Float","")&amp;IF(OR($L603=TRUE,$A603=0,MOD($A603,ChapterTable!$S$20)&lt;&gt;0),"","보스")&amp;"인게임누적합배수",ChapterTable!$S:$T,2,0)*C603)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(VLOOKUP(SUBSTITUTE(SUBSTITUTE(F$1,"standard",""),"|Float","")&amp;IF(OR($L603=TRUE,$A603=0,MOD($A603,ChapterTable!$S$20)&lt;&gt;0),"","보스")&amp;"인게임누적곱배수",ChapterTable!$S:$T,2,0)^D603
    +VLOOKUP(SUBSTITUTE(SUBSTITUTE(F$1,"standard",""),"|Float","")&amp;IF(OR($L603=TRUE,$A603=0,MOD($A603,ChapterTable!$S$20)&lt;&gt;0),"","보스")&amp;"인게임누적합배수",ChapterTable!$S:$T,2,0)*D603)
  )
  )
  )
)</f>
        <v>9730.975341796875</v>
      </c>
      <c r="G603" t="s">
        <v>737</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48"/>
        <v>1</v>
      </c>
      <c r="Q603">
        <f t="shared" si="49"/>
        <v>1</v>
      </c>
      <c r="R603" t="b">
        <f t="shared" ca="1" si="47"/>
        <v>0</v>
      </c>
      <c r="T603" t="b">
        <f t="shared" ca="1" si="50"/>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H603">
        <v>1.5</v>
      </c>
      <c r="AI603">
        <f t="shared" si="51"/>
        <v>1</v>
      </c>
    </row>
    <row r="604" spans="1:35"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OFFSET(E604,-$B604+IF($L604,1,0),0)*IF($B604&gt;OFFSET($B604,1,0),ChapterTable!$S$17,1)*
    (VLOOKUP(SUBSTITUTE(SUBSTITUTE(E$1,"standard",""),"|Float","")&amp;IF(OR($L604=TRUE,$A604=0,MOD($A604,ChapterTable!$S$20)&lt;&gt;0),"","보스")&amp;"인게임누적곱배수",ChapterTable!$S:$T,2,0)^C604
    +VLOOKUP(SUBSTITUTE(SUBSTITUTE(E$1,"standard",""),"|Float","")&amp;IF(OR($L604=TRUE,$A604=0,MOD($A604,ChapterTable!$S$20)&lt;&gt;0),"","보스")&amp;"인게임누적합배수",ChapterTable!$S:$T,2,0)*C604)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(VLOOKUP(SUBSTITUTE(SUBSTITUTE(F$1,"standard",""),"|Float","")&amp;IF(OR($L604=TRUE,$A604=0,MOD($A604,ChapterTable!$S$20)&lt;&gt;0),"","보스")&amp;"인게임누적곱배수",ChapterTable!$S:$T,2,0)^D604
    +VLOOKUP(SUBSTITUTE(SUBSTITUTE(F$1,"standard",""),"|Float","")&amp;IF(OR($L604=TRUE,$A604=0,MOD($A604,ChapterTable!$S$20)&lt;&gt;0),"","보스")&amp;"인게임누적합배수",ChapterTable!$S:$T,2,0)*D604)
  )
  )
  )
)</f>
        <v>9730.975341796875</v>
      </c>
      <c r="G604" t="s">
        <v>737</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48"/>
        <v>1</v>
      </c>
      <c r="Q604">
        <f t="shared" si="49"/>
        <v>1</v>
      </c>
      <c r="R604" t="b">
        <f t="shared" ca="1" si="47"/>
        <v>0</v>
      </c>
      <c r="T604" t="b">
        <f t="shared" ca="1" si="50"/>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H604">
        <v>1.5</v>
      </c>
      <c r="AI604">
        <f t="shared" si="51"/>
        <v>1</v>
      </c>
    </row>
    <row r="605" spans="1:35"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OFFSET(E605,-$B605+IF($L605,1,0),0)*IF($B605&gt;OFFSET($B605,1,0),ChapterTable!$S$17,1)*
    (VLOOKUP(SUBSTITUTE(SUBSTITUTE(E$1,"standard",""),"|Float","")&amp;IF(OR($L605=TRUE,$A605=0,MOD($A605,ChapterTable!$S$20)&lt;&gt;0),"","보스")&amp;"인게임누적곱배수",ChapterTable!$S:$T,2,0)^C605
    +VLOOKUP(SUBSTITUTE(SUBSTITUTE(E$1,"standard",""),"|Float","")&amp;IF(OR($L605=TRUE,$A605=0,MOD($A605,ChapterTable!$S$20)&lt;&gt;0),"","보스")&amp;"인게임누적합배수",ChapterTable!$S:$T,2,0)*C605)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(VLOOKUP(SUBSTITUTE(SUBSTITUTE(F$1,"standard",""),"|Float","")&amp;IF(OR($L605=TRUE,$A605=0,MOD($A605,ChapterTable!$S$20)&lt;&gt;0),"","보스")&amp;"인게임누적곱배수",ChapterTable!$S:$T,2,0)^D605
    +VLOOKUP(SUBSTITUTE(SUBSTITUTE(F$1,"standard",""),"|Float","")&amp;IF(OR($L605=TRUE,$A605=0,MOD($A605,ChapterTable!$S$20)&lt;&gt;0),"","보스")&amp;"인게임누적합배수",ChapterTable!$S:$T,2,0)*D605)
  )
  )
  )
)</f>
        <v>9730.975341796875</v>
      </c>
      <c r="G605" t="s">
        <v>737</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48"/>
        <v>1</v>
      </c>
      <c r="Q605">
        <f t="shared" si="49"/>
        <v>1</v>
      </c>
      <c r="R605" t="b">
        <f t="shared" ca="1" si="47"/>
        <v>0</v>
      </c>
      <c r="T605" t="b">
        <f t="shared" ca="1" si="50"/>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H605">
        <v>1.5</v>
      </c>
      <c r="AI605">
        <f t="shared" si="51"/>
        <v>1</v>
      </c>
    </row>
    <row r="606" spans="1:35"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OFFSET(E606,-$B606+IF($L606,1,0),0)*IF($B606&gt;OFFSET($B606,1,0),ChapterTable!$S$17,1)*
    (VLOOKUP(SUBSTITUTE(SUBSTITUTE(E$1,"standard",""),"|Float","")&amp;IF(OR($L606=TRUE,$A606=0,MOD($A606,ChapterTable!$S$20)&lt;&gt;0),"","보스")&amp;"인게임누적곱배수",ChapterTable!$S:$T,2,0)^C606
    +VLOOKUP(SUBSTITUTE(SUBSTITUTE(E$1,"standard",""),"|Float","")&amp;IF(OR($L606=TRUE,$A606=0,MOD($A606,ChapterTable!$S$20)&lt;&gt;0),"","보스")&amp;"인게임누적합배수",ChapterTable!$S:$T,2,0)*C606)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(VLOOKUP(SUBSTITUTE(SUBSTITUTE(F$1,"standard",""),"|Float","")&amp;IF(OR($L606=TRUE,$A606=0,MOD($A606,ChapterTable!$S$20)&lt;&gt;0),"","보스")&amp;"인게임누적곱배수",ChapterTable!$S:$T,2,0)^D606
    +VLOOKUP(SUBSTITUTE(SUBSTITUTE(F$1,"standard",""),"|Float","")&amp;IF(OR($L606=TRUE,$A606=0,MOD($A606,ChapterTable!$S$20)&lt;&gt;0),"","보스")&amp;"인게임누적합배수",ChapterTable!$S:$T,2,0)*D606)
  )
  )
  )
)</f>
        <v>9730.975341796875</v>
      </c>
      <c r="G606" t="s">
        <v>737</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48"/>
        <v>11</v>
      </c>
      <c r="Q606">
        <f t="shared" si="49"/>
        <v>11</v>
      </c>
      <c r="R606" t="b">
        <f t="shared" ca="1" si="47"/>
        <v>0</v>
      </c>
      <c r="T606" t="b">
        <f t="shared" ca="1" si="50"/>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H606">
        <v>1.5</v>
      </c>
      <c r="AI606">
        <f t="shared" si="51"/>
        <v>1</v>
      </c>
    </row>
    <row r="607" spans="1:35"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OFFSET(E607,-$B607+IF($L607,1,0),0)*IF($B607&gt;OFFSET($B607,1,0),ChapterTable!$S$17,1)*
    (VLOOKUP(SUBSTITUTE(SUBSTITUTE(E$1,"standard",""),"|Float","")&amp;IF(OR($L607=TRUE,$A607=0,MOD($A607,ChapterTable!$S$20)&lt;&gt;0),"","보스")&amp;"인게임누적곱배수",ChapterTable!$S:$T,2,0)^C607
    +VLOOKUP(SUBSTITUTE(SUBSTITUTE(E$1,"standard",""),"|Float","")&amp;IF(OR($L607=TRUE,$A607=0,MOD($A607,ChapterTable!$S$20)&lt;&gt;0),"","보스")&amp;"인게임누적합배수",ChapterTable!$S:$T,2,0)*C607)
  )
  )
  )
)</f>
        <v>28025.208984375</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(VLOOKUP(SUBSTITUTE(SUBSTITUTE(F$1,"standard",""),"|Float","")&amp;IF(OR($L607=TRUE,$A607=0,MOD($A607,ChapterTable!$S$20)&lt;&gt;0),"","보스")&amp;"인게임누적곱배수",ChapterTable!$S:$T,2,0)^D607
    +VLOOKUP(SUBSTITUTE(SUBSTITUTE(F$1,"standard",""),"|Float","")&amp;IF(OR($L607=TRUE,$A607=0,MOD($A607,ChapterTable!$S$20)&lt;&gt;0),"","보스")&amp;"인게임누적합배수",ChapterTable!$S:$T,2,0)*D607)
  )
  )
  )
)</f>
        <v>9730.975341796875</v>
      </c>
      <c r="G607" t="s">
        <v>737</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48"/>
        <v>1</v>
      </c>
      <c r="Q607">
        <f t="shared" si="49"/>
        <v>1</v>
      </c>
      <c r="R607" t="b">
        <f t="shared" ca="1" si="47"/>
        <v>0</v>
      </c>
      <c r="T607" t="b">
        <f t="shared" ca="1" si="50"/>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H607">
        <v>1.5</v>
      </c>
      <c r="AI607">
        <f t="shared" si="51"/>
        <v>1</v>
      </c>
    </row>
    <row r="608" spans="1:35"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OFFSET(E608,-$B608+IF($L608,1,0),0)*IF($B608&gt;OFFSET($B608,1,0),ChapterTable!$S$17,1)*
    (VLOOKUP(SUBSTITUTE(SUBSTITUTE(E$1,"standard",""),"|Float","")&amp;IF(OR($L608=TRUE,$A608=0,MOD($A608,ChapterTable!$S$20)&lt;&gt;0),"","보스")&amp;"인게임누적곱배수",ChapterTable!$S:$T,2,0)^C608
    +VLOOKUP(SUBSTITUTE(SUBSTITUTE(E$1,"standard",""),"|Float","")&amp;IF(OR($L608=TRUE,$A608=0,MOD($A608,ChapterTable!$S$20)&lt;&gt;0),"","보스")&amp;"인게임누적합배수",ChapterTable!$S:$T,2,0)*C608)
  )
  )
  )
)</f>
        <v>28025.208984375</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(VLOOKUP(SUBSTITUTE(SUBSTITUTE(F$1,"standard",""),"|Float","")&amp;IF(OR($L608=TRUE,$A608=0,MOD($A608,ChapterTable!$S$20)&lt;&gt;0),"","보스")&amp;"인게임누적곱배수",ChapterTable!$S:$T,2,0)^D608
    +VLOOKUP(SUBSTITUTE(SUBSTITUTE(F$1,"standard",""),"|Float","")&amp;IF(OR($L608=TRUE,$A608=0,MOD($A608,ChapterTable!$S$20)&lt;&gt;0),"","보스")&amp;"인게임누적합배수",ChapterTable!$S:$T,2,0)*D608)
  )
  )
  )
)</f>
        <v>9730.975341796875</v>
      </c>
      <c r="G608" t="s">
        <v>737</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48"/>
        <v>1</v>
      </c>
      <c r="Q608">
        <f t="shared" si="49"/>
        <v>1</v>
      </c>
      <c r="R608" t="b">
        <f t="shared" ca="1" si="47"/>
        <v>0</v>
      </c>
      <c r="T608" t="b">
        <f t="shared" ca="1" si="50"/>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H608">
        <v>1.5</v>
      </c>
      <c r="AI608">
        <f t="shared" si="51"/>
        <v>1</v>
      </c>
    </row>
    <row r="609" spans="1:35"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OFFSET(E609,-$B609+IF($L609,1,0),0)*IF($B609&gt;OFFSET($B609,1,0),ChapterTable!$S$17,1)*
    (VLOOKUP(SUBSTITUTE(SUBSTITUTE(E$1,"standard",""),"|Float","")&amp;IF(OR($L609=TRUE,$A609=0,MOD($A609,ChapterTable!$S$20)&lt;&gt;0),"","보스")&amp;"인게임누적곱배수",ChapterTable!$S:$T,2,0)^C609
    +VLOOKUP(SUBSTITUTE(SUBSTITUTE(E$1,"standard",""),"|Float","")&amp;IF(OR($L609=TRUE,$A609=0,MOD($A609,ChapterTable!$S$20)&lt;&gt;0),"","보스")&amp;"인게임누적합배수",ChapterTable!$S:$T,2,0)*C609)
  )
  )
  )
)</f>
        <v>28025.208984375</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(VLOOKUP(SUBSTITUTE(SUBSTITUTE(F$1,"standard",""),"|Float","")&amp;IF(OR($L609=TRUE,$A609=0,MOD($A609,ChapterTable!$S$20)&lt;&gt;0),"","보스")&amp;"인게임누적곱배수",ChapterTable!$S:$T,2,0)^D609
    +VLOOKUP(SUBSTITUTE(SUBSTITUTE(F$1,"standard",""),"|Float","")&amp;IF(OR($L609=TRUE,$A609=0,MOD($A609,ChapterTable!$S$20)&lt;&gt;0),"","보스")&amp;"인게임누적합배수",ChapterTable!$S:$T,2,0)*D609)
  )
  )
  )
)</f>
        <v>9730.975341796875</v>
      </c>
      <c r="G609" t="s">
        <v>737</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48"/>
        <v>1</v>
      </c>
      <c r="Q609">
        <f t="shared" si="49"/>
        <v>1</v>
      </c>
      <c r="R609" t="b">
        <f t="shared" ca="1" si="47"/>
        <v>0</v>
      </c>
      <c r="T609" t="b">
        <f t="shared" ca="1" si="50"/>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H609">
        <v>1.5</v>
      </c>
      <c r="AI609">
        <f t="shared" si="51"/>
        <v>1</v>
      </c>
    </row>
    <row r="610" spans="1:35"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OFFSET(E610,-$B610+IF($L610,1,0),0)*IF($B610&gt;OFFSET($B610,1,0),ChapterTable!$S$17,1)*
    (VLOOKUP(SUBSTITUTE(SUBSTITUTE(E$1,"standard",""),"|Float","")&amp;IF(OR($L610=TRUE,$A610=0,MOD($A610,ChapterTable!$S$20)&lt;&gt;0),"","보스")&amp;"인게임누적곱배수",ChapterTable!$S:$T,2,0)^C610
    +VLOOKUP(SUBSTITUTE(SUBSTITUTE(E$1,"standard",""),"|Float","")&amp;IF(OR($L610=TRUE,$A610=0,MOD($A610,ChapterTable!$S$20)&lt;&gt;0),"","보스")&amp;"인게임누적합배수",ChapterTable!$S:$T,2,0)*C610)
  )
  )
  )
)</f>
        <v>28025.208984375</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(VLOOKUP(SUBSTITUTE(SUBSTITUTE(F$1,"standard",""),"|Float","")&amp;IF(OR($L610=TRUE,$A610=0,MOD($A610,ChapterTable!$S$20)&lt;&gt;0),"","보스")&amp;"인게임누적곱배수",ChapterTable!$S:$T,2,0)^D610
    +VLOOKUP(SUBSTITUTE(SUBSTITUTE(F$1,"standard",""),"|Float","")&amp;IF(OR($L610=TRUE,$A610=0,MOD($A610,ChapterTable!$S$20)&lt;&gt;0),"","보스")&amp;"인게임누적합배수",ChapterTable!$S:$T,2,0)*D610)
  )
  )
  )
)</f>
        <v>9730.975341796875</v>
      </c>
      <c r="G610" t="s">
        <v>737</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48"/>
        <v>91</v>
      </c>
      <c r="Q610">
        <f t="shared" si="49"/>
        <v>91</v>
      </c>
      <c r="R610" t="b">
        <f t="shared" ca="1" si="47"/>
        <v>1</v>
      </c>
      <c r="T610" t="b">
        <f t="shared" ca="1" si="50"/>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H610">
        <v>1.5</v>
      </c>
      <c r="AI610">
        <f t="shared" si="51"/>
        <v>1</v>
      </c>
    </row>
    <row r="611" spans="1:35"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OFFSET(E611,-$B611+IF($L611,1,0),0)*IF($B611&gt;OFFSET($B611,1,0),ChapterTable!$S$17,1)*
    (VLOOKUP(SUBSTITUTE(SUBSTITUTE(E$1,"standard",""),"|Float","")&amp;IF(OR($L611=TRUE,$A611=0,MOD($A611,ChapterTable!$S$20)&lt;&gt;0),"","보스")&amp;"인게임누적곱배수",ChapterTable!$S:$T,2,0)^C611
    +VLOOKUP(SUBSTITUTE(SUBSTITUTE(E$1,"standard",""),"|Float","")&amp;IF(OR($L611=TRUE,$A611=0,MOD($A611,ChapterTable!$S$20)&lt;&gt;0),"","보스")&amp;"인게임누적합배수",ChapterTable!$S:$T,2,0)*C611)
  )
  )
  )
)</f>
        <v>28025.208984375</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(VLOOKUP(SUBSTITUTE(SUBSTITUTE(F$1,"standard",""),"|Float","")&amp;IF(OR($L611=TRUE,$A611=0,MOD($A611,ChapterTable!$S$20)&lt;&gt;0),"","보스")&amp;"인게임누적곱배수",ChapterTable!$S:$T,2,0)^D611
    +VLOOKUP(SUBSTITUTE(SUBSTITUTE(F$1,"standard",""),"|Float","")&amp;IF(OR($L611=TRUE,$A611=0,MOD($A611,ChapterTable!$S$20)&lt;&gt;0),"","보스")&amp;"인게임누적합배수",ChapterTable!$S:$T,2,0)*D611)
  )
  )
  )
)</f>
        <v>9730.975341796875</v>
      </c>
      <c r="G611" t="s">
        <v>737</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48"/>
        <v>21</v>
      </c>
      <c r="Q611">
        <f t="shared" si="49"/>
        <v>21</v>
      </c>
      <c r="R611" t="b">
        <f t="shared" ca="1" si="47"/>
        <v>0</v>
      </c>
      <c r="T611" t="b">
        <f t="shared" ca="1" si="50"/>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H611">
        <v>1.5</v>
      </c>
      <c r="AI611">
        <f t="shared" si="51"/>
        <v>1</v>
      </c>
    </row>
    <row r="612" spans="1:35"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OFFSET(E612,-$B612+IF($L612,1,0),0)*IF($B612&gt;OFFSET($B612,1,0),ChapterTable!$S$17,1)*
    (VLOOKUP(SUBSTITUTE(SUBSTITUTE(E$1,"standard",""),"|Float","")&amp;IF(OR($L612=TRUE,$A612=0,MOD($A612,ChapterTable!$S$20)&lt;&gt;0),"","보스")&amp;"인게임누적곱배수",ChapterTable!$S:$T,2,0)^C612
    +VLOOKUP(SUBSTITUTE(SUBSTITUTE(E$1,"standard",""),"|Float","")&amp;IF(OR($L612=TRUE,$A612=0,MOD($A612,ChapterTable!$S$20)&lt;&gt;0),"","보스")&amp;"인게임누적합배수",ChapterTable!$S:$T,2,0)*C612)
  )
  )
  )
)</f>
        <v>28025.208984375</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(VLOOKUP(SUBSTITUTE(SUBSTITUTE(F$1,"standard",""),"|Float","")&amp;IF(OR($L612=TRUE,$A612=0,MOD($A612,ChapterTable!$S$20)&lt;&gt;0),"","보스")&amp;"인게임누적곱배수",ChapterTable!$S:$T,2,0)^D612
    +VLOOKUP(SUBSTITUTE(SUBSTITUTE(F$1,"standard",""),"|Float","")&amp;IF(OR($L612=TRUE,$A612=0,MOD($A612,ChapterTable!$S$20)&lt;&gt;0),"","보스")&amp;"인게임누적합배수",ChapterTable!$S:$T,2,0)*D612)
  )
  )
  )
)</f>
        <v>10460.798492431641</v>
      </c>
      <c r="G612" t="s">
        <v>737</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48"/>
        <v>2</v>
      </c>
      <c r="Q612">
        <f t="shared" si="49"/>
        <v>2</v>
      </c>
      <c r="R612" t="b">
        <f t="shared" ca="1" si="47"/>
        <v>0</v>
      </c>
      <c r="T612" t="b">
        <f t="shared" ca="1" si="50"/>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H612">
        <v>1.5</v>
      </c>
      <c r="AI612">
        <f t="shared" si="51"/>
        <v>0.5</v>
      </c>
    </row>
    <row r="613" spans="1:35"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OFFSET(E613,-$B613+IF($L613,1,0),0)*IF($B613&gt;OFFSET($B613,1,0),ChapterTable!$S$17,1)*
    (VLOOKUP(SUBSTITUTE(SUBSTITUTE(E$1,"standard",""),"|Float","")&amp;IF(OR($L613=TRUE,$A613=0,MOD($A613,ChapterTable!$S$20)&lt;&gt;0),"","보스")&amp;"인게임누적곱배수",ChapterTable!$S:$T,2,0)^C613
    +VLOOKUP(SUBSTITUTE(SUBSTITUTE(E$1,"standard",""),"|Float","")&amp;IF(OR($L613=TRUE,$A613=0,MOD($A613,ChapterTable!$S$20)&lt;&gt;0),"","보스")&amp;"인게임누적합배수",ChapterTable!$S:$T,2,0)*C613)
  )
  )
  )
)</f>
        <v>28025.208984375</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(VLOOKUP(SUBSTITUTE(SUBSTITUTE(F$1,"standard",""),"|Float","")&amp;IF(OR($L613=TRUE,$A613=0,MOD($A613,ChapterTable!$S$20)&lt;&gt;0),"","보스")&amp;"인게임누적곱배수",ChapterTable!$S:$T,2,0)^D613
    +VLOOKUP(SUBSTITUTE(SUBSTITUTE(F$1,"standard",""),"|Float","")&amp;IF(OR($L613=TRUE,$A613=0,MOD($A613,ChapterTable!$S$20)&lt;&gt;0),"","보스")&amp;"인게임누적합배수",ChapterTable!$S:$T,2,0)*D613)
  )
  )
  )
)</f>
        <v>10460.798492431641</v>
      </c>
      <c r="G613" t="s">
        <v>737</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48"/>
        <v>2</v>
      </c>
      <c r="Q613">
        <f t="shared" si="49"/>
        <v>2</v>
      </c>
      <c r="R613" t="b">
        <f t="shared" ca="1" si="47"/>
        <v>0</v>
      </c>
      <c r="T613" t="b">
        <f t="shared" ca="1" si="50"/>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H613">
        <v>1.5</v>
      </c>
      <c r="AI613">
        <f t="shared" si="51"/>
        <v>0.5</v>
      </c>
    </row>
    <row r="614" spans="1:35"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OFFSET(E614,-$B614+IF($L614,1,0),0)*IF($B614&gt;OFFSET($B614,1,0),ChapterTable!$S$17,1)*
    (VLOOKUP(SUBSTITUTE(SUBSTITUTE(E$1,"standard",""),"|Float","")&amp;IF(OR($L614=TRUE,$A614=0,MOD($A614,ChapterTable!$S$20)&lt;&gt;0),"","보스")&amp;"인게임누적곱배수",ChapterTable!$S:$T,2,0)^C614
    +VLOOKUP(SUBSTITUTE(SUBSTITUTE(E$1,"standard",""),"|Float","")&amp;IF(OR($L614=TRUE,$A614=0,MOD($A614,ChapterTable!$S$20)&lt;&gt;0),"","보스")&amp;"인게임누적합배수",ChapterTable!$S:$T,2,0)*C614)
  )
  )
  )
)</f>
        <v>28025.208984375</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(VLOOKUP(SUBSTITUTE(SUBSTITUTE(F$1,"standard",""),"|Float","")&amp;IF(OR($L614=TRUE,$A614=0,MOD($A614,ChapterTable!$S$20)&lt;&gt;0),"","보스")&amp;"인게임누적곱배수",ChapterTable!$S:$T,2,0)^D614
    +VLOOKUP(SUBSTITUTE(SUBSTITUTE(F$1,"standard",""),"|Float","")&amp;IF(OR($L614=TRUE,$A614=0,MOD($A614,ChapterTable!$S$20)&lt;&gt;0),"","보스")&amp;"인게임누적합배수",ChapterTable!$S:$T,2,0)*D614)
  )
  )
  )
)</f>
        <v>10460.798492431641</v>
      </c>
      <c r="G614" t="s">
        <v>737</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48"/>
        <v>2</v>
      </c>
      <c r="Q614">
        <f t="shared" si="49"/>
        <v>2</v>
      </c>
      <c r="R614" t="b">
        <f t="shared" ca="1" si="47"/>
        <v>0</v>
      </c>
      <c r="T614" t="b">
        <f t="shared" ca="1" si="50"/>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H614">
        <v>1.5</v>
      </c>
      <c r="AI614">
        <f t="shared" si="51"/>
        <v>0.5</v>
      </c>
    </row>
    <row r="615" spans="1:35"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OFFSET(E615,-$B615+IF($L615,1,0),0)*IF($B615&gt;OFFSET($B615,1,0),ChapterTable!$S$17,1)*
    (VLOOKUP(SUBSTITUTE(SUBSTITUTE(E$1,"standard",""),"|Float","")&amp;IF(OR($L615=TRUE,$A615=0,MOD($A615,ChapterTable!$S$20)&lt;&gt;0),"","보스")&amp;"인게임누적곱배수",ChapterTable!$S:$T,2,0)^C615
    +VLOOKUP(SUBSTITUTE(SUBSTITUTE(E$1,"standard",""),"|Float","")&amp;IF(OR($L615=TRUE,$A615=0,MOD($A615,ChapterTable!$S$20)&lt;&gt;0),"","보스")&amp;"인게임누적합배수",ChapterTable!$S:$T,2,0)*C615)
  )
  )
  )
)</f>
        <v>28025.208984375</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(VLOOKUP(SUBSTITUTE(SUBSTITUTE(F$1,"standard",""),"|Float","")&amp;IF(OR($L615=TRUE,$A615=0,MOD($A615,ChapterTable!$S$20)&lt;&gt;0),"","보스")&amp;"인게임누적곱배수",ChapterTable!$S:$T,2,0)^D615
    +VLOOKUP(SUBSTITUTE(SUBSTITUTE(F$1,"standard",""),"|Float","")&amp;IF(OR($L615=TRUE,$A615=0,MOD($A615,ChapterTable!$S$20)&lt;&gt;0),"","보스")&amp;"인게임누적합배수",ChapterTable!$S:$T,2,0)*D615)
  )
  )
  )
)</f>
        <v>10460.798492431641</v>
      </c>
      <c r="G615" t="s">
        <v>737</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48"/>
        <v>2</v>
      </c>
      <c r="Q615">
        <f t="shared" si="49"/>
        <v>2</v>
      </c>
      <c r="R615" t="b">
        <f t="shared" ca="1" si="47"/>
        <v>0</v>
      </c>
      <c r="T615" t="b">
        <f t="shared" ca="1" si="50"/>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H615">
        <v>1.5</v>
      </c>
      <c r="AI615">
        <f t="shared" si="51"/>
        <v>0.5</v>
      </c>
    </row>
    <row r="616" spans="1:35"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OFFSET(E616,-$B616+IF($L616,1,0),0)*IF($B616&gt;OFFSET($B616,1,0),ChapterTable!$S$17,1)*
    (VLOOKUP(SUBSTITUTE(SUBSTITUTE(E$1,"standard",""),"|Float","")&amp;IF(OR($L616=TRUE,$A616=0,MOD($A616,ChapterTable!$S$20)&lt;&gt;0),"","보스")&amp;"인게임누적곱배수",ChapterTable!$S:$T,2,0)^C616
    +VLOOKUP(SUBSTITUTE(SUBSTITUTE(E$1,"standard",""),"|Float","")&amp;IF(OR($L616=TRUE,$A616=0,MOD($A616,ChapterTable!$S$20)&lt;&gt;0),"","보스")&amp;"인게임누적합배수",ChapterTable!$S:$T,2,0)*C616)
  )
  )
  )
)</f>
        <v>28025.208984375</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(VLOOKUP(SUBSTITUTE(SUBSTITUTE(F$1,"standard",""),"|Float","")&amp;IF(OR($L616=TRUE,$A616=0,MOD($A616,ChapterTable!$S$20)&lt;&gt;0),"","보스")&amp;"인게임누적곱배수",ChapterTable!$S:$T,2,0)^D616
    +VLOOKUP(SUBSTITUTE(SUBSTITUTE(F$1,"standard",""),"|Float","")&amp;IF(OR($L616=TRUE,$A616=0,MOD($A616,ChapterTable!$S$20)&lt;&gt;0),"","보스")&amp;"인게임누적합배수",ChapterTable!$S:$T,2,0)*D616)
  )
  )
  )
)</f>
        <v>10460.798492431641</v>
      </c>
      <c r="G616" t="s">
        <v>737</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48"/>
        <v>11</v>
      </c>
      <c r="Q616">
        <f t="shared" si="49"/>
        <v>11</v>
      </c>
      <c r="R616" t="b">
        <f t="shared" ca="1" si="47"/>
        <v>0</v>
      </c>
      <c r="T616" t="b">
        <f t="shared" ca="1" si="50"/>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H616">
        <v>1.5</v>
      </c>
      <c r="AI616">
        <f t="shared" si="51"/>
        <v>0.5</v>
      </c>
    </row>
    <row r="617" spans="1:35"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OFFSET(E617,-$B617+IF($L617,1,0),0)*IF($B617&gt;OFFSET($B617,1,0),ChapterTable!$S$17,1)*
    (VLOOKUP(SUBSTITUTE(SUBSTITUTE(E$1,"standard",""),"|Float","")&amp;IF(OR($L617=TRUE,$A617=0,MOD($A617,ChapterTable!$S$20)&lt;&gt;0),"","보스")&amp;"인게임누적곱배수",ChapterTable!$S:$T,2,0)^C617
    +VLOOKUP(SUBSTITUTE(SUBSTITUTE(E$1,"standard",""),"|Float","")&amp;IF(OR($L617=TRUE,$A617=0,MOD($A617,ChapterTable!$S$20)&lt;&gt;0),"","보스")&amp;"인게임누적합배수",ChapterTable!$S:$T,2,0)*C617)
  )
  )
  )
)</f>
        <v>32696.077148437496</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(VLOOKUP(SUBSTITUTE(SUBSTITUTE(F$1,"standard",""),"|Float","")&amp;IF(OR($L617=TRUE,$A617=0,MOD($A617,ChapterTable!$S$20)&lt;&gt;0),"","보스")&amp;"인게임누적곱배수",ChapterTable!$S:$T,2,0)^D617
    +VLOOKUP(SUBSTITUTE(SUBSTITUTE(F$1,"standard",""),"|Float","")&amp;IF(OR($L617=TRUE,$A617=0,MOD($A617,ChapterTable!$S$20)&lt;&gt;0),"","보스")&amp;"인게임누적합배수",ChapterTable!$S:$T,2,0)*D617)
  )
  )
  )
)</f>
        <v>10460.798492431641</v>
      </c>
      <c r="G617" t="s">
        <v>737</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48"/>
        <v>2</v>
      </c>
      <c r="Q617">
        <f t="shared" si="49"/>
        <v>2</v>
      </c>
      <c r="R617" t="b">
        <f t="shared" ca="1" si="47"/>
        <v>0</v>
      </c>
      <c r="T617" t="b">
        <f t="shared" ca="1" si="50"/>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H617">
        <v>1.5</v>
      </c>
      <c r="AI617">
        <f t="shared" si="51"/>
        <v>0.5</v>
      </c>
    </row>
    <row r="618" spans="1:35"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OFFSET(E618,-$B618+IF($L618,1,0),0)*IF($B618&gt;OFFSET($B618,1,0),ChapterTable!$S$17,1)*
    (VLOOKUP(SUBSTITUTE(SUBSTITUTE(E$1,"standard",""),"|Float","")&amp;IF(OR($L618=TRUE,$A618=0,MOD($A618,ChapterTable!$S$20)&lt;&gt;0),"","보스")&amp;"인게임누적곱배수",ChapterTable!$S:$T,2,0)^C618
    +VLOOKUP(SUBSTITUTE(SUBSTITUTE(E$1,"standard",""),"|Float","")&amp;IF(OR($L618=TRUE,$A618=0,MOD($A618,ChapterTable!$S$20)&lt;&gt;0),"","보스")&amp;"인게임누적합배수",ChapterTable!$S:$T,2,0)*C618)
  )
  )
  )
)</f>
        <v>32696.077148437496</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(VLOOKUP(SUBSTITUTE(SUBSTITUTE(F$1,"standard",""),"|Float","")&amp;IF(OR($L618=TRUE,$A618=0,MOD($A618,ChapterTable!$S$20)&lt;&gt;0),"","보스")&amp;"인게임누적곱배수",ChapterTable!$S:$T,2,0)^D618
    +VLOOKUP(SUBSTITUTE(SUBSTITUTE(F$1,"standard",""),"|Float","")&amp;IF(OR($L618=TRUE,$A618=0,MOD($A618,ChapterTable!$S$20)&lt;&gt;0),"","보스")&amp;"인게임누적합배수",ChapterTable!$S:$T,2,0)*D618)
  )
  )
  )
)</f>
        <v>10460.798492431641</v>
      </c>
      <c r="G618" t="s">
        <v>737</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48"/>
        <v>2</v>
      </c>
      <c r="Q618">
        <f t="shared" si="49"/>
        <v>2</v>
      </c>
      <c r="R618" t="b">
        <f t="shared" ca="1" si="47"/>
        <v>0</v>
      </c>
      <c r="T618" t="b">
        <f t="shared" ca="1" si="50"/>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H618">
        <v>1.5</v>
      </c>
      <c r="AI618">
        <f t="shared" si="51"/>
        <v>0.5</v>
      </c>
    </row>
    <row r="619" spans="1:35"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OFFSET(E619,-$B619+IF($L619,1,0),0)*IF($B619&gt;OFFSET($B619,1,0),ChapterTable!$S$17,1)*
    (VLOOKUP(SUBSTITUTE(SUBSTITUTE(E$1,"standard",""),"|Float","")&amp;IF(OR($L619=TRUE,$A619=0,MOD($A619,ChapterTable!$S$20)&lt;&gt;0),"","보스")&amp;"인게임누적곱배수",ChapterTable!$S:$T,2,0)^C619
    +VLOOKUP(SUBSTITUTE(SUBSTITUTE(E$1,"standard",""),"|Float","")&amp;IF(OR($L619=TRUE,$A619=0,MOD($A619,ChapterTable!$S$20)&lt;&gt;0),"","보스")&amp;"인게임누적합배수",ChapterTable!$S:$T,2,0)*C619)
  )
  )
  )
)</f>
        <v>32696.077148437496</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(VLOOKUP(SUBSTITUTE(SUBSTITUTE(F$1,"standard",""),"|Float","")&amp;IF(OR($L619=TRUE,$A619=0,MOD($A619,ChapterTable!$S$20)&lt;&gt;0),"","보스")&amp;"인게임누적곱배수",ChapterTable!$S:$T,2,0)^D619
    +VLOOKUP(SUBSTITUTE(SUBSTITUTE(F$1,"standard",""),"|Float","")&amp;IF(OR($L619=TRUE,$A619=0,MOD($A619,ChapterTable!$S$20)&lt;&gt;0),"","보스")&amp;"인게임누적합배수",ChapterTable!$S:$T,2,0)*D619)
  )
  )
  )
)</f>
        <v>10460.798492431641</v>
      </c>
      <c r="G619" t="s">
        <v>737</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48"/>
        <v>2</v>
      </c>
      <c r="Q619">
        <f t="shared" si="49"/>
        <v>2</v>
      </c>
      <c r="R619" t="b">
        <f t="shared" ca="1" si="47"/>
        <v>0</v>
      </c>
      <c r="T619" t="b">
        <f t="shared" ca="1" si="50"/>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H619">
        <v>1.5</v>
      </c>
      <c r="AI619">
        <f t="shared" si="51"/>
        <v>0.5</v>
      </c>
    </row>
    <row r="620" spans="1:35"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OFFSET(E620,-$B620+IF($L620,1,0),0)*IF($B620&gt;OFFSET($B620,1,0),ChapterTable!$S$17,1)*
    (VLOOKUP(SUBSTITUTE(SUBSTITUTE(E$1,"standard",""),"|Float","")&amp;IF(OR($L620=TRUE,$A620=0,MOD($A620,ChapterTable!$S$20)&lt;&gt;0),"","보스")&amp;"인게임누적곱배수",ChapterTable!$S:$T,2,0)^C620
    +VLOOKUP(SUBSTITUTE(SUBSTITUTE(E$1,"standard",""),"|Float","")&amp;IF(OR($L620=TRUE,$A620=0,MOD($A620,ChapterTable!$S$20)&lt;&gt;0),"","보스")&amp;"인게임누적합배수",ChapterTable!$S:$T,2,0)*C620)
  )
  )
  )
)</f>
        <v>32696.077148437496</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(VLOOKUP(SUBSTITUTE(SUBSTITUTE(F$1,"standard",""),"|Float","")&amp;IF(OR($L620=TRUE,$A620=0,MOD($A620,ChapterTable!$S$20)&lt;&gt;0),"","보스")&amp;"인게임누적곱배수",ChapterTable!$S:$T,2,0)^D620
    +VLOOKUP(SUBSTITUTE(SUBSTITUTE(F$1,"standard",""),"|Float","")&amp;IF(OR($L620=TRUE,$A620=0,MOD($A620,ChapterTable!$S$20)&lt;&gt;0),"","보스")&amp;"인게임누적합배수",ChapterTable!$S:$T,2,0)*D620)
  )
  )
  )
)</f>
        <v>10460.798492431641</v>
      </c>
      <c r="G620" t="s">
        <v>737</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48"/>
        <v>92</v>
      </c>
      <c r="Q620">
        <f t="shared" si="49"/>
        <v>92</v>
      </c>
      <c r="R620" t="b">
        <f t="shared" ca="1" si="47"/>
        <v>1</v>
      </c>
      <c r="T620" t="b">
        <f t="shared" ca="1" si="50"/>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H620">
        <v>1.5</v>
      </c>
      <c r="AI620">
        <f t="shared" si="51"/>
        <v>0.5</v>
      </c>
    </row>
    <row r="621" spans="1:35"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OFFSET(E621,-$B621+IF($L621,1,0),0)*IF($B621&gt;OFFSET($B621,1,0),ChapterTable!$S$17,1)*
    (VLOOKUP(SUBSTITUTE(SUBSTITUTE(E$1,"standard",""),"|Float","")&amp;IF(OR($L621=TRUE,$A621=0,MOD($A621,ChapterTable!$S$20)&lt;&gt;0),"","보스")&amp;"인게임누적곱배수",ChapterTable!$S:$T,2,0)^C621
    +VLOOKUP(SUBSTITUTE(SUBSTITUTE(E$1,"standard",""),"|Float","")&amp;IF(OR($L621=TRUE,$A621=0,MOD($A621,ChapterTable!$S$20)&lt;&gt;0),"","보스")&amp;"인게임누적합배수",ChapterTable!$S:$T,2,0)*C621)
  )
  )
  )
)</f>
        <v>32696.077148437496</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(VLOOKUP(SUBSTITUTE(SUBSTITUTE(F$1,"standard",""),"|Float","")&amp;IF(OR($L621=TRUE,$A621=0,MOD($A621,ChapterTable!$S$20)&lt;&gt;0),"","보스")&amp;"인게임누적곱배수",ChapterTable!$S:$T,2,0)^D621
    +VLOOKUP(SUBSTITUTE(SUBSTITUTE(F$1,"standard",""),"|Float","")&amp;IF(OR($L621=TRUE,$A621=0,MOD($A621,ChapterTable!$S$20)&lt;&gt;0),"","보스")&amp;"인게임누적합배수",ChapterTable!$S:$T,2,0)*D621)
  )
  )
  )
)</f>
        <v>10460.798492431641</v>
      </c>
      <c r="G621" t="s">
        <v>737</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48"/>
        <v>21</v>
      </c>
      <c r="Q621">
        <f t="shared" si="49"/>
        <v>21</v>
      </c>
      <c r="R621" t="b">
        <f t="shared" ca="1" si="47"/>
        <v>0</v>
      </c>
      <c r="T621" t="b">
        <f t="shared" ca="1" si="50"/>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H621">
        <v>1.5</v>
      </c>
      <c r="AI621">
        <f t="shared" si="51"/>
        <v>0.5</v>
      </c>
    </row>
    <row r="622" spans="1:35"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OFFSET(E622,-$B622+IF($L622,1,0),0)*IF($B622&gt;OFFSET($B622,1,0),ChapterTable!$S$17,1)*
    (VLOOKUP(SUBSTITUTE(SUBSTITUTE(E$1,"standard",""),"|Float","")&amp;IF(OR($L622=TRUE,$A622=0,MOD($A622,ChapterTable!$S$20)&lt;&gt;0),"","보스")&amp;"인게임누적곱배수",ChapterTable!$S:$T,2,0)^C622
    +VLOOKUP(SUBSTITUTE(SUBSTITUTE(E$1,"standard",""),"|Float","")&amp;IF(OR($L622=TRUE,$A622=0,MOD($A622,ChapterTable!$S$20)&lt;&gt;0),"","보스")&amp;"인게임누적합배수",ChapterTable!$S:$T,2,0)*C622)
  )
  )
  )
)</f>
        <v>32696.077148437496</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(VLOOKUP(SUBSTITUTE(SUBSTITUTE(F$1,"standard",""),"|Float","")&amp;IF(OR($L622=TRUE,$A622=0,MOD($A622,ChapterTable!$S$20)&lt;&gt;0),"","보스")&amp;"인게임누적곱배수",ChapterTable!$S:$T,2,0)^D622
    +VLOOKUP(SUBSTITUTE(SUBSTITUTE(F$1,"standard",""),"|Float","")&amp;IF(OR($L622=TRUE,$A622=0,MOD($A622,ChapterTable!$S$20)&lt;&gt;0),"","보스")&amp;"인게임누적합배수",ChapterTable!$S:$T,2,0)*D622)
  )
  )
  )
)</f>
        <v>11190.621643066406</v>
      </c>
      <c r="G622" t="s">
        <v>737</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48"/>
        <v>3</v>
      </c>
      <c r="Q622">
        <f t="shared" si="49"/>
        <v>3</v>
      </c>
      <c r="R622" t="b">
        <f t="shared" ca="1" si="47"/>
        <v>0</v>
      </c>
      <c r="T622" t="b">
        <f t="shared" ca="1" si="50"/>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H622">
        <v>1.5</v>
      </c>
      <c r="AI622">
        <f t="shared" si="51"/>
        <v>0.33333333333333331</v>
      </c>
    </row>
    <row r="623" spans="1:35"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OFFSET(E623,-$B623+IF($L623,1,0),0)*IF($B623&gt;OFFSET($B623,1,0),ChapterTable!$S$17,1)*
    (VLOOKUP(SUBSTITUTE(SUBSTITUTE(E$1,"standard",""),"|Float","")&amp;IF(OR($L623=TRUE,$A623=0,MOD($A623,ChapterTable!$S$20)&lt;&gt;0),"","보스")&amp;"인게임누적곱배수",ChapterTable!$S:$T,2,0)^C623
    +VLOOKUP(SUBSTITUTE(SUBSTITUTE(E$1,"standard",""),"|Float","")&amp;IF(OR($L623=TRUE,$A623=0,MOD($A623,ChapterTable!$S$20)&lt;&gt;0),"","보스")&amp;"인게임누적합배수",ChapterTable!$S:$T,2,0)*C623)
  )
  )
  )
)</f>
        <v>32696.077148437496</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(VLOOKUP(SUBSTITUTE(SUBSTITUTE(F$1,"standard",""),"|Float","")&amp;IF(OR($L623=TRUE,$A623=0,MOD($A623,ChapterTable!$S$20)&lt;&gt;0),"","보스")&amp;"인게임누적곱배수",ChapterTable!$S:$T,2,0)^D623
    +VLOOKUP(SUBSTITUTE(SUBSTITUTE(F$1,"standard",""),"|Float","")&amp;IF(OR($L623=TRUE,$A623=0,MOD($A623,ChapterTable!$S$20)&lt;&gt;0),"","보스")&amp;"인게임누적합배수",ChapterTable!$S:$T,2,0)*D623)
  )
  )
  )
)</f>
        <v>11190.621643066406</v>
      </c>
      <c r="G623" t="s">
        <v>737</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48"/>
        <v>3</v>
      </c>
      <c r="Q623">
        <f t="shared" si="49"/>
        <v>3</v>
      </c>
      <c r="R623" t="b">
        <f t="shared" ca="1" si="47"/>
        <v>0</v>
      </c>
      <c r="T623" t="b">
        <f t="shared" ca="1" si="50"/>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H623">
        <v>1.5</v>
      </c>
      <c r="AI623">
        <f t="shared" si="51"/>
        <v>0.33333333333333331</v>
      </c>
    </row>
    <row r="624" spans="1:35"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OFFSET(E624,-$B624+IF($L624,1,0),0)*IF($B624&gt;OFFSET($B624,1,0),ChapterTable!$S$17,1)*
    (VLOOKUP(SUBSTITUTE(SUBSTITUTE(E$1,"standard",""),"|Float","")&amp;IF(OR($L624=TRUE,$A624=0,MOD($A624,ChapterTable!$S$20)&lt;&gt;0),"","보스")&amp;"인게임누적곱배수",ChapterTable!$S:$T,2,0)^C624
    +VLOOKUP(SUBSTITUTE(SUBSTITUTE(E$1,"standard",""),"|Float","")&amp;IF(OR($L624=TRUE,$A624=0,MOD($A624,ChapterTable!$S$20)&lt;&gt;0),"","보스")&amp;"인게임누적합배수",ChapterTable!$S:$T,2,0)*C624)
  )
  )
  )
)</f>
        <v>32696.077148437496</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(VLOOKUP(SUBSTITUTE(SUBSTITUTE(F$1,"standard",""),"|Float","")&amp;IF(OR($L624=TRUE,$A624=0,MOD($A624,ChapterTable!$S$20)&lt;&gt;0),"","보스")&amp;"인게임누적곱배수",ChapterTable!$S:$T,2,0)^D624
    +VLOOKUP(SUBSTITUTE(SUBSTITUTE(F$1,"standard",""),"|Float","")&amp;IF(OR($L624=TRUE,$A624=0,MOD($A624,ChapterTable!$S$20)&lt;&gt;0),"","보스")&amp;"인게임누적합배수",ChapterTable!$S:$T,2,0)*D624)
  )
  )
  )
)</f>
        <v>11190.621643066406</v>
      </c>
      <c r="G624" t="s">
        <v>737</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48"/>
        <v>3</v>
      </c>
      <c r="Q624">
        <f t="shared" si="49"/>
        <v>3</v>
      </c>
      <c r="R624" t="b">
        <f t="shared" ca="1" si="47"/>
        <v>0</v>
      </c>
      <c r="T624" t="b">
        <f t="shared" ca="1" si="50"/>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H624">
        <v>1.5</v>
      </c>
      <c r="AI624">
        <f t="shared" si="51"/>
        <v>0.33333333333333331</v>
      </c>
    </row>
    <row r="625" spans="1:35"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OFFSET(E625,-$B625+IF($L625,1,0),0)*IF($B625&gt;OFFSET($B625,1,0),ChapterTable!$S$17,1)*
    (VLOOKUP(SUBSTITUTE(SUBSTITUTE(E$1,"standard",""),"|Float","")&amp;IF(OR($L625=TRUE,$A625=0,MOD($A625,ChapterTable!$S$20)&lt;&gt;0),"","보스")&amp;"인게임누적곱배수",ChapterTable!$S:$T,2,0)^C625
    +VLOOKUP(SUBSTITUTE(SUBSTITUTE(E$1,"standard",""),"|Float","")&amp;IF(OR($L625=TRUE,$A625=0,MOD($A625,ChapterTable!$S$20)&lt;&gt;0),"","보스")&amp;"인게임누적합배수",ChapterTable!$S:$T,2,0)*C625)
  )
  )
  )
)</f>
        <v>32696.077148437496</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(VLOOKUP(SUBSTITUTE(SUBSTITUTE(F$1,"standard",""),"|Float","")&amp;IF(OR($L625=TRUE,$A625=0,MOD($A625,ChapterTable!$S$20)&lt;&gt;0),"","보스")&amp;"인게임누적곱배수",ChapterTable!$S:$T,2,0)^D625
    +VLOOKUP(SUBSTITUTE(SUBSTITUTE(F$1,"standard",""),"|Float","")&amp;IF(OR($L625=TRUE,$A625=0,MOD($A625,ChapterTable!$S$20)&lt;&gt;0),"","보스")&amp;"인게임누적합배수",ChapterTable!$S:$T,2,0)*D625)
  )
  )
  )
)</f>
        <v>11190.621643066406</v>
      </c>
      <c r="G625" t="s">
        <v>737</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48"/>
        <v>3</v>
      </c>
      <c r="Q625">
        <f t="shared" si="49"/>
        <v>3</v>
      </c>
      <c r="R625" t="b">
        <f t="shared" ca="1" si="47"/>
        <v>0</v>
      </c>
      <c r="T625" t="b">
        <f t="shared" ca="1" si="50"/>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H625">
        <v>1.5</v>
      </c>
      <c r="AI625">
        <f t="shared" si="51"/>
        <v>0.33333333333333331</v>
      </c>
    </row>
    <row r="626" spans="1:35"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OFFSET(E626,-$B626+IF($L626,1,0),0)*IF($B626&gt;OFFSET($B626,1,0),ChapterTable!$S$17,1)*
    (VLOOKUP(SUBSTITUTE(SUBSTITUTE(E$1,"standard",""),"|Float","")&amp;IF(OR($L626=TRUE,$A626=0,MOD($A626,ChapterTable!$S$20)&lt;&gt;0),"","보스")&amp;"인게임누적곱배수",ChapterTable!$S:$T,2,0)^C626
    +VLOOKUP(SUBSTITUTE(SUBSTITUTE(E$1,"standard",""),"|Float","")&amp;IF(OR($L626=TRUE,$A626=0,MOD($A626,ChapterTable!$S$20)&lt;&gt;0),"","보스")&amp;"인게임누적합배수",ChapterTable!$S:$T,2,0)*C626)
  )
  )
  )
)</f>
        <v>32696.077148437496</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(VLOOKUP(SUBSTITUTE(SUBSTITUTE(F$1,"standard",""),"|Float","")&amp;IF(OR($L626=TRUE,$A626=0,MOD($A626,ChapterTable!$S$20)&lt;&gt;0),"","보스")&amp;"인게임누적곱배수",ChapterTable!$S:$T,2,0)^D626
    +VLOOKUP(SUBSTITUTE(SUBSTITUTE(F$1,"standard",""),"|Float","")&amp;IF(OR($L626=TRUE,$A626=0,MOD($A626,ChapterTable!$S$20)&lt;&gt;0),"","보스")&amp;"인게임누적합배수",ChapterTable!$S:$T,2,0)*D626)
  )
  )
  )
)</f>
        <v>11190.621643066406</v>
      </c>
      <c r="G626" t="s">
        <v>737</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48"/>
        <v>11</v>
      </c>
      <c r="Q626">
        <f t="shared" si="49"/>
        <v>11</v>
      </c>
      <c r="R626" t="b">
        <f t="shared" ca="1" si="47"/>
        <v>0</v>
      </c>
      <c r="T626" t="b">
        <f t="shared" ca="1" si="50"/>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H626">
        <v>1.5</v>
      </c>
      <c r="AI626">
        <f t="shared" si="51"/>
        <v>0.33333333333333331</v>
      </c>
    </row>
    <row r="627" spans="1:35"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OFFSET(E627,-$B627+IF($L627,1,0),0)*IF($B627&gt;OFFSET($B627,1,0),ChapterTable!$S$17,1)*
    (VLOOKUP(SUBSTITUTE(SUBSTITUTE(E$1,"standard",""),"|Float","")&amp;IF(OR($L627=TRUE,$A627=0,MOD($A627,ChapterTable!$S$20)&lt;&gt;0),"","보스")&amp;"인게임누적곱배수",ChapterTable!$S:$T,2,0)^C627
    +VLOOKUP(SUBSTITUTE(SUBSTITUTE(E$1,"standard",""),"|Float","")&amp;IF(OR($L627=TRUE,$A627=0,MOD($A627,ChapterTable!$S$20)&lt;&gt;0),"","보스")&amp;"인게임누적합배수",ChapterTable!$S:$T,2,0)*C627)
  )
  )
  )
)</f>
        <v>37366.9453125</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(VLOOKUP(SUBSTITUTE(SUBSTITUTE(F$1,"standard",""),"|Float","")&amp;IF(OR($L627=TRUE,$A627=0,MOD($A627,ChapterTable!$S$20)&lt;&gt;0),"","보스")&amp;"인게임누적곱배수",ChapterTable!$S:$T,2,0)^D627
    +VLOOKUP(SUBSTITUTE(SUBSTITUTE(F$1,"standard",""),"|Float","")&amp;IF(OR($L627=TRUE,$A627=0,MOD($A627,ChapterTable!$S$20)&lt;&gt;0),"","보스")&amp;"인게임누적합배수",ChapterTable!$S:$T,2,0)*D627)
  )
  )
  )
)</f>
        <v>11190.621643066406</v>
      </c>
      <c r="G627" t="s">
        <v>737</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48"/>
        <v>3</v>
      </c>
      <c r="Q627">
        <f t="shared" si="49"/>
        <v>3</v>
      </c>
      <c r="R627" t="b">
        <f t="shared" ca="1" si="47"/>
        <v>0</v>
      </c>
      <c r="T627" t="b">
        <f t="shared" ca="1" si="50"/>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H627">
        <v>1.5</v>
      </c>
      <c r="AI627">
        <f t="shared" si="51"/>
        <v>0.33333333333333331</v>
      </c>
    </row>
    <row r="628" spans="1:35"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OFFSET(E628,-$B628+IF($L628,1,0),0)*IF($B628&gt;OFFSET($B628,1,0),ChapterTable!$S$17,1)*
    (VLOOKUP(SUBSTITUTE(SUBSTITUTE(E$1,"standard",""),"|Float","")&amp;IF(OR($L628=TRUE,$A628=0,MOD($A628,ChapterTable!$S$20)&lt;&gt;0),"","보스")&amp;"인게임누적곱배수",ChapterTable!$S:$T,2,0)^C628
    +VLOOKUP(SUBSTITUTE(SUBSTITUTE(E$1,"standard",""),"|Float","")&amp;IF(OR($L628=TRUE,$A628=0,MOD($A628,ChapterTable!$S$20)&lt;&gt;0),"","보스")&amp;"인게임누적합배수",ChapterTable!$S:$T,2,0)*C628)
  )
  )
  )
)</f>
        <v>37366.9453125</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(VLOOKUP(SUBSTITUTE(SUBSTITUTE(F$1,"standard",""),"|Float","")&amp;IF(OR($L628=TRUE,$A628=0,MOD($A628,ChapterTable!$S$20)&lt;&gt;0),"","보스")&amp;"인게임누적곱배수",ChapterTable!$S:$T,2,0)^D628
    +VLOOKUP(SUBSTITUTE(SUBSTITUTE(F$1,"standard",""),"|Float","")&amp;IF(OR($L628=TRUE,$A628=0,MOD($A628,ChapterTable!$S$20)&lt;&gt;0),"","보스")&amp;"인게임누적합배수",ChapterTable!$S:$T,2,0)*D628)
  )
  )
  )
)</f>
        <v>11190.621643066406</v>
      </c>
      <c r="G628" t="s">
        <v>737</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48"/>
        <v>3</v>
      </c>
      <c r="Q628">
        <f t="shared" si="49"/>
        <v>3</v>
      </c>
      <c r="R628" t="b">
        <f t="shared" ca="1" si="47"/>
        <v>0</v>
      </c>
      <c r="T628" t="b">
        <f t="shared" ca="1" si="50"/>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H628">
        <v>1.5</v>
      </c>
      <c r="AI628">
        <f t="shared" si="51"/>
        <v>0.33333333333333331</v>
      </c>
    </row>
    <row r="629" spans="1:35"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OFFSET(E629,-$B629+IF($L629,1,0),0)*IF($B629&gt;OFFSET($B629,1,0),ChapterTable!$S$17,1)*
    (VLOOKUP(SUBSTITUTE(SUBSTITUTE(E$1,"standard",""),"|Float","")&amp;IF(OR($L629=TRUE,$A629=0,MOD($A629,ChapterTable!$S$20)&lt;&gt;0),"","보스")&amp;"인게임누적곱배수",ChapterTable!$S:$T,2,0)^C629
    +VLOOKUP(SUBSTITUTE(SUBSTITUTE(E$1,"standard",""),"|Float","")&amp;IF(OR($L629=TRUE,$A629=0,MOD($A629,ChapterTable!$S$20)&lt;&gt;0),"","보스")&amp;"인게임누적합배수",ChapterTable!$S:$T,2,0)*C629)
  )
  )
  )
)</f>
        <v>37366.9453125</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(VLOOKUP(SUBSTITUTE(SUBSTITUTE(F$1,"standard",""),"|Float","")&amp;IF(OR($L629=TRUE,$A629=0,MOD($A629,ChapterTable!$S$20)&lt;&gt;0),"","보스")&amp;"인게임누적곱배수",ChapterTable!$S:$T,2,0)^D629
    +VLOOKUP(SUBSTITUTE(SUBSTITUTE(F$1,"standard",""),"|Float","")&amp;IF(OR($L629=TRUE,$A629=0,MOD($A629,ChapterTable!$S$20)&lt;&gt;0),"","보스")&amp;"인게임누적합배수",ChapterTable!$S:$T,2,0)*D629)
  )
  )
  )
)</f>
        <v>11190.621643066406</v>
      </c>
      <c r="G629" t="s">
        <v>737</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48"/>
        <v>3</v>
      </c>
      <c r="Q629">
        <f t="shared" si="49"/>
        <v>3</v>
      </c>
      <c r="R629" t="b">
        <f t="shared" ca="1" si="47"/>
        <v>0</v>
      </c>
      <c r="T629" t="b">
        <f t="shared" ca="1" si="50"/>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H629">
        <v>1.5</v>
      </c>
      <c r="AI629">
        <f t="shared" si="51"/>
        <v>0.33333333333333331</v>
      </c>
    </row>
    <row r="630" spans="1:35"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OFFSET(E630,-$B630+IF($L630,1,0),0)*IF($B630&gt;OFFSET($B630,1,0),ChapterTable!$S$17,1)*
    (VLOOKUP(SUBSTITUTE(SUBSTITUTE(E$1,"standard",""),"|Float","")&amp;IF(OR($L630=TRUE,$A630=0,MOD($A630,ChapterTable!$S$20)&lt;&gt;0),"","보스")&amp;"인게임누적곱배수",ChapterTable!$S:$T,2,0)^C630
    +VLOOKUP(SUBSTITUTE(SUBSTITUTE(E$1,"standard",""),"|Float","")&amp;IF(OR($L630=TRUE,$A630=0,MOD($A630,ChapterTable!$S$20)&lt;&gt;0),"","보스")&amp;"인게임누적합배수",ChapterTable!$S:$T,2,0)*C630)
  )
  )
  )
)</f>
        <v>37366.9453125</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(VLOOKUP(SUBSTITUTE(SUBSTITUTE(F$1,"standard",""),"|Float","")&amp;IF(OR($L630=TRUE,$A630=0,MOD($A630,ChapterTable!$S$20)&lt;&gt;0),"","보스")&amp;"인게임누적곱배수",ChapterTable!$S:$T,2,0)^D630
    +VLOOKUP(SUBSTITUTE(SUBSTITUTE(F$1,"standard",""),"|Float","")&amp;IF(OR($L630=TRUE,$A630=0,MOD($A630,ChapterTable!$S$20)&lt;&gt;0),"","보스")&amp;"인게임누적합배수",ChapterTable!$S:$T,2,0)*D630)
  )
  )
  )
)</f>
        <v>11190.621643066406</v>
      </c>
      <c r="G630" t="s">
        <v>737</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48"/>
        <v>93</v>
      </c>
      <c r="Q630">
        <f t="shared" si="49"/>
        <v>93</v>
      </c>
      <c r="R630" t="b">
        <f t="shared" ca="1" si="47"/>
        <v>1</v>
      </c>
      <c r="T630" t="b">
        <f t="shared" ca="1" si="50"/>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H630">
        <v>1.5</v>
      </c>
      <c r="AI630">
        <f t="shared" si="51"/>
        <v>0.33333333333333331</v>
      </c>
    </row>
    <row r="631" spans="1:35"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OFFSET(E631,-$B631+IF($L631,1,0),0)*IF($B631&gt;OFFSET($B631,1,0),ChapterTable!$S$17,1)*
    (VLOOKUP(SUBSTITUTE(SUBSTITUTE(E$1,"standard",""),"|Float","")&amp;IF(OR($L631=TRUE,$A631=0,MOD($A631,ChapterTable!$S$20)&lt;&gt;0),"","보스")&amp;"인게임누적곱배수",ChapterTable!$S:$T,2,0)^C631
    +VLOOKUP(SUBSTITUTE(SUBSTITUTE(E$1,"standard",""),"|Float","")&amp;IF(OR($L631=TRUE,$A631=0,MOD($A631,ChapterTable!$S$20)&lt;&gt;0),"","보스")&amp;"인게임누적합배수",ChapterTable!$S:$T,2,0)*C631)
  )
  )
  )
)</f>
        <v>37366.9453125</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(VLOOKUP(SUBSTITUTE(SUBSTITUTE(F$1,"standard",""),"|Float","")&amp;IF(OR($L631=TRUE,$A631=0,MOD($A631,ChapterTable!$S$20)&lt;&gt;0),"","보스")&amp;"인게임누적곱배수",ChapterTable!$S:$T,2,0)^D631
    +VLOOKUP(SUBSTITUTE(SUBSTITUTE(F$1,"standard",""),"|Float","")&amp;IF(OR($L631=TRUE,$A631=0,MOD($A631,ChapterTable!$S$20)&lt;&gt;0),"","보스")&amp;"인게임누적합배수",ChapterTable!$S:$T,2,0)*D631)
  )
  )
  )
)</f>
        <v>11190.621643066406</v>
      </c>
      <c r="G631" t="s">
        <v>737</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48"/>
        <v>21</v>
      </c>
      <c r="Q631">
        <f t="shared" si="49"/>
        <v>21</v>
      </c>
      <c r="R631" t="b">
        <f t="shared" ca="1" si="47"/>
        <v>0</v>
      </c>
      <c r="T631" t="b">
        <f t="shared" ca="1" si="50"/>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H631">
        <v>1.5</v>
      </c>
      <c r="AI631">
        <f t="shared" si="51"/>
        <v>0.33333333333333331</v>
      </c>
    </row>
    <row r="632" spans="1:35"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OFFSET(E632,-$B632+IF($L632,1,0),0)*IF($B632&gt;OFFSET($B632,1,0),ChapterTable!$S$17,1)*
    (VLOOKUP(SUBSTITUTE(SUBSTITUTE(E$1,"standard",""),"|Float","")&amp;IF(OR($L632=TRUE,$A632=0,MOD($A632,ChapterTable!$S$20)&lt;&gt;0),"","보스")&amp;"인게임누적곱배수",ChapterTable!$S:$T,2,0)^C632
    +VLOOKUP(SUBSTITUTE(SUBSTITUTE(E$1,"standard",""),"|Float","")&amp;IF(OR($L632=TRUE,$A632=0,MOD($A632,ChapterTable!$S$20)&lt;&gt;0),"","보스")&amp;"인게임누적합배수",ChapterTable!$S:$T,2,0)*C632)
  )
  )
  )
)</f>
        <v>37366.9453125</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(VLOOKUP(SUBSTITUTE(SUBSTITUTE(F$1,"standard",""),"|Float","")&amp;IF(OR($L632=TRUE,$A632=0,MOD($A632,ChapterTable!$S$20)&lt;&gt;0),"","보스")&amp;"인게임누적곱배수",ChapterTable!$S:$T,2,0)^D632
    +VLOOKUP(SUBSTITUTE(SUBSTITUTE(F$1,"standard",""),"|Float","")&amp;IF(OR($L632=TRUE,$A632=0,MOD($A632,ChapterTable!$S$20)&lt;&gt;0),"","보스")&amp;"인게임누적합배수",ChapterTable!$S:$T,2,0)*D632)
  )
  )
  )
)</f>
        <v>11920.444793701172</v>
      </c>
      <c r="G632" t="s">
        <v>737</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48"/>
        <v>4</v>
      </c>
      <c r="Q632">
        <f t="shared" si="49"/>
        <v>4</v>
      </c>
      <c r="R632" t="b">
        <f t="shared" ca="1" si="47"/>
        <v>0</v>
      </c>
      <c r="T632" t="b">
        <f t="shared" ca="1" si="50"/>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H632">
        <v>1.5</v>
      </c>
      <c r="AI632">
        <f t="shared" si="51"/>
        <v>0.25</v>
      </c>
    </row>
    <row r="633" spans="1:35"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OFFSET(E633,-$B633+IF($L633,1,0),0)*IF($B633&gt;OFFSET($B633,1,0),ChapterTable!$S$17,1)*
    (VLOOKUP(SUBSTITUTE(SUBSTITUTE(E$1,"standard",""),"|Float","")&amp;IF(OR($L633=TRUE,$A633=0,MOD($A633,ChapterTable!$S$20)&lt;&gt;0),"","보스")&amp;"인게임누적곱배수",ChapterTable!$S:$T,2,0)^C633
    +VLOOKUP(SUBSTITUTE(SUBSTITUTE(E$1,"standard",""),"|Float","")&amp;IF(OR($L633=TRUE,$A633=0,MOD($A633,ChapterTable!$S$20)&lt;&gt;0),"","보스")&amp;"인게임누적합배수",ChapterTable!$S:$T,2,0)*C633)
  )
  )
  )
)</f>
        <v>37366.9453125</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(VLOOKUP(SUBSTITUTE(SUBSTITUTE(F$1,"standard",""),"|Float","")&amp;IF(OR($L633=TRUE,$A633=0,MOD($A633,ChapterTable!$S$20)&lt;&gt;0),"","보스")&amp;"인게임누적곱배수",ChapterTable!$S:$T,2,0)^D633
    +VLOOKUP(SUBSTITUTE(SUBSTITUTE(F$1,"standard",""),"|Float","")&amp;IF(OR($L633=TRUE,$A633=0,MOD($A633,ChapterTable!$S$20)&lt;&gt;0),"","보스")&amp;"인게임누적합배수",ChapterTable!$S:$T,2,0)*D633)
  )
  )
  )
)</f>
        <v>11920.444793701172</v>
      </c>
      <c r="G633" t="s">
        <v>737</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48"/>
        <v>4</v>
      </c>
      <c r="Q633">
        <f t="shared" si="49"/>
        <v>4</v>
      </c>
      <c r="R633" t="b">
        <f t="shared" ca="1" si="47"/>
        <v>0</v>
      </c>
      <c r="T633" t="b">
        <f t="shared" ca="1" si="50"/>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H633">
        <v>1.5</v>
      </c>
      <c r="AI633">
        <f t="shared" si="51"/>
        <v>0.25</v>
      </c>
    </row>
    <row r="634" spans="1:35"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OFFSET(E634,-$B634+IF($L634,1,0),0)*IF($B634&gt;OFFSET($B634,1,0),ChapterTable!$S$17,1)*
    (VLOOKUP(SUBSTITUTE(SUBSTITUTE(E$1,"standard",""),"|Float","")&amp;IF(OR($L634=TRUE,$A634=0,MOD($A634,ChapterTable!$S$20)&lt;&gt;0),"","보스")&amp;"인게임누적곱배수",ChapterTable!$S:$T,2,0)^C634
    +VLOOKUP(SUBSTITUTE(SUBSTITUTE(E$1,"standard",""),"|Float","")&amp;IF(OR($L634=TRUE,$A634=0,MOD($A634,ChapterTable!$S$20)&lt;&gt;0),"","보스")&amp;"인게임누적합배수",ChapterTable!$S:$T,2,0)*C634)
  )
  )
  )
)</f>
        <v>37366.9453125</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(VLOOKUP(SUBSTITUTE(SUBSTITUTE(F$1,"standard",""),"|Float","")&amp;IF(OR($L634=TRUE,$A634=0,MOD($A634,ChapterTable!$S$20)&lt;&gt;0),"","보스")&amp;"인게임누적곱배수",ChapterTable!$S:$T,2,0)^D634
    +VLOOKUP(SUBSTITUTE(SUBSTITUTE(F$1,"standard",""),"|Float","")&amp;IF(OR($L634=TRUE,$A634=0,MOD($A634,ChapterTable!$S$20)&lt;&gt;0),"","보스")&amp;"인게임누적합배수",ChapterTable!$S:$T,2,0)*D634)
  )
  )
  )
)</f>
        <v>11920.444793701172</v>
      </c>
      <c r="G634" t="s">
        <v>737</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48"/>
        <v>4</v>
      </c>
      <c r="Q634">
        <f t="shared" si="49"/>
        <v>4</v>
      </c>
      <c r="R634" t="b">
        <f t="shared" ca="1" si="47"/>
        <v>0</v>
      </c>
      <c r="T634" t="b">
        <f t="shared" ca="1" si="50"/>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H634">
        <v>1.5</v>
      </c>
      <c r="AI634">
        <f t="shared" si="51"/>
        <v>0.25</v>
      </c>
    </row>
    <row r="635" spans="1:35"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OFFSET(E635,-$B635+IF($L635,1,0),0)*IF($B635&gt;OFFSET($B635,1,0),ChapterTable!$S$17,1)*
    (VLOOKUP(SUBSTITUTE(SUBSTITUTE(E$1,"standard",""),"|Float","")&amp;IF(OR($L635=TRUE,$A635=0,MOD($A635,ChapterTable!$S$20)&lt;&gt;0),"","보스")&amp;"인게임누적곱배수",ChapterTable!$S:$T,2,0)^C635
    +VLOOKUP(SUBSTITUTE(SUBSTITUTE(E$1,"standard",""),"|Float","")&amp;IF(OR($L635=TRUE,$A635=0,MOD($A635,ChapterTable!$S$20)&lt;&gt;0),"","보스")&amp;"인게임누적합배수",ChapterTable!$S:$T,2,0)*C635)
  )
  )
  )
)</f>
        <v>37366.9453125</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(VLOOKUP(SUBSTITUTE(SUBSTITUTE(F$1,"standard",""),"|Float","")&amp;IF(OR($L635=TRUE,$A635=0,MOD($A635,ChapterTable!$S$20)&lt;&gt;0),"","보스")&amp;"인게임누적곱배수",ChapterTable!$S:$T,2,0)^D635
    +VLOOKUP(SUBSTITUTE(SUBSTITUTE(F$1,"standard",""),"|Float","")&amp;IF(OR($L635=TRUE,$A635=0,MOD($A635,ChapterTable!$S$20)&lt;&gt;0),"","보스")&amp;"인게임누적합배수",ChapterTable!$S:$T,2,0)*D635)
  )
  )
  )
)</f>
        <v>11920.444793701172</v>
      </c>
      <c r="G635" t="s">
        <v>737</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48"/>
        <v>4</v>
      </c>
      <c r="Q635">
        <f t="shared" si="49"/>
        <v>4</v>
      </c>
      <c r="R635" t="b">
        <f t="shared" ca="1" si="47"/>
        <v>0</v>
      </c>
      <c r="T635" t="b">
        <f t="shared" ca="1" si="50"/>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H635">
        <v>1.5</v>
      </c>
      <c r="AI635">
        <f t="shared" si="51"/>
        <v>0.25</v>
      </c>
    </row>
    <row r="636" spans="1:35"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OFFSET(E636,-$B636+IF($L636,1,0),0)*IF($B636&gt;OFFSET($B636,1,0),ChapterTable!$S$17,1)*
    (VLOOKUP(SUBSTITUTE(SUBSTITUTE(E$1,"standard",""),"|Float","")&amp;IF(OR($L636=TRUE,$A636=0,MOD($A636,ChapterTable!$S$20)&lt;&gt;0),"","보스")&amp;"인게임누적곱배수",ChapterTable!$S:$T,2,0)^C636
    +VLOOKUP(SUBSTITUTE(SUBSTITUTE(E$1,"standard",""),"|Float","")&amp;IF(OR($L636=TRUE,$A636=0,MOD($A636,ChapterTable!$S$20)&lt;&gt;0),"","보스")&amp;"인게임누적합배수",ChapterTable!$S:$T,2,0)*C636)
  )
  )
  )
)</f>
        <v>37366.9453125</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(VLOOKUP(SUBSTITUTE(SUBSTITUTE(F$1,"standard",""),"|Float","")&amp;IF(OR($L636=TRUE,$A636=0,MOD($A636,ChapterTable!$S$20)&lt;&gt;0),"","보스")&amp;"인게임누적곱배수",ChapterTable!$S:$T,2,0)^D636
    +VLOOKUP(SUBSTITUTE(SUBSTITUTE(F$1,"standard",""),"|Float","")&amp;IF(OR($L636=TRUE,$A636=0,MOD($A636,ChapterTable!$S$20)&lt;&gt;0),"","보스")&amp;"인게임누적합배수",ChapterTable!$S:$T,2,0)*D636)
  )
  )
  )
)</f>
        <v>11920.444793701172</v>
      </c>
      <c r="G636" t="s">
        <v>737</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48"/>
        <v>11</v>
      </c>
      <c r="Q636">
        <f t="shared" si="49"/>
        <v>11</v>
      </c>
      <c r="R636" t="b">
        <f t="shared" ca="1" si="47"/>
        <v>0</v>
      </c>
      <c r="T636" t="b">
        <f t="shared" ca="1" si="50"/>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H636">
        <v>1.5</v>
      </c>
      <c r="AI636">
        <f t="shared" si="51"/>
        <v>0.25</v>
      </c>
    </row>
    <row r="637" spans="1:35"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OFFSET(E637,-$B637+IF($L637,1,0),0)*IF($B637&gt;OFFSET($B637,1,0),ChapterTable!$S$17,1)*
    (VLOOKUP(SUBSTITUTE(SUBSTITUTE(E$1,"standard",""),"|Float","")&amp;IF(OR($L637=TRUE,$A637=0,MOD($A637,ChapterTable!$S$20)&lt;&gt;0),"","보스")&amp;"인게임누적곱배수",ChapterTable!$S:$T,2,0)^C637
    +VLOOKUP(SUBSTITUTE(SUBSTITUTE(E$1,"standard",""),"|Float","")&amp;IF(OR($L637=TRUE,$A637=0,MOD($A637,ChapterTable!$S$20)&lt;&gt;0),"","보스")&amp;"인게임누적합배수",ChapterTable!$S:$T,2,0)*C637)
  )
  )
  )
)</f>
        <v>42037.8134765625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(VLOOKUP(SUBSTITUTE(SUBSTITUTE(F$1,"standard",""),"|Float","")&amp;IF(OR($L637=TRUE,$A637=0,MOD($A637,ChapterTable!$S$20)&lt;&gt;0),"","보스")&amp;"인게임누적곱배수",ChapterTable!$S:$T,2,0)^D637
    +VLOOKUP(SUBSTITUTE(SUBSTITUTE(F$1,"standard",""),"|Float","")&amp;IF(OR($L637=TRUE,$A637=0,MOD($A637,ChapterTable!$S$20)&lt;&gt;0),"","보스")&amp;"인게임누적합배수",ChapterTable!$S:$T,2,0)*D637)
  )
  )
  )
)</f>
        <v>11920.444793701172</v>
      </c>
      <c r="G637" t="s">
        <v>737</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48"/>
        <v>4</v>
      </c>
      <c r="Q637">
        <f t="shared" si="49"/>
        <v>4</v>
      </c>
      <c r="R637" t="b">
        <f t="shared" ca="1" si="47"/>
        <v>0</v>
      </c>
      <c r="T637" t="b">
        <f t="shared" ca="1" si="50"/>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H637">
        <v>1.5</v>
      </c>
      <c r="AI637">
        <f t="shared" si="51"/>
        <v>0.25</v>
      </c>
    </row>
    <row r="638" spans="1:35"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OFFSET(E638,-$B638+IF($L638,1,0),0)*IF($B638&gt;OFFSET($B638,1,0),ChapterTable!$S$17,1)*
    (VLOOKUP(SUBSTITUTE(SUBSTITUTE(E$1,"standard",""),"|Float","")&amp;IF(OR($L638=TRUE,$A638=0,MOD($A638,ChapterTable!$S$20)&lt;&gt;0),"","보스")&amp;"인게임누적곱배수",ChapterTable!$S:$T,2,0)^C638
    +VLOOKUP(SUBSTITUTE(SUBSTITUTE(E$1,"standard",""),"|Float","")&amp;IF(OR($L638=TRUE,$A638=0,MOD($A638,ChapterTable!$S$20)&lt;&gt;0),"","보스")&amp;"인게임누적합배수",ChapterTable!$S:$T,2,0)*C638)
  )
  )
  )
)</f>
        <v>42037.8134765625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(VLOOKUP(SUBSTITUTE(SUBSTITUTE(F$1,"standard",""),"|Float","")&amp;IF(OR($L638=TRUE,$A638=0,MOD($A638,ChapterTable!$S$20)&lt;&gt;0),"","보스")&amp;"인게임누적곱배수",ChapterTable!$S:$T,2,0)^D638
    +VLOOKUP(SUBSTITUTE(SUBSTITUTE(F$1,"standard",""),"|Float","")&amp;IF(OR($L638=TRUE,$A638=0,MOD($A638,ChapterTable!$S$20)&lt;&gt;0),"","보스")&amp;"인게임누적합배수",ChapterTable!$S:$T,2,0)*D638)
  )
  )
  )
)</f>
        <v>11920.444793701172</v>
      </c>
      <c r="G638" t="s">
        <v>737</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48"/>
        <v>4</v>
      </c>
      <c r="Q638">
        <f t="shared" si="49"/>
        <v>4</v>
      </c>
      <c r="R638" t="b">
        <f t="shared" ca="1" si="47"/>
        <v>0</v>
      </c>
      <c r="T638" t="b">
        <f t="shared" ca="1" si="50"/>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H638">
        <v>1.5</v>
      </c>
      <c r="AI638">
        <f t="shared" si="51"/>
        <v>0.25</v>
      </c>
    </row>
    <row r="639" spans="1:35"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OFFSET(E639,-$B639+IF($L639,1,0),0)*IF($B639&gt;OFFSET($B639,1,0),ChapterTable!$S$17,1)*
    (VLOOKUP(SUBSTITUTE(SUBSTITUTE(E$1,"standard",""),"|Float","")&amp;IF(OR($L639=TRUE,$A639=0,MOD($A639,ChapterTable!$S$20)&lt;&gt;0),"","보스")&amp;"인게임누적곱배수",ChapterTable!$S:$T,2,0)^C639
    +VLOOKUP(SUBSTITUTE(SUBSTITUTE(E$1,"standard",""),"|Float","")&amp;IF(OR($L639=TRUE,$A639=0,MOD($A639,ChapterTable!$S$20)&lt;&gt;0),"","보스")&amp;"인게임누적합배수",ChapterTable!$S:$T,2,0)*C639)
  )
  )
  )
)</f>
        <v>42037.8134765625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(VLOOKUP(SUBSTITUTE(SUBSTITUTE(F$1,"standard",""),"|Float","")&amp;IF(OR($L639=TRUE,$A639=0,MOD($A639,ChapterTable!$S$20)&lt;&gt;0),"","보스")&amp;"인게임누적곱배수",ChapterTable!$S:$T,2,0)^D639
    +VLOOKUP(SUBSTITUTE(SUBSTITUTE(F$1,"standard",""),"|Float","")&amp;IF(OR($L639=TRUE,$A639=0,MOD($A639,ChapterTable!$S$20)&lt;&gt;0),"","보스")&amp;"인게임누적합배수",ChapterTable!$S:$T,2,0)*D639)
  )
  )
  )
)</f>
        <v>11920.444793701172</v>
      </c>
      <c r="G639" t="s">
        <v>737</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48"/>
        <v>4</v>
      </c>
      <c r="Q639">
        <f t="shared" si="49"/>
        <v>4</v>
      </c>
      <c r="R639" t="b">
        <f t="shared" ca="1" si="47"/>
        <v>0</v>
      </c>
      <c r="T639" t="b">
        <f t="shared" ca="1" si="50"/>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H639">
        <v>1.5</v>
      </c>
      <c r="AI639">
        <f t="shared" si="51"/>
        <v>0.25</v>
      </c>
    </row>
    <row r="640" spans="1:35"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OFFSET(E640,-$B640+IF($L640,1,0),0)*IF($B640&gt;OFFSET($B640,1,0),ChapterTable!$S$17,1)*
    (VLOOKUP(SUBSTITUTE(SUBSTITUTE(E$1,"standard",""),"|Float","")&amp;IF(OR($L640=TRUE,$A640=0,MOD($A640,ChapterTable!$S$20)&lt;&gt;0),"","보스")&amp;"인게임누적곱배수",ChapterTable!$S:$T,2,0)^C640
    +VLOOKUP(SUBSTITUTE(SUBSTITUTE(E$1,"standard",""),"|Float","")&amp;IF(OR($L640=TRUE,$A640=0,MOD($A640,ChapterTable!$S$20)&lt;&gt;0),"","보스")&amp;"인게임누적합배수",ChapterTable!$S:$T,2,0)*C640)
  )
  )
  )
)</f>
        <v>42037.8134765625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(VLOOKUP(SUBSTITUTE(SUBSTITUTE(F$1,"standard",""),"|Float","")&amp;IF(OR($L640=TRUE,$A640=0,MOD($A640,ChapterTable!$S$20)&lt;&gt;0),"","보스")&amp;"인게임누적곱배수",ChapterTable!$S:$T,2,0)^D640
    +VLOOKUP(SUBSTITUTE(SUBSTITUTE(F$1,"standard",""),"|Float","")&amp;IF(OR($L640=TRUE,$A640=0,MOD($A640,ChapterTable!$S$20)&lt;&gt;0),"","보스")&amp;"인게임누적합배수",ChapterTable!$S:$T,2,0)*D640)
  )
  )
  )
)</f>
        <v>11920.444793701172</v>
      </c>
      <c r="G640" t="s">
        <v>737</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48"/>
        <v>94</v>
      </c>
      <c r="Q640">
        <f t="shared" si="49"/>
        <v>94</v>
      </c>
      <c r="R640" t="b">
        <f t="shared" ca="1" si="47"/>
        <v>1</v>
      </c>
      <c r="T640" t="b">
        <f t="shared" ca="1" si="50"/>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H640">
        <v>1.5</v>
      </c>
      <c r="AI640">
        <f t="shared" si="51"/>
        <v>0.25</v>
      </c>
    </row>
    <row r="641" spans="1:35"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OFFSET(E641,-$B641+IF($L641,1,0),0)*IF($B641&gt;OFFSET($B641,1,0),ChapterTable!$S$17,1)*
    (VLOOKUP(SUBSTITUTE(SUBSTITUTE(E$1,"standard",""),"|Float","")&amp;IF(OR($L641=TRUE,$A641=0,MOD($A641,ChapterTable!$S$20)&lt;&gt;0),"","보스")&amp;"인게임누적곱배수",ChapterTable!$S:$T,2,0)^C641
    +VLOOKUP(SUBSTITUTE(SUBSTITUTE(E$1,"standard",""),"|Float","")&amp;IF(OR($L641=TRUE,$A641=0,MOD($A641,ChapterTable!$S$20)&lt;&gt;0),"","보스")&amp;"인게임누적합배수",ChapterTable!$S:$T,2,0)*C641)
  )
  )
  )
)</f>
        <v>42037.8134765625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(VLOOKUP(SUBSTITUTE(SUBSTITUTE(F$1,"standard",""),"|Float","")&amp;IF(OR($L641=TRUE,$A641=0,MOD($A641,ChapterTable!$S$20)&lt;&gt;0),"","보스")&amp;"인게임누적곱배수",ChapterTable!$S:$T,2,0)^D641
    +VLOOKUP(SUBSTITUTE(SUBSTITUTE(F$1,"standard",""),"|Float","")&amp;IF(OR($L641=TRUE,$A641=0,MOD($A641,ChapterTable!$S$20)&lt;&gt;0),"","보스")&amp;"인게임누적합배수",ChapterTable!$S:$T,2,0)*D641)
  )
  )
  )
)</f>
        <v>11920.444793701172</v>
      </c>
      <c r="G641" t="s">
        <v>737</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48"/>
        <v>21</v>
      </c>
      <c r="Q641">
        <f t="shared" si="49"/>
        <v>21</v>
      </c>
      <c r="R641" t="b">
        <f t="shared" ca="1" si="47"/>
        <v>0</v>
      </c>
      <c r="T641" t="b">
        <f t="shared" ca="1" si="50"/>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H641">
        <v>1.5</v>
      </c>
      <c r="AI641">
        <f t="shared" si="51"/>
        <v>0.25</v>
      </c>
    </row>
    <row r="642" spans="1:35"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OFFSET(E642,-$B642+IF($L642,1,0),0)*IF($B642&gt;OFFSET($B642,1,0),ChapterTable!$S$17,1)*
    (VLOOKUP(SUBSTITUTE(SUBSTITUTE(E$1,"standard",""),"|Float","")&amp;IF(OR($L642=TRUE,$A642=0,MOD($A642,ChapterTable!$S$20)&lt;&gt;0),"","보스")&amp;"인게임누적곱배수",ChapterTable!$S:$T,2,0)^C642
    +VLOOKUP(SUBSTITUTE(SUBSTITUTE(E$1,"standard",""),"|Float","")&amp;IF(OR($L642=TRUE,$A642=0,MOD($A642,ChapterTable!$S$20)&lt;&gt;0),"","보스")&amp;"인게임누적합배수",ChapterTable!$S:$T,2,0)*C642)
  )
  )
  )
)</f>
        <v>42037.8134765625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(VLOOKUP(SUBSTITUTE(SUBSTITUTE(F$1,"standard",""),"|Float","")&amp;IF(OR($L642=TRUE,$A642=0,MOD($A642,ChapterTable!$S$20)&lt;&gt;0),"","보스")&amp;"인게임누적곱배수",ChapterTable!$S:$T,2,0)^D642
    +VLOOKUP(SUBSTITUTE(SUBSTITUTE(F$1,"standard",""),"|Float","")&amp;IF(OR($L642=TRUE,$A642=0,MOD($A642,ChapterTable!$S$20)&lt;&gt;0),"","보스")&amp;"인게임누적합배수",ChapterTable!$S:$T,2,0)*D642)
  )
  )
  )
)</f>
        <v>12650.267944335938</v>
      </c>
      <c r="G642" t="s">
        <v>737</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48"/>
        <v>5</v>
      </c>
      <c r="Q642">
        <f t="shared" si="49"/>
        <v>5</v>
      </c>
      <c r="R642" t="b">
        <f t="shared" ref="R642:R705" ca="1" si="52">IF(OR(B642=0,OFFSET(B642,1,0)=0),FALSE,
IF(AND(L642,B642&lt;OFFSET(B642,1,0)),TRUE,
IF(OFFSET(O642,1,0)=21,TRUE,FALSE)))</f>
        <v>0</v>
      </c>
      <c r="T642" t="b">
        <f t="shared" ca="1" si="50"/>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H642">
        <v>1.5</v>
      </c>
      <c r="AI642">
        <f t="shared" si="51"/>
        <v>0.2</v>
      </c>
    </row>
    <row r="643" spans="1:35"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OFFSET(E643,-$B643+IF($L643,1,0),0)*IF($B643&gt;OFFSET($B643,1,0),ChapterTable!$S$17,1)*
    (VLOOKUP(SUBSTITUTE(SUBSTITUTE(E$1,"standard",""),"|Float","")&amp;IF(OR($L643=TRUE,$A643=0,MOD($A643,ChapterTable!$S$20)&lt;&gt;0),"","보스")&amp;"인게임누적곱배수",ChapterTable!$S:$T,2,0)^C643
    +VLOOKUP(SUBSTITUTE(SUBSTITUTE(E$1,"standard",""),"|Float","")&amp;IF(OR($L643=TRUE,$A643=0,MOD($A643,ChapterTable!$S$20)&lt;&gt;0),"","보스")&amp;"인게임누적합배수",ChapterTable!$S:$T,2,0)*C643)
  )
  )
  )
)</f>
        <v>42037.8134765625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(VLOOKUP(SUBSTITUTE(SUBSTITUTE(F$1,"standard",""),"|Float","")&amp;IF(OR($L643=TRUE,$A643=0,MOD($A643,ChapterTable!$S$20)&lt;&gt;0),"","보스")&amp;"인게임누적곱배수",ChapterTable!$S:$T,2,0)^D643
    +VLOOKUP(SUBSTITUTE(SUBSTITUTE(F$1,"standard",""),"|Float","")&amp;IF(OR($L643=TRUE,$A643=0,MOD($A643,ChapterTable!$S$20)&lt;&gt;0),"","보스")&amp;"인게임누적합배수",ChapterTable!$S:$T,2,0)*D643)
  )
  )
  )
)</f>
        <v>12650.267944335938</v>
      </c>
      <c r="G643" t="s">
        <v>737</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53">IF(B643=0,0,
  IF(AND(L643=FALSE,A643&lt;&gt;0,MOD(A643,7)=0),21,
  IF(MOD(B643,10)=0,21,
  IF(MOD(B643,10)=5,11,
  IF(MOD(B643,10)=9,INT(B643/10)+91,
  INT(B643/10+1))))))</f>
        <v>5</v>
      </c>
      <c r="Q643">
        <f t="shared" ref="Q643:Q706" si="54">IF(ISBLANK(P643),O643,P643)</f>
        <v>5</v>
      </c>
      <c r="R643" t="b">
        <f t="shared" ca="1" si="52"/>
        <v>0</v>
      </c>
      <c r="T643" t="b">
        <f t="shared" ref="T643:T706" ca="1" si="55">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H643">
        <v>1.5</v>
      </c>
      <c r="AI643">
        <f t="shared" si="51"/>
        <v>0.2</v>
      </c>
    </row>
    <row r="644" spans="1:35"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OFFSET(E644,-$B644+IF($L644,1,0),0)*IF($B644&gt;OFFSET($B644,1,0),ChapterTable!$S$17,1)*
    (VLOOKUP(SUBSTITUTE(SUBSTITUTE(E$1,"standard",""),"|Float","")&amp;IF(OR($L644=TRUE,$A644=0,MOD($A644,ChapterTable!$S$20)&lt;&gt;0),"","보스")&amp;"인게임누적곱배수",ChapterTable!$S:$T,2,0)^C644
    +VLOOKUP(SUBSTITUTE(SUBSTITUTE(E$1,"standard",""),"|Float","")&amp;IF(OR($L644=TRUE,$A644=0,MOD($A644,ChapterTable!$S$20)&lt;&gt;0),"","보스")&amp;"인게임누적합배수",ChapterTable!$S:$T,2,0)*C644)
  )
  )
  )
)</f>
        <v>42037.8134765625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(VLOOKUP(SUBSTITUTE(SUBSTITUTE(F$1,"standard",""),"|Float","")&amp;IF(OR($L644=TRUE,$A644=0,MOD($A644,ChapterTable!$S$20)&lt;&gt;0),"","보스")&amp;"인게임누적곱배수",ChapterTable!$S:$T,2,0)^D644
    +VLOOKUP(SUBSTITUTE(SUBSTITUTE(F$1,"standard",""),"|Float","")&amp;IF(OR($L644=TRUE,$A644=0,MOD($A644,ChapterTable!$S$20)&lt;&gt;0),"","보스")&amp;"인게임누적합배수",ChapterTable!$S:$T,2,0)*D644)
  )
  )
  )
)</f>
        <v>12650.267944335938</v>
      </c>
      <c r="G644" t="s">
        <v>737</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53"/>
        <v>5</v>
      </c>
      <c r="Q644">
        <f t="shared" si="54"/>
        <v>5</v>
      </c>
      <c r="R644" t="b">
        <f t="shared" ca="1" si="52"/>
        <v>0</v>
      </c>
      <c r="T644" t="b">
        <f t="shared" ca="1" si="55"/>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H644">
        <v>1.5</v>
      </c>
      <c r="AI644">
        <f t="shared" ref="AI644:AI707" si="56">IF(B644=0,0,1/(INT((B644-1)/10)+1))</f>
        <v>0.2</v>
      </c>
    </row>
    <row r="645" spans="1:35"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OFFSET(E645,-$B645+IF($L645,1,0),0)*IF($B645&gt;OFFSET($B645,1,0),ChapterTable!$S$17,1)*
    (VLOOKUP(SUBSTITUTE(SUBSTITUTE(E$1,"standard",""),"|Float","")&amp;IF(OR($L645=TRUE,$A645=0,MOD($A645,ChapterTable!$S$20)&lt;&gt;0),"","보스")&amp;"인게임누적곱배수",ChapterTable!$S:$T,2,0)^C645
    +VLOOKUP(SUBSTITUTE(SUBSTITUTE(E$1,"standard",""),"|Float","")&amp;IF(OR($L645=TRUE,$A645=0,MOD($A645,ChapterTable!$S$20)&lt;&gt;0),"","보스")&amp;"인게임누적합배수",ChapterTable!$S:$T,2,0)*C645)
  )
  )
  )
)</f>
        <v>42037.8134765625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(VLOOKUP(SUBSTITUTE(SUBSTITUTE(F$1,"standard",""),"|Float","")&amp;IF(OR($L645=TRUE,$A645=0,MOD($A645,ChapterTable!$S$20)&lt;&gt;0),"","보스")&amp;"인게임누적곱배수",ChapterTable!$S:$T,2,0)^D645
    +VLOOKUP(SUBSTITUTE(SUBSTITUTE(F$1,"standard",""),"|Float","")&amp;IF(OR($L645=TRUE,$A645=0,MOD($A645,ChapterTable!$S$20)&lt;&gt;0),"","보스")&amp;"인게임누적합배수",ChapterTable!$S:$T,2,0)*D645)
  )
  )
  )
)</f>
        <v>12650.267944335938</v>
      </c>
      <c r="G645" t="s">
        <v>737</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53"/>
        <v>5</v>
      </c>
      <c r="Q645">
        <f t="shared" si="54"/>
        <v>5</v>
      </c>
      <c r="R645" t="b">
        <f t="shared" ca="1" si="52"/>
        <v>0</v>
      </c>
      <c r="T645" t="b">
        <f t="shared" ca="1" si="55"/>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H645">
        <v>1.5</v>
      </c>
      <c r="AI645">
        <f t="shared" si="56"/>
        <v>0.2</v>
      </c>
    </row>
    <row r="646" spans="1:35"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OFFSET(E646,-$B646+IF($L646,1,0),0)*IF($B646&gt;OFFSET($B646,1,0),ChapterTable!$S$17,1)*
    (VLOOKUP(SUBSTITUTE(SUBSTITUTE(E$1,"standard",""),"|Float","")&amp;IF(OR($L646=TRUE,$A646=0,MOD($A646,ChapterTable!$S$20)&lt;&gt;0),"","보스")&amp;"인게임누적곱배수",ChapterTable!$S:$T,2,0)^C646
    +VLOOKUP(SUBSTITUTE(SUBSTITUTE(E$1,"standard",""),"|Float","")&amp;IF(OR($L646=TRUE,$A646=0,MOD($A646,ChapterTable!$S$20)&lt;&gt;0),"","보스")&amp;"인게임누적합배수",ChapterTable!$S:$T,2,0)*C646)
  )
  )
  )
)</f>
        <v>42037.8134765625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(VLOOKUP(SUBSTITUTE(SUBSTITUTE(F$1,"standard",""),"|Float","")&amp;IF(OR($L646=TRUE,$A646=0,MOD($A646,ChapterTable!$S$20)&lt;&gt;0),"","보스")&amp;"인게임누적곱배수",ChapterTable!$S:$T,2,0)^D646
    +VLOOKUP(SUBSTITUTE(SUBSTITUTE(F$1,"standard",""),"|Float","")&amp;IF(OR($L646=TRUE,$A646=0,MOD($A646,ChapterTable!$S$20)&lt;&gt;0),"","보스")&amp;"인게임누적합배수",ChapterTable!$S:$T,2,0)*D646)
  )
  )
  )
)</f>
        <v>12650.267944335938</v>
      </c>
      <c r="G646" t="s">
        <v>737</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53"/>
        <v>11</v>
      </c>
      <c r="Q646">
        <f t="shared" si="54"/>
        <v>11</v>
      </c>
      <c r="R646" t="b">
        <f t="shared" ca="1" si="52"/>
        <v>0</v>
      </c>
      <c r="T646" t="b">
        <f t="shared" ca="1" si="55"/>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H646">
        <v>1.5</v>
      </c>
      <c r="AI646">
        <f t="shared" si="56"/>
        <v>0.2</v>
      </c>
    </row>
    <row r="647" spans="1:35"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OFFSET(E647,-$B647+IF($L647,1,0),0)*IF($B647&gt;OFFSET($B647,1,0),ChapterTable!$S$17,1)*
    (VLOOKUP(SUBSTITUTE(SUBSTITUTE(E$1,"standard",""),"|Float","")&amp;IF(OR($L647=TRUE,$A647=0,MOD($A647,ChapterTable!$S$20)&lt;&gt;0),"","보스")&amp;"인게임누적곱배수",ChapterTable!$S:$T,2,0)^C647
    +VLOOKUP(SUBSTITUTE(SUBSTITUTE(E$1,"standard",""),"|Float","")&amp;IF(OR($L647=TRUE,$A647=0,MOD($A647,ChapterTable!$S$20)&lt;&gt;0),"","보스")&amp;"인게임누적합배수",ChapterTable!$S:$T,2,0)*C647)
  )
  )
  )
)</f>
        <v>46708.681640625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(VLOOKUP(SUBSTITUTE(SUBSTITUTE(F$1,"standard",""),"|Float","")&amp;IF(OR($L647=TRUE,$A647=0,MOD($A647,ChapterTable!$S$20)&lt;&gt;0),"","보스")&amp;"인게임누적곱배수",ChapterTable!$S:$T,2,0)^D647
    +VLOOKUP(SUBSTITUTE(SUBSTITUTE(F$1,"standard",""),"|Float","")&amp;IF(OR($L647=TRUE,$A647=0,MOD($A647,ChapterTable!$S$20)&lt;&gt;0),"","보스")&amp;"인게임누적합배수",ChapterTable!$S:$T,2,0)*D647)
  )
  )
  )
)</f>
        <v>12650.267944335938</v>
      </c>
      <c r="G647" t="s">
        <v>737</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53"/>
        <v>5</v>
      </c>
      <c r="Q647">
        <f t="shared" si="54"/>
        <v>5</v>
      </c>
      <c r="R647" t="b">
        <f t="shared" ca="1" si="52"/>
        <v>0</v>
      </c>
      <c r="T647" t="b">
        <f t="shared" ca="1" si="55"/>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H647">
        <v>1.5</v>
      </c>
      <c r="AI647">
        <f t="shared" si="56"/>
        <v>0.2</v>
      </c>
    </row>
    <row r="648" spans="1:35"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OFFSET(E648,-$B648+IF($L648,1,0),0)*IF($B648&gt;OFFSET($B648,1,0),ChapterTable!$S$17,1)*
    (VLOOKUP(SUBSTITUTE(SUBSTITUTE(E$1,"standard",""),"|Float","")&amp;IF(OR($L648=TRUE,$A648=0,MOD($A648,ChapterTable!$S$20)&lt;&gt;0),"","보스")&amp;"인게임누적곱배수",ChapterTable!$S:$T,2,0)^C648
    +VLOOKUP(SUBSTITUTE(SUBSTITUTE(E$1,"standard",""),"|Float","")&amp;IF(OR($L648=TRUE,$A648=0,MOD($A648,ChapterTable!$S$20)&lt;&gt;0),"","보스")&amp;"인게임누적합배수",ChapterTable!$S:$T,2,0)*C648)
  )
  )
  )
)</f>
        <v>46708.681640625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(VLOOKUP(SUBSTITUTE(SUBSTITUTE(F$1,"standard",""),"|Float","")&amp;IF(OR($L648=TRUE,$A648=0,MOD($A648,ChapterTable!$S$20)&lt;&gt;0),"","보스")&amp;"인게임누적곱배수",ChapterTable!$S:$T,2,0)^D648
    +VLOOKUP(SUBSTITUTE(SUBSTITUTE(F$1,"standard",""),"|Float","")&amp;IF(OR($L648=TRUE,$A648=0,MOD($A648,ChapterTable!$S$20)&lt;&gt;0),"","보스")&amp;"인게임누적합배수",ChapterTable!$S:$T,2,0)*D648)
  )
  )
  )
)</f>
        <v>12650.267944335938</v>
      </c>
      <c r="G648" t="s">
        <v>737</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53"/>
        <v>5</v>
      </c>
      <c r="Q648">
        <f t="shared" si="54"/>
        <v>5</v>
      </c>
      <c r="R648" t="b">
        <f t="shared" ca="1" si="52"/>
        <v>0</v>
      </c>
      <c r="T648" t="b">
        <f t="shared" ca="1" si="55"/>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H648">
        <v>1.5</v>
      </c>
      <c r="AI648">
        <f t="shared" si="56"/>
        <v>0.2</v>
      </c>
    </row>
    <row r="649" spans="1:35"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OFFSET(E649,-$B649+IF($L649,1,0),0)*IF($B649&gt;OFFSET($B649,1,0),ChapterTable!$S$17,1)*
    (VLOOKUP(SUBSTITUTE(SUBSTITUTE(E$1,"standard",""),"|Float","")&amp;IF(OR($L649=TRUE,$A649=0,MOD($A649,ChapterTable!$S$20)&lt;&gt;0),"","보스")&amp;"인게임누적곱배수",ChapterTable!$S:$T,2,0)^C649
    +VLOOKUP(SUBSTITUTE(SUBSTITUTE(E$1,"standard",""),"|Float","")&amp;IF(OR($L649=TRUE,$A649=0,MOD($A649,ChapterTable!$S$20)&lt;&gt;0),"","보스")&amp;"인게임누적합배수",ChapterTable!$S:$T,2,0)*C649)
  )
  )
  )
)</f>
        <v>46708.681640625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(VLOOKUP(SUBSTITUTE(SUBSTITUTE(F$1,"standard",""),"|Float","")&amp;IF(OR($L649=TRUE,$A649=0,MOD($A649,ChapterTable!$S$20)&lt;&gt;0),"","보스")&amp;"인게임누적곱배수",ChapterTable!$S:$T,2,0)^D649
    +VLOOKUP(SUBSTITUTE(SUBSTITUTE(F$1,"standard",""),"|Float","")&amp;IF(OR($L649=TRUE,$A649=0,MOD($A649,ChapterTable!$S$20)&lt;&gt;0),"","보스")&amp;"인게임누적합배수",ChapterTable!$S:$T,2,0)*D649)
  )
  )
  )
)</f>
        <v>12650.267944335938</v>
      </c>
      <c r="G649" t="s">
        <v>737</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53"/>
        <v>5</v>
      </c>
      <c r="Q649">
        <f t="shared" si="54"/>
        <v>5</v>
      </c>
      <c r="R649" t="b">
        <f t="shared" ca="1" si="52"/>
        <v>0</v>
      </c>
      <c r="T649" t="b">
        <f t="shared" ca="1" si="55"/>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H649">
        <v>1.5</v>
      </c>
      <c r="AI649">
        <f t="shared" si="56"/>
        <v>0.2</v>
      </c>
    </row>
    <row r="650" spans="1:35"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OFFSET(E650,-$B650+IF($L650,1,0),0)*IF($B650&gt;OFFSET($B650,1,0),ChapterTable!$S$17,1)*
    (VLOOKUP(SUBSTITUTE(SUBSTITUTE(E$1,"standard",""),"|Float","")&amp;IF(OR($L650=TRUE,$A650=0,MOD($A650,ChapterTable!$S$20)&lt;&gt;0),"","보스")&amp;"인게임누적곱배수",ChapterTable!$S:$T,2,0)^C650
    +VLOOKUP(SUBSTITUTE(SUBSTITUTE(E$1,"standard",""),"|Float","")&amp;IF(OR($L650=TRUE,$A650=0,MOD($A650,ChapterTable!$S$20)&lt;&gt;0),"","보스")&amp;"인게임누적합배수",ChapterTable!$S:$T,2,0)*C650)
  )
  )
  )
)</f>
        <v>46708.681640625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(VLOOKUP(SUBSTITUTE(SUBSTITUTE(F$1,"standard",""),"|Float","")&amp;IF(OR($L650=TRUE,$A650=0,MOD($A650,ChapterTable!$S$20)&lt;&gt;0),"","보스")&amp;"인게임누적곱배수",ChapterTable!$S:$T,2,0)^D650
    +VLOOKUP(SUBSTITUTE(SUBSTITUTE(F$1,"standard",""),"|Float","")&amp;IF(OR($L650=TRUE,$A650=0,MOD($A650,ChapterTable!$S$20)&lt;&gt;0),"","보스")&amp;"인게임누적합배수",ChapterTable!$S:$T,2,0)*D650)
  )
  )
  )
)</f>
        <v>12650.267944335938</v>
      </c>
      <c r="G650" t="s">
        <v>737</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53"/>
        <v>95</v>
      </c>
      <c r="Q650">
        <f t="shared" si="54"/>
        <v>95</v>
      </c>
      <c r="R650" t="b">
        <f t="shared" ca="1" si="52"/>
        <v>1</v>
      </c>
      <c r="T650" t="b">
        <f t="shared" ca="1" si="55"/>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H650">
        <v>1.5</v>
      </c>
      <c r="AI650">
        <f t="shared" si="56"/>
        <v>0.2</v>
      </c>
    </row>
    <row r="651" spans="1:35"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OFFSET(E651,-$B651+IF($L651,1,0),0)*IF($B651&gt;OFFSET($B651,1,0),ChapterTable!$S$17,1)*
    (VLOOKUP(SUBSTITUTE(SUBSTITUTE(E$1,"standard",""),"|Float","")&amp;IF(OR($L651=TRUE,$A651=0,MOD($A651,ChapterTable!$S$20)&lt;&gt;0),"","보스")&amp;"인게임누적곱배수",ChapterTable!$S:$T,2,0)^C651
    +VLOOKUP(SUBSTITUTE(SUBSTITUTE(E$1,"standard",""),"|Float","")&amp;IF(OR($L651=TRUE,$A651=0,MOD($A651,ChapterTable!$S$20)&lt;&gt;0),"","보스")&amp;"인게임누적합배수",ChapterTable!$S:$T,2,0)*C651)
  )
  )
  )
)</f>
        <v>56050.41796875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(VLOOKUP(SUBSTITUTE(SUBSTITUTE(F$1,"standard",""),"|Float","")&amp;IF(OR($L651=TRUE,$A651=0,MOD($A651,ChapterTable!$S$20)&lt;&gt;0),"","보스")&amp;"인게임누적곱배수",ChapterTable!$S:$T,2,0)^D651
    +VLOOKUP(SUBSTITUTE(SUBSTITUTE(F$1,"standard",""),"|Float","")&amp;IF(OR($L651=TRUE,$A651=0,MOD($A651,ChapterTable!$S$20)&lt;&gt;0),"","보스")&amp;"인게임누적합배수",ChapterTable!$S:$T,2,0)*D651)
  )
  )
  )
)</f>
        <v>12650.267944335938</v>
      </c>
      <c r="G651" t="s">
        <v>737</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53"/>
        <v>21</v>
      </c>
      <c r="Q651">
        <f t="shared" si="54"/>
        <v>21</v>
      </c>
      <c r="R651" t="b">
        <f t="shared" ca="1" si="52"/>
        <v>0</v>
      </c>
      <c r="T651" t="b">
        <f t="shared" ca="1" si="55"/>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H651">
        <v>1.5</v>
      </c>
      <c r="AI651">
        <f t="shared" si="56"/>
        <v>0.2</v>
      </c>
    </row>
    <row r="652" spans="1:35"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OFFSET(E652,-$B652+IF($L652,1,0),0)*IF($B652&gt;OFFSET($B652,1,0),ChapterTable!$S$17,1)*
    (VLOOKUP(SUBSTITUTE(SUBSTITUTE(E$1,"standard",""),"|Float","")&amp;IF(OR($L652=TRUE,$A652=0,MOD($A652,ChapterTable!$S$20)&lt;&gt;0),"","보스")&amp;"인게임누적곱배수",ChapterTable!$S:$T,2,0)^C652
    +VLOOKUP(SUBSTITUTE(SUBSTITUTE(E$1,"standard",""),"|Float","")&amp;IF(OR($L652=TRUE,$A652=0,MOD($A652,ChapterTable!$S$20)&lt;&gt;0),"","보스")&amp;"인게임누적합배수",ChapterTable!$S:$T,2,0)*C652)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(VLOOKUP(SUBSTITUTE(SUBSTITUTE(F$1,"standard",""),"|Float","")&amp;IF(OR($L652=TRUE,$A652=0,MOD($A652,ChapterTable!$S$20)&lt;&gt;0),"","보스")&amp;"인게임누적곱배수",ChapterTable!$S:$T,2,0)^D652
    +VLOOKUP(SUBSTITUTE(SUBSTITUTE(F$1,"standard",""),"|Float","")&amp;IF(OR($L652=TRUE,$A652=0,MOD($A652,ChapterTable!$S$20)&lt;&gt;0),"","보스")&amp;"인게임누적합배수",ChapterTable!$S:$T,2,0)*D652)
  )
  )
  )
)</f>
        <v>14596.463012695313</v>
      </c>
      <c r="G652" t="s">
        <v>737</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53"/>
        <v>0</v>
      </c>
      <c r="Q652">
        <f t="shared" si="54"/>
        <v>0</v>
      </c>
      <c r="R652" t="b">
        <f t="shared" ca="1" si="52"/>
        <v>0</v>
      </c>
      <c r="T652" t="b">
        <f t="shared" ca="1" si="55"/>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H652">
        <v>1.5</v>
      </c>
      <c r="AI652">
        <f t="shared" si="56"/>
        <v>0</v>
      </c>
    </row>
    <row r="653" spans="1:35"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OFFSET(E653,-$B653+IF($L653,1,0),0)*IF($B653&gt;OFFSET($B653,1,0),ChapterTable!$S$17,1)*
    (VLOOKUP(SUBSTITUTE(SUBSTITUTE(E$1,"standard",""),"|Float","")&amp;IF(OR($L653=TRUE,$A653=0,MOD($A653,ChapterTable!$S$20)&lt;&gt;0),"","보스")&amp;"인게임누적곱배수",ChapterTable!$S:$T,2,0)^C653
    +VLOOKUP(SUBSTITUTE(SUBSTITUTE(E$1,"standard",""),"|Float","")&amp;IF(OR($L653=TRUE,$A653=0,MOD($A653,ChapterTable!$S$20)&lt;&gt;0),"","보스")&amp;"인게임누적합배수",ChapterTable!$S:$T,2,0)*C653)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(VLOOKUP(SUBSTITUTE(SUBSTITUTE(F$1,"standard",""),"|Float","")&amp;IF(OR($L653=TRUE,$A653=0,MOD($A653,ChapterTable!$S$20)&lt;&gt;0),"","보스")&amp;"인게임누적곱배수",ChapterTable!$S:$T,2,0)^D653
    +VLOOKUP(SUBSTITUTE(SUBSTITUTE(F$1,"standard",""),"|Float","")&amp;IF(OR($L653=TRUE,$A653=0,MOD($A653,ChapterTable!$S$20)&lt;&gt;0),"","보스")&amp;"인게임누적합배수",ChapterTable!$S:$T,2,0)*D653)
  )
  )
  )
)</f>
        <v>14596.463012695313</v>
      </c>
      <c r="G653" t="s">
        <v>737</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53"/>
        <v>21</v>
      </c>
      <c r="Q653">
        <f t="shared" si="54"/>
        <v>21</v>
      </c>
      <c r="R653" t="b">
        <f t="shared" ca="1" si="52"/>
        <v>1</v>
      </c>
      <c r="T653" t="b">
        <f t="shared" ca="1" si="55"/>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H653">
        <v>1.5</v>
      </c>
      <c r="AI653">
        <f t="shared" si="56"/>
        <v>1</v>
      </c>
    </row>
    <row r="654" spans="1:35"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OFFSET(E654,-$B654+IF($L654,1,0),0)*IF($B654&gt;OFFSET($B654,1,0),ChapterTable!$S$17,1)*
    (VLOOKUP(SUBSTITUTE(SUBSTITUTE(E$1,"standard",""),"|Float","")&amp;IF(OR($L654=TRUE,$A654=0,MOD($A654,ChapterTable!$S$20)&lt;&gt;0),"","보스")&amp;"인게임누적곱배수",ChapterTable!$S:$T,2,0)^C654
    +VLOOKUP(SUBSTITUTE(SUBSTITUTE(E$1,"standard",""),"|Float","")&amp;IF(OR($L654=TRUE,$A654=0,MOD($A654,ChapterTable!$S$20)&lt;&gt;0),"","보스")&amp;"인게임누적합배수",ChapterTable!$S:$T,2,0)*C654)
  )
  )
  )
)</f>
        <v>42037.8134765625</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(VLOOKUP(SUBSTITUTE(SUBSTITUTE(F$1,"standard",""),"|Float","")&amp;IF(OR($L654=TRUE,$A654=0,MOD($A654,ChapterTable!$S$20)&lt;&gt;0),"","보스")&amp;"인게임누적곱배수",ChapterTable!$S:$T,2,0)^D654
    +VLOOKUP(SUBSTITUTE(SUBSTITUTE(F$1,"standard",""),"|Float","")&amp;IF(OR($L654=TRUE,$A654=0,MOD($A654,ChapterTable!$S$20)&lt;&gt;0),"","보스")&amp;"인게임누적합배수",ChapterTable!$S:$T,2,0)*D654)
  )
  )
  )
)</f>
        <v>14596.463012695313</v>
      </c>
      <c r="G654" t="s">
        <v>737</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53"/>
        <v>21</v>
      </c>
      <c r="Q654">
        <f t="shared" si="54"/>
        <v>21</v>
      </c>
      <c r="R654" t="b">
        <f t="shared" ca="1" si="52"/>
        <v>1</v>
      </c>
      <c r="T654" t="b">
        <f t="shared" ca="1" si="55"/>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H654">
        <v>1.5</v>
      </c>
      <c r="AI654">
        <f t="shared" si="56"/>
        <v>1</v>
      </c>
    </row>
    <row r="655" spans="1:35"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OFFSET(E655,-$B655+IF($L655,1,0),0)*IF($B655&gt;OFFSET($B655,1,0),ChapterTable!$S$17,1)*
    (VLOOKUP(SUBSTITUTE(SUBSTITUTE(E$1,"standard",""),"|Float","")&amp;IF(OR($L655=TRUE,$A655=0,MOD($A655,ChapterTable!$S$20)&lt;&gt;0),"","보스")&amp;"인게임누적곱배수",ChapterTable!$S:$T,2,0)^C655
    +VLOOKUP(SUBSTITUTE(SUBSTITUTE(E$1,"standard",""),"|Float","")&amp;IF(OR($L655=TRUE,$A655=0,MOD($A655,ChapterTable!$S$20)&lt;&gt;0),"","보스")&amp;"인게임누적합배수",ChapterTable!$S:$T,2,0)*C655)
  )
  )
  )
)</f>
        <v>49044.11572265625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(VLOOKUP(SUBSTITUTE(SUBSTITUTE(F$1,"standard",""),"|Float","")&amp;IF(OR($L655=TRUE,$A655=0,MOD($A655,ChapterTable!$S$20)&lt;&gt;0),"","보스")&amp;"인게임누적곱배수",ChapterTable!$S:$T,2,0)^D655
    +VLOOKUP(SUBSTITUTE(SUBSTITUTE(F$1,"standard",""),"|Float","")&amp;IF(OR($L655=TRUE,$A655=0,MOD($A655,ChapterTable!$S$20)&lt;&gt;0),"","보스")&amp;"인게임누적합배수",ChapterTable!$S:$T,2,0)*D655)
  )
  )
  )
)</f>
        <v>15691.197738647461</v>
      </c>
      <c r="G655" t="s">
        <v>737</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53"/>
        <v>21</v>
      </c>
      <c r="Q655">
        <f t="shared" si="54"/>
        <v>21</v>
      </c>
      <c r="R655" t="b">
        <f t="shared" ca="1" si="52"/>
        <v>1</v>
      </c>
      <c r="T655" t="b">
        <f t="shared" ca="1" si="55"/>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H655">
        <v>1.5</v>
      </c>
      <c r="AI655">
        <f t="shared" si="56"/>
        <v>1</v>
      </c>
    </row>
    <row r="656" spans="1:35"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OFFSET(E656,-$B656+IF($L656,1,0),0)*IF($B656&gt;OFFSET($B656,1,0),ChapterTable!$S$17,1)*
    (VLOOKUP(SUBSTITUTE(SUBSTITUTE(E$1,"standard",""),"|Float","")&amp;IF(OR($L656=TRUE,$A656=0,MOD($A656,ChapterTable!$S$20)&lt;&gt;0),"","보스")&amp;"인게임누적곱배수",ChapterTable!$S:$T,2,0)^C656
    +VLOOKUP(SUBSTITUTE(SUBSTITUTE(E$1,"standard",""),"|Float","")&amp;IF(OR($L656=TRUE,$A656=0,MOD($A656,ChapterTable!$S$20)&lt;&gt;0),"","보스")&amp;"인게임누적합배수",ChapterTable!$S:$T,2,0)*C656)
  )
  )
  )
)</f>
        <v>56050.41796875</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(VLOOKUP(SUBSTITUTE(SUBSTITUTE(F$1,"standard",""),"|Float","")&amp;IF(OR($L656=TRUE,$A656=0,MOD($A656,ChapterTable!$S$20)&lt;&gt;0),"","보스")&amp;"인게임누적곱배수",ChapterTable!$S:$T,2,0)^D656
    +VLOOKUP(SUBSTITUTE(SUBSTITUTE(F$1,"standard",""),"|Float","")&amp;IF(OR($L656=TRUE,$A656=0,MOD($A656,ChapterTable!$S$20)&lt;&gt;0),"","보스")&amp;"인게임누적합배수",ChapterTable!$S:$T,2,0)*D656)
  )
  )
  )
)</f>
        <v>16785.932464599609</v>
      </c>
      <c r="G656" t="s">
        <v>737</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53"/>
        <v>21</v>
      </c>
      <c r="Q656">
        <f t="shared" si="54"/>
        <v>21</v>
      </c>
      <c r="R656" t="b">
        <f t="shared" ca="1" si="52"/>
        <v>1</v>
      </c>
      <c r="T656" t="b">
        <f t="shared" ca="1" si="55"/>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H656">
        <v>1.5</v>
      </c>
      <c r="AI656">
        <f t="shared" si="56"/>
        <v>1</v>
      </c>
    </row>
    <row r="657" spans="1:35"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OFFSET(E657,-$B657+IF($L657,1,0),0)*IF($B657&gt;OFFSET($B657,1,0),ChapterTable!$S$17,1)*
    (VLOOKUP(SUBSTITUTE(SUBSTITUTE(E$1,"standard",""),"|Float","")&amp;IF(OR($L657=TRUE,$A657=0,MOD($A657,ChapterTable!$S$20)&lt;&gt;0),"","보스")&amp;"인게임누적곱배수",ChapterTable!$S:$T,2,0)^C657
    +VLOOKUP(SUBSTITUTE(SUBSTITUTE(E$1,"standard",""),"|Float","")&amp;IF(OR($L657=TRUE,$A657=0,MOD($A657,ChapterTable!$S$20)&lt;&gt;0),"","보스")&amp;"인게임누적합배수",ChapterTable!$S:$T,2,0)*C657)
  )
  )
  )
)</f>
        <v>63056.72021484375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(VLOOKUP(SUBSTITUTE(SUBSTITUTE(F$1,"standard",""),"|Float","")&amp;IF(OR($L657=TRUE,$A657=0,MOD($A657,ChapterTable!$S$20)&lt;&gt;0),"","보스")&amp;"인게임누적곱배수",ChapterTable!$S:$T,2,0)^D657
    +VLOOKUP(SUBSTITUTE(SUBSTITUTE(F$1,"standard",""),"|Float","")&amp;IF(OR($L657=TRUE,$A657=0,MOD($A657,ChapterTable!$S$20)&lt;&gt;0),"","보스")&amp;"인게임누적합배수",ChapterTable!$S:$T,2,0)*D657)
  )
  )
  )
)</f>
        <v>17880.667190551758</v>
      </c>
      <c r="G657" t="s">
        <v>737</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53"/>
        <v>21</v>
      </c>
      <c r="Q657">
        <f t="shared" si="54"/>
        <v>21</v>
      </c>
      <c r="R657" t="b">
        <f t="shared" ca="1" si="52"/>
        <v>1</v>
      </c>
      <c r="T657" t="b">
        <f t="shared" ca="1" si="55"/>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H657">
        <v>1.5</v>
      </c>
      <c r="AI657">
        <f t="shared" si="56"/>
        <v>1</v>
      </c>
    </row>
    <row r="658" spans="1:35"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OFFSET(E658,-$B658+IF($L658,1,0),0)*IF($B658&gt;OFFSET($B658,1,0),ChapterTable!$S$17,1)*
    (VLOOKUP(SUBSTITUTE(SUBSTITUTE(E$1,"standard",""),"|Float","")&amp;IF(OR($L658=TRUE,$A658=0,MOD($A658,ChapterTable!$S$20)&lt;&gt;0),"","보스")&amp;"인게임누적곱배수",ChapterTable!$S:$T,2,0)^C658
    +VLOOKUP(SUBSTITUTE(SUBSTITUTE(E$1,"standard",""),"|Float","")&amp;IF(OR($L658=TRUE,$A658=0,MOD($A658,ChapterTable!$S$20)&lt;&gt;0),"","보스")&amp;"인게임누적합배수",ChapterTable!$S:$T,2,0)*C658)
  )
  )
  )
)</f>
        <v>70063.0224609375</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(VLOOKUP(SUBSTITUTE(SUBSTITUTE(F$1,"standard",""),"|Float","")&amp;IF(OR($L658=TRUE,$A658=0,MOD($A658,ChapterTable!$S$20)&lt;&gt;0),"","보스")&amp;"인게임누적곱배수",ChapterTable!$S:$T,2,0)^D658
    +VLOOKUP(SUBSTITUTE(SUBSTITUTE(F$1,"standard",""),"|Float","")&amp;IF(OR($L658=TRUE,$A658=0,MOD($A658,ChapterTable!$S$20)&lt;&gt;0),"","보스")&amp;"인게임누적합배수",ChapterTable!$S:$T,2,0)*D658)
  )
  )
  )
)</f>
        <v>18975.401916503906</v>
      </c>
      <c r="G658" t="s">
        <v>737</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53"/>
        <v>21</v>
      </c>
      <c r="Q658">
        <f t="shared" si="54"/>
        <v>21</v>
      </c>
      <c r="R658" t="b">
        <f t="shared" ca="1" si="52"/>
        <v>1</v>
      </c>
      <c r="T658" t="b">
        <f t="shared" ca="1" si="55"/>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H658">
        <v>1.5</v>
      </c>
      <c r="AI658">
        <f t="shared" si="56"/>
        <v>1</v>
      </c>
    </row>
    <row r="659" spans="1:35"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OFFSET(E659,-$B659+IF($L659,1,0),0)*IF($B659&gt;OFFSET($B659,1,0),ChapterTable!$S$17,1)*
    (VLOOKUP(SUBSTITUTE(SUBSTITUTE(E$1,"standard",""),"|Float","")&amp;IF(OR($L659=TRUE,$A659=0,MOD($A659,ChapterTable!$S$20)&lt;&gt;0),"","보스")&amp;"인게임누적곱배수",ChapterTable!$S:$T,2,0)^C659
    +VLOOKUP(SUBSTITUTE(SUBSTITUTE(E$1,"standard",""),"|Float","")&amp;IF(OR($L659=TRUE,$A659=0,MOD($A659,ChapterTable!$S$20)&lt;&gt;0),"","보스")&amp;"인게임누적합배수",ChapterTable!$S:$T,2,0)*C659)
  )
  )
  )
)</f>
        <v>92483.189648437503</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(VLOOKUP(SUBSTITUTE(SUBSTITUTE(F$1,"standard",""),"|Float","")&amp;IF(OR($L659=TRUE,$A659=0,MOD($A659,ChapterTable!$S$20)&lt;&gt;0),"","보스")&amp;"인게임누적곱배수",ChapterTable!$S:$T,2,0)^D659
    +VLOOKUP(SUBSTITUTE(SUBSTITUTE(F$1,"standard",""),"|Float","")&amp;IF(OR($L659=TRUE,$A659=0,MOD($A659,ChapterTable!$S$20)&lt;&gt;0),"","보스")&amp;"인게임누적합배수",ChapterTable!$S:$T,2,0)*D659)
  )
  )
  )
)</f>
        <v>20070.136642456055</v>
      </c>
      <c r="G659" t="s">
        <v>737</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53"/>
        <v>21</v>
      </c>
      <c r="Q659">
        <f t="shared" si="54"/>
        <v>21</v>
      </c>
      <c r="R659" t="b">
        <f t="shared" ca="1" si="52"/>
        <v>0</v>
      </c>
      <c r="T659" t="b">
        <f t="shared" ca="1" si="55"/>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H659">
        <v>1.5</v>
      </c>
      <c r="AI659">
        <f t="shared" si="56"/>
        <v>1</v>
      </c>
    </row>
    <row r="660" spans="1:35"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OFFSET(E660,-$B660+IF($L660,1,0),0)*IF($B660&gt;OFFSET($B660,1,0),ChapterTable!$S$17,1)*
    (VLOOKUP(SUBSTITUTE(SUBSTITUTE(E$1,"standard",""),"|Float","")&amp;IF(OR($L660=TRUE,$A660=0,MOD($A660,ChapterTable!$S$20)&lt;&gt;0),"","보스")&amp;"인게임누적곱배수",ChapterTable!$S:$T,2,0)^C660
    +VLOOKUP(SUBSTITUTE(SUBSTITUTE(E$1,"standard",""),"|Float","")&amp;IF(OR($L660=TRUE,$A660=0,MOD($A660,ChapterTable!$S$20)&lt;&gt;0),"","보스")&amp;"인게임누적합배수",ChapterTable!$S:$T,2,0)*C660)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(VLOOKUP(SUBSTITUTE(SUBSTITUTE(F$1,"standard",""),"|Float","")&amp;IF(OR($L660=TRUE,$A660=0,MOD($A660,ChapterTable!$S$20)&lt;&gt;0),"","보스")&amp;"인게임누적곱배수",ChapterTable!$S:$T,2,0)^D660
    +VLOOKUP(SUBSTITUTE(SUBSTITUTE(F$1,"standard",""),"|Float","")&amp;IF(OR($L660=TRUE,$A660=0,MOD($A660,ChapterTable!$S$20)&lt;&gt;0),"","보스")&amp;"인게임누적합배수",ChapterTable!$S:$T,2,0)*D660)
  )
  )
  )
)</f>
        <v>21894.694519042969</v>
      </c>
      <c r="G660" t="s">
        <v>737</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53"/>
        <v>0</v>
      </c>
      <c r="Q660">
        <f t="shared" si="54"/>
        <v>0</v>
      </c>
      <c r="R660" t="b">
        <f t="shared" ca="1" si="52"/>
        <v>0</v>
      </c>
      <c r="T660" t="b">
        <f t="shared" ca="1" si="55"/>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H660">
        <v>1.5</v>
      </c>
      <c r="AI660">
        <f t="shared" si="56"/>
        <v>0</v>
      </c>
    </row>
    <row r="661" spans="1:35"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OFFSET(E661,-$B661+IF($L661,1,0),0)*IF($B661&gt;OFFSET($B661,1,0),ChapterTable!$S$17,1)*
    (VLOOKUP(SUBSTITUTE(SUBSTITUTE(E$1,"standard",""),"|Float","")&amp;IF(OR($L661=TRUE,$A661=0,MOD($A661,ChapterTable!$S$20)&lt;&gt;0),"","보스")&amp;"인게임누적곱배수",ChapterTable!$S:$T,2,0)^C661
    +VLOOKUP(SUBSTITUTE(SUBSTITUTE(E$1,"standard",""),"|Float","")&amp;IF(OR($L661=TRUE,$A661=0,MOD($A661,ChapterTable!$S$20)&lt;&gt;0),"","보스")&amp;"인게임누적합배수",ChapterTable!$S:$T,2,0)*C661)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(VLOOKUP(SUBSTITUTE(SUBSTITUTE(F$1,"standard",""),"|Float","")&amp;IF(OR($L661=TRUE,$A661=0,MOD($A661,ChapterTable!$S$20)&lt;&gt;0),"","보스")&amp;"인게임누적곱배수",ChapterTable!$S:$T,2,0)^D661
    +VLOOKUP(SUBSTITUTE(SUBSTITUTE(F$1,"standard",""),"|Float","")&amp;IF(OR($L661=TRUE,$A661=0,MOD($A661,ChapterTable!$S$20)&lt;&gt;0),"","보스")&amp;"인게임누적합배수",ChapterTable!$S:$T,2,0)*D661)
  )
  )
  )
)</f>
        <v>21894.694519042969</v>
      </c>
      <c r="G661" t="s">
        <v>737</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53"/>
        <v>1</v>
      </c>
      <c r="Q661">
        <f t="shared" si="54"/>
        <v>1</v>
      </c>
      <c r="R661" t="b">
        <f t="shared" ca="1" si="52"/>
        <v>0</v>
      </c>
      <c r="T661" t="b">
        <f t="shared" ca="1" si="55"/>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H661">
        <v>1.5</v>
      </c>
      <c r="AI661">
        <f t="shared" si="56"/>
        <v>1</v>
      </c>
    </row>
    <row r="662" spans="1:35"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OFFSET(E662,-$B662+IF($L662,1,0),0)*IF($B662&gt;OFFSET($B662,1,0),ChapterTable!$S$17,1)*
    (VLOOKUP(SUBSTITUTE(SUBSTITUTE(E$1,"standard",""),"|Float","")&amp;IF(OR($L662=TRUE,$A662=0,MOD($A662,ChapterTable!$S$20)&lt;&gt;0),"","보스")&amp;"인게임누적곱배수",ChapterTable!$S:$T,2,0)^C662
    +VLOOKUP(SUBSTITUTE(SUBSTITUTE(E$1,"standard",""),"|Float","")&amp;IF(OR($L662=TRUE,$A662=0,MOD($A662,ChapterTable!$S$20)&lt;&gt;0),"","보스")&amp;"인게임누적합배수",ChapterTable!$S:$T,2,0)*C662)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(VLOOKUP(SUBSTITUTE(SUBSTITUTE(F$1,"standard",""),"|Float","")&amp;IF(OR($L662=TRUE,$A662=0,MOD($A662,ChapterTable!$S$20)&lt;&gt;0),"","보스")&amp;"인게임누적곱배수",ChapterTable!$S:$T,2,0)^D662
    +VLOOKUP(SUBSTITUTE(SUBSTITUTE(F$1,"standard",""),"|Float","")&amp;IF(OR($L662=TRUE,$A662=0,MOD($A662,ChapterTable!$S$20)&lt;&gt;0),"","보스")&amp;"인게임누적합배수",ChapterTable!$S:$T,2,0)*D662)
  )
  )
  )
)</f>
        <v>21894.694519042969</v>
      </c>
      <c r="G662" t="s">
        <v>737</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53"/>
        <v>1</v>
      </c>
      <c r="Q662">
        <f t="shared" si="54"/>
        <v>1</v>
      </c>
      <c r="R662" t="b">
        <f t="shared" ca="1" si="52"/>
        <v>0</v>
      </c>
      <c r="T662" t="b">
        <f t="shared" ca="1" si="55"/>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H662">
        <v>1.5</v>
      </c>
      <c r="AI662">
        <f t="shared" si="56"/>
        <v>1</v>
      </c>
    </row>
    <row r="663" spans="1:35"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OFFSET(E663,-$B663+IF($L663,1,0),0)*IF($B663&gt;OFFSET($B663,1,0),ChapterTable!$S$17,1)*
    (VLOOKUP(SUBSTITUTE(SUBSTITUTE(E$1,"standard",""),"|Float","")&amp;IF(OR($L663=TRUE,$A663=0,MOD($A663,ChapterTable!$S$20)&lt;&gt;0),"","보스")&amp;"인게임누적곱배수",ChapterTable!$S:$T,2,0)^C663
    +VLOOKUP(SUBSTITUTE(SUBSTITUTE(E$1,"standard",""),"|Float","")&amp;IF(OR($L663=TRUE,$A663=0,MOD($A663,ChapterTable!$S$20)&lt;&gt;0),"","보스")&amp;"인게임누적합배수",ChapterTable!$S:$T,2,0)*C663)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(VLOOKUP(SUBSTITUTE(SUBSTITUTE(F$1,"standard",""),"|Float","")&amp;IF(OR($L663=TRUE,$A663=0,MOD($A663,ChapterTable!$S$20)&lt;&gt;0),"","보스")&amp;"인게임누적곱배수",ChapterTable!$S:$T,2,0)^D663
    +VLOOKUP(SUBSTITUTE(SUBSTITUTE(F$1,"standard",""),"|Float","")&amp;IF(OR($L663=TRUE,$A663=0,MOD($A663,ChapterTable!$S$20)&lt;&gt;0),"","보스")&amp;"인게임누적합배수",ChapterTable!$S:$T,2,0)*D663)
  )
  )
  )
)</f>
        <v>21894.694519042969</v>
      </c>
      <c r="G663" t="s">
        <v>737</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53"/>
        <v>1</v>
      </c>
      <c r="Q663">
        <f t="shared" si="54"/>
        <v>1</v>
      </c>
      <c r="R663" t="b">
        <f t="shared" ca="1" si="52"/>
        <v>0</v>
      </c>
      <c r="T663" t="b">
        <f t="shared" ca="1" si="55"/>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H663">
        <v>1.5</v>
      </c>
      <c r="AI663">
        <f t="shared" si="56"/>
        <v>1</v>
      </c>
    </row>
    <row r="664" spans="1:35"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OFFSET(E664,-$B664+IF($L664,1,0),0)*IF($B664&gt;OFFSET($B664,1,0),ChapterTable!$S$17,1)*
    (VLOOKUP(SUBSTITUTE(SUBSTITUTE(E$1,"standard",""),"|Float","")&amp;IF(OR($L664=TRUE,$A664=0,MOD($A664,ChapterTable!$S$20)&lt;&gt;0),"","보스")&amp;"인게임누적곱배수",ChapterTable!$S:$T,2,0)^C664
    +VLOOKUP(SUBSTITUTE(SUBSTITUTE(E$1,"standard",""),"|Float","")&amp;IF(OR($L664=TRUE,$A664=0,MOD($A664,ChapterTable!$S$20)&lt;&gt;0),"","보스")&amp;"인게임누적합배수",ChapterTable!$S:$T,2,0)*C664)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(VLOOKUP(SUBSTITUTE(SUBSTITUTE(F$1,"standard",""),"|Float","")&amp;IF(OR($L664=TRUE,$A664=0,MOD($A664,ChapterTable!$S$20)&lt;&gt;0),"","보스")&amp;"인게임누적곱배수",ChapterTable!$S:$T,2,0)^D664
    +VLOOKUP(SUBSTITUTE(SUBSTITUTE(F$1,"standard",""),"|Float","")&amp;IF(OR($L664=TRUE,$A664=0,MOD($A664,ChapterTable!$S$20)&lt;&gt;0),"","보스")&amp;"인게임누적합배수",ChapterTable!$S:$T,2,0)*D664)
  )
  )
  )
)</f>
        <v>21894.694519042969</v>
      </c>
      <c r="G664" t="s">
        <v>737</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53"/>
        <v>1</v>
      </c>
      <c r="Q664">
        <f t="shared" si="54"/>
        <v>1</v>
      </c>
      <c r="R664" t="b">
        <f t="shared" ca="1" si="52"/>
        <v>0</v>
      </c>
      <c r="T664" t="b">
        <f t="shared" ca="1" si="55"/>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H664">
        <v>1.5</v>
      </c>
      <c r="AI664">
        <f t="shared" si="56"/>
        <v>1</v>
      </c>
    </row>
    <row r="665" spans="1:35"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OFFSET(E665,-$B665+IF($L665,1,0),0)*IF($B665&gt;OFFSET($B665,1,0),ChapterTable!$S$17,1)*
    (VLOOKUP(SUBSTITUTE(SUBSTITUTE(E$1,"standard",""),"|Float","")&amp;IF(OR($L665=TRUE,$A665=0,MOD($A665,ChapterTable!$S$20)&lt;&gt;0),"","보스")&amp;"인게임누적곱배수",ChapterTable!$S:$T,2,0)^C665
    +VLOOKUP(SUBSTITUTE(SUBSTITUTE(E$1,"standard",""),"|Float","")&amp;IF(OR($L665=TRUE,$A665=0,MOD($A665,ChapterTable!$S$20)&lt;&gt;0),"","보스")&amp;"인게임누적합배수",ChapterTable!$S:$T,2,0)*C665)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(VLOOKUP(SUBSTITUTE(SUBSTITUTE(F$1,"standard",""),"|Float","")&amp;IF(OR($L665=TRUE,$A665=0,MOD($A665,ChapterTable!$S$20)&lt;&gt;0),"","보스")&amp;"인게임누적곱배수",ChapterTable!$S:$T,2,0)^D665
    +VLOOKUP(SUBSTITUTE(SUBSTITUTE(F$1,"standard",""),"|Float","")&amp;IF(OR($L665=TRUE,$A665=0,MOD($A665,ChapterTable!$S$20)&lt;&gt;0),"","보스")&amp;"인게임누적합배수",ChapterTable!$S:$T,2,0)*D665)
  )
  )
  )
)</f>
        <v>21894.694519042969</v>
      </c>
      <c r="G665" t="s">
        <v>737</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53"/>
        <v>11</v>
      </c>
      <c r="Q665">
        <f t="shared" si="54"/>
        <v>11</v>
      </c>
      <c r="R665" t="b">
        <f t="shared" ca="1" si="52"/>
        <v>0</v>
      </c>
      <c r="T665" t="b">
        <f t="shared" ca="1" si="55"/>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H665">
        <v>1.5</v>
      </c>
      <c r="AI665">
        <f t="shared" si="56"/>
        <v>1</v>
      </c>
    </row>
    <row r="666" spans="1:35"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OFFSET(E666,-$B666+IF($L666,1,0),0)*IF($B666&gt;OFFSET($B666,1,0),ChapterTable!$S$17,1)*
    (VLOOKUP(SUBSTITUTE(SUBSTITUTE(E$1,"standard",""),"|Float","")&amp;IF(OR($L666=TRUE,$A666=0,MOD($A666,ChapterTable!$S$20)&lt;&gt;0),"","보스")&amp;"인게임누적곱배수",ChapterTable!$S:$T,2,0)^C666
    +VLOOKUP(SUBSTITUTE(SUBSTITUTE(E$1,"standard",""),"|Float","")&amp;IF(OR($L666=TRUE,$A666=0,MOD($A666,ChapterTable!$S$20)&lt;&gt;0),"","보스")&amp;"인게임누적합배수",ChapterTable!$S:$T,2,0)*C666)
  )
  )
  )
)</f>
        <v>63056.72021484375</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(VLOOKUP(SUBSTITUTE(SUBSTITUTE(F$1,"standard",""),"|Float","")&amp;IF(OR($L666=TRUE,$A666=0,MOD($A666,ChapterTable!$S$20)&lt;&gt;0),"","보스")&amp;"인게임누적곱배수",ChapterTable!$S:$T,2,0)^D666
    +VLOOKUP(SUBSTITUTE(SUBSTITUTE(F$1,"standard",""),"|Float","")&amp;IF(OR($L666=TRUE,$A666=0,MOD($A666,ChapterTable!$S$20)&lt;&gt;0),"","보스")&amp;"인게임누적합배수",ChapterTable!$S:$T,2,0)*D666)
  )
  )
  )
)</f>
        <v>21894.694519042969</v>
      </c>
      <c r="G666" t="s">
        <v>737</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53"/>
        <v>1</v>
      </c>
      <c r="Q666">
        <f t="shared" si="54"/>
        <v>1</v>
      </c>
      <c r="R666" t="b">
        <f t="shared" ca="1" si="52"/>
        <v>0</v>
      </c>
      <c r="T666" t="b">
        <f t="shared" ca="1" si="55"/>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H666">
        <v>1.5</v>
      </c>
      <c r="AI666">
        <f t="shared" si="56"/>
        <v>1</v>
      </c>
    </row>
    <row r="667" spans="1:35"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OFFSET(E667,-$B667+IF($L667,1,0),0)*IF($B667&gt;OFFSET($B667,1,0),ChapterTable!$S$17,1)*
    (VLOOKUP(SUBSTITUTE(SUBSTITUTE(E$1,"standard",""),"|Float","")&amp;IF(OR($L667=TRUE,$A667=0,MOD($A667,ChapterTable!$S$20)&lt;&gt;0),"","보스")&amp;"인게임누적곱배수",ChapterTable!$S:$T,2,0)^C667
    +VLOOKUP(SUBSTITUTE(SUBSTITUTE(E$1,"standard",""),"|Float","")&amp;IF(OR($L667=TRUE,$A667=0,MOD($A667,ChapterTable!$S$20)&lt;&gt;0),"","보스")&amp;"인게임누적합배수",ChapterTable!$S:$T,2,0)*C667)
  )
  )
  )
)</f>
        <v>63056.72021484375</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(VLOOKUP(SUBSTITUTE(SUBSTITUTE(F$1,"standard",""),"|Float","")&amp;IF(OR($L667=TRUE,$A667=0,MOD($A667,ChapterTable!$S$20)&lt;&gt;0),"","보스")&amp;"인게임누적곱배수",ChapterTable!$S:$T,2,0)^D667
    +VLOOKUP(SUBSTITUTE(SUBSTITUTE(F$1,"standard",""),"|Float","")&amp;IF(OR($L667=TRUE,$A667=0,MOD($A667,ChapterTable!$S$20)&lt;&gt;0),"","보스")&amp;"인게임누적합배수",ChapterTable!$S:$T,2,0)*D667)
  )
  )
  )
)</f>
        <v>21894.694519042969</v>
      </c>
      <c r="G667" t="s">
        <v>737</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53"/>
        <v>1</v>
      </c>
      <c r="Q667">
        <f t="shared" si="54"/>
        <v>1</v>
      </c>
      <c r="R667" t="b">
        <f t="shared" ca="1" si="52"/>
        <v>0</v>
      </c>
      <c r="T667" t="b">
        <f t="shared" ca="1" si="55"/>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H667">
        <v>1.5</v>
      </c>
      <c r="AI667">
        <f t="shared" si="56"/>
        <v>1</v>
      </c>
    </row>
    <row r="668" spans="1:35"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OFFSET(E668,-$B668+IF($L668,1,0),0)*IF($B668&gt;OFFSET($B668,1,0),ChapterTable!$S$17,1)*
    (VLOOKUP(SUBSTITUTE(SUBSTITUTE(E$1,"standard",""),"|Float","")&amp;IF(OR($L668=TRUE,$A668=0,MOD($A668,ChapterTable!$S$20)&lt;&gt;0),"","보스")&amp;"인게임누적곱배수",ChapterTable!$S:$T,2,0)^C668
    +VLOOKUP(SUBSTITUTE(SUBSTITUTE(E$1,"standard",""),"|Float","")&amp;IF(OR($L668=TRUE,$A668=0,MOD($A668,ChapterTable!$S$20)&lt;&gt;0),"","보스")&amp;"인게임누적합배수",ChapterTable!$S:$T,2,0)*C668)
  )
  )
  )
)</f>
        <v>63056.72021484375</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(VLOOKUP(SUBSTITUTE(SUBSTITUTE(F$1,"standard",""),"|Float","")&amp;IF(OR($L668=TRUE,$A668=0,MOD($A668,ChapterTable!$S$20)&lt;&gt;0),"","보스")&amp;"인게임누적곱배수",ChapterTable!$S:$T,2,0)^D668
    +VLOOKUP(SUBSTITUTE(SUBSTITUTE(F$1,"standard",""),"|Float","")&amp;IF(OR($L668=TRUE,$A668=0,MOD($A668,ChapterTable!$S$20)&lt;&gt;0),"","보스")&amp;"인게임누적합배수",ChapterTable!$S:$T,2,0)*D668)
  )
  )
  )
)</f>
        <v>21894.694519042969</v>
      </c>
      <c r="G668" t="s">
        <v>737</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53"/>
        <v>1</v>
      </c>
      <c r="Q668">
        <f t="shared" si="54"/>
        <v>1</v>
      </c>
      <c r="R668" t="b">
        <f t="shared" ca="1" si="52"/>
        <v>0</v>
      </c>
      <c r="T668" t="b">
        <f t="shared" ca="1" si="55"/>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H668">
        <v>1.5</v>
      </c>
      <c r="AI668">
        <f t="shared" si="56"/>
        <v>1</v>
      </c>
    </row>
    <row r="669" spans="1:35"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OFFSET(E669,-$B669+IF($L669,1,0),0)*IF($B669&gt;OFFSET($B669,1,0),ChapterTable!$S$17,1)*
    (VLOOKUP(SUBSTITUTE(SUBSTITUTE(E$1,"standard",""),"|Float","")&amp;IF(OR($L669=TRUE,$A669=0,MOD($A669,ChapterTable!$S$20)&lt;&gt;0),"","보스")&amp;"인게임누적곱배수",ChapterTable!$S:$T,2,0)^C669
    +VLOOKUP(SUBSTITUTE(SUBSTITUTE(E$1,"standard",""),"|Float","")&amp;IF(OR($L669=TRUE,$A669=0,MOD($A669,ChapterTable!$S$20)&lt;&gt;0),"","보스")&amp;"인게임누적합배수",ChapterTable!$S:$T,2,0)*C669)
  )
  )
  )
)</f>
        <v>63056.72021484375</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(VLOOKUP(SUBSTITUTE(SUBSTITUTE(F$1,"standard",""),"|Float","")&amp;IF(OR($L669=TRUE,$A669=0,MOD($A669,ChapterTable!$S$20)&lt;&gt;0),"","보스")&amp;"인게임누적곱배수",ChapterTable!$S:$T,2,0)^D669
    +VLOOKUP(SUBSTITUTE(SUBSTITUTE(F$1,"standard",""),"|Float","")&amp;IF(OR($L669=TRUE,$A669=0,MOD($A669,ChapterTable!$S$20)&lt;&gt;0),"","보스")&amp;"인게임누적합배수",ChapterTable!$S:$T,2,0)*D669)
  )
  )
  )
)</f>
        <v>21894.694519042969</v>
      </c>
      <c r="G669" t="s">
        <v>737</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53"/>
        <v>91</v>
      </c>
      <c r="Q669">
        <f t="shared" si="54"/>
        <v>91</v>
      </c>
      <c r="R669" t="b">
        <f t="shared" ca="1" si="52"/>
        <v>1</v>
      </c>
      <c r="T669" t="b">
        <f t="shared" ca="1" si="55"/>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H669">
        <v>1.5</v>
      </c>
      <c r="AI669">
        <f t="shared" si="56"/>
        <v>1</v>
      </c>
    </row>
    <row r="670" spans="1:35"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OFFSET(E670,-$B670+IF($L670,1,0),0)*IF($B670&gt;OFFSET($B670,1,0),ChapterTable!$S$17,1)*
    (VLOOKUP(SUBSTITUTE(SUBSTITUTE(E$1,"standard",""),"|Float","")&amp;IF(OR($L670=TRUE,$A670=0,MOD($A670,ChapterTable!$S$20)&lt;&gt;0),"","보스")&amp;"인게임누적곱배수",ChapterTable!$S:$T,2,0)^C670
    +VLOOKUP(SUBSTITUTE(SUBSTITUTE(E$1,"standard",""),"|Float","")&amp;IF(OR($L670=TRUE,$A670=0,MOD($A670,ChapterTable!$S$20)&lt;&gt;0),"","보스")&amp;"인게임누적합배수",ChapterTable!$S:$T,2,0)*C670)
  )
  )
  )
)</f>
        <v>63056.72021484375</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(VLOOKUP(SUBSTITUTE(SUBSTITUTE(F$1,"standard",""),"|Float","")&amp;IF(OR($L670=TRUE,$A670=0,MOD($A670,ChapterTable!$S$20)&lt;&gt;0),"","보스")&amp;"인게임누적곱배수",ChapterTable!$S:$T,2,0)^D670
    +VLOOKUP(SUBSTITUTE(SUBSTITUTE(F$1,"standard",""),"|Float","")&amp;IF(OR($L670=TRUE,$A670=0,MOD($A670,ChapterTable!$S$20)&lt;&gt;0),"","보스")&amp;"인게임누적합배수",ChapterTable!$S:$T,2,0)*D670)
  )
  )
  )
)</f>
        <v>21894.694519042969</v>
      </c>
      <c r="G670" t="s">
        <v>737</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53"/>
        <v>21</v>
      </c>
      <c r="Q670">
        <f t="shared" si="54"/>
        <v>21</v>
      </c>
      <c r="R670" t="b">
        <f t="shared" ca="1" si="52"/>
        <v>0</v>
      </c>
      <c r="T670" t="b">
        <f t="shared" ca="1" si="55"/>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H670">
        <v>1.5</v>
      </c>
      <c r="AI670">
        <f t="shared" si="56"/>
        <v>1</v>
      </c>
    </row>
    <row r="671" spans="1:35"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OFFSET(E671,-$B671+IF($L671,1,0),0)*IF($B671&gt;OFFSET($B671,1,0),ChapterTable!$S$17,1)*
    (VLOOKUP(SUBSTITUTE(SUBSTITUTE(E$1,"standard",""),"|Float","")&amp;IF(OR($L671=TRUE,$A671=0,MOD($A671,ChapterTable!$S$20)&lt;&gt;0),"","보스")&amp;"인게임누적곱배수",ChapterTable!$S:$T,2,0)^C671
    +VLOOKUP(SUBSTITUTE(SUBSTITUTE(E$1,"standard",""),"|Float","")&amp;IF(OR($L671=TRUE,$A671=0,MOD($A671,ChapterTable!$S$20)&lt;&gt;0),"","보스")&amp;"인게임누적합배수",ChapterTable!$S:$T,2,0)*C671)
  )
  )
  )
)</f>
        <v>63056.72021484375</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(VLOOKUP(SUBSTITUTE(SUBSTITUTE(F$1,"standard",""),"|Float","")&amp;IF(OR($L671=TRUE,$A671=0,MOD($A671,ChapterTable!$S$20)&lt;&gt;0),"","보스")&amp;"인게임누적곱배수",ChapterTable!$S:$T,2,0)^D671
    +VLOOKUP(SUBSTITUTE(SUBSTITUTE(F$1,"standard",""),"|Float","")&amp;IF(OR($L671=TRUE,$A671=0,MOD($A671,ChapterTable!$S$20)&lt;&gt;0),"","보스")&amp;"인게임누적합배수",ChapterTable!$S:$T,2,0)*D671)
  )
  )
  )
)</f>
        <v>23536.796607971191</v>
      </c>
      <c r="G671" t="s">
        <v>737</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53"/>
        <v>2</v>
      </c>
      <c r="Q671">
        <f t="shared" si="54"/>
        <v>2</v>
      </c>
      <c r="R671" t="b">
        <f t="shared" ca="1" si="52"/>
        <v>0</v>
      </c>
      <c r="T671" t="b">
        <f t="shared" ca="1" si="55"/>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H671">
        <v>1.5</v>
      </c>
      <c r="AI671">
        <f t="shared" si="56"/>
        <v>0.5</v>
      </c>
    </row>
    <row r="672" spans="1:35"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OFFSET(E672,-$B672+IF($L672,1,0),0)*IF($B672&gt;OFFSET($B672,1,0),ChapterTable!$S$17,1)*
    (VLOOKUP(SUBSTITUTE(SUBSTITUTE(E$1,"standard",""),"|Float","")&amp;IF(OR($L672=TRUE,$A672=0,MOD($A672,ChapterTable!$S$20)&lt;&gt;0),"","보스")&amp;"인게임누적곱배수",ChapterTable!$S:$T,2,0)^C672
    +VLOOKUP(SUBSTITUTE(SUBSTITUTE(E$1,"standard",""),"|Float","")&amp;IF(OR($L672=TRUE,$A672=0,MOD($A672,ChapterTable!$S$20)&lt;&gt;0),"","보스")&amp;"인게임누적합배수",ChapterTable!$S:$T,2,0)*C672)
  )
  )
  )
)</f>
        <v>63056.72021484375</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(VLOOKUP(SUBSTITUTE(SUBSTITUTE(F$1,"standard",""),"|Float","")&amp;IF(OR($L672=TRUE,$A672=0,MOD($A672,ChapterTable!$S$20)&lt;&gt;0),"","보스")&amp;"인게임누적곱배수",ChapterTable!$S:$T,2,0)^D672
    +VLOOKUP(SUBSTITUTE(SUBSTITUTE(F$1,"standard",""),"|Float","")&amp;IF(OR($L672=TRUE,$A672=0,MOD($A672,ChapterTable!$S$20)&lt;&gt;0),"","보스")&amp;"인게임누적합배수",ChapterTable!$S:$T,2,0)*D672)
  )
  )
  )
)</f>
        <v>23536.796607971191</v>
      </c>
      <c r="G672" t="s">
        <v>737</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53"/>
        <v>2</v>
      </c>
      <c r="Q672">
        <f t="shared" si="54"/>
        <v>2</v>
      </c>
      <c r="R672" t="b">
        <f t="shared" ca="1" si="52"/>
        <v>0</v>
      </c>
      <c r="T672" t="b">
        <f t="shared" ca="1" si="55"/>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H672">
        <v>1.5</v>
      </c>
      <c r="AI672">
        <f t="shared" si="56"/>
        <v>0.5</v>
      </c>
    </row>
    <row r="673" spans="1:35"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OFFSET(E673,-$B673+IF($L673,1,0),0)*IF($B673&gt;OFFSET($B673,1,0),ChapterTable!$S$17,1)*
    (VLOOKUP(SUBSTITUTE(SUBSTITUTE(E$1,"standard",""),"|Float","")&amp;IF(OR($L673=TRUE,$A673=0,MOD($A673,ChapterTable!$S$20)&lt;&gt;0),"","보스")&amp;"인게임누적곱배수",ChapterTable!$S:$T,2,0)^C673
    +VLOOKUP(SUBSTITUTE(SUBSTITUTE(E$1,"standard",""),"|Float","")&amp;IF(OR($L673=TRUE,$A673=0,MOD($A673,ChapterTable!$S$20)&lt;&gt;0),"","보스")&amp;"인게임누적합배수",ChapterTable!$S:$T,2,0)*C673)
  )
  )
  )
)</f>
        <v>63056.72021484375</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(VLOOKUP(SUBSTITUTE(SUBSTITUTE(F$1,"standard",""),"|Float","")&amp;IF(OR($L673=TRUE,$A673=0,MOD($A673,ChapterTable!$S$20)&lt;&gt;0),"","보스")&amp;"인게임누적곱배수",ChapterTable!$S:$T,2,0)^D673
    +VLOOKUP(SUBSTITUTE(SUBSTITUTE(F$1,"standard",""),"|Float","")&amp;IF(OR($L673=TRUE,$A673=0,MOD($A673,ChapterTable!$S$20)&lt;&gt;0),"","보스")&amp;"인게임누적합배수",ChapterTable!$S:$T,2,0)*D673)
  )
  )
  )
)</f>
        <v>23536.796607971191</v>
      </c>
      <c r="G673" t="s">
        <v>737</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53"/>
        <v>2</v>
      </c>
      <c r="Q673">
        <f t="shared" si="54"/>
        <v>2</v>
      </c>
      <c r="R673" t="b">
        <f t="shared" ca="1" si="52"/>
        <v>0</v>
      </c>
      <c r="T673" t="b">
        <f t="shared" ca="1" si="55"/>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H673">
        <v>1.5</v>
      </c>
      <c r="AI673">
        <f t="shared" si="56"/>
        <v>0.5</v>
      </c>
    </row>
    <row r="674" spans="1:35"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OFFSET(E674,-$B674+IF($L674,1,0),0)*IF($B674&gt;OFFSET($B674,1,0),ChapterTable!$S$17,1)*
    (VLOOKUP(SUBSTITUTE(SUBSTITUTE(E$1,"standard",""),"|Float","")&amp;IF(OR($L674=TRUE,$A674=0,MOD($A674,ChapterTable!$S$20)&lt;&gt;0),"","보스")&amp;"인게임누적곱배수",ChapterTable!$S:$T,2,0)^C674
    +VLOOKUP(SUBSTITUTE(SUBSTITUTE(E$1,"standard",""),"|Float","")&amp;IF(OR($L674=TRUE,$A674=0,MOD($A674,ChapterTable!$S$20)&lt;&gt;0),"","보스")&amp;"인게임누적합배수",ChapterTable!$S:$T,2,0)*C674)
  )
  )
  )
)</f>
        <v>63056.72021484375</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(VLOOKUP(SUBSTITUTE(SUBSTITUTE(F$1,"standard",""),"|Float","")&amp;IF(OR($L674=TRUE,$A674=0,MOD($A674,ChapterTable!$S$20)&lt;&gt;0),"","보스")&amp;"인게임누적곱배수",ChapterTable!$S:$T,2,0)^D674
    +VLOOKUP(SUBSTITUTE(SUBSTITUTE(F$1,"standard",""),"|Float","")&amp;IF(OR($L674=TRUE,$A674=0,MOD($A674,ChapterTable!$S$20)&lt;&gt;0),"","보스")&amp;"인게임누적합배수",ChapterTable!$S:$T,2,0)*D674)
  )
  )
  )
)</f>
        <v>23536.796607971191</v>
      </c>
      <c r="G674" t="s">
        <v>737</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53"/>
        <v>2</v>
      </c>
      <c r="Q674">
        <f t="shared" si="54"/>
        <v>2</v>
      </c>
      <c r="R674" t="b">
        <f t="shared" ca="1" si="52"/>
        <v>0</v>
      </c>
      <c r="T674" t="b">
        <f t="shared" ca="1" si="55"/>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H674">
        <v>1.5</v>
      </c>
      <c r="AI674">
        <f t="shared" si="56"/>
        <v>0.5</v>
      </c>
    </row>
    <row r="675" spans="1:35"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OFFSET(E675,-$B675+IF($L675,1,0),0)*IF($B675&gt;OFFSET($B675,1,0),ChapterTable!$S$17,1)*
    (VLOOKUP(SUBSTITUTE(SUBSTITUTE(E$1,"standard",""),"|Float","")&amp;IF(OR($L675=TRUE,$A675=0,MOD($A675,ChapterTable!$S$20)&lt;&gt;0),"","보스")&amp;"인게임누적곱배수",ChapterTable!$S:$T,2,0)^C675
    +VLOOKUP(SUBSTITUTE(SUBSTITUTE(E$1,"standard",""),"|Float","")&amp;IF(OR($L675=TRUE,$A675=0,MOD($A675,ChapterTable!$S$20)&lt;&gt;0),"","보스")&amp;"인게임누적합배수",ChapterTable!$S:$T,2,0)*C675)
  )
  )
  )
)</f>
        <v>63056.72021484375</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(VLOOKUP(SUBSTITUTE(SUBSTITUTE(F$1,"standard",""),"|Float","")&amp;IF(OR($L675=TRUE,$A675=0,MOD($A675,ChapterTable!$S$20)&lt;&gt;0),"","보스")&amp;"인게임누적곱배수",ChapterTable!$S:$T,2,0)^D675
    +VLOOKUP(SUBSTITUTE(SUBSTITUTE(F$1,"standard",""),"|Float","")&amp;IF(OR($L675=TRUE,$A675=0,MOD($A675,ChapterTable!$S$20)&lt;&gt;0),"","보스")&amp;"인게임누적합배수",ChapterTable!$S:$T,2,0)*D675)
  )
  )
  )
)</f>
        <v>23536.796607971191</v>
      </c>
      <c r="G675" t="s">
        <v>737</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53"/>
        <v>11</v>
      </c>
      <c r="Q675">
        <f t="shared" si="54"/>
        <v>11</v>
      </c>
      <c r="R675" t="b">
        <f t="shared" ca="1" si="52"/>
        <v>0</v>
      </c>
      <c r="T675" t="b">
        <f t="shared" ca="1" si="55"/>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H675">
        <v>1.5</v>
      </c>
      <c r="AI675">
        <f t="shared" si="56"/>
        <v>0.5</v>
      </c>
    </row>
    <row r="676" spans="1:35"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OFFSET(E676,-$B676+IF($L676,1,0),0)*IF($B676&gt;OFFSET($B676,1,0),ChapterTable!$S$17,1)*
    (VLOOKUP(SUBSTITUTE(SUBSTITUTE(E$1,"standard",""),"|Float","")&amp;IF(OR($L676=TRUE,$A676=0,MOD($A676,ChapterTable!$S$20)&lt;&gt;0),"","보스")&amp;"인게임누적곱배수",ChapterTable!$S:$T,2,0)^C676
    +VLOOKUP(SUBSTITUTE(SUBSTITUTE(E$1,"standard",""),"|Float","")&amp;IF(OR($L676=TRUE,$A676=0,MOD($A676,ChapterTable!$S$20)&lt;&gt;0),"","보스")&amp;"인게임누적합배수",ChapterTable!$S:$T,2,0)*C676)
  )
  )
  )
)</f>
        <v>73566.173583984375</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(VLOOKUP(SUBSTITUTE(SUBSTITUTE(F$1,"standard",""),"|Float","")&amp;IF(OR($L676=TRUE,$A676=0,MOD($A676,ChapterTable!$S$20)&lt;&gt;0),"","보스")&amp;"인게임누적곱배수",ChapterTable!$S:$T,2,0)^D676
    +VLOOKUP(SUBSTITUTE(SUBSTITUTE(F$1,"standard",""),"|Float","")&amp;IF(OR($L676=TRUE,$A676=0,MOD($A676,ChapterTable!$S$20)&lt;&gt;0),"","보스")&amp;"인게임누적합배수",ChapterTable!$S:$T,2,0)*D676)
  )
  )
  )
)</f>
        <v>23536.796607971191</v>
      </c>
      <c r="G676" t="s">
        <v>737</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53"/>
        <v>2</v>
      </c>
      <c r="Q676">
        <f t="shared" si="54"/>
        <v>2</v>
      </c>
      <c r="R676" t="b">
        <f t="shared" ca="1" si="52"/>
        <v>0</v>
      </c>
      <c r="T676" t="b">
        <f t="shared" ca="1" si="55"/>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H676">
        <v>1.5</v>
      </c>
      <c r="AI676">
        <f t="shared" si="56"/>
        <v>0.5</v>
      </c>
    </row>
    <row r="677" spans="1:35"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OFFSET(E677,-$B677+IF($L677,1,0),0)*IF($B677&gt;OFFSET($B677,1,0),ChapterTable!$S$17,1)*
    (VLOOKUP(SUBSTITUTE(SUBSTITUTE(E$1,"standard",""),"|Float","")&amp;IF(OR($L677=TRUE,$A677=0,MOD($A677,ChapterTable!$S$20)&lt;&gt;0),"","보스")&amp;"인게임누적곱배수",ChapterTable!$S:$T,2,0)^C677
    +VLOOKUP(SUBSTITUTE(SUBSTITUTE(E$1,"standard",""),"|Float","")&amp;IF(OR($L677=TRUE,$A677=0,MOD($A677,ChapterTable!$S$20)&lt;&gt;0),"","보스")&amp;"인게임누적합배수",ChapterTable!$S:$T,2,0)*C677)
  )
  )
  )
)</f>
        <v>73566.173583984375</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(VLOOKUP(SUBSTITUTE(SUBSTITUTE(F$1,"standard",""),"|Float","")&amp;IF(OR($L677=TRUE,$A677=0,MOD($A677,ChapterTable!$S$20)&lt;&gt;0),"","보스")&amp;"인게임누적곱배수",ChapterTable!$S:$T,2,0)^D677
    +VLOOKUP(SUBSTITUTE(SUBSTITUTE(F$1,"standard",""),"|Float","")&amp;IF(OR($L677=TRUE,$A677=0,MOD($A677,ChapterTable!$S$20)&lt;&gt;0),"","보스")&amp;"인게임누적합배수",ChapterTable!$S:$T,2,0)*D677)
  )
  )
  )
)</f>
        <v>23536.796607971191</v>
      </c>
      <c r="G677" t="s">
        <v>737</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53"/>
        <v>2</v>
      </c>
      <c r="Q677">
        <f t="shared" si="54"/>
        <v>2</v>
      </c>
      <c r="R677" t="b">
        <f t="shared" ca="1" si="52"/>
        <v>0</v>
      </c>
      <c r="T677" t="b">
        <f t="shared" ca="1" si="55"/>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H677">
        <v>1.5</v>
      </c>
      <c r="AI677">
        <f t="shared" si="56"/>
        <v>0.5</v>
      </c>
    </row>
    <row r="678" spans="1:35"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OFFSET(E678,-$B678+IF($L678,1,0),0)*IF($B678&gt;OFFSET($B678,1,0),ChapterTable!$S$17,1)*
    (VLOOKUP(SUBSTITUTE(SUBSTITUTE(E$1,"standard",""),"|Float","")&amp;IF(OR($L678=TRUE,$A678=0,MOD($A678,ChapterTable!$S$20)&lt;&gt;0),"","보스")&amp;"인게임누적곱배수",ChapterTable!$S:$T,2,0)^C678
    +VLOOKUP(SUBSTITUTE(SUBSTITUTE(E$1,"standard",""),"|Float","")&amp;IF(OR($L678=TRUE,$A678=0,MOD($A678,ChapterTable!$S$20)&lt;&gt;0),"","보스")&amp;"인게임누적합배수",ChapterTable!$S:$T,2,0)*C678)
  )
  )
  )
)</f>
        <v>73566.173583984375</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(VLOOKUP(SUBSTITUTE(SUBSTITUTE(F$1,"standard",""),"|Float","")&amp;IF(OR($L678=TRUE,$A678=0,MOD($A678,ChapterTable!$S$20)&lt;&gt;0),"","보스")&amp;"인게임누적곱배수",ChapterTable!$S:$T,2,0)^D678
    +VLOOKUP(SUBSTITUTE(SUBSTITUTE(F$1,"standard",""),"|Float","")&amp;IF(OR($L678=TRUE,$A678=0,MOD($A678,ChapterTable!$S$20)&lt;&gt;0),"","보스")&amp;"인게임누적합배수",ChapterTable!$S:$T,2,0)*D678)
  )
  )
  )
)</f>
        <v>23536.796607971191</v>
      </c>
      <c r="G678" t="s">
        <v>737</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53"/>
        <v>2</v>
      </c>
      <c r="Q678">
        <f t="shared" si="54"/>
        <v>2</v>
      </c>
      <c r="R678" t="b">
        <f t="shared" ca="1" si="52"/>
        <v>0</v>
      </c>
      <c r="T678" t="b">
        <f t="shared" ca="1" si="55"/>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H678">
        <v>1.5</v>
      </c>
      <c r="AI678">
        <f t="shared" si="56"/>
        <v>0.5</v>
      </c>
    </row>
    <row r="679" spans="1:35"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OFFSET(E679,-$B679+IF($L679,1,0),0)*IF($B679&gt;OFFSET($B679,1,0),ChapterTable!$S$17,1)*
    (VLOOKUP(SUBSTITUTE(SUBSTITUTE(E$1,"standard",""),"|Float","")&amp;IF(OR($L679=TRUE,$A679=0,MOD($A679,ChapterTable!$S$20)&lt;&gt;0),"","보스")&amp;"인게임누적곱배수",ChapterTable!$S:$T,2,0)^C679
    +VLOOKUP(SUBSTITUTE(SUBSTITUTE(E$1,"standard",""),"|Float","")&amp;IF(OR($L679=TRUE,$A679=0,MOD($A679,ChapterTable!$S$20)&lt;&gt;0),"","보스")&amp;"인게임누적합배수",ChapterTable!$S:$T,2,0)*C679)
  )
  )
  )
)</f>
        <v>73566.173583984375</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(VLOOKUP(SUBSTITUTE(SUBSTITUTE(F$1,"standard",""),"|Float","")&amp;IF(OR($L679=TRUE,$A679=0,MOD($A679,ChapterTable!$S$20)&lt;&gt;0),"","보스")&amp;"인게임누적곱배수",ChapterTable!$S:$T,2,0)^D679
    +VLOOKUP(SUBSTITUTE(SUBSTITUTE(F$1,"standard",""),"|Float","")&amp;IF(OR($L679=TRUE,$A679=0,MOD($A679,ChapterTable!$S$20)&lt;&gt;0),"","보스")&amp;"인게임누적합배수",ChapterTable!$S:$T,2,0)*D679)
  )
  )
  )
)</f>
        <v>23536.796607971191</v>
      </c>
      <c r="G679" t="s">
        <v>737</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53"/>
        <v>92</v>
      </c>
      <c r="Q679">
        <f t="shared" si="54"/>
        <v>92</v>
      </c>
      <c r="R679" t="b">
        <f t="shared" ca="1" si="52"/>
        <v>1</v>
      </c>
      <c r="T679" t="b">
        <f t="shared" ca="1" si="55"/>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H679">
        <v>1.5</v>
      </c>
      <c r="AI679">
        <f t="shared" si="56"/>
        <v>0.5</v>
      </c>
    </row>
    <row r="680" spans="1:35"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OFFSET(E680,-$B680+IF($L680,1,0),0)*IF($B680&gt;OFFSET($B680,1,0),ChapterTable!$S$17,1)*
    (VLOOKUP(SUBSTITUTE(SUBSTITUTE(E$1,"standard",""),"|Float","")&amp;IF(OR($L680=TRUE,$A680=0,MOD($A680,ChapterTable!$S$20)&lt;&gt;0),"","보스")&amp;"인게임누적곱배수",ChapterTable!$S:$T,2,0)^C680
    +VLOOKUP(SUBSTITUTE(SUBSTITUTE(E$1,"standard",""),"|Float","")&amp;IF(OR($L680=TRUE,$A680=0,MOD($A680,ChapterTable!$S$20)&lt;&gt;0),"","보스")&amp;"인게임누적합배수",ChapterTable!$S:$T,2,0)*C680)
  )
  )
  )
)</f>
        <v>73566.173583984375</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(VLOOKUP(SUBSTITUTE(SUBSTITUTE(F$1,"standard",""),"|Float","")&amp;IF(OR($L680=TRUE,$A680=0,MOD($A680,ChapterTable!$S$20)&lt;&gt;0),"","보스")&amp;"인게임누적곱배수",ChapterTable!$S:$T,2,0)^D680
    +VLOOKUP(SUBSTITUTE(SUBSTITUTE(F$1,"standard",""),"|Float","")&amp;IF(OR($L680=TRUE,$A680=0,MOD($A680,ChapterTable!$S$20)&lt;&gt;0),"","보스")&amp;"인게임누적합배수",ChapterTable!$S:$T,2,0)*D680)
  )
  )
  )
)</f>
        <v>23536.796607971191</v>
      </c>
      <c r="G680" t="s">
        <v>737</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53"/>
        <v>21</v>
      </c>
      <c r="Q680">
        <f t="shared" si="54"/>
        <v>21</v>
      </c>
      <c r="R680" t="b">
        <f t="shared" ca="1" si="52"/>
        <v>0</v>
      </c>
      <c r="T680" t="b">
        <f t="shared" ca="1" si="55"/>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H680">
        <v>1.5</v>
      </c>
      <c r="AI680">
        <f t="shared" si="56"/>
        <v>0.5</v>
      </c>
    </row>
    <row r="681" spans="1:35"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OFFSET(E681,-$B681+IF($L681,1,0),0)*IF($B681&gt;OFFSET($B681,1,0),ChapterTable!$S$17,1)*
    (VLOOKUP(SUBSTITUTE(SUBSTITUTE(E$1,"standard",""),"|Float","")&amp;IF(OR($L681=TRUE,$A681=0,MOD($A681,ChapterTable!$S$20)&lt;&gt;0),"","보스")&amp;"인게임누적곱배수",ChapterTable!$S:$T,2,0)^C681
    +VLOOKUP(SUBSTITUTE(SUBSTITUTE(E$1,"standard",""),"|Float","")&amp;IF(OR($L681=TRUE,$A681=0,MOD($A681,ChapterTable!$S$20)&lt;&gt;0),"","보스")&amp;"인게임누적합배수",ChapterTable!$S:$T,2,0)*C681)
  )
  )
  )
)</f>
        <v>73566.173583984375</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(VLOOKUP(SUBSTITUTE(SUBSTITUTE(F$1,"standard",""),"|Float","")&amp;IF(OR($L681=TRUE,$A681=0,MOD($A681,ChapterTable!$S$20)&lt;&gt;0),"","보스")&amp;"인게임누적곱배수",ChapterTable!$S:$T,2,0)^D681
    +VLOOKUP(SUBSTITUTE(SUBSTITUTE(F$1,"standard",""),"|Float","")&amp;IF(OR($L681=TRUE,$A681=0,MOD($A681,ChapterTable!$S$20)&lt;&gt;0),"","보스")&amp;"인게임누적합배수",ChapterTable!$S:$T,2,0)*D681)
  )
  )
  )
)</f>
        <v>25178.89869689941</v>
      </c>
      <c r="G681" t="s">
        <v>737</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53"/>
        <v>3</v>
      </c>
      <c r="Q681">
        <f t="shared" si="54"/>
        <v>3</v>
      </c>
      <c r="R681" t="b">
        <f t="shared" ca="1" si="52"/>
        <v>0</v>
      </c>
      <c r="T681" t="b">
        <f t="shared" ca="1" si="55"/>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H681">
        <v>1.5</v>
      </c>
      <c r="AI681">
        <f t="shared" si="56"/>
        <v>0.33333333333333331</v>
      </c>
    </row>
    <row r="682" spans="1:35"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OFFSET(E682,-$B682+IF($L682,1,0),0)*IF($B682&gt;OFFSET($B682,1,0),ChapterTable!$S$17,1)*
    (VLOOKUP(SUBSTITUTE(SUBSTITUTE(E$1,"standard",""),"|Float","")&amp;IF(OR($L682=TRUE,$A682=0,MOD($A682,ChapterTable!$S$20)&lt;&gt;0),"","보스")&amp;"인게임누적곱배수",ChapterTable!$S:$T,2,0)^C682
    +VLOOKUP(SUBSTITUTE(SUBSTITUTE(E$1,"standard",""),"|Float","")&amp;IF(OR($L682=TRUE,$A682=0,MOD($A682,ChapterTable!$S$20)&lt;&gt;0),"","보스")&amp;"인게임누적합배수",ChapterTable!$S:$T,2,0)*C682)
  )
  )
  )
)</f>
        <v>73566.173583984375</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(VLOOKUP(SUBSTITUTE(SUBSTITUTE(F$1,"standard",""),"|Float","")&amp;IF(OR($L682=TRUE,$A682=0,MOD($A682,ChapterTable!$S$20)&lt;&gt;0),"","보스")&amp;"인게임누적곱배수",ChapterTable!$S:$T,2,0)^D682
    +VLOOKUP(SUBSTITUTE(SUBSTITUTE(F$1,"standard",""),"|Float","")&amp;IF(OR($L682=TRUE,$A682=0,MOD($A682,ChapterTable!$S$20)&lt;&gt;0),"","보스")&amp;"인게임누적합배수",ChapterTable!$S:$T,2,0)*D682)
  )
  )
  )
)</f>
        <v>25178.89869689941</v>
      </c>
      <c r="G682" t="s">
        <v>737</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53"/>
        <v>3</v>
      </c>
      <c r="Q682">
        <f t="shared" si="54"/>
        <v>3</v>
      </c>
      <c r="R682" t="b">
        <f t="shared" ca="1" si="52"/>
        <v>0</v>
      </c>
      <c r="T682" t="b">
        <f t="shared" ca="1" si="55"/>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H682">
        <v>1.5</v>
      </c>
      <c r="AI682">
        <f t="shared" si="56"/>
        <v>0.33333333333333331</v>
      </c>
    </row>
    <row r="683" spans="1:35"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OFFSET(E683,-$B683+IF($L683,1,0),0)*IF($B683&gt;OFFSET($B683,1,0),ChapterTable!$S$17,1)*
    (VLOOKUP(SUBSTITUTE(SUBSTITUTE(E$1,"standard",""),"|Float","")&amp;IF(OR($L683=TRUE,$A683=0,MOD($A683,ChapterTable!$S$20)&lt;&gt;0),"","보스")&amp;"인게임누적곱배수",ChapterTable!$S:$T,2,0)^C683
    +VLOOKUP(SUBSTITUTE(SUBSTITUTE(E$1,"standard",""),"|Float","")&amp;IF(OR($L683=TRUE,$A683=0,MOD($A683,ChapterTable!$S$20)&lt;&gt;0),"","보스")&amp;"인게임누적합배수",ChapterTable!$S:$T,2,0)*C683)
  )
  )
  )
)</f>
        <v>73566.173583984375</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(VLOOKUP(SUBSTITUTE(SUBSTITUTE(F$1,"standard",""),"|Float","")&amp;IF(OR($L683=TRUE,$A683=0,MOD($A683,ChapterTable!$S$20)&lt;&gt;0),"","보스")&amp;"인게임누적곱배수",ChapterTable!$S:$T,2,0)^D683
    +VLOOKUP(SUBSTITUTE(SUBSTITUTE(F$1,"standard",""),"|Float","")&amp;IF(OR($L683=TRUE,$A683=0,MOD($A683,ChapterTable!$S$20)&lt;&gt;0),"","보스")&amp;"인게임누적합배수",ChapterTable!$S:$T,2,0)*D683)
  )
  )
  )
)</f>
        <v>25178.89869689941</v>
      </c>
      <c r="G683" t="s">
        <v>737</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53"/>
        <v>3</v>
      </c>
      <c r="Q683">
        <f t="shared" si="54"/>
        <v>3</v>
      </c>
      <c r="R683" t="b">
        <f t="shared" ca="1" si="52"/>
        <v>0</v>
      </c>
      <c r="T683" t="b">
        <f t="shared" ca="1" si="55"/>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H683">
        <v>1.5</v>
      </c>
      <c r="AI683">
        <f t="shared" si="56"/>
        <v>0.33333333333333331</v>
      </c>
    </row>
    <row r="684" spans="1:35"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OFFSET(E684,-$B684+IF($L684,1,0),0)*IF($B684&gt;OFFSET($B684,1,0),ChapterTable!$S$17,1)*
    (VLOOKUP(SUBSTITUTE(SUBSTITUTE(E$1,"standard",""),"|Float","")&amp;IF(OR($L684=TRUE,$A684=0,MOD($A684,ChapterTable!$S$20)&lt;&gt;0),"","보스")&amp;"인게임누적곱배수",ChapterTable!$S:$T,2,0)^C684
    +VLOOKUP(SUBSTITUTE(SUBSTITUTE(E$1,"standard",""),"|Float","")&amp;IF(OR($L684=TRUE,$A684=0,MOD($A684,ChapterTable!$S$20)&lt;&gt;0),"","보스")&amp;"인게임누적합배수",ChapterTable!$S:$T,2,0)*C684)
  )
  )
  )
)</f>
        <v>73566.173583984375</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(VLOOKUP(SUBSTITUTE(SUBSTITUTE(F$1,"standard",""),"|Float","")&amp;IF(OR($L684=TRUE,$A684=0,MOD($A684,ChapterTable!$S$20)&lt;&gt;0),"","보스")&amp;"인게임누적곱배수",ChapterTable!$S:$T,2,0)^D684
    +VLOOKUP(SUBSTITUTE(SUBSTITUTE(F$1,"standard",""),"|Float","")&amp;IF(OR($L684=TRUE,$A684=0,MOD($A684,ChapterTable!$S$20)&lt;&gt;0),"","보스")&amp;"인게임누적합배수",ChapterTable!$S:$T,2,0)*D684)
  )
  )
  )
)</f>
        <v>25178.89869689941</v>
      </c>
      <c r="G684" t="s">
        <v>737</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53"/>
        <v>3</v>
      </c>
      <c r="Q684">
        <f t="shared" si="54"/>
        <v>3</v>
      </c>
      <c r="R684" t="b">
        <f t="shared" ca="1" si="52"/>
        <v>0</v>
      </c>
      <c r="T684" t="b">
        <f t="shared" ca="1" si="55"/>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H684">
        <v>1.5</v>
      </c>
      <c r="AI684">
        <f t="shared" si="56"/>
        <v>0.33333333333333331</v>
      </c>
    </row>
    <row r="685" spans="1:35"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OFFSET(E685,-$B685+IF($L685,1,0),0)*IF($B685&gt;OFFSET($B685,1,0),ChapterTable!$S$17,1)*
    (VLOOKUP(SUBSTITUTE(SUBSTITUTE(E$1,"standard",""),"|Float","")&amp;IF(OR($L685=TRUE,$A685=0,MOD($A685,ChapterTable!$S$20)&lt;&gt;0),"","보스")&amp;"인게임누적곱배수",ChapterTable!$S:$T,2,0)^C685
    +VLOOKUP(SUBSTITUTE(SUBSTITUTE(E$1,"standard",""),"|Float","")&amp;IF(OR($L685=TRUE,$A685=0,MOD($A685,ChapterTable!$S$20)&lt;&gt;0),"","보스")&amp;"인게임누적합배수",ChapterTable!$S:$T,2,0)*C685)
  )
  )
  )
)</f>
        <v>73566.173583984375</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(VLOOKUP(SUBSTITUTE(SUBSTITUTE(F$1,"standard",""),"|Float","")&amp;IF(OR($L685=TRUE,$A685=0,MOD($A685,ChapterTable!$S$20)&lt;&gt;0),"","보스")&amp;"인게임누적곱배수",ChapterTable!$S:$T,2,0)^D685
    +VLOOKUP(SUBSTITUTE(SUBSTITUTE(F$1,"standard",""),"|Float","")&amp;IF(OR($L685=TRUE,$A685=0,MOD($A685,ChapterTable!$S$20)&lt;&gt;0),"","보스")&amp;"인게임누적합배수",ChapterTable!$S:$T,2,0)*D685)
  )
  )
  )
)</f>
        <v>25178.89869689941</v>
      </c>
      <c r="G685" t="s">
        <v>737</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53"/>
        <v>11</v>
      </c>
      <c r="Q685">
        <f t="shared" si="54"/>
        <v>11</v>
      </c>
      <c r="R685" t="b">
        <f t="shared" ca="1" si="52"/>
        <v>0</v>
      </c>
      <c r="T685" t="b">
        <f t="shared" ca="1" si="55"/>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H685">
        <v>1.5</v>
      </c>
      <c r="AI685">
        <f t="shared" si="56"/>
        <v>0.33333333333333331</v>
      </c>
    </row>
    <row r="686" spans="1:35"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OFFSET(E686,-$B686+IF($L686,1,0),0)*IF($B686&gt;OFFSET($B686,1,0),ChapterTable!$S$17,1)*
    (VLOOKUP(SUBSTITUTE(SUBSTITUTE(E$1,"standard",""),"|Float","")&amp;IF(OR($L686=TRUE,$A686=0,MOD($A686,ChapterTable!$S$20)&lt;&gt;0),"","보스")&amp;"인게임누적곱배수",ChapterTable!$S:$T,2,0)^C686
    +VLOOKUP(SUBSTITUTE(SUBSTITUTE(E$1,"standard",""),"|Float","")&amp;IF(OR($L686=TRUE,$A686=0,MOD($A686,ChapterTable!$S$20)&lt;&gt;0),"","보스")&amp;"인게임누적합배수",ChapterTable!$S:$T,2,0)*C686)
  )
  )
  )
)</f>
        <v>84075.626953125</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(VLOOKUP(SUBSTITUTE(SUBSTITUTE(F$1,"standard",""),"|Float","")&amp;IF(OR($L686=TRUE,$A686=0,MOD($A686,ChapterTable!$S$20)&lt;&gt;0),"","보스")&amp;"인게임누적곱배수",ChapterTable!$S:$T,2,0)^D686
    +VLOOKUP(SUBSTITUTE(SUBSTITUTE(F$1,"standard",""),"|Float","")&amp;IF(OR($L686=TRUE,$A686=0,MOD($A686,ChapterTable!$S$20)&lt;&gt;0),"","보스")&amp;"인게임누적합배수",ChapterTable!$S:$T,2,0)*D686)
  )
  )
  )
)</f>
        <v>25178.89869689941</v>
      </c>
      <c r="G686" t="s">
        <v>737</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53"/>
        <v>3</v>
      </c>
      <c r="Q686">
        <f t="shared" si="54"/>
        <v>3</v>
      </c>
      <c r="R686" t="b">
        <f t="shared" ca="1" si="52"/>
        <v>0</v>
      </c>
      <c r="T686" t="b">
        <f t="shared" ca="1" si="55"/>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H686">
        <v>1.5</v>
      </c>
      <c r="AI686">
        <f t="shared" si="56"/>
        <v>0.33333333333333331</v>
      </c>
    </row>
    <row r="687" spans="1:35"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OFFSET(E687,-$B687+IF($L687,1,0),0)*IF($B687&gt;OFFSET($B687,1,0),ChapterTable!$S$17,1)*
    (VLOOKUP(SUBSTITUTE(SUBSTITUTE(E$1,"standard",""),"|Float","")&amp;IF(OR($L687=TRUE,$A687=0,MOD($A687,ChapterTable!$S$20)&lt;&gt;0),"","보스")&amp;"인게임누적곱배수",ChapterTable!$S:$T,2,0)^C687
    +VLOOKUP(SUBSTITUTE(SUBSTITUTE(E$1,"standard",""),"|Float","")&amp;IF(OR($L687=TRUE,$A687=0,MOD($A687,ChapterTable!$S$20)&lt;&gt;0),"","보스")&amp;"인게임누적합배수",ChapterTable!$S:$T,2,0)*C687)
  )
  )
  )
)</f>
        <v>84075.626953125</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(VLOOKUP(SUBSTITUTE(SUBSTITUTE(F$1,"standard",""),"|Float","")&amp;IF(OR($L687=TRUE,$A687=0,MOD($A687,ChapterTable!$S$20)&lt;&gt;0),"","보스")&amp;"인게임누적곱배수",ChapterTable!$S:$T,2,0)^D687
    +VLOOKUP(SUBSTITUTE(SUBSTITUTE(F$1,"standard",""),"|Float","")&amp;IF(OR($L687=TRUE,$A687=0,MOD($A687,ChapterTable!$S$20)&lt;&gt;0),"","보스")&amp;"인게임누적합배수",ChapterTable!$S:$T,2,0)*D687)
  )
  )
  )
)</f>
        <v>25178.89869689941</v>
      </c>
      <c r="G687" t="s">
        <v>737</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53"/>
        <v>3</v>
      </c>
      <c r="Q687">
        <f t="shared" si="54"/>
        <v>3</v>
      </c>
      <c r="R687" t="b">
        <f t="shared" ca="1" si="52"/>
        <v>0</v>
      </c>
      <c r="T687" t="b">
        <f t="shared" ca="1" si="55"/>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H687">
        <v>1.5</v>
      </c>
      <c r="AI687">
        <f t="shared" si="56"/>
        <v>0.33333333333333331</v>
      </c>
    </row>
    <row r="688" spans="1:35"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OFFSET(E688,-$B688+IF($L688,1,0),0)*IF($B688&gt;OFFSET($B688,1,0),ChapterTable!$S$17,1)*
    (VLOOKUP(SUBSTITUTE(SUBSTITUTE(E$1,"standard",""),"|Float","")&amp;IF(OR($L688=TRUE,$A688=0,MOD($A688,ChapterTable!$S$20)&lt;&gt;0),"","보스")&amp;"인게임누적곱배수",ChapterTable!$S:$T,2,0)^C688
    +VLOOKUP(SUBSTITUTE(SUBSTITUTE(E$1,"standard",""),"|Float","")&amp;IF(OR($L688=TRUE,$A688=0,MOD($A688,ChapterTable!$S$20)&lt;&gt;0),"","보스")&amp;"인게임누적합배수",ChapterTable!$S:$T,2,0)*C688)
  )
  )
  )
)</f>
        <v>84075.626953125</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(VLOOKUP(SUBSTITUTE(SUBSTITUTE(F$1,"standard",""),"|Float","")&amp;IF(OR($L688=TRUE,$A688=0,MOD($A688,ChapterTable!$S$20)&lt;&gt;0),"","보스")&amp;"인게임누적곱배수",ChapterTable!$S:$T,2,0)^D688
    +VLOOKUP(SUBSTITUTE(SUBSTITUTE(F$1,"standard",""),"|Float","")&amp;IF(OR($L688=TRUE,$A688=0,MOD($A688,ChapterTable!$S$20)&lt;&gt;0),"","보스")&amp;"인게임누적합배수",ChapterTable!$S:$T,2,0)*D688)
  )
  )
  )
)</f>
        <v>25178.89869689941</v>
      </c>
      <c r="G688" t="s">
        <v>737</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53"/>
        <v>3</v>
      </c>
      <c r="Q688">
        <f t="shared" si="54"/>
        <v>3</v>
      </c>
      <c r="R688" t="b">
        <f t="shared" ca="1" si="52"/>
        <v>0</v>
      </c>
      <c r="T688" t="b">
        <f t="shared" ca="1" si="55"/>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H688">
        <v>1.5</v>
      </c>
      <c r="AI688">
        <f t="shared" si="56"/>
        <v>0.33333333333333331</v>
      </c>
    </row>
    <row r="689" spans="1:35"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OFFSET(E689,-$B689+IF($L689,1,0),0)*IF($B689&gt;OFFSET($B689,1,0),ChapterTable!$S$17,1)*
    (VLOOKUP(SUBSTITUTE(SUBSTITUTE(E$1,"standard",""),"|Float","")&amp;IF(OR($L689=TRUE,$A689=0,MOD($A689,ChapterTable!$S$20)&lt;&gt;0),"","보스")&amp;"인게임누적곱배수",ChapterTable!$S:$T,2,0)^C689
    +VLOOKUP(SUBSTITUTE(SUBSTITUTE(E$1,"standard",""),"|Float","")&amp;IF(OR($L689=TRUE,$A689=0,MOD($A689,ChapterTable!$S$20)&lt;&gt;0),"","보스")&amp;"인게임누적합배수",ChapterTable!$S:$T,2,0)*C689)
  )
  )
  )
)</f>
        <v>84075.626953125</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(VLOOKUP(SUBSTITUTE(SUBSTITUTE(F$1,"standard",""),"|Float","")&amp;IF(OR($L689=TRUE,$A689=0,MOD($A689,ChapterTable!$S$20)&lt;&gt;0),"","보스")&amp;"인게임누적곱배수",ChapterTable!$S:$T,2,0)^D689
    +VLOOKUP(SUBSTITUTE(SUBSTITUTE(F$1,"standard",""),"|Float","")&amp;IF(OR($L689=TRUE,$A689=0,MOD($A689,ChapterTable!$S$20)&lt;&gt;0),"","보스")&amp;"인게임누적합배수",ChapterTable!$S:$T,2,0)*D689)
  )
  )
  )
)</f>
        <v>25178.89869689941</v>
      </c>
      <c r="G689" t="s">
        <v>737</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53"/>
        <v>93</v>
      </c>
      <c r="Q689">
        <f t="shared" si="54"/>
        <v>93</v>
      </c>
      <c r="R689" t="b">
        <f t="shared" ca="1" si="52"/>
        <v>1</v>
      </c>
      <c r="T689" t="b">
        <f t="shared" ca="1" si="55"/>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H689">
        <v>1.5</v>
      </c>
      <c r="AI689">
        <f t="shared" si="56"/>
        <v>0.33333333333333331</v>
      </c>
    </row>
    <row r="690" spans="1:35"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OFFSET(E690,-$B690+IF($L690,1,0),0)*IF($B690&gt;OFFSET($B690,1,0),ChapterTable!$S$17,1)*
    (VLOOKUP(SUBSTITUTE(SUBSTITUTE(E$1,"standard",""),"|Float","")&amp;IF(OR($L690=TRUE,$A690=0,MOD($A690,ChapterTable!$S$20)&lt;&gt;0),"","보스")&amp;"인게임누적곱배수",ChapterTable!$S:$T,2,0)^C690
    +VLOOKUP(SUBSTITUTE(SUBSTITUTE(E$1,"standard",""),"|Float","")&amp;IF(OR($L690=TRUE,$A690=0,MOD($A690,ChapterTable!$S$20)&lt;&gt;0),"","보스")&amp;"인게임누적합배수",ChapterTable!$S:$T,2,0)*C690)
  )
  )
  )
)</f>
        <v>84075.626953125</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(VLOOKUP(SUBSTITUTE(SUBSTITUTE(F$1,"standard",""),"|Float","")&amp;IF(OR($L690=TRUE,$A690=0,MOD($A690,ChapterTable!$S$20)&lt;&gt;0),"","보스")&amp;"인게임누적곱배수",ChapterTable!$S:$T,2,0)^D690
    +VLOOKUP(SUBSTITUTE(SUBSTITUTE(F$1,"standard",""),"|Float","")&amp;IF(OR($L690=TRUE,$A690=0,MOD($A690,ChapterTable!$S$20)&lt;&gt;0),"","보스")&amp;"인게임누적합배수",ChapterTable!$S:$T,2,0)*D690)
  )
  )
  )
)</f>
        <v>25178.89869689941</v>
      </c>
      <c r="G690" t="s">
        <v>737</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53"/>
        <v>21</v>
      </c>
      <c r="Q690">
        <f t="shared" si="54"/>
        <v>21</v>
      </c>
      <c r="R690" t="b">
        <f t="shared" ca="1" si="52"/>
        <v>0</v>
      </c>
      <c r="T690" t="b">
        <f t="shared" ca="1" si="55"/>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H690">
        <v>1.5</v>
      </c>
      <c r="AI690">
        <f t="shared" si="56"/>
        <v>0.33333333333333331</v>
      </c>
    </row>
    <row r="691" spans="1:35"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OFFSET(E691,-$B691+IF($L691,1,0),0)*IF($B691&gt;OFFSET($B691,1,0),ChapterTable!$S$17,1)*
    (VLOOKUP(SUBSTITUTE(SUBSTITUTE(E$1,"standard",""),"|Float","")&amp;IF(OR($L691=TRUE,$A691=0,MOD($A691,ChapterTable!$S$20)&lt;&gt;0),"","보스")&amp;"인게임누적곱배수",ChapterTable!$S:$T,2,0)^C691
    +VLOOKUP(SUBSTITUTE(SUBSTITUTE(E$1,"standard",""),"|Float","")&amp;IF(OR($L691=TRUE,$A691=0,MOD($A691,ChapterTable!$S$20)&lt;&gt;0),"","보스")&amp;"인게임누적합배수",ChapterTable!$S:$T,2,0)*C691)
  )
  )
  )
)</f>
        <v>84075.626953125</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(VLOOKUP(SUBSTITUTE(SUBSTITUTE(F$1,"standard",""),"|Float","")&amp;IF(OR($L691=TRUE,$A691=0,MOD($A691,ChapterTable!$S$20)&lt;&gt;0),"","보스")&amp;"인게임누적곱배수",ChapterTable!$S:$T,2,0)^D691
    +VLOOKUP(SUBSTITUTE(SUBSTITUTE(F$1,"standard",""),"|Float","")&amp;IF(OR($L691=TRUE,$A691=0,MOD($A691,ChapterTable!$S$20)&lt;&gt;0),"","보스")&amp;"인게임누적합배수",ChapterTable!$S:$T,2,0)*D691)
  )
  )
  )
)</f>
        <v>26821.00078582764</v>
      </c>
      <c r="G691" t="s">
        <v>737</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53"/>
        <v>4</v>
      </c>
      <c r="Q691">
        <f t="shared" si="54"/>
        <v>4</v>
      </c>
      <c r="R691" t="b">
        <f t="shared" ca="1" si="52"/>
        <v>0</v>
      </c>
      <c r="T691" t="b">
        <f t="shared" ca="1" si="55"/>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H691">
        <v>1.5</v>
      </c>
      <c r="AI691">
        <f t="shared" si="56"/>
        <v>0.25</v>
      </c>
    </row>
    <row r="692" spans="1:35"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OFFSET(E692,-$B692+IF($L692,1,0),0)*IF($B692&gt;OFFSET($B692,1,0),ChapterTable!$S$17,1)*
    (VLOOKUP(SUBSTITUTE(SUBSTITUTE(E$1,"standard",""),"|Float","")&amp;IF(OR($L692=TRUE,$A692=0,MOD($A692,ChapterTable!$S$20)&lt;&gt;0),"","보스")&amp;"인게임누적곱배수",ChapterTable!$S:$T,2,0)^C692
    +VLOOKUP(SUBSTITUTE(SUBSTITUTE(E$1,"standard",""),"|Float","")&amp;IF(OR($L692=TRUE,$A692=0,MOD($A692,ChapterTable!$S$20)&lt;&gt;0),"","보스")&amp;"인게임누적합배수",ChapterTable!$S:$T,2,0)*C692)
  )
  )
  )
)</f>
        <v>84075.626953125</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(VLOOKUP(SUBSTITUTE(SUBSTITUTE(F$1,"standard",""),"|Float","")&amp;IF(OR($L692=TRUE,$A692=0,MOD($A692,ChapterTable!$S$20)&lt;&gt;0),"","보스")&amp;"인게임누적곱배수",ChapterTable!$S:$T,2,0)^D692
    +VLOOKUP(SUBSTITUTE(SUBSTITUTE(F$1,"standard",""),"|Float","")&amp;IF(OR($L692=TRUE,$A692=0,MOD($A692,ChapterTable!$S$20)&lt;&gt;0),"","보스")&amp;"인게임누적합배수",ChapterTable!$S:$T,2,0)*D692)
  )
  )
  )
)</f>
        <v>26821.00078582764</v>
      </c>
      <c r="G692" t="s">
        <v>737</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53"/>
        <v>4</v>
      </c>
      <c r="Q692">
        <f t="shared" si="54"/>
        <v>4</v>
      </c>
      <c r="R692" t="b">
        <f t="shared" ca="1" si="52"/>
        <v>0</v>
      </c>
      <c r="T692" t="b">
        <f t="shared" ca="1" si="55"/>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H692">
        <v>1.5</v>
      </c>
      <c r="AI692">
        <f t="shared" si="56"/>
        <v>0.25</v>
      </c>
    </row>
    <row r="693" spans="1:35"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OFFSET(E693,-$B693+IF($L693,1,0),0)*IF($B693&gt;OFFSET($B693,1,0),ChapterTable!$S$17,1)*
    (VLOOKUP(SUBSTITUTE(SUBSTITUTE(E$1,"standard",""),"|Float","")&amp;IF(OR($L693=TRUE,$A693=0,MOD($A693,ChapterTable!$S$20)&lt;&gt;0),"","보스")&amp;"인게임누적곱배수",ChapterTable!$S:$T,2,0)^C693
    +VLOOKUP(SUBSTITUTE(SUBSTITUTE(E$1,"standard",""),"|Float","")&amp;IF(OR($L693=TRUE,$A693=0,MOD($A693,ChapterTable!$S$20)&lt;&gt;0),"","보스")&amp;"인게임누적합배수",ChapterTable!$S:$T,2,0)*C693)
  )
  )
  )
)</f>
        <v>84075.626953125</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(VLOOKUP(SUBSTITUTE(SUBSTITUTE(F$1,"standard",""),"|Float","")&amp;IF(OR($L693=TRUE,$A693=0,MOD($A693,ChapterTable!$S$20)&lt;&gt;0),"","보스")&amp;"인게임누적곱배수",ChapterTable!$S:$T,2,0)^D693
    +VLOOKUP(SUBSTITUTE(SUBSTITUTE(F$1,"standard",""),"|Float","")&amp;IF(OR($L693=TRUE,$A693=0,MOD($A693,ChapterTable!$S$20)&lt;&gt;0),"","보스")&amp;"인게임누적합배수",ChapterTable!$S:$T,2,0)*D693)
  )
  )
  )
)</f>
        <v>26821.00078582764</v>
      </c>
      <c r="G693" t="s">
        <v>737</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53"/>
        <v>4</v>
      </c>
      <c r="Q693">
        <f t="shared" si="54"/>
        <v>4</v>
      </c>
      <c r="R693" t="b">
        <f t="shared" ca="1" si="52"/>
        <v>0</v>
      </c>
      <c r="T693" t="b">
        <f t="shared" ca="1" si="55"/>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H693">
        <v>1.5</v>
      </c>
      <c r="AI693">
        <f t="shared" si="56"/>
        <v>0.25</v>
      </c>
    </row>
    <row r="694" spans="1:35"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OFFSET(E694,-$B694+IF($L694,1,0),0)*IF($B694&gt;OFFSET($B694,1,0),ChapterTable!$S$17,1)*
    (VLOOKUP(SUBSTITUTE(SUBSTITUTE(E$1,"standard",""),"|Float","")&amp;IF(OR($L694=TRUE,$A694=0,MOD($A694,ChapterTable!$S$20)&lt;&gt;0),"","보스")&amp;"인게임누적곱배수",ChapterTable!$S:$T,2,0)^C694
    +VLOOKUP(SUBSTITUTE(SUBSTITUTE(E$1,"standard",""),"|Float","")&amp;IF(OR($L694=TRUE,$A694=0,MOD($A694,ChapterTable!$S$20)&lt;&gt;0),"","보스")&amp;"인게임누적합배수",ChapterTable!$S:$T,2,0)*C694)
  )
  )
  )
)</f>
        <v>84075.626953125</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(VLOOKUP(SUBSTITUTE(SUBSTITUTE(F$1,"standard",""),"|Float","")&amp;IF(OR($L694=TRUE,$A694=0,MOD($A694,ChapterTable!$S$20)&lt;&gt;0),"","보스")&amp;"인게임누적곱배수",ChapterTable!$S:$T,2,0)^D694
    +VLOOKUP(SUBSTITUTE(SUBSTITUTE(F$1,"standard",""),"|Float","")&amp;IF(OR($L694=TRUE,$A694=0,MOD($A694,ChapterTable!$S$20)&lt;&gt;0),"","보스")&amp;"인게임누적합배수",ChapterTable!$S:$T,2,0)*D694)
  )
  )
  )
)</f>
        <v>26821.00078582764</v>
      </c>
      <c r="G694" t="s">
        <v>737</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53"/>
        <v>4</v>
      </c>
      <c r="Q694">
        <f t="shared" si="54"/>
        <v>4</v>
      </c>
      <c r="R694" t="b">
        <f t="shared" ca="1" si="52"/>
        <v>0</v>
      </c>
      <c r="T694" t="b">
        <f t="shared" ca="1" si="55"/>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H694">
        <v>1.5</v>
      </c>
      <c r="AI694">
        <f t="shared" si="56"/>
        <v>0.25</v>
      </c>
    </row>
    <row r="695" spans="1:35"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OFFSET(E695,-$B695+IF($L695,1,0),0)*IF($B695&gt;OFFSET($B695,1,0),ChapterTable!$S$17,1)*
    (VLOOKUP(SUBSTITUTE(SUBSTITUTE(E$1,"standard",""),"|Float","")&amp;IF(OR($L695=TRUE,$A695=0,MOD($A695,ChapterTable!$S$20)&lt;&gt;0),"","보스")&amp;"인게임누적곱배수",ChapterTable!$S:$T,2,0)^C695
    +VLOOKUP(SUBSTITUTE(SUBSTITUTE(E$1,"standard",""),"|Float","")&amp;IF(OR($L695=TRUE,$A695=0,MOD($A695,ChapterTable!$S$20)&lt;&gt;0),"","보스")&amp;"인게임누적합배수",ChapterTable!$S:$T,2,0)*C695)
  )
  )
  )
)</f>
        <v>84075.626953125</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(VLOOKUP(SUBSTITUTE(SUBSTITUTE(F$1,"standard",""),"|Float","")&amp;IF(OR($L695=TRUE,$A695=0,MOD($A695,ChapterTable!$S$20)&lt;&gt;0),"","보스")&amp;"인게임누적곱배수",ChapterTable!$S:$T,2,0)^D695
    +VLOOKUP(SUBSTITUTE(SUBSTITUTE(F$1,"standard",""),"|Float","")&amp;IF(OR($L695=TRUE,$A695=0,MOD($A695,ChapterTable!$S$20)&lt;&gt;0),"","보스")&amp;"인게임누적합배수",ChapterTable!$S:$T,2,0)*D695)
  )
  )
  )
)</f>
        <v>26821.00078582764</v>
      </c>
      <c r="G695" t="s">
        <v>737</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53"/>
        <v>11</v>
      </c>
      <c r="Q695">
        <f t="shared" si="54"/>
        <v>11</v>
      </c>
      <c r="R695" t="b">
        <f t="shared" ca="1" si="52"/>
        <v>0</v>
      </c>
      <c r="T695" t="b">
        <f t="shared" ca="1" si="55"/>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H695">
        <v>1.5</v>
      </c>
      <c r="AI695">
        <f t="shared" si="56"/>
        <v>0.25</v>
      </c>
    </row>
    <row r="696" spans="1:35"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OFFSET(E696,-$B696+IF($L696,1,0),0)*IF($B696&gt;OFFSET($B696,1,0),ChapterTable!$S$17,1)*
    (VLOOKUP(SUBSTITUTE(SUBSTITUTE(E$1,"standard",""),"|Float","")&amp;IF(OR($L696=TRUE,$A696=0,MOD($A696,ChapterTable!$S$20)&lt;&gt;0),"","보스")&amp;"인게임누적곱배수",ChapterTable!$S:$T,2,0)^C696
    +VLOOKUP(SUBSTITUTE(SUBSTITUTE(E$1,"standard",""),"|Float","")&amp;IF(OR($L696=TRUE,$A696=0,MOD($A696,ChapterTable!$S$20)&lt;&gt;0),"","보스")&amp;"인게임누적합배수",ChapterTable!$S:$T,2,0)*C696)
  )
  )
  )
)</f>
        <v>94585.080322265625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(VLOOKUP(SUBSTITUTE(SUBSTITUTE(F$1,"standard",""),"|Float","")&amp;IF(OR($L696=TRUE,$A696=0,MOD($A696,ChapterTable!$S$20)&lt;&gt;0),"","보스")&amp;"인게임누적곱배수",ChapterTable!$S:$T,2,0)^D696
    +VLOOKUP(SUBSTITUTE(SUBSTITUTE(F$1,"standard",""),"|Float","")&amp;IF(OR($L696=TRUE,$A696=0,MOD($A696,ChapterTable!$S$20)&lt;&gt;0),"","보스")&amp;"인게임누적합배수",ChapterTable!$S:$T,2,0)*D696)
  )
  )
  )
)</f>
        <v>26821.00078582764</v>
      </c>
      <c r="G696" t="s">
        <v>737</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53"/>
        <v>4</v>
      </c>
      <c r="Q696">
        <f t="shared" si="54"/>
        <v>4</v>
      </c>
      <c r="R696" t="b">
        <f t="shared" ca="1" si="52"/>
        <v>0</v>
      </c>
      <c r="T696" t="b">
        <f t="shared" ca="1" si="55"/>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H696">
        <v>1.5</v>
      </c>
      <c r="AI696">
        <f t="shared" si="56"/>
        <v>0.25</v>
      </c>
    </row>
    <row r="697" spans="1:35"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OFFSET(E697,-$B697+IF($L697,1,0),0)*IF($B697&gt;OFFSET($B697,1,0),ChapterTable!$S$17,1)*
    (VLOOKUP(SUBSTITUTE(SUBSTITUTE(E$1,"standard",""),"|Float","")&amp;IF(OR($L697=TRUE,$A697=0,MOD($A697,ChapterTable!$S$20)&lt;&gt;0),"","보스")&amp;"인게임누적곱배수",ChapterTable!$S:$T,2,0)^C697
    +VLOOKUP(SUBSTITUTE(SUBSTITUTE(E$1,"standard",""),"|Float","")&amp;IF(OR($L697=TRUE,$A697=0,MOD($A697,ChapterTable!$S$20)&lt;&gt;0),"","보스")&amp;"인게임누적합배수",ChapterTable!$S:$T,2,0)*C697)
  )
  )
  )
)</f>
        <v>94585.080322265625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(VLOOKUP(SUBSTITUTE(SUBSTITUTE(F$1,"standard",""),"|Float","")&amp;IF(OR($L697=TRUE,$A697=0,MOD($A697,ChapterTable!$S$20)&lt;&gt;0),"","보스")&amp;"인게임누적곱배수",ChapterTable!$S:$T,2,0)^D697
    +VLOOKUP(SUBSTITUTE(SUBSTITUTE(F$1,"standard",""),"|Float","")&amp;IF(OR($L697=TRUE,$A697=0,MOD($A697,ChapterTable!$S$20)&lt;&gt;0),"","보스")&amp;"인게임누적합배수",ChapterTable!$S:$T,2,0)*D697)
  )
  )
  )
)</f>
        <v>26821.00078582764</v>
      </c>
      <c r="G697" t="s">
        <v>737</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53"/>
        <v>4</v>
      </c>
      <c r="Q697">
        <f t="shared" si="54"/>
        <v>4</v>
      </c>
      <c r="R697" t="b">
        <f t="shared" ca="1" si="52"/>
        <v>0</v>
      </c>
      <c r="T697" t="b">
        <f t="shared" ca="1" si="55"/>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H697">
        <v>1.5</v>
      </c>
      <c r="AI697">
        <f t="shared" si="56"/>
        <v>0.25</v>
      </c>
    </row>
    <row r="698" spans="1:35"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OFFSET(E698,-$B698+IF($L698,1,0),0)*IF($B698&gt;OFFSET($B698,1,0),ChapterTable!$S$17,1)*
    (VLOOKUP(SUBSTITUTE(SUBSTITUTE(E$1,"standard",""),"|Float","")&amp;IF(OR($L698=TRUE,$A698=0,MOD($A698,ChapterTable!$S$20)&lt;&gt;0),"","보스")&amp;"인게임누적곱배수",ChapterTable!$S:$T,2,0)^C698
    +VLOOKUP(SUBSTITUTE(SUBSTITUTE(E$1,"standard",""),"|Float","")&amp;IF(OR($L698=TRUE,$A698=0,MOD($A698,ChapterTable!$S$20)&lt;&gt;0),"","보스")&amp;"인게임누적합배수",ChapterTable!$S:$T,2,0)*C698)
  )
  )
  )
)</f>
        <v>94585.080322265625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(VLOOKUP(SUBSTITUTE(SUBSTITUTE(F$1,"standard",""),"|Float","")&amp;IF(OR($L698=TRUE,$A698=0,MOD($A698,ChapterTable!$S$20)&lt;&gt;0),"","보스")&amp;"인게임누적곱배수",ChapterTable!$S:$T,2,0)^D698
    +VLOOKUP(SUBSTITUTE(SUBSTITUTE(F$1,"standard",""),"|Float","")&amp;IF(OR($L698=TRUE,$A698=0,MOD($A698,ChapterTable!$S$20)&lt;&gt;0),"","보스")&amp;"인게임누적합배수",ChapterTable!$S:$T,2,0)*D698)
  )
  )
  )
)</f>
        <v>26821.00078582764</v>
      </c>
      <c r="G698" t="s">
        <v>737</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53"/>
        <v>4</v>
      </c>
      <c r="Q698">
        <f t="shared" si="54"/>
        <v>4</v>
      </c>
      <c r="R698" t="b">
        <f t="shared" ca="1" si="52"/>
        <v>0</v>
      </c>
      <c r="T698" t="b">
        <f t="shared" ca="1" si="55"/>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H698">
        <v>1.5</v>
      </c>
      <c r="AI698">
        <f t="shared" si="56"/>
        <v>0.25</v>
      </c>
    </row>
    <row r="699" spans="1:35"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OFFSET(E699,-$B699+IF($L699,1,0),0)*IF($B699&gt;OFFSET($B699,1,0),ChapterTable!$S$17,1)*
    (VLOOKUP(SUBSTITUTE(SUBSTITUTE(E$1,"standard",""),"|Float","")&amp;IF(OR($L699=TRUE,$A699=0,MOD($A699,ChapterTable!$S$20)&lt;&gt;0),"","보스")&amp;"인게임누적곱배수",ChapterTable!$S:$T,2,0)^C699
    +VLOOKUP(SUBSTITUTE(SUBSTITUTE(E$1,"standard",""),"|Float","")&amp;IF(OR($L699=TRUE,$A699=0,MOD($A699,ChapterTable!$S$20)&lt;&gt;0),"","보스")&amp;"인게임누적합배수",ChapterTable!$S:$T,2,0)*C699)
  )
  )
  )
)</f>
        <v>94585.080322265625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(VLOOKUP(SUBSTITUTE(SUBSTITUTE(F$1,"standard",""),"|Float","")&amp;IF(OR($L699=TRUE,$A699=0,MOD($A699,ChapterTable!$S$20)&lt;&gt;0),"","보스")&amp;"인게임누적곱배수",ChapterTable!$S:$T,2,0)^D699
    +VLOOKUP(SUBSTITUTE(SUBSTITUTE(F$1,"standard",""),"|Float","")&amp;IF(OR($L699=TRUE,$A699=0,MOD($A699,ChapterTable!$S$20)&lt;&gt;0),"","보스")&amp;"인게임누적합배수",ChapterTable!$S:$T,2,0)*D699)
  )
  )
  )
)</f>
        <v>26821.00078582764</v>
      </c>
      <c r="G699" t="s">
        <v>737</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53"/>
        <v>94</v>
      </c>
      <c r="Q699">
        <f t="shared" si="54"/>
        <v>94</v>
      </c>
      <c r="R699" t="b">
        <f t="shared" ca="1" si="52"/>
        <v>1</v>
      </c>
      <c r="T699" t="b">
        <f t="shared" ca="1" si="55"/>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H699">
        <v>1.5</v>
      </c>
      <c r="AI699">
        <f t="shared" si="56"/>
        <v>0.25</v>
      </c>
    </row>
    <row r="700" spans="1:35"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OFFSET(E700,-$B700+IF($L700,1,0),0)*IF($B700&gt;OFFSET($B700,1,0),ChapterTable!$S$17,1)*
    (VLOOKUP(SUBSTITUTE(SUBSTITUTE(E$1,"standard",""),"|Float","")&amp;IF(OR($L700=TRUE,$A700=0,MOD($A700,ChapterTable!$S$20)&lt;&gt;0),"","보스")&amp;"인게임누적곱배수",ChapterTable!$S:$T,2,0)^C700
    +VLOOKUP(SUBSTITUTE(SUBSTITUTE(E$1,"standard",""),"|Float","")&amp;IF(OR($L700=TRUE,$A700=0,MOD($A700,ChapterTable!$S$20)&lt;&gt;0),"","보스")&amp;"인게임누적합배수",ChapterTable!$S:$T,2,0)*C700)
  )
  )
  )
)</f>
        <v>94585.080322265625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(VLOOKUP(SUBSTITUTE(SUBSTITUTE(F$1,"standard",""),"|Float","")&amp;IF(OR($L700=TRUE,$A700=0,MOD($A700,ChapterTable!$S$20)&lt;&gt;0),"","보스")&amp;"인게임누적곱배수",ChapterTable!$S:$T,2,0)^D700
    +VLOOKUP(SUBSTITUTE(SUBSTITUTE(F$1,"standard",""),"|Float","")&amp;IF(OR($L700=TRUE,$A700=0,MOD($A700,ChapterTable!$S$20)&lt;&gt;0),"","보스")&amp;"인게임누적합배수",ChapterTable!$S:$T,2,0)*D700)
  )
  )
  )
)</f>
        <v>26821.00078582764</v>
      </c>
      <c r="G700" t="s">
        <v>737</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53"/>
        <v>21</v>
      </c>
      <c r="Q700">
        <f t="shared" si="54"/>
        <v>21</v>
      </c>
      <c r="R700" t="b">
        <f t="shared" ca="1" si="52"/>
        <v>0</v>
      </c>
      <c r="T700" t="b">
        <f t="shared" ca="1" si="55"/>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H700">
        <v>1.5</v>
      </c>
      <c r="AI700">
        <f t="shared" si="56"/>
        <v>0.25</v>
      </c>
    </row>
    <row r="701" spans="1:35"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OFFSET(E701,-$B701+IF($L701,1,0),0)*IF($B701&gt;OFFSET($B701,1,0),ChapterTable!$S$17,1)*
    (VLOOKUP(SUBSTITUTE(SUBSTITUTE(E$1,"standard",""),"|Float","")&amp;IF(OR($L701=TRUE,$A701=0,MOD($A701,ChapterTable!$S$20)&lt;&gt;0),"","보스")&amp;"인게임누적곱배수",ChapterTable!$S:$T,2,0)^C701
    +VLOOKUP(SUBSTITUTE(SUBSTITUTE(E$1,"standard",""),"|Float","")&amp;IF(OR($L701=TRUE,$A701=0,MOD($A701,ChapterTable!$S$20)&lt;&gt;0),"","보스")&amp;"인게임누적합배수",ChapterTable!$S:$T,2,0)*C701)
  )
  )
  )
)</f>
        <v>94585.080322265625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(VLOOKUP(SUBSTITUTE(SUBSTITUTE(F$1,"standard",""),"|Float","")&amp;IF(OR($L701=TRUE,$A701=0,MOD($A701,ChapterTable!$S$20)&lt;&gt;0),"","보스")&amp;"인게임누적곱배수",ChapterTable!$S:$T,2,0)^D701
    +VLOOKUP(SUBSTITUTE(SUBSTITUTE(F$1,"standard",""),"|Float","")&amp;IF(OR($L701=TRUE,$A701=0,MOD($A701,ChapterTable!$S$20)&lt;&gt;0),"","보스")&amp;"인게임누적합배수",ChapterTable!$S:$T,2,0)*D701)
  )
  )
  )
)</f>
        <v>28463.102874755859</v>
      </c>
      <c r="G701" t="s">
        <v>737</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53"/>
        <v>5</v>
      </c>
      <c r="Q701">
        <f t="shared" si="54"/>
        <v>5</v>
      </c>
      <c r="R701" t="b">
        <f t="shared" ca="1" si="52"/>
        <v>0</v>
      </c>
      <c r="T701" t="b">
        <f t="shared" ca="1" si="55"/>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H701">
        <v>1.5</v>
      </c>
      <c r="AI701">
        <f t="shared" si="56"/>
        <v>0.2</v>
      </c>
    </row>
    <row r="702" spans="1:35"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OFFSET(E702,-$B702+IF($L702,1,0),0)*IF($B702&gt;OFFSET($B702,1,0),ChapterTable!$S$17,1)*
    (VLOOKUP(SUBSTITUTE(SUBSTITUTE(E$1,"standard",""),"|Float","")&amp;IF(OR($L702=TRUE,$A702=0,MOD($A702,ChapterTable!$S$20)&lt;&gt;0),"","보스")&amp;"인게임누적곱배수",ChapterTable!$S:$T,2,0)^C702
    +VLOOKUP(SUBSTITUTE(SUBSTITUTE(E$1,"standard",""),"|Float","")&amp;IF(OR($L702=TRUE,$A702=0,MOD($A702,ChapterTable!$S$20)&lt;&gt;0),"","보스")&amp;"인게임누적합배수",ChapterTable!$S:$T,2,0)*C702)
  )
  )
  )
)</f>
        <v>94585.080322265625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(VLOOKUP(SUBSTITUTE(SUBSTITUTE(F$1,"standard",""),"|Float","")&amp;IF(OR($L702=TRUE,$A702=0,MOD($A702,ChapterTable!$S$20)&lt;&gt;0),"","보스")&amp;"인게임누적곱배수",ChapterTable!$S:$T,2,0)^D702
    +VLOOKUP(SUBSTITUTE(SUBSTITUTE(F$1,"standard",""),"|Float","")&amp;IF(OR($L702=TRUE,$A702=0,MOD($A702,ChapterTable!$S$20)&lt;&gt;0),"","보스")&amp;"인게임누적합배수",ChapterTable!$S:$T,2,0)*D702)
  )
  )
  )
)</f>
        <v>28463.102874755859</v>
      </c>
      <c r="G702" t="s">
        <v>737</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53"/>
        <v>5</v>
      </c>
      <c r="Q702">
        <f t="shared" si="54"/>
        <v>5</v>
      </c>
      <c r="R702" t="b">
        <f t="shared" ca="1" si="52"/>
        <v>0</v>
      </c>
      <c r="T702" t="b">
        <f t="shared" ca="1" si="55"/>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H702">
        <v>1.5</v>
      </c>
      <c r="AI702">
        <f t="shared" si="56"/>
        <v>0.2</v>
      </c>
    </row>
    <row r="703" spans="1:35"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OFFSET(E703,-$B703+IF($L703,1,0),0)*IF($B703&gt;OFFSET($B703,1,0),ChapterTable!$S$17,1)*
    (VLOOKUP(SUBSTITUTE(SUBSTITUTE(E$1,"standard",""),"|Float","")&amp;IF(OR($L703=TRUE,$A703=0,MOD($A703,ChapterTable!$S$20)&lt;&gt;0),"","보스")&amp;"인게임누적곱배수",ChapterTable!$S:$T,2,0)^C703
    +VLOOKUP(SUBSTITUTE(SUBSTITUTE(E$1,"standard",""),"|Float","")&amp;IF(OR($L703=TRUE,$A703=0,MOD($A703,ChapterTable!$S$20)&lt;&gt;0),"","보스")&amp;"인게임누적합배수",ChapterTable!$S:$T,2,0)*C703)
  )
  )
  )
)</f>
        <v>94585.080322265625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(VLOOKUP(SUBSTITUTE(SUBSTITUTE(F$1,"standard",""),"|Float","")&amp;IF(OR($L703=TRUE,$A703=0,MOD($A703,ChapterTable!$S$20)&lt;&gt;0),"","보스")&amp;"인게임누적곱배수",ChapterTable!$S:$T,2,0)^D703
    +VLOOKUP(SUBSTITUTE(SUBSTITUTE(F$1,"standard",""),"|Float","")&amp;IF(OR($L703=TRUE,$A703=0,MOD($A703,ChapterTable!$S$20)&lt;&gt;0),"","보스")&amp;"인게임누적합배수",ChapterTable!$S:$T,2,0)*D703)
  )
  )
  )
)</f>
        <v>28463.102874755859</v>
      </c>
      <c r="G703" t="s">
        <v>737</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53"/>
        <v>5</v>
      </c>
      <c r="Q703">
        <f t="shared" si="54"/>
        <v>5</v>
      </c>
      <c r="R703" t="b">
        <f t="shared" ca="1" si="52"/>
        <v>0</v>
      </c>
      <c r="T703" t="b">
        <f t="shared" ca="1" si="55"/>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H703">
        <v>1.5</v>
      </c>
      <c r="AI703">
        <f t="shared" si="56"/>
        <v>0.2</v>
      </c>
    </row>
    <row r="704" spans="1:35"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OFFSET(E704,-$B704+IF($L704,1,0),0)*IF($B704&gt;OFFSET($B704,1,0),ChapterTable!$S$17,1)*
    (VLOOKUP(SUBSTITUTE(SUBSTITUTE(E$1,"standard",""),"|Float","")&amp;IF(OR($L704=TRUE,$A704=0,MOD($A704,ChapterTable!$S$20)&lt;&gt;0),"","보스")&amp;"인게임누적곱배수",ChapterTable!$S:$T,2,0)^C704
    +VLOOKUP(SUBSTITUTE(SUBSTITUTE(E$1,"standard",""),"|Float","")&amp;IF(OR($L704=TRUE,$A704=0,MOD($A704,ChapterTable!$S$20)&lt;&gt;0),"","보스")&amp;"인게임누적합배수",ChapterTable!$S:$T,2,0)*C704)
  )
  )
  )
)</f>
        <v>94585.080322265625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(VLOOKUP(SUBSTITUTE(SUBSTITUTE(F$1,"standard",""),"|Float","")&amp;IF(OR($L704=TRUE,$A704=0,MOD($A704,ChapterTable!$S$20)&lt;&gt;0),"","보스")&amp;"인게임누적곱배수",ChapterTable!$S:$T,2,0)^D704
    +VLOOKUP(SUBSTITUTE(SUBSTITUTE(F$1,"standard",""),"|Float","")&amp;IF(OR($L704=TRUE,$A704=0,MOD($A704,ChapterTable!$S$20)&lt;&gt;0),"","보스")&amp;"인게임누적합배수",ChapterTable!$S:$T,2,0)*D704)
  )
  )
  )
)</f>
        <v>28463.102874755859</v>
      </c>
      <c r="G704" t="s">
        <v>737</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53"/>
        <v>5</v>
      </c>
      <c r="Q704">
        <f t="shared" si="54"/>
        <v>5</v>
      </c>
      <c r="R704" t="b">
        <f t="shared" ca="1" si="52"/>
        <v>0</v>
      </c>
      <c r="T704" t="b">
        <f t="shared" ca="1" si="55"/>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H704">
        <v>1.5</v>
      </c>
      <c r="AI704">
        <f t="shared" si="56"/>
        <v>0.2</v>
      </c>
    </row>
    <row r="705" spans="1:35"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OFFSET(E705,-$B705+IF($L705,1,0),0)*IF($B705&gt;OFFSET($B705,1,0),ChapterTable!$S$17,1)*
    (VLOOKUP(SUBSTITUTE(SUBSTITUTE(E$1,"standard",""),"|Float","")&amp;IF(OR($L705=TRUE,$A705=0,MOD($A705,ChapterTable!$S$20)&lt;&gt;0),"","보스")&amp;"인게임누적곱배수",ChapterTable!$S:$T,2,0)^C705
    +VLOOKUP(SUBSTITUTE(SUBSTITUTE(E$1,"standard",""),"|Float","")&amp;IF(OR($L705=TRUE,$A705=0,MOD($A705,ChapterTable!$S$20)&lt;&gt;0),"","보스")&amp;"인게임누적합배수",ChapterTable!$S:$T,2,0)*C705)
  )
  )
  )
)</f>
        <v>94585.080322265625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(VLOOKUP(SUBSTITUTE(SUBSTITUTE(F$1,"standard",""),"|Float","")&amp;IF(OR($L705=TRUE,$A705=0,MOD($A705,ChapterTable!$S$20)&lt;&gt;0),"","보스")&amp;"인게임누적곱배수",ChapterTable!$S:$T,2,0)^D705
    +VLOOKUP(SUBSTITUTE(SUBSTITUTE(F$1,"standard",""),"|Float","")&amp;IF(OR($L705=TRUE,$A705=0,MOD($A705,ChapterTable!$S$20)&lt;&gt;0),"","보스")&amp;"인게임누적합배수",ChapterTable!$S:$T,2,0)*D705)
  )
  )
  )
)</f>
        <v>28463.102874755859</v>
      </c>
      <c r="G705" t="s">
        <v>737</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53"/>
        <v>11</v>
      </c>
      <c r="Q705">
        <f t="shared" si="54"/>
        <v>11</v>
      </c>
      <c r="R705" t="b">
        <f t="shared" ca="1" si="52"/>
        <v>0</v>
      </c>
      <c r="T705" t="b">
        <f t="shared" ca="1" si="55"/>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H705">
        <v>1.5</v>
      </c>
      <c r="AI705">
        <f t="shared" si="56"/>
        <v>0.2</v>
      </c>
    </row>
    <row r="706" spans="1:35"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OFFSET(E706,-$B706+IF($L706,1,0),0)*IF($B706&gt;OFFSET($B706,1,0),ChapterTable!$S$17,1)*
    (VLOOKUP(SUBSTITUTE(SUBSTITUTE(E$1,"standard",""),"|Float","")&amp;IF(OR($L706=TRUE,$A706=0,MOD($A706,ChapterTable!$S$20)&lt;&gt;0),"","보스")&amp;"인게임누적곱배수",ChapterTable!$S:$T,2,0)^C706
    +VLOOKUP(SUBSTITUTE(SUBSTITUTE(E$1,"standard",""),"|Float","")&amp;IF(OR($L706=TRUE,$A706=0,MOD($A706,ChapterTable!$S$20)&lt;&gt;0),"","보스")&amp;"인게임누적합배수",ChapterTable!$S:$T,2,0)*C706)
  )
  )
  )
)</f>
        <v>105094.53369140625</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(VLOOKUP(SUBSTITUTE(SUBSTITUTE(F$1,"standard",""),"|Float","")&amp;IF(OR($L706=TRUE,$A706=0,MOD($A706,ChapterTable!$S$20)&lt;&gt;0),"","보스")&amp;"인게임누적곱배수",ChapterTable!$S:$T,2,0)^D706
    +VLOOKUP(SUBSTITUTE(SUBSTITUTE(F$1,"standard",""),"|Float","")&amp;IF(OR($L706=TRUE,$A706=0,MOD($A706,ChapterTable!$S$20)&lt;&gt;0),"","보스")&amp;"인게임누적합배수",ChapterTable!$S:$T,2,0)*D706)
  )
  )
  )
)</f>
        <v>28463.102874755859</v>
      </c>
      <c r="G706" t="s">
        <v>737</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53"/>
        <v>5</v>
      </c>
      <c r="Q706">
        <f t="shared" si="54"/>
        <v>5</v>
      </c>
      <c r="R706" t="b">
        <f t="shared" ref="R706:R769" ca="1" si="57">IF(OR(B706=0,OFFSET(B706,1,0)=0),FALSE,
IF(AND(L706,B706&lt;OFFSET(B706,1,0)),TRUE,
IF(OFFSET(O706,1,0)=21,TRUE,FALSE)))</f>
        <v>0</v>
      </c>
      <c r="T706" t="b">
        <f t="shared" ca="1" si="55"/>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H706">
        <v>1.5</v>
      </c>
      <c r="AI706">
        <f t="shared" si="56"/>
        <v>0.2</v>
      </c>
    </row>
    <row r="707" spans="1:35"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OFFSET(E707,-$B707+IF($L707,1,0),0)*IF($B707&gt;OFFSET($B707,1,0),ChapterTable!$S$17,1)*
    (VLOOKUP(SUBSTITUTE(SUBSTITUTE(E$1,"standard",""),"|Float","")&amp;IF(OR($L707=TRUE,$A707=0,MOD($A707,ChapterTable!$S$20)&lt;&gt;0),"","보스")&amp;"인게임누적곱배수",ChapterTable!$S:$T,2,0)^C707
    +VLOOKUP(SUBSTITUTE(SUBSTITUTE(E$1,"standard",""),"|Float","")&amp;IF(OR($L707=TRUE,$A707=0,MOD($A707,ChapterTable!$S$20)&lt;&gt;0),"","보스")&amp;"인게임누적합배수",ChapterTable!$S:$T,2,0)*C707)
  )
  )
  )
)</f>
        <v>105094.53369140625</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(VLOOKUP(SUBSTITUTE(SUBSTITUTE(F$1,"standard",""),"|Float","")&amp;IF(OR($L707=TRUE,$A707=0,MOD($A707,ChapterTable!$S$20)&lt;&gt;0),"","보스")&amp;"인게임누적곱배수",ChapterTable!$S:$T,2,0)^D707
    +VLOOKUP(SUBSTITUTE(SUBSTITUTE(F$1,"standard",""),"|Float","")&amp;IF(OR($L707=TRUE,$A707=0,MOD($A707,ChapterTable!$S$20)&lt;&gt;0),"","보스")&amp;"인게임누적합배수",ChapterTable!$S:$T,2,0)*D707)
  )
  )
  )
)</f>
        <v>28463.102874755859</v>
      </c>
      <c r="G707" t="s">
        <v>737</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58">IF(B707=0,0,
  IF(AND(L707=FALSE,A707&lt;&gt;0,MOD(A707,7)=0),21,
  IF(MOD(B707,10)=0,21,
  IF(MOD(B707,10)=5,11,
  IF(MOD(B707,10)=9,INT(B707/10)+91,
  INT(B707/10+1))))))</f>
        <v>5</v>
      </c>
      <c r="Q707">
        <f t="shared" ref="Q707:Q770" si="59">IF(ISBLANK(P707),O707,P707)</f>
        <v>5</v>
      </c>
      <c r="R707" t="b">
        <f t="shared" ca="1" si="57"/>
        <v>0</v>
      </c>
      <c r="T707" t="b">
        <f t="shared" ref="T707:T770" ca="1" si="60">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H707">
        <v>1.5</v>
      </c>
      <c r="AI707">
        <f t="shared" si="56"/>
        <v>0.2</v>
      </c>
    </row>
    <row r="708" spans="1:35"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OFFSET(E708,-$B708+IF($L708,1,0),0)*IF($B708&gt;OFFSET($B708,1,0),ChapterTable!$S$17,1)*
    (VLOOKUP(SUBSTITUTE(SUBSTITUTE(E$1,"standard",""),"|Float","")&amp;IF(OR($L708=TRUE,$A708=0,MOD($A708,ChapterTable!$S$20)&lt;&gt;0),"","보스")&amp;"인게임누적곱배수",ChapterTable!$S:$T,2,0)^C708
    +VLOOKUP(SUBSTITUTE(SUBSTITUTE(E$1,"standard",""),"|Float","")&amp;IF(OR($L708=TRUE,$A708=0,MOD($A708,ChapterTable!$S$20)&lt;&gt;0),"","보스")&amp;"인게임누적합배수",ChapterTable!$S:$T,2,0)*C708)
  )
  )
  )
)</f>
        <v>105094.53369140625</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(VLOOKUP(SUBSTITUTE(SUBSTITUTE(F$1,"standard",""),"|Float","")&amp;IF(OR($L708=TRUE,$A708=0,MOD($A708,ChapterTable!$S$20)&lt;&gt;0),"","보스")&amp;"인게임누적곱배수",ChapterTable!$S:$T,2,0)^D708
    +VLOOKUP(SUBSTITUTE(SUBSTITUTE(F$1,"standard",""),"|Float","")&amp;IF(OR($L708=TRUE,$A708=0,MOD($A708,ChapterTable!$S$20)&lt;&gt;0),"","보스")&amp;"인게임누적합배수",ChapterTable!$S:$T,2,0)*D708)
  )
  )
  )
)</f>
        <v>28463.102874755859</v>
      </c>
      <c r="G708" t="s">
        <v>737</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58"/>
        <v>5</v>
      </c>
      <c r="Q708">
        <f t="shared" si="59"/>
        <v>5</v>
      </c>
      <c r="R708" t="b">
        <f t="shared" ca="1" si="57"/>
        <v>0</v>
      </c>
      <c r="T708" t="b">
        <f t="shared" ca="1" si="60"/>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H708">
        <v>1.5</v>
      </c>
      <c r="AI708">
        <f t="shared" ref="AI708:AI771" si="61">IF(B708=0,0,1/(INT((B708-1)/10)+1))</f>
        <v>0.2</v>
      </c>
    </row>
    <row r="709" spans="1:35"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OFFSET(E709,-$B709+IF($L709,1,0),0)*IF($B709&gt;OFFSET($B709,1,0),ChapterTable!$S$17,1)*
    (VLOOKUP(SUBSTITUTE(SUBSTITUTE(E$1,"standard",""),"|Float","")&amp;IF(OR($L709=TRUE,$A709=0,MOD($A709,ChapterTable!$S$20)&lt;&gt;0),"","보스")&amp;"인게임누적곱배수",ChapterTable!$S:$T,2,0)^C709
    +VLOOKUP(SUBSTITUTE(SUBSTITUTE(E$1,"standard",""),"|Float","")&amp;IF(OR($L709=TRUE,$A709=0,MOD($A709,ChapterTable!$S$20)&lt;&gt;0),"","보스")&amp;"인게임누적합배수",ChapterTable!$S:$T,2,0)*C709)
  )
  )
  )
)</f>
        <v>105094.53369140625</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(VLOOKUP(SUBSTITUTE(SUBSTITUTE(F$1,"standard",""),"|Float","")&amp;IF(OR($L709=TRUE,$A709=0,MOD($A709,ChapterTable!$S$20)&lt;&gt;0),"","보스")&amp;"인게임누적곱배수",ChapterTable!$S:$T,2,0)^D709
    +VLOOKUP(SUBSTITUTE(SUBSTITUTE(F$1,"standard",""),"|Float","")&amp;IF(OR($L709=TRUE,$A709=0,MOD($A709,ChapterTable!$S$20)&lt;&gt;0),"","보스")&amp;"인게임누적합배수",ChapterTable!$S:$T,2,0)*D709)
  )
  )
  )
)</f>
        <v>28463.102874755859</v>
      </c>
      <c r="G709" t="s">
        <v>737</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58"/>
        <v>95</v>
      </c>
      <c r="Q709">
        <f t="shared" si="59"/>
        <v>95</v>
      </c>
      <c r="R709" t="b">
        <f t="shared" ca="1" si="57"/>
        <v>1</v>
      </c>
      <c r="T709" t="b">
        <f t="shared" ca="1" si="60"/>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H709">
        <v>1.5</v>
      </c>
      <c r="AI709">
        <f t="shared" si="61"/>
        <v>0.2</v>
      </c>
    </row>
    <row r="710" spans="1:35"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OFFSET(E710,-$B710+IF($L710,1,0),0)*IF($B710&gt;OFFSET($B710,1,0),ChapterTable!$S$17,1)*
    (VLOOKUP(SUBSTITUTE(SUBSTITUTE(E$1,"standard",""),"|Float","")&amp;IF(OR($L710=TRUE,$A710=0,MOD($A710,ChapterTable!$S$20)&lt;&gt;0),"","보스")&amp;"인게임누적곱배수",ChapterTable!$S:$T,2,0)^C710
    +VLOOKUP(SUBSTITUTE(SUBSTITUTE(E$1,"standard",""),"|Float","")&amp;IF(OR($L710=TRUE,$A710=0,MOD($A710,ChapterTable!$S$20)&lt;&gt;0),"","보스")&amp;"인게임누적합배수",ChapterTable!$S:$T,2,0)*C710)
  )
  )
  )
)</f>
        <v>126113.4404296875</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(VLOOKUP(SUBSTITUTE(SUBSTITUTE(F$1,"standard",""),"|Float","")&amp;IF(OR($L710=TRUE,$A710=0,MOD($A710,ChapterTable!$S$20)&lt;&gt;0),"","보스")&amp;"인게임누적곱배수",ChapterTable!$S:$T,2,0)^D710
    +VLOOKUP(SUBSTITUTE(SUBSTITUTE(F$1,"standard",""),"|Float","")&amp;IF(OR($L710=TRUE,$A710=0,MOD($A710,ChapterTable!$S$20)&lt;&gt;0),"","보스")&amp;"인게임누적합배수",ChapterTable!$S:$T,2,0)*D710)
  )
  )
  )
)</f>
        <v>28463.102874755859</v>
      </c>
      <c r="G710" t="s">
        <v>737</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58"/>
        <v>21</v>
      </c>
      <c r="Q710">
        <f t="shared" si="59"/>
        <v>21</v>
      </c>
      <c r="R710" t="b">
        <f t="shared" ca="1" si="57"/>
        <v>0</v>
      </c>
      <c r="T710" t="b">
        <f t="shared" ca="1" si="60"/>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H710">
        <v>1.5</v>
      </c>
      <c r="AI710">
        <f t="shared" si="61"/>
        <v>0.2</v>
      </c>
    </row>
    <row r="711" spans="1:35"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OFFSET(E711,-$B711+IF($L711,1,0),0)*IF($B711&gt;OFFSET($B711,1,0),ChapterTable!$S$17,1)*
    (VLOOKUP(SUBSTITUTE(SUBSTITUTE(E$1,"standard",""),"|Float","")&amp;IF(OR($L711=TRUE,$A711=0,MOD($A711,ChapterTable!$S$20)&lt;&gt;0),"","보스")&amp;"인게임누적곱배수",ChapterTable!$S:$T,2,0)^C711
    +VLOOKUP(SUBSTITUTE(SUBSTITUTE(E$1,"standard",""),"|Float","")&amp;IF(OR($L711=TRUE,$A711=0,MOD($A711,ChapterTable!$S$20)&lt;&gt;0),"","보스")&amp;"인게임누적합배수",ChapterTable!$S:$T,2,0)*C711)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(VLOOKUP(SUBSTITUTE(SUBSTITUTE(F$1,"standard",""),"|Float","")&amp;IF(OR($L711=TRUE,$A711=0,MOD($A711,ChapterTable!$S$20)&lt;&gt;0),"","보스")&amp;"인게임누적곱배수",ChapterTable!$S:$T,2,0)^D711
    +VLOOKUP(SUBSTITUTE(SUBSTITUTE(F$1,"standard",""),"|Float","")&amp;IF(OR($L711=TRUE,$A711=0,MOD($A711,ChapterTable!$S$20)&lt;&gt;0),"","보스")&amp;"인게임누적합배수",ChapterTable!$S:$T,2,0)*D711)
  )
  )
  )
)</f>
        <v>32842.041778564453</v>
      </c>
      <c r="G711" t="s">
        <v>737</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58"/>
        <v>0</v>
      </c>
      <c r="Q711">
        <f t="shared" si="59"/>
        <v>0</v>
      </c>
      <c r="R711" t="b">
        <f t="shared" ca="1" si="57"/>
        <v>0</v>
      </c>
      <c r="T711" t="b">
        <f t="shared" ca="1" si="60"/>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H711">
        <v>1.5</v>
      </c>
      <c r="AI711">
        <f t="shared" si="61"/>
        <v>0</v>
      </c>
    </row>
    <row r="712" spans="1:35"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OFFSET(E712,-$B712+IF($L712,1,0),0)*IF($B712&gt;OFFSET($B712,1,0),ChapterTable!$S$17,1)*
    (VLOOKUP(SUBSTITUTE(SUBSTITUTE(E$1,"standard",""),"|Float","")&amp;IF(OR($L712=TRUE,$A712=0,MOD($A712,ChapterTable!$S$20)&lt;&gt;0),"","보스")&amp;"인게임누적곱배수",ChapterTable!$S:$T,2,0)^C712
    +VLOOKUP(SUBSTITUTE(SUBSTITUTE(E$1,"standard",""),"|Float","")&amp;IF(OR($L712=TRUE,$A712=0,MOD($A712,ChapterTable!$S$20)&lt;&gt;0),"","보스")&amp;"인게임누적합배수",ChapterTable!$S:$T,2,0)*C712)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(VLOOKUP(SUBSTITUTE(SUBSTITUTE(F$1,"standard",""),"|Float","")&amp;IF(OR($L712=TRUE,$A712=0,MOD($A712,ChapterTable!$S$20)&lt;&gt;0),"","보스")&amp;"인게임누적곱배수",ChapterTable!$S:$T,2,0)^D712
    +VLOOKUP(SUBSTITUTE(SUBSTITUTE(F$1,"standard",""),"|Float","")&amp;IF(OR($L712=TRUE,$A712=0,MOD($A712,ChapterTable!$S$20)&lt;&gt;0),"","보스")&amp;"인게임누적합배수",ChapterTable!$S:$T,2,0)*D712)
  )
  )
  )
)</f>
        <v>32842.041778564453</v>
      </c>
      <c r="G712" t="s">
        <v>737</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58"/>
        <v>1</v>
      </c>
      <c r="Q712">
        <f t="shared" si="59"/>
        <v>1</v>
      </c>
      <c r="R712" t="b">
        <f t="shared" ca="1" si="57"/>
        <v>0</v>
      </c>
      <c r="T712" t="b">
        <f t="shared" ca="1" si="60"/>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H712">
        <v>1.5</v>
      </c>
      <c r="AI712">
        <f t="shared" si="61"/>
        <v>1</v>
      </c>
    </row>
    <row r="713" spans="1:35"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OFFSET(E713,-$B713+IF($L713,1,0),0)*IF($B713&gt;OFFSET($B713,1,0),ChapterTable!$S$17,1)*
    (VLOOKUP(SUBSTITUTE(SUBSTITUTE(E$1,"standard",""),"|Float","")&amp;IF(OR($L713=TRUE,$A713=0,MOD($A713,ChapterTable!$S$20)&lt;&gt;0),"","보스")&amp;"인게임누적곱배수",ChapterTable!$S:$T,2,0)^C713
    +VLOOKUP(SUBSTITUTE(SUBSTITUTE(E$1,"standard",""),"|Float","")&amp;IF(OR($L713=TRUE,$A713=0,MOD($A713,ChapterTable!$S$20)&lt;&gt;0),"","보스")&amp;"인게임누적합배수",ChapterTable!$S:$T,2,0)*C713)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(VLOOKUP(SUBSTITUTE(SUBSTITUTE(F$1,"standard",""),"|Float","")&amp;IF(OR($L713=TRUE,$A713=0,MOD($A713,ChapterTable!$S$20)&lt;&gt;0),"","보스")&amp;"인게임누적곱배수",ChapterTable!$S:$T,2,0)^D713
    +VLOOKUP(SUBSTITUTE(SUBSTITUTE(F$1,"standard",""),"|Float","")&amp;IF(OR($L713=TRUE,$A713=0,MOD($A713,ChapterTable!$S$20)&lt;&gt;0),"","보스")&amp;"인게임누적합배수",ChapterTable!$S:$T,2,0)*D713)
  )
  )
  )
)</f>
        <v>32842.041778564453</v>
      </c>
      <c r="G713" t="s">
        <v>737</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58"/>
        <v>1</v>
      </c>
      <c r="Q713">
        <f t="shared" si="59"/>
        <v>1</v>
      </c>
      <c r="R713" t="b">
        <f t="shared" ca="1" si="57"/>
        <v>0</v>
      </c>
      <c r="T713" t="b">
        <f t="shared" ca="1" si="60"/>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H713">
        <v>1.5</v>
      </c>
      <c r="AI713">
        <f t="shared" si="61"/>
        <v>1</v>
      </c>
    </row>
    <row r="714" spans="1:35"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OFFSET(E714,-$B714+IF($L714,1,0),0)*IF($B714&gt;OFFSET($B714,1,0),ChapterTable!$S$17,1)*
    (VLOOKUP(SUBSTITUTE(SUBSTITUTE(E$1,"standard",""),"|Float","")&amp;IF(OR($L714=TRUE,$A714=0,MOD($A714,ChapterTable!$S$20)&lt;&gt;0),"","보스")&amp;"인게임누적곱배수",ChapterTable!$S:$T,2,0)^C714
    +VLOOKUP(SUBSTITUTE(SUBSTITUTE(E$1,"standard",""),"|Float","")&amp;IF(OR($L714=TRUE,$A714=0,MOD($A714,ChapterTable!$S$20)&lt;&gt;0),"","보스")&amp;"인게임누적합배수",ChapterTable!$S:$T,2,0)*C714)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(VLOOKUP(SUBSTITUTE(SUBSTITUTE(F$1,"standard",""),"|Float","")&amp;IF(OR($L714=TRUE,$A714=0,MOD($A714,ChapterTable!$S$20)&lt;&gt;0),"","보스")&amp;"인게임누적곱배수",ChapterTable!$S:$T,2,0)^D714
    +VLOOKUP(SUBSTITUTE(SUBSTITUTE(F$1,"standard",""),"|Float","")&amp;IF(OR($L714=TRUE,$A714=0,MOD($A714,ChapterTable!$S$20)&lt;&gt;0),"","보스")&amp;"인게임누적합배수",ChapterTable!$S:$T,2,0)*D714)
  )
  )
  )
)</f>
        <v>32842.041778564453</v>
      </c>
      <c r="G714" t="s">
        <v>737</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58"/>
        <v>1</v>
      </c>
      <c r="Q714">
        <f t="shared" si="59"/>
        <v>1</v>
      </c>
      <c r="R714" t="b">
        <f t="shared" ca="1" si="57"/>
        <v>0</v>
      </c>
      <c r="T714" t="b">
        <f t="shared" ca="1" si="60"/>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H714">
        <v>1.5</v>
      </c>
      <c r="AI714">
        <f t="shared" si="61"/>
        <v>1</v>
      </c>
    </row>
    <row r="715" spans="1:35"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OFFSET(E715,-$B715+IF($L715,1,0),0)*IF($B715&gt;OFFSET($B715,1,0),ChapterTable!$S$17,1)*
    (VLOOKUP(SUBSTITUTE(SUBSTITUTE(E$1,"standard",""),"|Float","")&amp;IF(OR($L715=TRUE,$A715=0,MOD($A715,ChapterTable!$S$20)&lt;&gt;0),"","보스")&amp;"인게임누적곱배수",ChapterTable!$S:$T,2,0)^C715
    +VLOOKUP(SUBSTITUTE(SUBSTITUTE(E$1,"standard",""),"|Float","")&amp;IF(OR($L715=TRUE,$A715=0,MOD($A715,ChapterTable!$S$20)&lt;&gt;0),"","보스")&amp;"인게임누적합배수",ChapterTable!$S:$T,2,0)*C715)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(VLOOKUP(SUBSTITUTE(SUBSTITUTE(F$1,"standard",""),"|Float","")&amp;IF(OR($L715=TRUE,$A715=0,MOD($A715,ChapterTable!$S$20)&lt;&gt;0),"","보스")&amp;"인게임누적곱배수",ChapterTable!$S:$T,2,0)^D715
    +VLOOKUP(SUBSTITUTE(SUBSTITUTE(F$1,"standard",""),"|Float","")&amp;IF(OR($L715=TRUE,$A715=0,MOD($A715,ChapterTable!$S$20)&lt;&gt;0),"","보스")&amp;"인게임누적합배수",ChapterTable!$S:$T,2,0)*D715)
  )
  )
  )
)</f>
        <v>32842.041778564453</v>
      </c>
      <c r="G715" t="s">
        <v>737</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58"/>
        <v>1</v>
      </c>
      <c r="Q715">
        <f t="shared" si="59"/>
        <v>1</v>
      </c>
      <c r="R715" t="b">
        <f t="shared" ca="1" si="57"/>
        <v>0</v>
      </c>
      <c r="T715" t="b">
        <f t="shared" ca="1" si="60"/>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H715">
        <v>1.5</v>
      </c>
      <c r="AI715">
        <f t="shared" si="61"/>
        <v>1</v>
      </c>
    </row>
    <row r="716" spans="1:35"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OFFSET(E716,-$B716+IF($L716,1,0),0)*IF($B716&gt;OFFSET($B716,1,0),ChapterTable!$S$17,1)*
    (VLOOKUP(SUBSTITUTE(SUBSTITUTE(E$1,"standard",""),"|Float","")&amp;IF(OR($L716=TRUE,$A716=0,MOD($A716,ChapterTable!$S$20)&lt;&gt;0),"","보스")&amp;"인게임누적곱배수",ChapterTable!$S:$T,2,0)^C716
    +VLOOKUP(SUBSTITUTE(SUBSTITUTE(E$1,"standard",""),"|Float","")&amp;IF(OR($L716=TRUE,$A716=0,MOD($A716,ChapterTable!$S$20)&lt;&gt;0),"","보스")&amp;"인게임누적합배수",ChapterTable!$S:$T,2,0)*C716)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(VLOOKUP(SUBSTITUTE(SUBSTITUTE(F$1,"standard",""),"|Float","")&amp;IF(OR($L716=TRUE,$A716=0,MOD($A716,ChapterTable!$S$20)&lt;&gt;0),"","보스")&amp;"인게임누적곱배수",ChapterTable!$S:$T,2,0)^D716
    +VLOOKUP(SUBSTITUTE(SUBSTITUTE(F$1,"standard",""),"|Float","")&amp;IF(OR($L716=TRUE,$A716=0,MOD($A716,ChapterTable!$S$20)&lt;&gt;0),"","보스")&amp;"인게임누적합배수",ChapterTable!$S:$T,2,0)*D716)
  )
  )
  )
)</f>
        <v>32842.041778564453</v>
      </c>
      <c r="G716" t="s">
        <v>737</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58"/>
        <v>11</v>
      </c>
      <c r="Q716">
        <f t="shared" si="59"/>
        <v>11</v>
      </c>
      <c r="R716" t="b">
        <f t="shared" ca="1" si="57"/>
        <v>0</v>
      </c>
      <c r="T716" t="b">
        <f t="shared" ca="1" si="60"/>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H716">
        <v>1.5</v>
      </c>
      <c r="AI716">
        <f t="shared" si="61"/>
        <v>1</v>
      </c>
    </row>
    <row r="717" spans="1:35"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OFFSET(E717,-$B717+IF($L717,1,0),0)*IF($B717&gt;OFFSET($B717,1,0),ChapterTable!$S$17,1)*
    (VLOOKUP(SUBSTITUTE(SUBSTITUTE(E$1,"standard",""),"|Float","")&amp;IF(OR($L717=TRUE,$A717=0,MOD($A717,ChapterTable!$S$20)&lt;&gt;0),"","보스")&amp;"인게임누적곱배수",ChapterTable!$S:$T,2,0)^C717
    +VLOOKUP(SUBSTITUTE(SUBSTITUTE(E$1,"standard",""),"|Float","")&amp;IF(OR($L717=TRUE,$A717=0,MOD($A717,ChapterTable!$S$20)&lt;&gt;0),"","보스")&amp;"인게임누적합배수",ChapterTable!$S:$T,2,0)*C717)
  )
  )
  )
)</f>
        <v>94585.080322265625</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(VLOOKUP(SUBSTITUTE(SUBSTITUTE(F$1,"standard",""),"|Float","")&amp;IF(OR($L717=TRUE,$A717=0,MOD($A717,ChapterTable!$S$20)&lt;&gt;0),"","보스")&amp;"인게임누적곱배수",ChapterTable!$S:$T,2,0)^D717
    +VLOOKUP(SUBSTITUTE(SUBSTITUTE(F$1,"standard",""),"|Float","")&amp;IF(OR($L717=TRUE,$A717=0,MOD($A717,ChapterTable!$S$20)&lt;&gt;0),"","보스")&amp;"인게임누적합배수",ChapterTable!$S:$T,2,0)*D717)
  )
  )
  )
)</f>
        <v>32842.041778564453</v>
      </c>
      <c r="G717" t="s">
        <v>737</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58"/>
        <v>1</v>
      </c>
      <c r="Q717">
        <f t="shared" si="59"/>
        <v>1</v>
      </c>
      <c r="R717" t="b">
        <f t="shared" ca="1" si="57"/>
        <v>0</v>
      </c>
      <c r="T717" t="b">
        <f t="shared" ca="1" si="60"/>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H717">
        <v>1.5</v>
      </c>
      <c r="AI717">
        <f t="shared" si="61"/>
        <v>1</v>
      </c>
    </row>
    <row r="718" spans="1:35"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OFFSET(E718,-$B718+IF($L718,1,0),0)*IF($B718&gt;OFFSET($B718,1,0),ChapterTable!$S$17,1)*
    (VLOOKUP(SUBSTITUTE(SUBSTITUTE(E$1,"standard",""),"|Float","")&amp;IF(OR($L718=TRUE,$A718=0,MOD($A718,ChapterTable!$S$20)&lt;&gt;0),"","보스")&amp;"인게임누적곱배수",ChapterTable!$S:$T,2,0)^C718
    +VLOOKUP(SUBSTITUTE(SUBSTITUTE(E$1,"standard",""),"|Float","")&amp;IF(OR($L718=TRUE,$A718=0,MOD($A718,ChapterTable!$S$20)&lt;&gt;0),"","보스")&amp;"인게임누적합배수",ChapterTable!$S:$T,2,0)*C718)
  )
  )
  )
)</f>
        <v>94585.080322265625</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(VLOOKUP(SUBSTITUTE(SUBSTITUTE(F$1,"standard",""),"|Float","")&amp;IF(OR($L718=TRUE,$A718=0,MOD($A718,ChapterTable!$S$20)&lt;&gt;0),"","보스")&amp;"인게임누적곱배수",ChapterTable!$S:$T,2,0)^D718
    +VLOOKUP(SUBSTITUTE(SUBSTITUTE(F$1,"standard",""),"|Float","")&amp;IF(OR($L718=TRUE,$A718=0,MOD($A718,ChapterTable!$S$20)&lt;&gt;0),"","보스")&amp;"인게임누적합배수",ChapterTable!$S:$T,2,0)*D718)
  )
  )
  )
)</f>
        <v>32842.041778564453</v>
      </c>
      <c r="G718" t="s">
        <v>737</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58"/>
        <v>1</v>
      </c>
      <c r="Q718">
        <f t="shared" si="59"/>
        <v>1</v>
      </c>
      <c r="R718" t="b">
        <f t="shared" ca="1" si="57"/>
        <v>0</v>
      </c>
      <c r="T718" t="b">
        <f t="shared" ca="1" si="60"/>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H718">
        <v>1.5</v>
      </c>
      <c r="AI718">
        <f t="shared" si="61"/>
        <v>1</v>
      </c>
    </row>
    <row r="719" spans="1:35"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OFFSET(E719,-$B719+IF($L719,1,0),0)*IF($B719&gt;OFFSET($B719,1,0),ChapterTable!$S$17,1)*
    (VLOOKUP(SUBSTITUTE(SUBSTITUTE(E$1,"standard",""),"|Float","")&amp;IF(OR($L719=TRUE,$A719=0,MOD($A719,ChapterTable!$S$20)&lt;&gt;0),"","보스")&amp;"인게임누적곱배수",ChapterTable!$S:$T,2,0)^C719
    +VLOOKUP(SUBSTITUTE(SUBSTITUTE(E$1,"standard",""),"|Float","")&amp;IF(OR($L719=TRUE,$A719=0,MOD($A719,ChapterTable!$S$20)&lt;&gt;0),"","보스")&amp;"인게임누적합배수",ChapterTable!$S:$T,2,0)*C719)
  )
  )
  )
)</f>
        <v>94585.080322265625</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(VLOOKUP(SUBSTITUTE(SUBSTITUTE(F$1,"standard",""),"|Float","")&amp;IF(OR($L719=TRUE,$A719=0,MOD($A719,ChapterTable!$S$20)&lt;&gt;0),"","보스")&amp;"인게임누적곱배수",ChapterTable!$S:$T,2,0)^D719
    +VLOOKUP(SUBSTITUTE(SUBSTITUTE(F$1,"standard",""),"|Float","")&amp;IF(OR($L719=TRUE,$A719=0,MOD($A719,ChapterTable!$S$20)&lt;&gt;0),"","보스")&amp;"인게임누적합배수",ChapterTable!$S:$T,2,0)*D719)
  )
  )
  )
)</f>
        <v>32842.041778564453</v>
      </c>
      <c r="G719" t="s">
        <v>737</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58"/>
        <v>1</v>
      </c>
      <c r="Q719">
        <f t="shared" si="59"/>
        <v>1</v>
      </c>
      <c r="R719" t="b">
        <f t="shared" ca="1" si="57"/>
        <v>0</v>
      </c>
      <c r="T719" t="b">
        <f t="shared" ca="1" si="60"/>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H719">
        <v>1.5</v>
      </c>
      <c r="AI719">
        <f t="shared" si="61"/>
        <v>1</v>
      </c>
    </row>
    <row r="720" spans="1:35"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OFFSET(E720,-$B720+IF($L720,1,0),0)*IF($B720&gt;OFFSET($B720,1,0),ChapterTable!$S$17,1)*
    (VLOOKUP(SUBSTITUTE(SUBSTITUTE(E$1,"standard",""),"|Float","")&amp;IF(OR($L720=TRUE,$A720=0,MOD($A720,ChapterTable!$S$20)&lt;&gt;0),"","보스")&amp;"인게임누적곱배수",ChapterTable!$S:$T,2,0)^C720
    +VLOOKUP(SUBSTITUTE(SUBSTITUTE(E$1,"standard",""),"|Float","")&amp;IF(OR($L720=TRUE,$A720=0,MOD($A720,ChapterTable!$S$20)&lt;&gt;0),"","보스")&amp;"인게임누적합배수",ChapterTable!$S:$T,2,0)*C720)
  )
  )
  )
)</f>
        <v>94585.080322265625</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(VLOOKUP(SUBSTITUTE(SUBSTITUTE(F$1,"standard",""),"|Float","")&amp;IF(OR($L720=TRUE,$A720=0,MOD($A720,ChapterTable!$S$20)&lt;&gt;0),"","보스")&amp;"인게임누적곱배수",ChapterTable!$S:$T,2,0)^D720
    +VLOOKUP(SUBSTITUTE(SUBSTITUTE(F$1,"standard",""),"|Float","")&amp;IF(OR($L720=TRUE,$A720=0,MOD($A720,ChapterTable!$S$20)&lt;&gt;0),"","보스")&amp;"인게임누적합배수",ChapterTable!$S:$T,2,0)*D720)
  )
  )
  )
)</f>
        <v>32842.041778564453</v>
      </c>
      <c r="G720" t="s">
        <v>737</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58"/>
        <v>91</v>
      </c>
      <c r="Q720">
        <f t="shared" si="59"/>
        <v>91</v>
      </c>
      <c r="R720" t="b">
        <f t="shared" ca="1" si="57"/>
        <v>1</v>
      </c>
      <c r="T720" t="b">
        <f t="shared" ca="1" si="60"/>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H720">
        <v>1.5</v>
      </c>
      <c r="AI720">
        <f t="shared" si="61"/>
        <v>1</v>
      </c>
    </row>
    <row r="721" spans="1:35"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OFFSET(E721,-$B721+IF($L721,1,0),0)*IF($B721&gt;OFFSET($B721,1,0),ChapterTable!$S$17,1)*
    (VLOOKUP(SUBSTITUTE(SUBSTITUTE(E$1,"standard",""),"|Float","")&amp;IF(OR($L721=TRUE,$A721=0,MOD($A721,ChapterTable!$S$20)&lt;&gt;0),"","보스")&amp;"인게임누적곱배수",ChapterTable!$S:$T,2,0)^C721
    +VLOOKUP(SUBSTITUTE(SUBSTITUTE(E$1,"standard",""),"|Float","")&amp;IF(OR($L721=TRUE,$A721=0,MOD($A721,ChapterTable!$S$20)&lt;&gt;0),"","보스")&amp;"인게임누적합배수",ChapterTable!$S:$T,2,0)*C721)
  )
  )
  )
)</f>
        <v>94585.080322265625</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(VLOOKUP(SUBSTITUTE(SUBSTITUTE(F$1,"standard",""),"|Float","")&amp;IF(OR($L721=TRUE,$A721=0,MOD($A721,ChapterTable!$S$20)&lt;&gt;0),"","보스")&amp;"인게임누적곱배수",ChapterTable!$S:$T,2,0)^D721
    +VLOOKUP(SUBSTITUTE(SUBSTITUTE(F$1,"standard",""),"|Float","")&amp;IF(OR($L721=TRUE,$A721=0,MOD($A721,ChapterTable!$S$20)&lt;&gt;0),"","보스")&amp;"인게임누적합배수",ChapterTable!$S:$T,2,0)*D721)
  )
  )
  )
)</f>
        <v>32842.041778564453</v>
      </c>
      <c r="G721" t="s">
        <v>737</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58"/>
        <v>21</v>
      </c>
      <c r="Q721">
        <f t="shared" si="59"/>
        <v>21</v>
      </c>
      <c r="R721" t="b">
        <f t="shared" ca="1" si="57"/>
        <v>0</v>
      </c>
      <c r="T721" t="b">
        <f t="shared" ca="1" si="60"/>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H721">
        <v>1.5</v>
      </c>
      <c r="AI721">
        <f t="shared" si="61"/>
        <v>1</v>
      </c>
    </row>
    <row r="722" spans="1:35"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OFFSET(E722,-$B722+IF($L722,1,0),0)*IF($B722&gt;OFFSET($B722,1,0),ChapterTable!$S$17,1)*
    (VLOOKUP(SUBSTITUTE(SUBSTITUTE(E$1,"standard",""),"|Float","")&amp;IF(OR($L722=TRUE,$A722=0,MOD($A722,ChapterTable!$S$20)&lt;&gt;0),"","보스")&amp;"인게임누적곱배수",ChapterTable!$S:$T,2,0)^C722
    +VLOOKUP(SUBSTITUTE(SUBSTITUTE(E$1,"standard",""),"|Float","")&amp;IF(OR($L722=TRUE,$A722=0,MOD($A722,ChapterTable!$S$20)&lt;&gt;0),"","보스")&amp;"인게임누적합배수",ChapterTable!$S:$T,2,0)*C722)
  )
  )
  )
)</f>
        <v>94585.080322265625</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(VLOOKUP(SUBSTITUTE(SUBSTITUTE(F$1,"standard",""),"|Float","")&amp;IF(OR($L722=TRUE,$A722=0,MOD($A722,ChapterTable!$S$20)&lt;&gt;0),"","보스")&amp;"인게임누적곱배수",ChapterTable!$S:$T,2,0)^D722
    +VLOOKUP(SUBSTITUTE(SUBSTITUTE(F$1,"standard",""),"|Float","")&amp;IF(OR($L722=TRUE,$A722=0,MOD($A722,ChapterTable!$S$20)&lt;&gt;0),"","보스")&amp;"인게임누적합배수",ChapterTable!$S:$T,2,0)*D722)
  )
  )
  )
)</f>
        <v>35305.194911956787</v>
      </c>
      <c r="G722" t="s">
        <v>737</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58"/>
        <v>2</v>
      </c>
      <c r="Q722">
        <f t="shared" si="59"/>
        <v>2</v>
      </c>
      <c r="R722" t="b">
        <f t="shared" ca="1" si="57"/>
        <v>0</v>
      </c>
      <c r="T722" t="b">
        <f t="shared" ca="1" si="60"/>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H722">
        <v>1.5</v>
      </c>
      <c r="AI722">
        <f t="shared" si="61"/>
        <v>0.5</v>
      </c>
    </row>
    <row r="723" spans="1:35"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OFFSET(E723,-$B723+IF($L723,1,0),0)*IF($B723&gt;OFFSET($B723,1,0),ChapterTable!$S$17,1)*
    (VLOOKUP(SUBSTITUTE(SUBSTITUTE(E$1,"standard",""),"|Float","")&amp;IF(OR($L723=TRUE,$A723=0,MOD($A723,ChapterTable!$S$20)&lt;&gt;0),"","보스")&amp;"인게임누적곱배수",ChapterTable!$S:$T,2,0)^C723
    +VLOOKUP(SUBSTITUTE(SUBSTITUTE(E$1,"standard",""),"|Float","")&amp;IF(OR($L723=TRUE,$A723=0,MOD($A723,ChapterTable!$S$20)&lt;&gt;0),"","보스")&amp;"인게임누적합배수",ChapterTable!$S:$T,2,0)*C723)
  )
  )
  )
)</f>
        <v>94585.080322265625</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(VLOOKUP(SUBSTITUTE(SUBSTITUTE(F$1,"standard",""),"|Float","")&amp;IF(OR($L723=TRUE,$A723=0,MOD($A723,ChapterTable!$S$20)&lt;&gt;0),"","보스")&amp;"인게임누적곱배수",ChapterTable!$S:$T,2,0)^D723
    +VLOOKUP(SUBSTITUTE(SUBSTITUTE(F$1,"standard",""),"|Float","")&amp;IF(OR($L723=TRUE,$A723=0,MOD($A723,ChapterTable!$S$20)&lt;&gt;0),"","보스")&amp;"인게임누적합배수",ChapterTable!$S:$T,2,0)*D723)
  )
  )
  )
)</f>
        <v>35305.194911956787</v>
      </c>
      <c r="G723" t="s">
        <v>737</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58"/>
        <v>2</v>
      </c>
      <c r="Q723">
        <f t="shared" si="59"/>
        <v>2</v>
      </c>
      <c r="R723" t="b">
        <f t="shared" ca="1" si="57"/>
        <v>0</v>
      </c>
      <c r="T723" t="b">
        <f t="shared" ca="1" si="60"/>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H723">
        <v>1.5</v>
      </c>
      <c r="AI723">
        <f t="shared" si="61"/>
        <v>0.5</v>
      </c>
    </row>
    <row r="724" spans="1:35"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OFFSET(E724,-$B724+IF($L724,1,0),0)*IF($B724&gt;OFFSET($B724,1,0),ChapterTable!$S$17,1)*
    (VLOOKUP(SUBSTITUTE(SUBSTITUTE(E$1,"standard",""),"|Float","")&amp;IF(OR($L724=TRUE,$A724=0,MOD($A724,ChapterTable!$S$20)&lt;&gt;0),"","보스")&amp;"인게임누적곱배수",ChapterTable!$S:$T,2,0)^C724
    +VLOOKUP(SUBSTITUTE(SUBSTITUTE(E$1,"standard",""),"|Float","")&amp;IF(OR($L724=TRUE,$A724=0,MOD($A724,ChapterTable!$S$20)&lt;&gt;0),"","보스")&amp;"인게임누적합배수",ChapterTable!$S:$T,2,0)*C724)
  )
  )
  )
)</f>
        <v>94585.080322265625</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(VLOOKUP(SUBSTITUTE(SUBSTITUTE(F$1,"standard",""),"|Float","")&amp;IF(OR($L724=TRUE,$A724=0,MOD($A724,ChapterTable!$S$20)&lt;&gt;0),"","보스")&amp;"인게임누적곱배수",ChapterTable!$S:$T,2,0)^D724
    +VLOOKUP(SUBSTITUTE(SUBSTITUTE(F$1,"standard",""),"|Float","")&amp;IF(OR($L724=TRUE,$A724=0,MOD($A724,ChapterTable!$S$20)&lt;&gt;0),"","보스")&amp;"인게임누적합배수",ChapterTable!$S:$T,2,0)*D724)
  )
  )
  )
)</f>
        <v>35305.194911956787</v>
      </c>
      <c r="G724" t="s">
        <v>737</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58"/>
        <v>2</v>
      </c>
      <c r="Q724">
        <f t="shared" si="59"/>
        <v>2</v>
      </c>
      <c r="R724" t="b">
        <f t="shared" ca="1" si="57"/>
        <v>0</v>
      </c>
      <c r="T724" t="b">
        <f t="shared" ca="1" si="60"/>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H724">
        <v>1.5</v>
      </c>
      <c r="AI724">
        <f t="shared" si="61"/>
        <v>0.5</v>
      </c>
    </row>
    <row r="725" spans="1:35"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OFFSET(E725,-$B725+IF($L725,1,0),0)*IF($B725&gt;OFFSET($B725,1,0),ChapterTable!$S$17,1)*
    (VLOOKUP(SUBSTITUTE(SUBSTITUTE(E$1,"standard",""),"|Float","")&amp;IF(OR($L725=TRUE,$A725=0,MOD($A725,ChapterTable!$S$20)&lt;&gt;0),"","보스")&amp;"인게임누적곱배수",ChapterTable!$S:$T,2,0)^C725
    +VLOOKUP(SUBSTITUTE(SUBSTITUTE(E$1,"standard",""),"|Float","")&amp;IF(OR($L725=TRUE,$A725=0,MOD($A725,ChapterTable!$S$20)&lt;&gt;0),"","보스")&amp;"인게임누적합배수",ChapterTable!$S:$T,2,0)*C725)
  )
  )
  )
)</f>
        <v>94585.080322265625</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(VLOOKUP(SUBSTITUTE(SUBSTITUTE(F$1,"standard",""),"|Float","")&amp;IF(OR($L725=TRUE,$A725=0,MOD($A725,ChapterTable!$S$20)&lt;&gt;0),"","보스")&amp;"인게임누적곱배수",ChapterTable!$S:$T,2,0)^D725
    +VLOOKUP(SUBSTITUTE(SUBSTITUTE(F$1,"standard",""),"|Float","")&amp;IF(OR($L725=TRUE,$A725=0,MOD($A725,ChapterTable!$S$20)&lt;&gt;0),"","보스")&amp;"인게임누적합배수",ChapterTable!$S:$T,2,0)*D725)
  )
  )
  )
)</f>
        <v>35305.194911956787</v>
      </c>
      <c r="G725" t="s">
        <v>737</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58"/>
        <v>2</v>
      </c>
      <c r="Q725">
        <f t="shared" si="59"/>
        <v>2</v>
      </c>
      <c r="R725" t="b">
        <f t="shared" ca="1" si="57"/>
        <v>0</v>
      </c>
      <c r="T725" t="b">
        <f t="shared" ca="1" si="60"/>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H725">
        <v>1.5</v>
      </c>
      <c r="AI725">
        <f t="shared" si="61"/>
        <v>0.5</v>
      </c>
    </row>
    <row r="726" spans="1:35"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OFFSET(E726,-$B726+IF($L726,1,0),0)*IF($B726&gt;OFFSET($B726,1,0),ChapterTable!$S$17,1)*
    (VLOOKUP(SUBSTITUTE(SUBSTITUTE(E$1,"standard",""),"|Float","")&amp;IF(OR($L726=TRUE,$A726=0,MOD($A726,ChapterTable!$S$20)&lt;&gt;0),"","보스")&amp;"인게임누적곱배수",ChapterTable!$S:$T,2,0)^C726
    +VLOOKUP(SUBSTITUTE(SUBSTITUTE(E$1,"standard",""),"|Float","")&amp;IF(OR($L726=TRUE,$A726=0,MOD($A726,ChapterTable!$S$20)&lt;&gt;0),"","보스")&amp;"인게임누적합배수",ChapterTable!$S:$T,2,0)*C726)
  )
  )
  )
)</f>
        <v>94585.080322265625</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(VLOOKUP(SUBSTITUTE(SUBSTITUTE(F$1,"standard",""),"|Float","")&amp;IF(OR($L726=TRUE,$A726=0,MOD($A726,ChapterTable!$S$20)&lt;&gt;0),"","보스")&amp;"인게임누적곱배수",ChapterTable!$S:$T,2,0)^D726
    +VLOOKUP(SUBSTITUTE(SUBSTITUTE(F$1,"standard",""),"|Float","")&amp;IF(OR($L726=TRUE,$A726=0,MOD($A726,ChapterTable!$S$20)&lt;&gt;0),"","보스")&amp;"인게임누적합배수",ChapterTable!$S:$T,2,0)*D726)
  )
  )
  )
)</f>
        <v>35305.194911956787</v>
      </c>
      <c r="G726" t="s">
        <v>737</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58"/>
        <v>11</v>
      </c>
      <c r="Q726">
        <f t="shared" si="59"/>
        <v>11</v>
      </c>
      <c r="R726" t="b">
        <f t="shared" ca="1" si="57"/>
        <v>0</v>
      </c>
      <c r="T726" t="b">
        <f t="shared" ca="1" si="60"/>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H726">
        <v>1.5</v>
      </c>
      <c r="AI726">
        <f t="shared" si="61"/>
        <v>0.5</v>
      </c>
    </row>
    <row r="727" spans="1:35"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OFFSET(E727,-$B727+IF($L727,1,0),0)*IF($B727&gt;OFFSET($B727,1,0),ChapterTable!$S$17,1)*
    (VLOOKUP(SUBSTITUTE(SUBSTITUTE(E$1,"standard",""),"|Float","")&amp;IF(OR($L727=TRUE,$A727=0,MOD($A727,ChapterTable!$S$20)&lt;&gt;0),"","보스")&amp;"인게임누적곱배수",ChapterTable!$S:$T,2,0)^C727
    +VLOOKUP(SUBSTITUTE(SUBSTITUTE(E$1,"standard",""),"|Float","")&amp;IF(OR($L727=TRUE,$A727=0,MOD($A727,ChapterTable!$S$20)&lt;&gt;0),"","보스")&amp;"인게임누적합배수",ChapterTable!$S:$T,2,0)*C727)
  )
  )
  )
)</f>
        <v>110349.26037597656</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(VLOOKUP(SUBSTITUTE(SUBSTITUTE(F$1,"standard",""),"|Float","")&amp;IF(OR($L727=TRUE,$A727=0,MOD($A727,ChapterTable!$S$20)&lt;&gt;0),"","보스")&amp;"인게임누적곱배수",ChapterTable!$S:$T,2,0)^D727
    +VLOOKUP(SUBSTITUTE(SUBSTITUTE(F$1,"standard",""),"|Float","")&amp;IF(OR($L727=TRUE,$A727=0,MOD($A727,ChapterTable!$S$20)&lt;&gt;0),"","보스")&amp;"인게임누적합배수",ChapterTable!$S:$T,2,0)*D727)
  )
  )
  )
)</f>
        <v>35305.194911956787</v>
      </c>
      <c r="G727" t="s">
        <v>737</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58"/>
        <v>2</v>
      </c>
      <c r="Q727">
        <f t="shared" si="59"/>
        <v>2</v>
      </c>
      <c r="R727" t="b">
        <f t="shared" ca="1" si="57"/>
        <v>0</v>
      </c>
      <c r="T727" t="b">
        <f t="shared" ca="1" si="60"/>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H727">
        <v>1.5</v>
      </c>
      <c r="AI727">
        <f t="shared" si="61"/>
        <v>0.5</v>
      </c>
    </row>
    <row r="728" spans="1:35"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OFFSET(E728,-$B728+IF($L728,1,0),0)*IF($B728&gt;OFFSET($B728,1,0),ChapterTable!$S$17,1)*
    (VLOOKUP(SUBSTITUTE(SUBSTITUTE(E$1,"standard",""),"|Float","")&amp;IF(OR($L728=TRUE,$A728=0,MOD($A728,ChapterTable!$S$20)&lt;&gt;0),"","보스")&amp;"인게임누적곱배수",ChapterTable!$S:$T,2,0)^C728
    +VLOOKUP(SUBSTITUTE(SUBSTITUTE(E$1,"standard",""),"|Float","")&amp;IF(OR($L728=TRUE,$A728=0,MOD($A728,ChapterTable!$S$20)&lt;&gt;0),"","보스")&amp;"인게임누적합배수",ChapterTable!$S:$T,2,0)*C728)
  )
  )
  )
)</f>
        <v>110349.26037597656</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(VLOOKUP(SUBSTITUTE(SUBSTITUTE(F$1,"standard",""),"|Float","")&amp;IF(OR($L728=TRUE,$A728=0,MOD($A728,ChapterTable!$S$20)&lt;&gt;0),"","보스")&amp;"인게임누적곱배수",ChapterTable!$S:$T,2,0)^D728
    +VLOOKUP(SUBSTITUTE(SUBSTITUTE(F$1,"standard",""),"|Float","")&amp;IF(OR($L728=TRUE,$A728=0,MOD($A728,ChapterTable!$S$20)&lt;&gt;0),"","보스")&amp;"인게임누적합배수",ChapterTable!$S:$T,2,0)*D728)
  )
  )
  )
)</f>
        <v>35305.194911956787</v>
      </c>
      <c r="G728" t="s">
        <v>737</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58"/>
        <v>2</v>
      </c>
      <c r="Q728">
        <f t="shared" si="59"/>
        <v>2</v>
      </c>
      <c r="R728" t="b">
        <f t="shared" ca="1" si="57"/>
        <v>0</v>
      </c>
      <c r="T728" t="b">
        <f t="shared" ca="1" si="60"/>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H728">
        <v>1.5</v>
      </c>
      <c r="AI728">
        <f t="shared" si="61"/>
        <v>0.5</v>
      </c>
    </row>
    <row r="729" spans="1:35"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OFFSET(E729,-$B729+IF($L729,1,0),0)*IF($B729&gt;OFFSET($B729,1,0),ChapterTable!$S$17,1)*
    (VLOOKUP(SUBSTITUTE(SUBSTITUTE(E$1,"standard",""),"|Float","")&amp;IF(OR($L729=TRUE,$A729=0,MOD($A729,ChapterTable!$S$20)&lt;&gt;0),"","보스")&amp;"인게임누적곱배수",ChapterTable!$S:$T,2,0)^C729
    +VLOOKUP(SUBSTITUTE(SUBSTITUTE(E$1,"standard",""),"|Float","")&amp;IF(OR($L729=TRUE,$A729=0,MOD($A729,ChapterTable!$S$20)&lt;&gt;0),"","보스")&amp;"인게임누적합배수",ChapterTable!$S:$T,2,0)*C729)
  )
  )
  )
)</f>
        <v>110349.26037597656</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(VLOOKUP(SUBSTITUTE(SUBSTITUTE(F$1,"standard",""),"|Float","")&amp;IF(OR($L729=TRUE,$A729=0,MOD($A729,ChapterTable!$S$20)&lt;&gt;0),"","보스")&amp;"인게임누적곱배수",ChapterTable!$S:$T,2,0)^D729
    +VLOOKUP(SUBSTITUTE(SUBSTITUTE(F$1,"standard",""),"|Float","")&amp;IF(OR($L729=TRUE,$A729=0,MOD($A729,ChapterTable!$S$20)&lt;&gt;0),"","보스")&amp;"인게임누적합배수",ChapterTable!$S:$T,2,0)*D729)
  )
  )
  )
)</f>
        <v>35305.194911956787</v>
      </c>
      <c r="G729" t="s">
        <v>737</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58"/>
        <v>2</v>
      </c>
      <c r="Q729">
        <f t="shared" si="59"/>
        <v>2</v>
      </c>
      <c r="R729" t="b">
        <f t="shared" ca="1" si="57"/>
        <v>0</v>
      </c>
      <c r="T729" t="b">
        <f t="shared" ca="1" si="60"/>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H729">
        <v>1.5</v>
      </c>
      <c r="AI729">
        <f t="shared" si="61"/>
        <v>0.5</v>
      </c>
    </row>
    <row r="730" spans="1:35"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OFFSET(E730,-$B730+IF($L730,1,0),0)*IF($B730&gt;OFFSET($B730,1,0),ChapterTable!$S$17,1)*
    (VLOOKUP(SUBSTITUTE(SUBSTITUTE(E$1,"standard",""),"|Float","")&amp;IF(OR($L730=TRUE,$A730=0,MOD($A730,ChapterTable!$S$20)&lt;&gt;0),"","보스")&amp;"인게임누적곱배수",ChapterTable!$S:$T,2,0)^C730
    +VLOOKUP(SUBSTITUTE(SUBSTITUTE(E$1,"standard",""),"|Float","")&amp;IF(OR($L730=TRUE,$A730=0,MOD($A730,ChapterTable!$S$20)&lt;&gt;0),"","보스")&amp;"인게임누적합배수",ChapterTable!$S:$T,2,0)*C730)
  )
  )
  )
)</f>
        <v>110349.26037597656</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(VLOOKUP(SUBSTITUTE(SUBSTITUTE(F$1,"standard",""),"|Float","")&amp;IF(OR($L730=TRUE,$A730=0,MOD($A730,ChapterTable!$S$20)&lt;&gt;0),"","보스")&amp;"인게임누적곱배수",ChapterTable!$S:$T,2,0)^D730
    +VLOOKUP(SUBSTITUTE(SUBSTITUTE(F$1,"standard",""),"|Float","")&amp;IF(OR($L730=TRUE,$A730=0,MOD($A730,ChapterTable!$S$20)&lt;&gt;0),"","보스")&amp;"인게임누적합배수",ChapterTable!$S:$T,2,0)*D730)
  )
  )
  )
)</f>
        <v>35305.194911956787</v>
      </c>
      <c r="G730" t="s">
        <v>737</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58"/>
        <v>92</v>
      </c>
      <c r="Q730">
        <f t="shared" si="59"/>
        <v>92</v>
      </c>
      <c r="R730" t="b">
        <f t="shared" ca="1" si="57"/>
        <v>1</v>
      </c>
      <c r="T730" t="b">
        <f t="shared" ca="1" si="60"/>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H730">
        <v>1.5</v>
      </c>
      <c r="AI730">
        <f t="shared" si="61"/>
        <v>0.5</v>
      </c>
    </row>
    <row r="731" spans="1:35"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OFFSET(E731,-$B731+IF($L731,1,0),0)*IF($B731&gt;OFFSET($B731,1,0),ChapterTable!$S$17,1)*
    (VLOOKUP(SUBSTITUTE(SUBSTITUTE(E$1,"standard",""),"|Float","")&amp;IF(OR($L731=TRUE,$A731=0,MOD($A731,ChapterTable!$S$20)&lt;&gt;0),"","보스")&amp;"인게임누적곱배수",ChapterTable!$S:$T,2,0)^C731
    +VLOOKUP(SUBSTITUTE(SUBSTITUTE(E$1,"standard",""),"|Float","")&amp;IF(OR($L731=TRUE,$A731=0,MOD($A731,ChapterTable!$S$20)&lt;&gt;0),"","보스")&amp;"인게임누적합배수",ChapterTable!$S:$T,2,0)*C731)
  )
  )
  )
)</f>
        <v>110349.26037597656</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(VLOOKUP(SUBSTITUTE(SUBSTITUTE(F$1,"standard",""),"|Float","")&amp;IF(OR($L731=TRUE,$A731=0,MOD($A731,ChapterTable!$S$20)&lt;&gt;0),"","보스")&amp;"인게임누적곱배수",ChapterTable!$S:$T,2,0)^D731
    +VLOOKUP(SUBSTITUTE(SUBSTITUTE(F$1,"standard",""),"|Float","")&amp;IF(OR($L731=TRUE,$A731=0,MOD($A731,ChapterTable!$S$20)&lt;&gt;0),"","보스")&amp;"인게임누적합배수",ChapterTable!$S:$T,2,0)*D731)
  )
  )
  )
)</f>
        <v>35305.194911956787</v>
      </c>
      <c r="G731" t="s">
        <v>737</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58"/>
        <v>21</v>
      </c>
      <c r="Q731">
        <f t="shared" si="59"/>
        <v>21</v>
      </c>
      <c r="R731" t="b">
        <f t="shared" ca="1" si="57"/>
        <v>0</v>
      </c>
      <c r="T731" t="b">
        <f t="shared" ca="1" si="60"/>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H731">
        <v>1.5</v>
      </c>
      <c r="AI731">
        <f t="shared" si="61"/>
        <v>0.5</v>
      </c>
    </row>
    <row r="732" spans="1:35"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OFFSET(E732,-$B732+IF($L732,1,0),0)*IF($B732&gt;OFFSET($B732,1,0),ChapterTable!$S$17,1)*
    (VLOOKUP(SUBSTITUTE(SUBSTITUTE(E$1,"standard",""),"|Float","")&amp;IF(OR($L732=TRUE,$A732=0,MOD($A732,ChapterTable!$S$20)&lt;&gt;0),"","보스")&amp;"인게임누적곱배수",ChapterTable!$S:$T,2,0)^C732
    +VLOOKUP(SUBSTITUTE(SUBSTITUTE(E$1,"standard",""),"|Float","")&amp;IF(OR($L732=TRUE,$A732=0,MOD($A732,ChapterTable!$S$20)&lt;&gt;0),"","보스")&amp;"인게임누적합배수",ChapterTable!$S:$T,2,0)*C732)
  )
  )
  )
)</f>
        <v>110349.26037597656</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(VLOOKUP(SUBSTITUTE(SUBSTITUTE(F$1,"standard",""),"|Float","")&amp;IF(OR($L732=TRUE,$A732=0,MOD($A732,ChapterTable!$S$20)&lt;&gt;0),"","보스")&amp;"인게임누적곱배수",ChapterTable!$S:$T,2,0)^D732
    +VLOOKUP(SUBSTITUTE(SUBSTITUTE(F$1,"standard",""),"|Float","")&amp;IF(OR($L732=TRUE,$A732=0,MOD($A732,ChapterTable!$S$20)&lt;&gt;0),"","보스")&amp;"인게임누적합배수",ChapterTable!$S:$T,2,0)*D732)
  )
  )
  )
)</f>
        <v>37768.348045349121</v>
      </c>
      <c r="G732" t="s">
        <v>737</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58"/>
        <v>3</v>
      </c>
      <c r="Q732">
        <f t="shared" si="59"/>
        <v>3</v>
      </c>
      <c r="R732" t="b">
        <f t="shared" ca="1" si="57"/>
        <v>0</v>
      </c>
      <c r="T732" t="b">
        <f t="shared" ca="1" si="60"/>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H732">
        <v>1.5</v>
      </c>
      <c r="AI732">
        <f t="shared" si="61"/>
        <v>0.33333333333333331</v>
      </c>
    </row>
    <row r="733" spans="1:35"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OFFSET(E733,-$B733+IF($L733,1,0),0)*IF($B733&gt;OFFSET($B733,1,0),ChapterTable!$S$17,1)*
    (VLOOKUP(SUBSTITUTE(SUBSTITUTE(E$1,"standard",""),"|Float","")&amp;IF(OR($L733=TRUE,$A733=0,MOD($A733,ChapterTable!$S$20)&lt;&gt;0),"","보스")&amp;"인게임누적곱배수",ChapterTable!$S:$T,2,0)^C733
    +VLOOKUP(SUBSTITUTE(SUBSTITUTE(E$1,"standard",""),"|Float","")&amp;IF(OR($L733=TRUE,$A733=0,MOD($A733,ChapterTable!$S$20)&lt;&gt;0),"","보스")&amp;"인게임누적합배수",ChapterTable!$S:$T,2,0)*C733)
  )
  )
  )
)</f>
        <v>110349.26037597656</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(VLOOKUP(SUBSTITUTE(SUBSTITUTE(F$1,"standard",""),"|Float","")&amp;IF(OR($L733=TRUE,$A733=0,MOD($A733,ChapterTable!$S$20)&lt;&gt;0),"","보스")&amp;"인게임누적곱배수",ChapterTable!$S:$T,2,0)^D733
    +VLOOKUP(SUBSTITUTE(SUBSTITUTE(F$1,"standard",""),"|Float","")&amp;IF(OR($L733=TRUE,$A733=0,MOD($A733,ChapterTable!$S$20)&lt;&gt;0),"","보스")&amp;"인게임누적합배수",ChapterTable!$S:$T,2,0)*D733)
  )
  )
  )
)</f>
        <v>37768.348045349121</v>
      </c>
      <c r="G733" t="s">
        <v>737</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58"/>
        <v>3</v>
      </c>
      <c r="Q733">
        <f t="shared" si="59"/>
        <v>3</v>
      </c>
      <c r="R733" t="b">
        <f t="shared" ca="1" si="57"/>
        <v>0</v>
      </c>
      <c r="T733" t="b">
        <f t="shared" ca="1" si="60"/>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H733">
        <v>1.5</v>
      </c>
      <c r="AI733">
        <f t="shared" si="61"/>
        <v>0.33333333333333331</v>
      </c>
    </row>
    <row r="734" spans="1:35"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OFFSET(E734,-$B734+IF($L734,1,0),0)*IF($B734&gt;OFFSET($B734,1,0),ChapterTable!$S$17,1)*
    (VLOOKUP(SUBSTITUTE(SUBSTITUTE(E$1,"standard",""),"|Float","")&amp;IF(OR($L734=TRUE,$A734=0,MOD($A734,ChapterTable!$S$20)&lt;&gt;0),"","보스")&amp;"인게임누적곱배수",ChapterTable!$S:$T,2,0)^C734
    +VLOOKUP(SUBSTITUTE(SUBSTITUTE(E$1,"standard",""),"|Float","")&amp;IF(OR($L734=TRUE,$A734=0,MOD($A734,ChapterTable!$S$20)&lt;&gt;0),"","보스")&amp;"인게임누적합배수",ChapterTable!$S:$T,2,0)*C734)
  )
  )
  )
)</f>
        <v>110349.26037597656</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(VLOOKUP(SUBSTITUTE(SUBSTITUTE(F$1,"standard",""),"|Float","")&amp;IF(OR($L734=TRUE,$A734=0,MOD($A734,ChapterTable!$S$20)&lt;&gt;0),"","보스")&amp;"인게임누적곱배수",ChapterTable!$S:$T,2,0)^D734
    +VLOOKUP(SUBSTITUTE(SUBSTITUTE(F$1,"standard",""),"|Float","")&amp;IF(OR($L734=TRUE,$A734=0,MOD($A734,ChapterTable!$S$20)&lt;&gt;0),"","보스")&amp;"인게임누적합배수",ChapterTable!$S:$T,2,0)*D734)
  )
  )
  )
)</f>
        <v>37768.348045349121</v>
      </c>
      <c r="G734" t="s">
        <v>737</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58"/>
        <v>3</v>
      </c>
      <c r="Q734">
        <f t="shared" si="59"/>
        <v>3</v>
      </c>
      <c r="R734" t="b">
        <f t="shared" ca="1" si="57"/>
        <v>0</v>
      </c>
      <c r="T734" t="b">
        <f t="shared" ca="1" si="60"/>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H734">
        <v>1.5</v>
      </c>
      <c r="AI734">
        <f t="shared" si="61"/>
        <v>0.33333333333333331</v>
      </c>
    </row>
    <row r="735" spans="1:35"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OFFSET(E735,-$B735+IF($L735,1,0),0)*IF($B735&gt;OFFSET($B735,1,0),ChapterTable!$S$17,1)*
    (VLOOKUP(SUBSTITUTE(SUBSTITUTE(E$1,"standard",""),"|Float","")&amp;IF(OR($L735=TRUE,$A735=0,MOD($A735,ChapterTable!$S$20)&lt;&gt;0),"","보스")&amp;"인게임누적곱배수",ChapterTable!$S:$T,2,0)^C735
    +VLOOKUP(SUBSTITUTE(SUBSTITUTE(E$1,"standard",""),"|Float","")&amp;IF(OR($L735=TRUE,$A735=0,MOD($A735,ChapterTable!$S$20)&lt;&gt;0),"","보스")&amp;"인게임누적합배수",ChapterTable!$S:$T,2,0)*C735)
  )
  )
  )
)</f>
        <v>110349.26037597656</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(VLOOKUP(SUBSTITUTE(SUBSTITUTE(F$1,"standard",""),"|Float","")&amp;IF(OR($L735=TRUE,$A735=0,MOD($A735,ChapterTable!$S$20)&lt;&gt;0),"","보스")&amp;"인게임누적곱배수",ChapterTable!$S:$T,2,0)^D735
    +VLOOKUP(SUBSTITUTE(SUBSTITUTE(F$1,"standard",""),"|Float","")&amp;IF(OR($L735=TRUE,$A735=0,MOD($A735,ChapterTable!$S$20)&lt;&gt;0),"","보스")&amp;"인게임누적합배수",ChapterTable!$S:$T,2,0)*D735)
  )
  )
  )
)</f>
        <v>37768.348045349121</v>
      </c>
      <c r="G735" t="s">
        <v>737</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58"/>
        <v>3</v>
      </c>
      <c r="Q735">
        <f t="shared" si="59"/>
        <v>3</v>
      </c>
      <c r="R735" t="b">
        <f t="shared" ca="1" si="57"/>
        <v>0</v>
      </c>
      <c r="T735" t="b">
        <f t="shared" ca="1" si="60"/>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H735">
        <v>1.5</v>
      </c>
      <c r="AI735">
        <f t="shared" si="61"/>
        <v>0.33333333333333331</v>
      </c>
    </row>
    <row r="736" spans="1:35"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OFFSET(E736,-$B736+IF($L736,1,0),0)*IF($B736&gt;OFFSET($B736,1,0),ChapterTable!$S$17,1)*
    (VLOOKUP(SUBSTITUTE(SUBSTITUTE(E$1,"standard",""),"|Float","")&amp;IF(OR($L736=TRUE,$A736=0,MOD($A736,ChapterTable!$S$20)&lt;&gt;0),"","보스")&amp;"인게임누적곱배수",ChapterTable!$S:$T,2,0)^C736
    +VLOOKUP(SUBSTITUTE(SUBSTITUTE(E$1,"standard",""),"|Float","")&amp;IF(OR($L736=TRUE,$A736=0,MOD($A736,ChapterTable!$S$20)&lt;&gt;0),"","보스")&amp;"인게임누적합배수",ChapterTable!$S:$T,2,0)*C736)
  )
  )
  )
)</f>
        <v>110349.26037597656</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(VLOOKUP(SUBSTITUTE(SUBSTITUTE(F$1,"standard",""),"|Float","")&amp;IF(OR($L736=TRUE,$A736=0,MOD($A736,ChapterTable!$S$20)&lt;&gt;0),"","보스")&amp;"인게임누적곱배수",ChapterTable!$S:$T,2,0)^D736
    +VLOOKUP(SUBSTITUTE(SUBSTITUTE(F$1,"standard",""),"|Float","")&amp;IF(OR($L736=TRUE,$A736=0,MOD($A736,ChapterTable!$S$20)&lt;&gt;0),"","보스")&amp;"인게임누적합배수",ChapterTable!$S:$T,2,0)*D736)
  )
  )
  )
)</f>
        <v>37768.348045349121</v>
      </c>
      <c r="G736" t="s">
        <v>737</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58"/>
        <v>11</v>
      </c>
      <c r="Q736">
        <f t="shared" si="59"/>
        <v>11</v>
      </c>
      <c r="R736" t="b">
        <f t="shared" ca="1" si="57"/>
        <v>0</v>
      </c>
      <c r="T736" t="b">
        <f t="shared" ca="1" si="60"/>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H736">
        <v>1.5</v>
      </c>
      <c r="AI736">
        <f t="shared" si="61"/>
        <v>0.33333333333333331</v>
      </c>
    </row>
    <row r="737" spans="1:35"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OFFSET(E737,-$B737+IF($L737,1,0),0)*IF($B737&gt;OFFSET($B737,1,0),ChapterTable!$S$17,1)*
    (VLOOKUP(SUBSTITUTE(SUBSTITUTE(E$1,"standard",""),"|Float","")&amp;IF(OR($L737=TRUE,$A737=0,MOD($A737,ChapterTable!$S$20)&lt;&gt;0),"","보스")&amp;"인게임누적곱배수",ChapterTable!$S:$T,2,0)^C737
    +VLOOKUP(SUBSTITUTE(SUBSTITUTE(E$1,"standard",""),"|Float","")&amp;IF(OR($L737=TRUE,$A737=0,MOD($A737,ChapterTable!$S$20)&lt;&gt;0),"","보스")&amp;"인게임누적합배수",ChapterTable!$S:$T,2,0)*C737)
  )
  )
  )
)</f>
        <v>126113.4404296875</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(VLOOKUP(SUBSTITUTE(SUBSTITUTE(F$1,"standard",""),"|Float","")&amp;IF(OR($L737=TRUE,$A737=0,MOD($A737,ChapterTable!$S$20)&lt;&gt;0),"","보스")&amp;"인게임누적곱배수",ChapterTable!$S:$T,2,0)^D737
    +VLOOKUP(SUBSTITUTE(SUBSTITUTE(F$1,"standard",""),"|Float","")&amp;IF(OR($L737=TRUE,$A737=0,MOD($A737,ChapterTable!$S$20)&lt;&gt;0),"","보스")&amp;"인게임누적합배수",ChapterTable!$S:$T,2,0)*D737)
  )
  )
  )
)</f>
        <v>37768.348045349121</v>
      </c>
      <c r="G737" t="s">
        <v>737</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58"/>
        <v>3</v>
      </c>
      <c r="Q737">
        <f t="shared" si="59"/>
        <v>3</v>
      </c>
      <c r="R737" t="b">
        <f t="shared" ca="1" si="57"/>
        <v>0</v>
      </c>
      <c r="T737" t="b">
        <f t="shared" ca="1" si="60"/>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H737">
        <v>1.5</v>
      </c>
      <c r="AI737">
        <f t="shared" si="61"/>
        <v>0.33333333333333331</v>
      </c>
    </row>
    <row r="738" spans="1:35"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OFFSET(E738,-$B738+IF($L738,1,0),0)*IF($B738&gt;OFFSET($B738,1,0),ChapterTable!$S$17,1)*
    (VLOOKUP(SUBSTITUTE(SUBSTITUTE(E$1,"standard",""),"|Float","")&amp;IF(OR($L738=TRUE,$A738=0,MOD($A738,ChapterTable!$S$20)&lt;&gt;0),"","보스")&amp;"인게임누적곱배수",ChapterTable!$S:$T,2,0)^C738
    +VLOOKUP(SUBSTITUTE(SUBSTITUTE(E$1,"standard",""),"|Float","")&amp;IF(OR($L738=TRUE,$A738=0,MOD($A738,ChapterTable!$S$20)&lt;&gt;0),"","보스")&amp;"인게임누적합배수",ChapterTable!$S:$T,2,0)*C738)
  )
  )
  )
)</f>
        <v>126113.4404296875</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(VLOOKUP(SUBSTITUTE(SUBSTITUTE(F$1,"standard",""),"|Float","")&amp;IF(OR($L738=TRUE,$A738=0,MOD($A738,ChapterTable!$S$20)&lt;&gt;0),"","보스")&amp;"인게임누적곱배수",ChapterTable!$S:$T,2,0)^D738
    +VLOOKUP(SUBSTITUTE(SUBSTITUTE(F$1,"standard",""),"|Float","")&amp;IF(OR($L738=TRUE,$A738=0,MOD($A738,ChapterTable!$S$20)&lt;&gt;0),"","보스")&amp;"인게임누적합배수",ChapterTable!$S:$T,2,0)*D738)
  )
  )
  )
)</f>
        <v>37768.348045349121</v>
      </c>
      <c r="G738" t="s">
        <v>737</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58"/>
        <v>3</v>
      </c>
      <c r="Q738">
        <f t="shared" si="59"/>
        <v>3</v>
      </c>
      <c r="R738" t="b">
        <f t="shared" ca="1" si="57"/>
        <v>0</v>
      </c>
      <c r="T738" t="b">
        <f t="shared" ca="1" si="60"/>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H738">
        <v>1.5</v>
      </c>
      <c r="AI738">
        <f t="shared" si="61"/>
        <v>0.33333333333333331</v>
      </c>
    </row>
    <row r="739" spans="1:35"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OFFSET(E739,-$B739+IF($L739,1,0),0)*IF($B739&gt;OFFSET($B739,1,0),ChapterTable!$S$17,1)*
    (VLOOKUP(SUBSTITUTE(SUBSTITUTE(E$1,"standard",""),"|Float","")&amp;IF(OR($L739=TRUE,$A739=0,MOD($A739,ChapterTable!$S$20)&lt;&gt;0),"","보스")&amp;"인게임누적곱배수",ChapterTable!$S:$T,2,0)^C739
    +VLOOKUP(SUBSTITUTE(SUBSTITUTE(E$1,"standard",""),"|Float","")&amp;IF(OR($L739=TRUE,$A739=0,MOD($A739,ChapterTable!$S$20)&lt;&gt;0),"","보스")&amp;"인게임누적합배수",ChapterTable!$S:$T,2,0)*C739)
  )
  )
  )
)</f>
        <v>126113.4404296875</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(VLOOKUP(SUBSTITUTE(SUBSTITUTE(F$1,"standard",""),"|Float","")&amp;IF(OR($L739=TRUE,$A739=0,MOD($A739,ChapterTable!$S$20)&lt;&gt;0),"","보스")&amp;"인게임누적곱배수",ChapterTable!$S:$T,2,0)^D739
    +VLOOKUP(SUBSTITUTE(SUBSTITUTE(F$1,"standard",""),"|Float","")&amp;IF(OR($L739=TRUE,$A739=0,MOD($A739,ChapterTable!$S$20)&lt;&gt;0),"","보스")&amp;"인게임누적합배수",ChapterTable!$S:$T,2,0)*D739)
  )
  )
  )
)</f>
        <v>37768.348045349121</v>
      </c>
      <c r="G739" t="s">
        <v>737</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58"/>
        <v>3</v>
      </c>
      <c r="Q739">
        <f t="shared" si="59"/>
        <v>3</v>
      </c>
      <c r="R739" t="b">
        <f t="shared" ca="1" si="57"/>
        <v>0</v>
      </c>
      <c r="T739" t="b">
        <f t="shared" ca="1" si="60"/>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H739">
        <v>1.5</v>
      </c>
      <c r="AI739">
        <f t="shared" si="61"/>
        <v>0.33333333333333331</v>
      </c>
    </row>
    <row r="740" spans="1:35"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OFFSET(E740,-$B740+IF($L740,1,0),0)*IF($B740&gt;OFFSET($B740,1,0),ChapterTable!$S$17,1)*
    (VLOOKUP(SUBSTITUTE(SUBSTITUTE(E$1,"standard",""),"|Float","")&amp;IF(OR($L740=TRUE,$A740=0,MOD($A740,ChapterTable!$S$20)&lt;&gt;0),"","보스")&amp;"인게임누적곱배수",ChapterTable!$S:$T,2,0)^C740
    +VLOOKUP(SUBSTITUTE(SUBSTITUTE(E$1,"standard",""),"|Float","")&amp;IF(OR($L740=TRUE,$A740=0,MOD($A740,ChapterTable!$S$20)&lt;&gt;0),"","보스")&amp;"인게임누적합배수",ChapterTable!$S:$T,2,0)*C740)
  )
  )
  )
)</f>
        <v>126113.4404296875</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(VLOOKUP(SUBSTITUTE(SUBSTITUTE(F$1,"standard",""),"|Float","")&amp;IF(OR($L740=TRUE,$A740=0,MOD($A740,ChapterTable!$S$20)&lt;&gt;0),"","보스")&amp;"인게임누적곱배수",ChapterTable!$S:$T,2,0)^D740
    +VLOOKUP(SUBSTITUTE(SUBSTITUTE(F$1,"standard",""),"|Float","")&amp;IF(OR($L740=TRUE,$A740=0,MOD($A740,ChapterTable!$S$20)&lt;&gt;0),"","보스")&amp;"인게임누적합배수",ChapterTable!$S:$T,2,0)*D740)
  )
  )
  )
)</f>
        <v>37768.348045349121</v>
      </c>
      <c r="G740" t="s">
        <v>737</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58"/>
        <v>93</v>
      </c>
      <c r="Q740">
        <f t="shared" si="59"/>
        <v>93</v>
      </c>
      <c r="R740" t="b">
        <f t="shared" ca="1" si="57"/>
        <v>1</v>
      </c>
      <c r="T740" t="b">
        <f t="shared" ca="1" si="60"/>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H740">
        <v>1.5</v>
      </c>
      <c r="AI740">
        <f t="shared" si="61"/>
        <v>0.33333333333333331</v>
      </c>
    </row>
    <row r="741" spans="1:35"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OFFSET(E741,-$B741+IF($L741,1,0),0)*IF($B741&gt;OFFSET($B741,1,0),ChapterTable!$S$17,1)*
    (VLOOKUP(SUBSTITUTE(SUBSTITUTE(E$1,"standard",""),"|Float","")&amp;IF(OR($L741=TRUE,$A741=0,MOD($A741,ChapterTable!$S$20)&lt;&gt;0),"","보스")&amp;"인게임누적곱배수",ChapterTable!$S:$T,2,0)^C741
    +VLOOKUP(SUBSTITUTE(SUBSTITUTE(E$1,"standard",""),"|Float","")&amp;IF(OR($L741=TRUE,$A741=0,MOD($A741,ChapterTable!$S$20)&lt;&gt;0),"","보스")&amp;"인게임누적합배수",ChapterTable!$S:$T,2,0)*C741)
  )
  )
  )
)</f>
        <v>126113.4404296875</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(VLOOKUP(SUBSTITUTE(SUBSTITUTE(F$1,"standard",""),"|Float","")&amp;IF(OR($L741=TRUE,$A741=0,MOD($A741,ChapterTable!$S$20)&lt;&gt;0),"","보스")&amp;"인게임누적곱배수",ChapterTable!$S:$T,2,0)^D741
    +VLOOKUP(SUBSTITUTE(SUBSTITUTE(F$1,"standard",""),"|Float","")&amp;IF(OR($L741=TRUE,$A741=0,MOD($A741,ChapterTable!$S$20)&lt;&gt;0),"","보스")&amp;"인게임누적합배수",ChapterTable!$S:$T,2,0)*D741)
  )
  )
  )
)</f>
        <v>37768.348045349121</v>
      </c>
      <c r="G741" t="s">
        <v>737</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58"/>
        <v>21</v>
      </c>
      <c r="Q741">
        <f t="shared" si="59"/>
        <v>21</v>
      </c>
      <c r="R741" t="b">
        <f t="shared" ca="1" si="57"/>
        <v>0</v>
      </c>
      <c r="T741" t="b">
        <f t="shared" ca="1" si="60"/>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H741">
        <v>1.5</v>
      </c>
      <c r="AI741">
        <f t="shared" si="61"/>
        <v>0.33333333333333331</v>
      </c>
    </row>
    <row r="742" spans="1:35"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OFFSET(E742,-$B742+IF($L742,1,0),0)*IF($B742&gt;OFFSET($B742,1,0),ChapterTable!$S$17,1)*
    (VLOOKUP(SUBSTITUTE(SUBSTITUTE(E$1,"standard",""),"|Float","")&amp;IF(OR($L742=TRUE,$A742=0,MOD($A742,ChapterTable!$S$20)&lt;&gt;0),"","보스")&amp;"인게임누적곱배수",ChapterTable!$S:$T,2,0)^C742
    +VLOOKUP(SUBSTITUTE(SUBSTITUTE(E$1,"standard",""),"|Float","")&amp;IF(OR($L742=TRUE,$A742=0,MOD($A742,ChapterTable!$S$20)&lt;&gt;0),"","보스")&amp;"인게임누적합배수",ChapterTable!$S:$T,2,0)*C742)
  )
  )
  )
)</f>
        <v>126113.4404296875</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(VLOOKUP(SUBSTITUTE(SUBSTITUTE(F$1,"standard",""),"|Float","")&amp;IF(OR($L742=TRUE,$A742=0,MOD($A742,ChapterTable!$S$20)&lt;&gt;0),"","보스")&amp;"인게임누적곱배수",ChapterTable!$S:$T,2,0)^D742
    +VLOOKUP(SUBSTITUTE(SUBSTITUTE(F$1,"standard",""),"|Float","")&amp;IF(OR($L742=TRUE,$A742=0,MOD($A742,ChapterTable!$S$20)&lt;&gt;0),"","보스")&amp;"인게임누적합배수",ChapterTable!$S:$T,2,0)*D742)
  )
  )
  )
)</f>
        <v>40231.501178741455</v>
      </c>
      <c r="G742" t="s">
        <v>737</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58"/>
        <v>4</v>
      </c>
      <c r="Q742">
        <f t="shared" si="59"/>
        <v>4</v>
      </c>
      <c r="R742" t="b">
        <f t="shared" ca="1" si="57"/>
        <v>0</v>
      </c>
      <c r="T742" t="b">
        <f t="shared" ca="1" si="60"/>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H742">
        <v>1.5</v>
      </c>
      <c r="AI742">
        <f t="shared" si="61"/>
        <v>0.25</v>
      </c>
    </row>
    <row r="743" spans="1:35"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OFFSET(E743,-$B743+IF($L743,1,0),0)*IF($B743&gt;OFFSET($B743,1,0),ChapterTable!$S$17,1)*
    (VLOOKUP(SUBSTITUTE(SUBSTITUTE(E$1,"standard",""),"|Float","")&amp;IF(OR($L743=TRUE,$A743=0,MOD($A743,ChapterTable!$S$20)&lt;&gt;0),"","보스")&amp;"인게임누적곱배수",ChapterTable!$S:$T,2,0)^C743
    +VLOOKUP(SUBSTITUTE(SUBSTITUTE(E$1,"standard",""),"|Float","")&amp;IF(OR($L743=TRUE,$A743=0,MOD($A743,ChapterTable!$S$20)&lt;&gt;0),"","보스")&amp;"인게임누적합배수",ChapterTable!$S:$T,2,0)*C743)
  )
  )
  )
)</f>
        <v>126113.4404296875</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(VLOOKUP(SUBSTITUTE(SUBSTITUTE(F$1,"standard",""),"|Float","")&amp;IF(OR($L743=TRUE,$A743=0,MOD($A743,ChapterTable!$S$20)&lt;&gt;0),"","보스")&amp;"인게임누적곱배수",ChapterTable!$S:$T,2,0)^D743
    +VLOOKUP(SUBSTITUTE(SUBSTITUTE(F$1,"standard",""),"|Float","")&amp;IF(OR($L743=TRUE,$A743=0,MOD($A743,ChapterTable!$S$20)&lt;&gt;0),"","보스")&amp;"인게임누적합배수",ChapterTable!$S:$T,2,0)*D743)
  )
  )
  )
)</f>
        <v>40231.501178741455</v>
      </c>
      <c r="G743" t="s">
        <v>737</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58"/>
        <v>4</v>
      </c>
      <c r="Q743">
        <f t="shared" si="59"/>
        <v>4</v>
      </c>
      <c r="R743" t="b">
        <f t="shared" ca="1" si="57"/>
        <v>0</v>
      </c>
      <c r="T743" t="b">
        <f t="shared" ca="1" si="60"/>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H743">
        <v>1.5</v>
      </c>
      <c r="AI743">
        <f t="shared" si="61"/>
        <v>0.25</v>
      </c>
    </row>
    <row r="744" spans="1:35"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OFFSET(E744,-$B744+IF($L744,1,0),0)*IF($B744&gt;OFFSET($B744,1,0),ChapterTable!$S$17,1)*
    (VLOOKUP(SUBSTITUTE(SUBSTITUTE(E$1,"standard",""),"|Float","")&amp;IF(OR($L744=TRUE,$A744=0,MOD($A744,ChapterTable!$S$20)&lt;&gt;0),"","보스")&amp;"인게임누적곱배수",ChapterTable!$S:$T,2,0)^C744
    +VLOOKUP(SUBSTITUTE(SUBSTITUTE(E$1,"standard",""),"|Float","")&amp;IF(OR($L744=TRUE,$A744=0,MOD($A744,ChapterTable!$S$20)&lt;&gt;0),"","보스")&amp;"인게임누적합배수",ChapterTable!$S:$T,2,0)*C744)
  )
  )
  )
)</f>
        <v>126113.4404296875</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(VLOOKUP(SUBSTITUTE(SUBSTITUTE(F$1,"standard",""),"|Float","")&amp;IF(OR($L744=TRUE,$A744=0,MOD($A744,ChapterTable!$S$20)&lt;&gt;0),"","보스")&amp;"인게임누적곱배수",ChapterTable!$S:$T,2,0)^D744
    +VLOOKUP(SUBSTITUTE(SUBSTITUTE(F$1,"standard",""),"|Float","")&amp;IF(OR($L744=TRUE,$A744=0,MOD($A744,ChapterTable!$S$20)&lt;&gt;0),"","보스")&amp;"인게임누적합배수",ChapterTable!$S:$T,2,0)*D744)
  )
  )
  )
)</f>
        <v>40231.501178741455</v>
      </c>
      <c r="G744" t="s">
        <v>737</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58"/>
        <v>4</v>
      </c>
      <c r="Q744">
        <f t="shared" si="59"/>
        <v>4</v>
      </c>
      <c r="R744" t="b">
        <f t="shared" ca="1" si="57"/>
        <v>0</v>
      </c>
      <c r="T744" t="b">
        <f t="shared" ca="1" si="60"/>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H744">
        <v>1.5</v>
      </c>
      <c r="AI744">
        <f t="shared" si="61"/>
        <v>0.25</v>
      </c>
    </row>
    <row r="745" spans="1:35"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OFFSET(E745,-$B745+IF($L745,1,0),0)*IF($B745&gt;OFFSET($B745,1,0),ChapterTable!$S$17,1)*
    (VLOOKUP(SUBSTITUTE(SUBSTITUTE(E$1,"standard",""),"|Float","")&amp;IF(OR($L745=TRUE,$A745=0,MOD($A745,ChapterTable!$S$20)&lt;&gt;0),"","보스")&amp;"인게임누적곱배수",ChapterTable!$S:$T,2,0)^C745
    +VLOOKUP(SUBSTITUTE(SUBSTITUTE(E$1,"standard",""),"|Float","")&amp;IF(OR($L745=TRUE,$A745=0,MOD($A745,ChapterTable!$S$20)&lt;&gt;0),"","보스")&amp;"인게임누적합배수",ChapterTable!$S:$T,2,0)*C745)
  )
  )
  )
)</f>
        <v>126113.4404296875</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(VLOOKUP(SUBSTITUTE(SUBSTITUTE(F$1,"standard",""),"|Float","")&amp;IF(OR($L745=TRUE,$A745=0,MOD($A745,ChapterTable!$S$20)&lt;&gt;0),"","보스")&amp;"인게임누적곱배수",ChapterTable!$S:$T,2,0)^D745
    +VLOOKUP(SUBSTITUTE(SUBSTITUTE(F$1,"standard",""),"|Float","")&amp;IF(OR($L745=TRUE,$A745=0,MOD($A745,ChapterTable!$S$20)&lt;&gt;0),"","보스")&amp;"인게임누적합배수",ChapterTable!$S:$T,2,0)*D745)
  )
  )
  )
)</f>
        <v>40231.501178741455</v>
      </c>
      <c r="G745" t="s">
        <v>737</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58"/>
        <v>4</v>
      </c>
      <c r="Q745">
        <f t="shared" si="59"/>
        <v>4</v>
      </c>
      <c r="R745" t="b">
        <f t="shared" ca="1" si="57"/>
        <v>0</v>
      </c>
      <c r="T745" t="b">
        <f t="shared" ca="1" si="60"/>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H745">
        <v>1.5</v>
      </c>
      <c r="AI745">
        <f t="shared" si="61"/>
        <v>0.25</v>
      </c>
    </row>
    <row r="746" spans="1:35"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OFFSET(E746,-$B746+IF($L746,1,0),0)*IF($B746&gt;OFFSET($B746,1,0),ChapterTable!$S$17,1)*
    (VLOOKUP(SUBSTITUTE(SUBSTITUTE(E$1,"standard",""),"|Float","")&amp;IF(OR($L746=TRUE,$A746=0,MOD($A746,ChapterTable!$S$20)&lt;&gt;0),"","보스")&amp;"인게임누적곱배수",ChapterTable!$S:$T,2,0)^C746
    +VLOOKUP(SUBSTITUTE(SUBSTITUTE(E$1,"standard",""),"|Float","")&amp;IF(OR($L746=TRUE,$A746=0,MOD($A746,ChapterTable!$S$20)&lt;&gt;0),"","보스")&amp;"인게임누적합배수",ChapterTable!$S:$T,2,0)*C746)
  )
  )
  )
)</f>
        <v>126113.4404296875</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(VLOOKUP(SUBSTITUTE(SUBSTITUTE(F$1,"standard",""),"|Float","")&amp;IF(OR($L746=TRUE,$A746=0,MOD($A746,ChapterTable!$S$20)&lt;&gt;0),"","보스")&amp;"인게임누적곱배수",ChapterTable!$S:$T,2,0)^D746
    +VLOOKUP(SUBSTITUTE(SUBSTITUTE(F$1,"standard",""),"|Float","")&amp;IF(OR($L746=TRUE,$A746=0,MOD($A746,ChapterTable!$S$20)&lt;&gt;0),"","보스")&amp;"인게임누적합배수",ChapterTable!$S:$T,2,0)*D746)
  )
  )
  )
)</f>
        <v>40231.501178741455</v>
      </c>
      <c r="G746" t="s">
        <v>737</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58"/>
        <v>11</v>
      </c>
      <c r="Q746">
        <f t="shared" si="59"/>
        <v>11</v>
      </c>
      <c r="R746" t="b">
        <f t="shared" ca="1" si="57"/>
        <v>0</v>
      </c>
      <c r="T746" t="b">
        <f t="shared" ca="1" si="60"/>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H746">
        <v>1.5</v>
      </c>
      <c r="AI746">
        <f t="shared" si="61"/>
        <v>0.25</v>
      </c>
    </row>
    <row r="747" spans="1:35"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OFFSET(E747,-$B747+IF($L747,1,0),0)*IF($B747&gt;OFFSET($B747,1,0),ChapterTable!$S$17,1)*
    (VLOOKUP(SUBSTITUTE(SUBSTITUTE(E$1,"standard",""),"|Float","")&amp;IF(OR($L747=TRUE,$A747=0,MOD($A747,ChapterTable!$S$20)&lt;&gt;0),"","보스")&amp;"인게임누적곱배수",ChapterTable!$S:$T,2,0)^C747
    +VLOOKUP(SUBSTITUTE(SUBSTITUTE(E$1,"standard",""),"|Float","")&amp;IF(OR($L747=TRUE,$A747=0,MOD($A747,ChapterTable!$S$20)&lt;&gt;0),"","보스")&amp;"인게임누적합배수",ChapterTable!$S:$T,2,0)*C747)
  )
  )
  )
)</f>
        <v>141877.62048339844</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(VLOOKUP(SUBSTITUTE(SUBSTITUTE(F$1,"standard",""),"|Float","")&amp;IF(OR($L747=TRUE,$A747=0,MOD($A747,ChapterTable!$S$20)&lt;&gt;0),"","보스")&amp;"인게임누적곱배수",ChapterTable!$S:$T,2,0)^D747
    +VLOOKUP(SUBSTITUTE(SUBSTITUTE(F$1,"standard",""),"|Float","")&amp;IF(OR($L747=TRUE,$A747=0,MOD($A747,ChapterTable!$S$20)&lt;&gt;0),"","보스")&amp;"인게임누적합배수",ChapterTable!$S:$T,2,0)*D747)
  )
  )
  )
)</f>
        <v>40231.501178741455</v>
      </c>
      <c r="G747" t="s">
        <v>737</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58"/>
        <v>4</v>
      </c>
      <c r="Q747">
        <f t="shared" si="59"/>
        <v>4</v>
      </c>
      <c r="R747" t="b">
        <f t="shared" ca="1" si="57"/>
        <v>0</v>
      </c>
      <c r="T747" t="b">
        <f t="shared" ca="1" si="60"/>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H747">
        <v>1.5</v>
      </c>
      <c r="AI747">
        <f t="shared" si="61"/>
        <v>0.25</v>
      </c>
    </row>
    <row r="748" spans="1:35"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OFFSET(E748,-$B748+IF($L748,1,0),0)*IF($B748&gt;OFFSET($B748,1,0),ChapterTable!$S$17,1)*
    (VLOOKUP(SUBSTITUTE(SUBSTITUTE(E$1,"standard",""),"|Float","")&amp;IF(OR($L748=TRUE,$A748=0,MOD($A748,ChapterTable!$S$20)&lt;&gt;0),"","보스")&amp;"인게임누적곱배수",ChapterTable!$S:$T,2,0)^C748
    +VLOOKUP(SUBSTITUTE(SUBSTITUTE(E$1,"standard",""),"|Float","")&amp;IF(OR($L748=TRUE,$A748=0,MOD($A748,ChapterTable!$S$20)&lt;&gt;0),"","보스")&amp;"인게임누적합배수",ChapterTable!$S:$T,2,0)*C748)
  )
  )
  )
)</f>
        <v>141877.62048339844</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(VLOOKUP(SUBSTITUTE(SUBSTITUTE(F$1,"standard",""),"|Float","")&amp;IF(OR($L748=TRUE,$A748=0,MOD($A748,ChapterTable!$S$20)&lt;&gt;0),"","보스")&amp;"인게임누적곱배수",ChapterTable!$S:$T,2,0)^D748
    +VLOOKUP(SUBSTITUTE(SUBSTITUTE(F$1,"standard",""),"|Float","")&amp;IF(OR($L748=TRUE,$A748=0,MOD($A748,ChapterTable!$S$20)&lt;&gt;0),"","보스")&amp;"인게임누적합배수",ChapterTable!$S:$T,2,0)*D748)
  )
  )
  )
)</f>
        <v>40231.501178741455</v>
      </c>
      <c r="G748" t="s">
        <v>737</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58"/>
        <v>4</v>
      </c>
      <c r="Q748">
        <f t="shared" si="59"/>
        <v>4</v>
      </c>
      <c r="R748" t="b">
        <f t="shared" ca="1" si="57"/>
        <v>0</v>
      </c>
      <c r="T748" t="b">
        <f t="shared" ca="1" si="60"/>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H748">
        <v>1.5</v>
      </c>
      <c r="AI748">
        <f t="shared" si="61"/>
        <v>0.25</v>
      </c>
    </row>
    <row r="749" spans="1:35"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OFFSET(E749,-$B749+IF($L749,1,0),0)*IF($B749&gt;OFFSET($B749,1,0),ChapterTable!$S$17,1)*
    (VLOOKUP(SUBSTITUTE(SUBSTITUTE(E$1,"standard",""),"|Float","")&amp;IF(OR($L749=TRUE,$A749=0,MOD($A749,ChapterTable!$S$20)&lt;&gt;0),"","보스")&amp;"인게임누적곱배수",ChapterTable!$S:$T,2,0)^C749
    +VLOOKUP(SUBSTITUTE(SUBSTITUTE(E$1,"standard",""),"|Float","")&amp;IF(OR($L749=TRUE,$A749=0,MOD($A749,ChapterTable!$S$20)&lt;&gt;0),"","보스")&amp;"인게임누적합배수",ChapterTable!$S:$T,2,0)*C749)
  )
  )
  )
)</f>
        <v>141877.62048339844</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(VLOOKUP(SUBSTITUTE(SUBSTITUTE(F$1,"standard",""),"|Float","")&amp;IF(OR($L749=TRUE,$A749=0,MOD($A749,ChapterTable!$S$20)&lt;&gt;0),"","보스")&amp;"인게임누적곱배수",ChapterTable!$S:$T,2,0)^D749
    +VLOOKUP(SUBSTITUTE(SUBSTITUTE(F$1,"standard",""),"|Float","")&amp;IF(OR($L749=TRUE,$A749=0,MOD($A749,ChapterTable!$S$20)&lt;&gt;0),"","보스")&amp;"인게임누적합배수",ChapterTable!$S:$T,2,0)*D749)
  )
  )
  )
)</f>
        <v>40231.501178741455</v>
      </c>
      <c r="G749" t="s">
        <v>737</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58"/>
        <v>4</v>
      </c>
      <c r="Q749">
        <f t="shared" si="59"/>
        <v>4</v>
      </c>
      <c r="R749" t="b">
        <f t="shared" ca="1" si="57"/>
        <v>0</v>
      </c>
      <c r="T749" t="b">
        <f t="shared" ca="1" si="60"/>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H749">
        <v>1.5</v>
      </c>
      <c r="AI749">
        <f t="shared" si="61"/>
        <v>0.25</v>
      </c>
    </row>
    <row r="750" spans="1:35"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OFFSET(E750,-$B750+IF($L750,1,0),0)*IF($B750&gt;OFFSET($B750,1,0),ChapterTable!$S$17,1)*
    (VLOOKUP(SUBSTITUTE(SUBSTITUTE(E$1,"standard",""),"|Float","")&amp;IF(OR($L750=TRUE,$A750=0,MOD($A750,ChapterTable!$S$20)&lt;&gt;0),"","보스")&amp;"인게임누적곱배수",ChapterTable!$S:$T,2,0)^C750
    +VLOOKUP(SUBSTITUTE(SUBSTITUTE(E$1,"standard",""),"|Float","")&amp;IF(OR($L750=TRUE,$A750=0,MOD($A750,ChapterTable!$S$20)&lt;&gt;0),"","보스")&amp;"인게임누적합배수",ChapterTable!$S:$T,2,0)*C750)
  )
  )
  )
)</f>
        <v>141877.62048339844</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(VLOOKUP(SUBSTITUTE(SUBSTITUTE(F$1,"standard",""),"|Float","")&amp;IF(OR($L750=TRUE,$A750=0,MOD($A750,ChapterTable!$S$20)&lt;&gt;0),"","보스")&amp;"인게임누적곱배수",ChapterTable!$S:$T,2,0)^D750
    +VLOOKUP(SUBSTITUTE(SUBSTITUTE(F$1,"standard",""),"|Float","")&amp;IF(OR($L750=TRUE,$A750=0,MOD($A750,ChapterTable!$S$20)&lt;&gt;0),"","보스")&amp;"인게임누적합배수",ChapterTable!$S:$T,2,0)*D750)
  )
  )
  )
)</f>
        <v>40231.501178741455</v>
      </c>
      <c r="G750" t="s">
        <v>737</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58"/>
        <v>94</v>
      </c>
      <c r="Q750">
        <f t="shared" si="59"/>
        <v>94</v>
      </c>
      <c r="R750" t="b">
        <f t="shared" ca="1" si="57"/>
        <v>1</v>
      </c>
      <c r="T750" t="b">
        <f t="shared" ca="1" si="60"/>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H750">
        <v>1.5</v>
      </c>
      <c r="AI750">
        <f t="shared" si="61"/>
        <v>0.25</v>
      </c>
    </row>
    <row r="751" spans="1:35"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OFFSET(E751,-$B751+IF($L751,1,0),0)*IF($B751&gt;OFFSET($B751,1,0),ChapterTable!$S$17,1)*
    (VLOOKUP(SUBSTITUTE(SUBSTITUTE(E$1,"standard",""),"|Float","")&amp;IF(OR($L751=TRUE,$A751=0,MOD($A751,ChapterTable!$S$20)&lt;&gt;0),"","보스")&amp;"인게임누적곱배수",ChapterTable!$S:$T,2,0)^C751
    +VLOOKUP(SUBSTITUTE(SUBSTITUTE(E$1,"standard",""),"|Float","")&amp;IF(OR($L751=TRUE,$A751=0,MOD($A751,ChapterTable!$S$20)&lt;&gt;0),"","보스")&amp;"인게임누적합배수",ChapterTable!$S:$T,2,0)*C751)
  )
  )
  )
)</f>
        <v>141877.62048339844</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(VLOOKUP(SUBSTITUTE(SUBSTITUTE(F$1,"standard",""),"|Float","")&amp;IF(OR($L751=TRUE,$A751=0,MOD($A751,ChapterTable!$S$20)&lt;&gt;0),"","보스")&amp;"인게임누적곱배수",ChapterTable!$S:$T,2,0)^D751
    +VLOOKUP(SUBSTITUTE(SUBSTITUTE(F$1,"standard",""),"|Float","")&amp;IF(OR($L751=TRUE,$A751=0,MOD($A751,ChapterTable!$S$20)&lt;&gt;0),"","보스")&amp;"인게임누적합배수",ChapterTable!$S:$T,2,0)*D751)
  )
  )
  )
)</f>
        <v>40231.501178741455</v>
      </c>
      <c r="G751" t="s">
        <v>737</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58"/>
        <v>21</v>
      </c>
      <c r="Q751">
        <f t="shared" si="59"/>
        <v>21</v>
      </c>
      <c r="R751" t="b">
        <f t="shared" ca="1" si="57"/>
        <v>0</v>
      </c>
      <c r="T751" t="b">
        <f t="shared" ca="1" si="60"/>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H751">
        <v>1.5</v>
      </c>
      <c r="AI751">
        <f t="shared" si="61"/>
        <v>0.25</v>
      </c>
    </row>
    <row r="752" spans="1:35"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OFFSET(E752,-$B752+IF($L752,1,0),0)*IF($B752&gt;OFFSET($B752,1,0),ChapterTable!$S$17,1)*
    (VLOOKUP(SUBSTITUTE(SUBSTITUTE(E$1,"standard",""),"|Float","")&amp;IF(OR($L752=TRUE,$A752=0,MOD($A752,ChapterTable!$S$20)&lt;&gt;0),"","보스")&amp;"인게임누적곱배수",ChapterTable!$S:$T,2,0)^C752
    +VLOOKUP(SUBSTITUTE(SUBSTITUTE(E$1,"standard",""),"|Float","")&amp;IF(OR($L752=TRUE,$A752=0,MOD($A752,ChapterTable!$S$20)&lt;&gt;0),"","보스")&amp;"인게임누적합배수",ChapterTable!$S:$T,2,0)*C752)
  )
  )
  )
)</f>
        <v>141877.62048339844</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(VLOOKUP(SUBSTITUTE(SUBSTITUTE(F$1,"standard",""),"|Float","")&amp;IF(OR($L752=TRUE,$A752=0,MOD($A752,ChapterTable!$S$20)&lt;&gt;0),"","보스")&amp;"인게임누적곱배수",ChapterTable!$S:$T,2,0)^D752
    +VLOOKUP(SUBSTITUTE(SUBSTITUTE(F$1,"standard",""),"|Float","")&amp;IF(OR($L752=TRUE,$A752=0,MOD($A752,ChapterTable!$S$20)&lt;&gt;0),"","보스")&amp;"인게임누적합배수",ChapterTable!$S:$T,2,0)*D752)
  )
  )
  )
)</f>
        <v>42694.654312133789</v>
      </c>
      <c r="G752" t="s">
        <v>737</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58"/>
        <v>5</v>
      </c>
      <c r="Q752">
        <f t="shared" si="59"/>
        <v>5</v>
      </c>
      <c r="R752" t="b">
        <f t="shared" ca="1" si="57"/>
        <v>0</v>
      </c>
      <c r="T752" t="b">
        <f t="shared" ca="1" si="60"/>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H752">
        <v>1.5</v>
      </c>
      <c r="AI752">
        <f t="shared" si="61"/>
        <v>0.2</v>
      </c>
    </row>
    <row r="753" spans="1:35"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OFFSET(E753,-$B753+IF($L753,1,0),0)*IF($B753&gt;OFFSET($B753,1,0),ChapterTable!$S$17,1)*
    (VLOOKUP(SUBSTITUTE(SUBSTITUTE(E$1,"standard",""),"|Float","")&amp;IF(OR($L753=TRUE,$A753=0,MOD($A753,ChapterTable!$S$20)&lt;&gt;0),"","보스")&amp;"인게임누적곱배수",ChapterTable!$S:$T,2,0)^C753
    +VLOOKUP(SUBSTITUTE(SUBSTITUTE(E$1,"standard",""),"|Float","")&amp;IF(OR($L753=TRUE,$A753=0,MOD($A753,ChapterTable!$S$20)&lt;&gt;0),"","보스")&amp;"인게임누적합배수",ChapterTable!$S:$T,2,0)*C753)
  )
  )
  )
)</f>
        <v>141877.62048339844</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(VLOOKUP(SUBSTITUTE(SUBSTITUTE(F$1,"standard",""),"|Float","")&amp;IF(OR($L753=TRUE,$A753=0,MOD($A753,ChapterTable!$S$20)&lt;&gt;0),"","보스")&amp;"인게임누적곱배수",ChapterTable!$S:$T,2,0)^D753
    +VLOOKUP(SUBSTITUTE(SUBSTITUTE(F$1,"standard",""),"|Float","")&amp;IF(OR($L753=TRUE,$A753=0,MOD($A753,ChapterTable!$S$20)&lt;&gt;0),"","보스")&amp;"인게임누적합배수",ChapterTable!$S:$T,2,0)*D753)
  )
  )
  )
)</f>
        <v>42694.654312133789</v>
      </c>
      <c r="G753" t="s">
        <v>737</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58"/>
        <v>5</v>
      </c>
      <c r="Q753">
        <f t="shared" si="59"/>
        <v>5</v>
      </c>
      <c r="R753" t="b">
        <f t="shared" ca="1" si="57"/>
        <v>0</v>
      </c>
      <c r="T753" t="b">
        <f t="shared" ca="1" si="60"/>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H753">
        <v>1.5</v>
      </c>
      <c r="AI753">
        <f t="shared" si="61"/>
        <v>0.2</v>
      </c>
    </row>
    <row r="754" spans="1:35"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OFFSET(E754,-$B754+IF($L754,1,0),0)*IF($B754&gt;OFFSET($B754,1,0),ChapterTable!$S$17,1)*
    (VLOOKUP(SUBSTITUTE(SUBSTITUTE(E$1,"standard",""),"|Float","")&amp;IF(OR($L754=TRUE,$A754=0,MOD($A754,ChapterTable!$S$20)&lt;&gt;0),"","보스")&amp;"인게임누적곱배수",ChapterTable!$S:$T,2,0)^C754
    +VLOOKUP(SUBSTITUTE(SUBSTITUTE(E$1,"standard",""),"|Float","")&amp;IF(OR($L754=TRUE,$A754=0,MOD($A754,ChapterTable!$S$20)&lt;&gt;0),"","보스")&amp;"인게임누적합배수",ChapterTable!$S:$T,2,0)*C754)
  )
  )
  )
)</f>
        <v>141877.62048339844</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(VLOOKUP(SUBSTITUTE(SUBSTITUTE(F$1,"standard",""),"|Float","")&amp;IF(OR($L754=TRUE,$A754=0,MOD($A754,ChapterTable!$S$20)&lt;&gt;0),"","보스")&amp;"인게임누적곱배수",ChapterTable!$S:$T,2,0)^D754
    +VLOOKUP(SUBSTITUTE(SUBSTITUTE(F$1,"standard",""),"|Float","")&amp;IF(OR($L754=TRUE,$A754=0,MOD($A754,ChapterTable!$S$20)&lt;&gt;0),"","보스")&amp;"인게임누적합배수",ChapterTable!$S:$T,2,0)*D754)
  )
  )
  )
)</f>
        <v>42694.654312133789</v>
      </c>
      <c r="G754" t="s">
        <v>737</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58"/>
        <v>5</v>
      </c>
      <c r="Q754">
        <f t="shared" si="59"/>
        <v>5</v>
      </c>
      <c r="R754" t="b">
        <f t="shared" ca="1" si="57"/>
        <v>0</v>
      </c>
      <c r="T754" t="b">
        <f t="shared" ca="1" si="60"/>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H754">
        <v>1.5</v>
      </c>
      <c r="AI754">
        <f t="shared" si="61"/>
        <v>0.2</v>
      </c>
    </row>
    <row r="755" spans="1:35"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OFFSET(E755,-$B755+IF($L755,1,0),0)*IF($B755&gt;OFFSET($B755,1,0),ChapterTable!$S$17,1)*
    (VLOOKUP(SUBSTITUTE(SUBSTITUTE(E$1,"standard",""),"|Float","")&amp;IF(OR($L755=TRUE,$A755=0,MOD($A755,ChapterTable!$S$20)&lt;&gt;0),"","보스")&amp;"인게임누적곱배수",ChapterTable!$S:$T,2,0)^C755
    +VLOOKUP(SUBSTITUTE(SUBSTITUTE(E$1,"standard",""),"|Float","")&amp;IF(OR($L755=TRUE,$A755=0,MOD($A755,ChapterTable!$S$20)&lt;&gt;0),"","보스")&amp;"인게임누적합배수",ChapterTable!$S:$T,2,0)*C755)
  )
  )
  )
)</f>
        <v>141877.62048339844</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(VLOOKUP(SUBSTITUTE(SUBSTITUTE(F$1,"standard",""),"|Float","")&amp;IF(OR($L755=TRUE,$A755=0,MOD($A755,ChapterTable!$S$20)&lt;&gt;0),"","보스")&amp;"인게임누적곱배수",ChapterTable!$S:$T,2,0)^D755
    +VLOOKUP(SUBSTITUTE(SUBSTITUTE(F$1,"standard",""),"|Float","")&amp;IF(OR($L755=TRUE,$A755=0,MOD($A755,ChapterTable!$S$20)&lt;&gt;0),"","보스")&amp;"인게임누적합배수",ChapterTable!$S:$T,2,0)*D755)
  )
  )
  )
)</f>
        <v>42694.654312133789</v>
      </c>
      <c r="G755" t="s">
        <v>737</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58"/>
        <v>5</v>
      </c>
      <c r="Q755">
        <f t="shared" si="59"/>
        <v>5</v>
      </c>
      <c r="R755" t="b">
        <f t="shared" ca="1" si="57"/>
        <v>0</v>
      </c>
      <c r="T755" t="b">
        <f t="shared" ca="1" si="60"/>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H755">
        <v>1.5</v>
      </c>
      <c r="AI755">
        <f t="shared" si="61"/>
        <v>0.2</v>
      </c>
    </row>
    <row r="756" spans="1:35"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OFFSET(E756,-$B756+IF($L756,1,0),0)*IF($B756&gt;OFFSET($B756,1,0),ChapterTable!$S$17,1)*
    (VLOOKUP(SUBSTITUTE(SUBSTITUTE(E$1,"standard",""),"|Float","")&amp;IF(OR($L756=TRUE,$A756=0,MOD($A756,ChapterTable!$S$20)&lt;&gt;0),"","보스")&amp;"인게임누적곱배수",ChapterTable!$S:$T,2,0)^C756
    +VLOOKUP(SUBSTITUTE(SUBSTITUTE(E$1,"standard",""),"|Float","")&amp;IF(OR($L756=TRUE,$A756=0,MOD($A756,ChapterTable!$S$20)&lt;&gt;0),"","보스")&amp;"인게임누적합배수",ChapterTable!$S:$T,2,0)*C756)
  )
  )
  )
)</f>
        <v>141877.62048339844</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(VLOOKUP(SUBSTITUTE(SUBSTITUTE(F$1,"standard",""),"|Float","")&amp;IF(OR($L756=TRUE,$A756=0,MOD($A756,ChapterTable!$S$20)&lt;&gt;0),"","보스")&amp;"인게임누적곱배수",ChapterTable!$S:$T,2,0)^D756
    +VLOOKUP(SUBSTITUTE(SUBSTITUTE(F$1,"standard",""),"|Float","")&amp;IF(OR($L756=TRUE,$A756=0,MOD($A756,ChapterTable!$S$20)&lt;&gt;0),"","보스")&amp;"인게임누적합배수",ChapterTable!$S:$T,2,0)*D756)
  )
  )
  )
)</f>
        <v>42694.654312133789</v>
      </c>
      <c r="G756" t="s">
        <v>737</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58"/>
        <v>11</v>
      </c>
      <c r="Q756">
        <f t="shared" si="59"/>
        <v>11</v>
      </c>
      <c r="R756" t="b">
        <f t="shared" ca="1" si="57"/>
        <v>0</v>
      </c>
      <c r="T756" t="b">
        <f t="shared" ca="1" si="60"/>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H756">
        <v>1.5</v>
      </c>
      <c r="AI756">
        <f t="shared" si="61"/>
        <v>0.2</v>
      </c>
    </row>
    <row r="757" spans="1:35"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OFFSET(E757,-$B757+IF($L757,1,0),0)*IF($B757&gt;OFFSET($B757,1,0),ChapterTable!$S$17,1)*
    (VLOOKUP(SUBSTITUTE(SUBSTITUTE(E$1,"standard",""),"|Float","")&amp;IF(OR($L757=TRUE,$A757=0,MOD($A757,ChapterTable!$S$20)&lt;&gt;0),"","보스")&amp;"인게임누적곱배수",ChapterTable!$S:$T,2,0)^C757
    +VLOOKUP(SUBSTITUTE(SUBSTITUTE(E$1,"standard",""),"|Float","")&amp;IF(OR($L757=TRUE,$A757=0,MOD($A757,ChapterTable!$S$20)&lt;&gt;0),"","보스")&amp;"인게임누적합배수",ChapterTable!$S:$T,2,0)*C757)
  )
  )
  )
)</f>
        <v>157641.80053710938</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(VLOOKUP(SUBSTITUTE(SUBSTITUTE(F$1,"standard",""),"|Float","")&amp;IF(OR($L757=TRUE,$A757=0,MOD($A757,ChapterTable!$S$20)&lt;&gt;0),"","보스")&amp;"인게임누적곱배수",ChapterTable!$S:$T,2,0)^D757
    +VLOOKUP(SUBSTITUTE(SUBSTITUTE(F$1,"standard",""),"|Float","")&amp;IF(OR($L757=TRUE,$A757=0,MOD($A757,ChapterTable!$S$20)&lt;&gt;0),"","보스")&amp;"인게임누적합배수",ChapterTable!$S:$T,2,0)*D757)
  )
  )
  )
)</f>
        <v>42694.654312133789</v>
      </c>
      <c r="G757" t="s">
        <v>737</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58"/>
        <v>5</v>
      </c>
      <c r="Q757">
        <f t="shared" si="59"/>
        <v>5</v>
      </c>
      <c r="R757" t="b">
        <f t="shared" ca="1" si="57"/>
        <v>0</v>
      </c>
      <c r="T757" t="b">
        <f t="shared" ca="1" si="60"/>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H757">
        <v>1.5</v>
      </c>
      <c r="AI757">
        <f t="shared" si="61"/>
        <v>0.2</v>
      </c>
    </row>
    <row r="758" spans="1:35"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OFFSET(E758,-$B758+IF($L758,1,0),0)*IF($B758&gt;OFFSET($B758,1,0),ChapterTable!$S$17,1)*
    (VLOOKUP(SUBSTITUTE(SUBSTITUTE(E$1,"standard",""),"|Float","")&amp;IF(OR($L758=TRUE,$A758=0,MOD($A758,ChapterTable!$S$20)&lt;&gt;0),"","보스")&amp;"인게임누적곱배수",ChapterTable!$S:$T,2,0)^C758
    +VLOOKUP(SUBSTITUTE(SUBSTITUTE(E$1,"standard",""),"|Float","")&amp;IF(OR($L758=TRUE,$A758=0,MOD($A758,ChapterTable!$S$20)&lt;&gt;0),"","보스")&amp;"인게임누적합배수",ChapterTable!$S:$T,2,0)*C758)
  )
  )
  )
)</f>
        <v>157641.80053710938</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(VLOOKUP(SUBSTITUTE(SUBSTITUTE(F$1,"standard",""),"|Float","")&amp;IF(OR($L758=TRUE,$A758=0,MOD($A758,ChapterTable!$S$20)&lt;&gt;0),"","보스")&amp;"인게임누적곱배수",ChapterTable!$S:$T,2,0)^D758
    +VLOOKUP(SUBSTITUTE(SUBSTITUTE(F$1,"standard",""),"|Float","")&amp;IF(OR($L758=TRUE,$A758=0,MOD($A758,ChapterTable!$S$20)&lt;&gt;0),"","보스")&amp;"인게임누적합배수",ChapterTable!$S:$T,2,0)*D758)
  )
  )
  )
)</f>
        <v>42694.654312133789</v>
      </c>
      <c r="G758" t="s">
        <v>737</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58"/>
        <v>5</v>
      </c>
      <c r="Q758">
        <f t="shared" si="59"/>
        <v>5</v>
      </c>
      <c r="R758" t="b">
        <f t="shared" ca="1" si="57"/>
        <v>0</v>
      </c>
      <c r="T758" t="b">
        <f t="shared" ca="1" si="60"/>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H758">
        <v>1.5</v>
      </c>
      <c r="AI758">
        <f t="shared" si="61"/>
        <v>0.2</v>
      </c>
    </row>
    <row r="759" spans="1:35"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OFFSET(E759,-$B759+IF($L759,1,0),0)*IF($B759&gt;OFFSET($B759,1,0),ChapterTable!$S$17,1)*
    (VLOOKUP(SUBSTITUTE(SUBSTITUTE(E$1,"standard",""),"|Float","")&amp;IF(OR($L759=TRUE,$A759=0,MOD($A759,ChapterTable!$S$20)&lt;&gt;0),"","보스")&amp;"인게임누적곱배수",ChapterTable!$S:$T,2,0)^C759
    +VLOOKUP(SUBSTITUTE(SUBSTITUTE(E$1,"standard",""),"|Float","")&amp;IF(OR($L759=TRUE,$A759=0,MOD($A759,ChapterTable!$S$20)&lt;&gt;0),"","보스")&amp;"인게임누적합배수",ChapterTable!$S:$T,2,0)*C759)
  )
  )
  )
)</f>
        <v>157641.80053710938</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(VLOOKUP(SUBSTITUTE(SUBSTITUTE(F$1,"standard",""),"|Float","")&amp;IF(OR($L759=TRUE,$A759=0,MOD($A759,ChapterTable!$S$20)&lt;&gt;0),"","보스")&amp;"인게임누적곱배수",ChapterTable!$S:$T,2,0)^D759
    +VLOOKUP(SUBSTITUTE(SUBSTITUTE(F$1,"standard",""),"|Float","")&amp;IF(OR($L759=TRUE,$A759=0,MOD($A759,ChapterTable!$S$20)&lt;&gt;0),"","보스")&amp;"인게임누적합배수",ChapterTable!$S:$T,2,0)*D759)
  )
  )
  )
)</f>
        <v>42694.654312133789</v>
      </c>
      <c r="G759" t="s">
        <v>737</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58"/>
        <v>5</v>
      </c>
      <c r="Q759">
        <f t="shared" si="59"/>
        <v>5</v>
      </c>
      <c r="R759" t="b">
        <f t="shared" ca="1" si="57"/>
        <v>0</v>
      </c>
      <c r="T759" t="b">
        <f t="shared" ca="1" si="60"/>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H759">
        <v>1.5</v>
      </c>
      <c r="AI759">
        <f t="shared" si="61"/>
        <v>0.2</v>
      </c>
    </row>
    <row r="760" spans="1:35"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OFFSET(E760,-$B760+IF($L760,1,0),0)*IF($B760&gt;OFFSET($B760,1,0),ChapterTable!$S$17,1)*
    (VLOOKUP(SUBSTITUTE(SUBSTITUTE(E$1,"standard",""),"|Float","")&amp;IF(OR($L760=TRUE,$A760=0,MOD($A760,ChapterTable!$S$20)&lt;&gt;0),"","보스")&amp;"인게임누적곱배수",ChapterTable!$S:$T,2,0)^C760
    +VLOOKUP(SUBSTITUTE(SUBSTITUTE(E$1,"standard",""),"|Float","")&amp;IF(OR($L760=TRUE,$A760=0,MOD($A760,ChapterTable!$S$20)&lt;&gt;0),"","보스")&amp;"인게임누적합배수",ChapterTable!$S:$T,2,0)*C760)
  )
  )
  )
)</f>
        <v>157641.80053710938</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(VLOOKUP(SUBSTITUTE(SUBSTITUTE(F$1,"standard",""),"|Float","")&amp;IF(OR($L760=TRUE,$A760=0,MOD($A760,ChapterTable!$S$20)&lt;&gt;0),"","보스")&amp;"인게임누적곱배수",ChapterTable!$S:$T,2,0)^D760
    +VLOOKUP(SUBSTITUTE(SUBSTITUTE(F$1,"standard",""),"|Float","")&amp;IF(OR($L760=TRUE,$A760=0,MOD($A760,ChapterTable!$S$20)&lt;&gt;0),"","보스")&amp;"인게임누적합배수",ChapterTable!$S:$T,2,0)*D760)
  )
  )
  )
)</f>
        <v>42694.654312133789</v>
      </c>
      <c r="G760" t="s">
        <v>737</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58"/>
        <v>95</v>
      </c>
      <c r="Q760">
        <f t="shared" si="59"/>
        <v>95</v>
      </c>
      <c r="R760" t="b">
        <f t="shared" ca="1" si="57"/>
        <v>1</v>
      </c>
      <c r="T760" t="b">
        <f t="shared" ca="1" si="60"/>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H760">
        <v>1.5</v>
      </c>
      <c r="AI760">
        <f t="shared" si="61"/>
        <v>0.2</v>
      </c>
    </row>
    <row r="761" spans="1:35"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OFFSET(E761,-$B761+IF($L761,1,0),0)*IF($B761&gt;OFFSET($B761,1,0),ChapterTable!$S$17,1)*
    (VLOOKUP(SUBSTITUTE(SUBSTITUTE(E$1,"standard",""),"|Float","")&amp;IF(OR($L761=TRUE,$A761=0,MOD($A761,ChapterTable!$S$20)&lt;&gt;0),"","보스")&amp;"인게임누적곱배수",ChapterTable!$S:$T,2,0)^C761
    +VLOOKUP(SUBSTITUTE(SUBSTITUTE(E$1,"standard",""),"|Float","")&amp;IF(OR($L761=TRUE,$A761=0,MOD($A761,ChapterTable!$S$20)&lt;&gt;0),"","보스")&amp;"인게임누적합배수",ChapterTable!$S:$T,2,0)*C761)
  )
  )
  )
)</f>
        <v>189170.16064453125</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(VLOOKUP(SUBSTITUTE(SUBSTITUTE(F$1,"standard",""),"|Float","")&amp;IF(OR($L761=TRUE,$A761=0,MOD($A761,ChapterTable!$S$20)&lt;&gt;0),"","보스")&amp;"인게임누적곱배수",ChapterTable!$S:$T,2,0)^D761
    +VLOOKUP(SUBSTITUTE(SUBSTITUTE(F$1,"standard",""),"|Float","")&amp;IF(OR($L761=TRUE,$A761=0,MOD($A761,ChapterTable!$S$20)&lt;&gt;0),"","보스")&amp;"인게임누적합배수",ChapterTable!$S:$T,2,0)*D761)
  )
  )
  )
)</f>
        <v>42694.654312133789</v>
      </c>
      <c r="G761" t="s">
        <v>737</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58"/>
        <v>21</v>
      </c>
      <c r="Q761">
        <f t="shared" si="59"/>
        <v>21</v>
      </c>
      <c r="R761" t="b">
        <f t="shared" ca="1" si="57"/>
        <v>0</v>
      </c>
      <c r="T761" t="b">
        <f t="shared" ca="1" si="60"/>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H761">
        <v>1.5</v>
      </c>
      <c r="AI761">
        <f t="shared" si="61"/>
        <v>0.2</v>
      </c>
    </row>
    <row r="762" spans="1:35"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OFFSET(E762,-$B762+IF($L762,1,0),0)*IF($B762&gt;OFFSET($B762,1,0),ChapterTable!$S$17,1)*
    (VLOOKUP(SUBSTITUTE(SUBSTITUTE(E$1,"standard",""),"|Float","")&amp;IF(OR($L762=TRUE,$A762=0,MOD($A762,ChapterTable!$S$20)&lt;&gt;0),"","보스")&amp;"인게임누적곱배수",ChapterTable!$S:$T,2,0)^C762
    +VLOOKUP(SUBSTITUTE(SUBSTITUTE(E$1,"standard",""),"|Float","")&amp;IF(OR($L762=TRUE,$A762=0,MOD($A762,ChapterTable!$S$20)&lt;&gt;0),"","보스")&amp;"인게임누적합배수",ChapterTable!$S:$T,2,0)*C762)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(VLOOKUP(SUBSTITUTE(SUBSTITUTE(F$1,"standard",""),"|Float","")&amp;IF(OR($L762=TRUE,$A762=0,MOD($A762,ChapterTable!$S$20)&lt;&gt;0),"","보스")&amp;"인게임누적곱배수",ChapterTable!$S:$T,2,0)^D762
    +VLOOKUP(SUBSTITUTE(SUBSTITUTE(F$1,"standard",""),"|Float","")&amp;IF(OR($L762=TRUE,$A762=0,MOD($A762,ChapterTable!$S$20)&lt;&gt;0),"","보스")&amp;"인게임누적합배수",ChapterTable!$S:$T,2,0)*D762)
  )
  )
  )
)</f>
        <v>49263.06266784668</v>
      </c>
      <c r="G762" t="s">
        <v>737</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58"/>
        <v>0</v>
      </c>
      <c r="Q762">
        <f t="shared" si="59"/>
        <v>0</v>
      </c>
      <c r="R762" t="b">
        <f t="shared" ca="1" si="57"/>
        <v>0</v>
      </c>
      <c r="T762" t="b">
        <f t="shared" ca="1" si="60"/>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H762">
        <v>1.5</v>
      </c>
      <c r="AI762">
        <f t="shared" si="61"/>
        <v>0</v>
      </c>
    </row>
    <row r="763" spans="1:35"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OFFSET(E763,-$B763+IF($L763,1,0),0)*IF($B763&gt;OFFSET($B763,1,0),ChapterTable!$S$17,1)*
    (VLOOKUP(SUBSTITUTE(SUBSTITUTE(E$1,"standard",""),"|Float","")&amp;IF(OR($L763=TRUE,$A763=0,MOD($A763,ChapterTable!$S$20)&lt;&gt;0),"","보스")&amp;"인게임누적곱배수",ChapterTable!$S:$T,2,0)^C763
    +VLOOKUP(SUBSTITUTE(SUBSTITUTE(E$1,"standard",""),"|Float","")&amp;IF(OR($L763=TRUE,$A763=0,MOD($A763,ChapterTable!$S$20)&lt;&gt;0),"","보스")&amp;"인게임누적합배수",ChapterTable!$S:$T,2,0)*C763)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(VLOOKUP(SUBSTITUTE(SUBSTITUTE(F$1,"standard",""),"|Float","")&amp;IF(OR($L763=TRUE,$A763=0,MOD($A763,ChapterTable!$S$20)&lt;&gt;0),"","보스")&amp;"인게임누적곱배수",ChapterTable!$S:$T,2,0)^D763
    +VLOOKUP(SUBSTITUTE(SUBSTITUTE(F$1,"standard",""),"|Float","")&amp;IF(OR($L763=TRUE,$A763=0,MOD($A763,ChapterTable!$S$20)&lt;&gt;0),"","보스")&amp;"인게임누적합배수",ChapterTable!$S:$T,2,0)*D763)
  )
  )
  )
)</f>
        <v>49263.06266784668</v>
      </c>
      <c r="G763" t="s">
        <v>737</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58"/>
        <v>1</v>
      </c>
      <c r="Q763">
        <f t="shared" si="59"/>
        <v>1</v>
      </c>
      <c r="R763" t="b">
        <f t="shared" ca="1" si="57"/>
        <v>0</v>
      </c>
      <c r="T763" t="b">
        <f t="shared" ca="1" si="60"/>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H763">
        <v>1.5</v>
      </c>
      <c r="AI763">
        <f t="shared" si="61"/>
        <v>1</v>
      </c>
    </row>
    <row r="764" spans="1:35"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OFFSET(E764,-$B764+IF($L764,1,0),0)*IF($B764&gt;OFFSET($B764,1,0),ChapterTable!$S$17,1)*
    (VLOOKUP(SUBSTITUTE(SUBSTITUTE(E$1,"standard",""),"|Float","")&amp;IF(OR($L764=TRUE,$A764=0,MOD($A764,ChapterTable!$S$20)&lt;&gt;0),"","보스")&amp;"인게임누적곱배수",ChapterTable!$S:$T,2,0)^C764
    +VLOOKUP(SUBSTITUTE(SUBSTITUTE(E$1,"standard",""),"|Float","")&amp;IF(OR($L764=TRUE,$A764=0,MOD($A764,ChapterTable!$S$20)&lt;&gt;0),"","보스")&amp;"인게임누적합배수",ChapterTable!$S:$T,2,0)*C764)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(VLOOKUP(SUBSTITUTE(SUBSTITUTE(F$1,"standard",""),"|Float","")&amp;IF(OR($L764=TRUE,$A764=0,MOD($A764,ChapterTable!$S$20)&lt;&gt;0),"","보스")&amp;"인게임누적곱배수",ChapterTable!$S:$T,2,0)^D764
    +VLOOKUP(SUBSTITUTE(SUBSTITUTE(F$1,"standard",""),"|Float","")&amp;IF(OR($L764=TRUE,$A764=0,MOD($A764,ChapterTable!$S$20)&lt;&gt;0),"","보스")&amp;"인게임누적합배수",ChapterTable!$S:$T,2,0)*D764)
  )
  )
  )
)</f>
        <v>49263.06266784668</v>
      </c>
      <c r="G764" t="s">
        <v>737</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58"/>
        <v>1</v>
      </c>
      <c r="Q764">
        <f t="shared" si="59"/>
        <v>1</v>
      </c>
      <c r="R764" t="b">
        <f t="shared" ca="1" si="57"/>
        <v>0</v>
      </c>
      <c r="T764" t="b">
        <f t="shared" ca="1" si="60"/>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H764">
        <v>1.5</v>
      </c>
      <c r="AI764">
        <f t="shared" si="61"/>
        <v>1</v>
      </c>
    </row>
    <row r="765" spans="1:35"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OFFSET(E765,-$B765+IF($L765,1,0),0)*IF($B765&gt;OFFSET($B765,1,0),ChapterTable!$S$17,1)*
    (VLOOKUP(SUBSTITUTE(SUBSTITUTE(E$1,"standard",""),"|Float","")&amp;IF(OR($L765=TRUE,$A765=0,MOD($A765,ChapterTable!$S$20)&lt;&gt;0),"","보스")&amp;"인게임누적곱배수",ChapterTable!$S:$T,2,0)^C765
    +VLOOKUP(SUBSTITUTE(SUBSTITUTE(E$1,"standard",""),"|Float","")&amp;IF(OR($L765=TRUE,$A765=0,MOD($A765,ChapterTable!$S$20)&lt;&gt;0),"","보스")&amp;"인게임누적합배수",ChapterTable!$S:$T,2,0)*C765)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(VLOOKUP(SUBSTITUTE(SUBSTITUTE(F$1,"standard",""),"|Float","")&amp;IF(OR($L765=TRUE,$A765=0,MOD($A765,ChapterTable!$S$20)&lt;&gt;0),"","보스")&amp;"인게임누적곱배수",ChapterTable!$S:$T,2,0)^D765
    +VLOOKUP(SUBSTITUTE(SUBSTITUTE(F$1,"standard",""),"|Float","")&amp;IF(OR($L765=TRUE,$A765=0,MOD($A765,ChapterTable!$S$20)&lt;&gt;0),"","보스")&amp;"인게임누적합배수",ChapterTable!$S:$T,2,0)*D765)
  )
  )
  )
)</f>
        <v>49263.06266784668</v>
      </c>
      <c r="G765" t="s">
        <v>737</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58"/>
        <v>1</v>
      </c>
      <c r="Q765">
        <f t="shared" si="59"/>
        <v>1</v>
      </c>
      <c r="R765" t="b">
        <f t="shared" ca="1" si="57"/>
        <v>0</v>
      </c>
      <c r="T765" t="b">
        <f t="shared" ca="1" si="60"/>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H765">
        <v>1.5</v>
      </c>
      <c r="AI765">
        <f t="shared" si="61"/>
        <v>1</v>
      </c>
    </row>
    <row r="766" spans="1:35"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OFFSET(E766,-$B766+IF($L766,1,0),0)*IF($B766&gt;OFFSET($B766,1,0),ChapterTable!$S$17,1)*
    (VLOOKUP(SUBSTITUTE(SUBSTITUTE(E$1,"standard",""),"|Float","")&amp;IF(OR($L766=TRUE,$A766=0,MOD($A766,ChapterTable!$S$20)&lt;&gt;0),"","보스")&amp;"인게임누적곱배수",ChapterTable!$S:$T,2,0)^C766
    +VLOOKUP(SUBSTITUTE(SUBSTITUTE(E$1,"standard",""),"|Float","")&amp;IF(OR($L766=TRUE,$A766=0,MOD($A766,ChapterTable!$S$20)&lt;&gt;0),"","보스")&amp;"인게임누적합배수",ChapterTable!$S:$T,2,0)*C766)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(VLOOKUP(SUBSTITUTE(SUBSTITUTE(F$1,"standard",""),"|Float","")&amp;IF(OR($L766=TRUE,$A766=0,MOD($A766,ChapterTable!$S$20)&lt;&gt;0),"","보스")&amp;"인게임누적곱배수",ChapterTable!$S:$T,2,0)^D766
    +VLOOKUP(SUBSTITUTE(SUBSTITUTE(F$1,"standard",""),"|Float","")&amp;IF(OR($L766=TRUE,$A766=0,MOD($A766,ChapterTable!$S$20)&lt;&gt;0),"","보스")&amp;"인게임누적합배수",ChapterTable!$S:$T,2,0)*D766)
  )
  )
  )
)</f>
        <v>49263.06266784668</v>
      </c>
      <c r="G766" t="s">
        <v>737</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58"/>
        <v>1</v>
      </c>
      <c r="Q766">
        <f t="shared" si="59"/>
        <v>1</v>
      </c>
      <c r="R766" t="b">
        <f t="shared" ca="1" si="57"/>
        <v>0</v>
      </c>
      <c r="T766" t="b">
        <f t="shared" ca="1" si="60"/>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H766">
        <v>1.5</v>
      </c>
      <c r="AI766">
        <f t="shared" si="61"/>
        <v>1</v>
      </c>
    </row>
    <row r="767" spans="1:35"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OFFSET(E767,-$B767+IF($L767,1,0),0)*IF($B767&gt;OFFSET($B767,1,0),ChapterTable!$S$17,1)*
    (VLOOKUP(SUBSTITUTE(SUBSTITUTE(E$1,"standard",""),"|Float","")&amp;IF(OR($L767=TRUE,$A767=0,MOD($A767,ChapterTable!$S$20)&lt;&gt;0),"","보스")&amp;"인게임누적곱배수",ChapterTable!$S:$T,2,0)^C767
    +VLOOKUP(SUBSTITUTE(SUBSTITUTE(E$1,"standard",""),"|Float","")&amp;IF(OR($L767=TRUE,$A767=0,MOD($A767,ChapterTable!$S$20)&lt;&gt;0),"","보스")&amp;"인게임누적합배수",ChapterTable!$S:$T,2,0)*C767)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(VLOOKUP(SUBSTITUTE(SUBSTITUTE(F$1,"standard",""),"|Float","")&amp;IF(OR($L767=TRUE,$A767=0,MOD($A767,ChapterTable!$S$20)&lt;&gt;0),"","보스")&amp;"인게임누적곱배수",ChapterTable!$S:$T,2,0)^D767
    +VLOOKUP(SUBSTITUTE(SUBSTITUTE(F$1,"standard",""),"|Float","")&amp;IF(OR($L767=TRUE,$A767=0,MOD($A767,ChapterTable!$S$20)&lt;&gt;0),"","보스")&amp;"인게임누적합배수",ChapterTable!$S:$T,2,0)*D767)
  )
  )
  )
)</f>
        <v>49263.06266784668</v>
      </c>
      <c r="G767" t="s">
        <v>737</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58"/>
        <v>11</v>
      </c>
      <c r="Q767">
        <f t="shared" si="59"/>
        <v>11</v>
      </c>
      <c r="R767" t="b">
        <f t="shared" ca="1" si="57"/>
        <v>0</v>
      </c>
      <c r="T767" t="b">
        <f t="shared" ca="1" si="60"/>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H767">
        <v>1.5</v>
      </c>
      <c r="AI767">
        <f t="shared" si="61"/>
        <v>1</v>
      </c>
    </row>
    <row r="768" spans="1:35"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OFFSET(E768,-$B768+IF($L768,1,0),0)*IF($B768&gt;OFFSET($B768,1,0),ChapterTable!$S$17,1)*
    (VLOOKUP(SUBSTITUTE(SUBSTITUTE(E$1,"standard",""),"|Float","")&amp;IF(OR($L768=TRUE,$A768=0,MOD($A768,ChapterTable!$S$20)&lt;&gt;0),"","보스")&amp;"인게임누적곱배수",ChapterTable!$S:$T,2,0)^C768
    +VLOOKUP(SUBSTITUTE(SUBSTITUTE(E$1,"standard",""),"|Float","")&amp;IF(OR($L768=TRUE,$A768=0,MOD($A768,ChapterTable!$S$20)&lt;&gt;0),"","보스")&amp;"인게임누적합배수",ChapterTable!$S:$T,2,0)*C768)
  )
  )
  )
)</f>
        <v>141877.62048339844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(VLOOKUP(SUBSTITUTE(SUBSTITUTE(F$1,"standard",""),"|Float","")&amp;IF(OR($L768=TRUE,$A768=0,MOD($A768,ChapterTable!$S$20)&lt;&gt;0),"","보스")&amp;"인게임누적곱배수",ChapterTable!$S:$T,2,0)^D768
    +VLOOKUP(SUBSTITUTE(SUBSTITUTE(F$1,"standard",""),"|Float","")&amp;IF(OR($L768=TRUE,$A768=0,MOD($A768,ChapterTable!$S$20)&lt;&gt;0),"","보스")&amp;"인게임누적합배수",ChapterTable!$S:$T,2,0)*D768)
  )
  )
  )
)</f>
        <v>49263.06266784668</v>
      </c>
      <c r="G768" t="s">
        <v>737</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58"/>
        <v>1</v>
      </c>
      <c r="Q768">
        <f t="shared" si="59"/>
        <v>1</v>
      </c>
      <c r="R768" t="b">
        <f t="shared" ca="1" si="57"/>
        <v>0</v>
      </c>
      <c r="T768" t="b">
        <f t="shared" ca="1" si="60"/>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H768">
        <v>1.5</v>
      </c>
      <c r="AI768">
        <f t="shared" si="61"/>
        <v>1</v>
      </c>
    </row>
    <row r="769" spans="1:35"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OFFSET(E769,-$B769+IF($L769,1,0),0)*IF($B769&gt;OFFSET($B769,1,0),ChapterTable!$S$17,1)*
    (VLOOKUP(SUBSTITUTE(SUBSTITUTE(E$1,"standard",""),"|Float","")&amp;IF(OR($L769=TRUE,$A769=0,MOD($A769,ChapterTable!$S$20)&lt;&gt;0),"","보스")&amp;"인게임누적곱배수",ChapterTable!$S:$T,2,0)^C769
    +VLOOKUP(SUBSTITUTE(SUBSTITUTE(E$1,"standard",""),"|Float","")&amp;IF(OR($L769=TRUE,$A769=0,MOD($A769,ChapterTable!$S$20)&lt;&gt;0),"","보스")&amp;"인게임누적합배수",ChapterTable!$S:$T,2,0)*C769)
  )
  )
  )
)</f>
        <v>141877.62048339844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(VLOOKUP(SUBSTITUTE(SUBSTITUTE(F$1,"standard",""),"|Float","")&amp;IF(OR($L769=TRUE,$A769=0,MOD($A769,ChapterTable!$S$20)&lt;&gt;0),"","보스")&amp;"인게임누적곱배수",ChapterTable!$S:$T,2,0)^D769
    +VLOOKUP(SUBSTITUTE(SUBSTITUTE(F$1,"standard",""),"|Float","")&amp;IF(OR($L769=TRUE,$A769=0,MOD($A769,ChapterTable!$S$20)&lt;&gt;0),"","보스")&amp;"인게임누적합배수",ChapterTable!$S:$T,2,0)*D769)
  )
  )
  )
)</f>
        <v>49263.06266784668</v>
      </c>
      <c r="G769" t="s">
        <v>737</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58"/>
        <v>1</v>
      </c>
      <c r="Q769">
        <f t="shared" si="59"/>
        <v>1</v>
      </c>
      <c r="R769" t="b">
        <f t="shared" ca="1" si="57"/>
        <v>0</v>
      </c>
      <c r="T769" t="b">
        <f t="shared" ca="1" si="60"/>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H769">
        <v>1.5</v>
      </c>
      <c r="AI769">
        <f t="shared" si="61"/>
        <v>1</v>
      </c>
    </row>
    <row r="770" spans="1:35"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OFFSET(E770,-$B770+IF($L770,1,0),0)*IF($B770&gt;OFFSET($B770,1,0),ChapterTable!$S$17,1)*
    (VLOOKUP(SUBSTITUTE(SUBSTITUTE(E$1,"standard",""),"|Float","")&amp;IF(OR($L770=TRUE,$A770=0,MOD($A770,ChapterTable!$S$20)&lt;&gt;0),"","보스")&amp;"인게임누적곱배수",ChapterTable!$S:$T,2,0)^C770
    +VLOOKUP(SUBSTITUTE(SUBSTITUTE(E$1,"standard",""),"|Float","")&amp;IF(OR($L770=TRUE,$A770=0,MOD($A770,ChapterTable!$S$20)&lt;&gt;0),"","보스")&amp;"인게임누적합배수",ChapterTable!$S:$T,2,0)*C770)
  )
  )
  )
)</f>
        <v>141877.62048339844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(VLOOKUP(SUBSTITUTE(SUBSTITUTE(F$1,"standard",""),"|Float","")&amp;IF(OR($L770=TRUE,$A770=0,MOD($A770,ChapterTable!$S$20)&lt;&gt;0),"","보스")&amp;"인게임누적곱배수",ChapterTable!$S:$T,2,0)^D770
    +VLOOKUP(SUBSTITUTE(SUBSTITUTE(F$1,"standard",""),"|Float","")&amp;IF(OR($L770=TRUE,$A770=0,MOD($A770,ChapterTable!$S$20)&lt;&gt;0),"","보스")&amp;"인게임누적합배수",ChapterTable!$S:$T,2,0)*D770)
  )
  )
  )
)</f>
        <v>49263.06266784668</v>
      </c>
      <c r="G770" t="s">
        <v>737</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58"/>
        <v>1</v>
      </c>
      <c r="Q770">
        <f t="shared" si="59"/>
        <v>1</v>
      </c>
      <c r="R770" t="b">
        <f t="shared" ref="R770:R833" ca="1" si="62">IF(OR(B770=0,OFFSET(B770,1,0)=0),FALSE,
IF(AND(L770,B770&lt;OFFSET(B770,1,0)),TRUE,
IF(OFFSET(O770,1,0)=21,TRUE,FALSE)))</f>
        <v>0</v>
      </c>
      <c r="T770" t="b">
        <f t="shared" ca="1" si="60"/>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H770">
        <v>1.5</v>
      </c>
      <c r="AI770">
        <f t="shared" si="61"/>
        <v>1</v>
      </c>
    </row>
    <row r="771" spans="1:35"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OFFSET(E771,-$B771+IF($L771,1,0),0)*IF($B771&gt;OFFSET($B771,1,0),ChapterTable!$S$17,1)*
    (VLOOKUP(SUBSTITUTE(SUBSTITUTE(E$1,"standard",""),"|Float","")&amp;IF(OR($L771=TRUE,$A771=0,MOD($A771,ChapterTable!$S$20)&lt;&gt;0),"","보스")&amp;"인게임누적곱배수",ChapterTable!$S:$T,2,0)^C771
    +VLOOKUP(SUBSTITUTE(SUBSTITUTE(E$1,"standard",""),"|Float","")&amp;IF(OR($L771=TRUE,$A771=0,MOD($A771,ChapterTable!$S$20)&lt;&gt;0),"","보스")&amp;"인게임누적합배수",ChapterTable!$S:$T,2,0)*C771)
  )
  )
  )
)</f>
        <v>141877.62048339844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(VLOOKUP(SUBSTITUTE(SUBSTITUTE(F$1,"standard",""),"|Float","")&amp;IF(OR($L771=TRUE,$A771=0,MOD($A771,ChapterTable!$S$20)&lt;&gt;0),"","보스")&amp;"인게임누적곱배수",ChapterTable!$S:$T,2,0)^D771
    +VLOOKUP(SUBSTITUTE(SUBSTITUTE(F$1,"standard",""),"|Float","")&amp;IF(OR($L771=TRUE,$A771=0,MOD($A771,ChapterTable!$S$20)&lt;&gt;0),"","보스")&amp;"인게임누적합배수",ChapterTable!$S:$T,2,0)*D771)
  )
  )
  )
)</f>
        <v>49263.06266784668</v>
      </c>
      <c r="G771" t="s">
        <v>737</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63">IF(B771=0,0,
  IF(AND(L771=FALSE,A771&lt;&gt;0,MOD(A771,7)=0),21,
  IF(MOD(B771,10)=0,21,
  IF(MOD(B771,10)=5,11,
  IF(MOD(B771,10)=9,INT(B771/10)+91,
  INT(B771/10+1))))))</f>
        <v>91</v>
      </c>
      <c r="Q771">
        <f t="shared" ref="Q771:Q834" si="64">IF(ISBLANK(P771),O771,P771)</f>
        <v>91</v>
      </c>
      <c r="R771" t="b">
        <f t="shared" ca="1" si="62"/>
        <v>1</v>
      </c>
      <c r="T771" t="b">
        <f t="shared" ref="T771:T834" ca="1" si="65">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H771">
        <v>1.5</v>
      </c>
      <c r="AI771">
        <f t="shared" si="61"/>
        <v>1</v>
      </c>
    </row>
    <row r="772" spans="1:35"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OFFSET(E772,-$B772+IF($L772,1,0),0)*IF($B772&gt;OFFSET($B772,1,0),ChapterTable!$S$17,1)*
    (VLOOKUP(SUBSTITUTE(SUBSTITUTE(E$1,"standard",""),"|Float","")&amp;IF(OR($L772=TRUE,$A772=0,MOD($A772,ChapterTable!$S$20)&lt;&gt;0),"","보스")&amp;"인게임누적곱배수",ChapterTable!$S:$T,2,0)^C772
    +VLOOKUP(SUBSTITUTE(SUBSTITUTE(E$1,"standard",""),"|Float","")&amp;IF(OR($L772=TRUE,$A772=0,MOD($A772,ChapterTable!$S$20)&lt;&gt;0),"","보스")&amp;"인게임누적합배수",ChapterTable!$S:$T,2,0)*C772)
  )
  )
  )
)</f>
        <v>141877.62048339844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(VLOOKUP(SUBSTITUTE(SUBSTITUTE(F$1,"standard",""),"|Float","")&amp;IF(OR($L772=TRUE,$A772=0,MOD($A772,ChapterTable!$S$20)&lt;&gt;0),"","보스")&amp;"인게임누적곱배수",ChapterTable!$S:$T,2,0)^D772
    +VLOOKUP(SUBSTITUTE(SUBSTITUTE(F$1,"standard",""),"|Float","")&amp;IF(OR($L772=TRUE,$A772=0,MOD($A772,ChapterTable!$S$20)&lt;&gt;0),"","보스")&amp;"인게임누적합배수",ChapterTable!$S:$T,2,0)*D772)
  )
  )
  )
)</f>
        <v>49263.06266784668</v>
      </c>
      <c r="G772" t="s">
        <v>737</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63"/>
        <v>21</v>
      </c>
      <c r="Q772">
        <f t="shared" si="64"/>
        <v>21</v>
      </c>
      <c r="R772" t="b">
        <f t="shared" ca="1" si="62"/>
        <v>0</v>
      </c>
      <c r="T772" t="b">
        <f t="shared" ca="1" si="65"/>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H772">
        <v>1.5</v>
      </c>
      <c r="AI772">
        <f t="shared" ref="AI772:AI835" si="66">IF(B772=0,0,1/(INT((B772-1)/10)+1))</f>
        <v>1</v>
      </c>
    </row>
    <row r="773" spans="1:35"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OFFSET(E773,-$B773+IF($L773,1,0),0)*IF($B773&gt;OFFSET($B773,1,0),ChapterTable!$S$17,1)*
    (VLOOKUP(SUBSTITUTE(SUBSTITUTE(E$1,"standard",""),"|Float","")&amp;IF(OR($L773=TRUE,$A773=0,MOD($A773,ChapterTable!$S$20)&lt;&gt;0),"","보스")&amp;"인게임누적곱배수",ChapterTable!$S:$T,2,0)^C773
    +VLOOKUP(SUBSTITUTE(SUBSTITUTE(E$1,"standard",""),"|Float","")&amp;IF(OR($L773=TRUE,$A773=0,MOD($A773,ChapterTable!$S$20)&lt;&gt;0),"","보스")&amp;"인게임누적합배수",ChapterTable!$S:$T,2,0)*C773)
  )
  )
  )
)</f>
        <v>141877.62048339844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(VLOOKUP(SUBSTITUTE(SUBSTITUTE(F$1,"standard",""),"|Float","")&amp;IF(OR($L773=TRUE,$A773=0,MOD($A773,ChapterTable!$S$20)&lt;&gt;0),"","보스")&amp;"인게임누적곱배수",ChapterTable!$S:$T,2,0)^D773
    +VLOOKUP(SUBSTITUTE(SUBSTITUTE(F$1,"standard",""),"|Float","")&amp;IF(OR($L773=TRUE,$A773=0,MOD($A773,ChapterTable!$S$20)&lt;&gt;0),"","보스")&amp;"인게임누적합배수",ChapterTable!$S:$T,2,0)*D773)
  )
  )
  )
)</f>
        <v>52957.792367935181</v>
      </c>
      <c r="G773" t="s">
        <v>737</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63"/>
        <v>2</v>
      </c>
      <c r="Q773">
        <f t="shared" si="64"/>
        <v>2</v>
      </c>
      <c r="R773" t="b">
        <f t="shared" ca="1" si="62"/>
        <v>0</v>
      </c>
      <c r="T773" t="b">
        <f t="shared" ca="1" si="65"/>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H773">
        <v>1.5</v>
      </c>
      <c r="AI773">
        <f t="shared" si="66"/>
        <v>0.5</v>
      </c>
    </row>
    <row r="774" spans="1:35"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OFFSET(E774,-$B774+IF($L774,1,0),0)*IF($B774&gt;OFFSET($B774,1,0),ChapterTable!$S$17,1)*
    (VLOOKUP(SUBSTITUTE(SUBSTITUTE(E$1,"standard",""),"|Float","")&amp;IF(OR($L774=TRUE,$A774=0,MOD($A774,ChapterTable!$S$20)&lt;&gt;0),"","보스")&amp;"인게임누적곱배수",ChapterTable!$S:$T,2,0)^C774
    +VLOOKUP(SUBSTITUTE(SUBSTITUTE(E$1,"standard",""),"|Float","")&amp;IF(OR($L774=TRUE,$A774=0,MOD($A774,ChapterTable!$S$20)&lt;&gt;0),"","보스")&amp;"인게임누적합배수",ChapterTable!$S:$T,2,0)*C774)
  )
  )
  )
)</f>
        <v>141877.62048339844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(VLOOKUP(SUBSTITUTE(SUBSTITUTE(F$1,"standard",""),"|Float","")&amp;IF(OR($L774=TRUE,$A774=0,MOD($A774,ChapterTable!$S$20)&lt;&gt;0),"","보스")&amp;"인게임누적곱배수",ChapterTable!$S:$T,2,0)^D774
    +VLOOKUP(SUBSTITUTE(SUBSTITUTE(F$1,"standard",""),"|Float","")&amp;IF(OR($L774=TRUE,$A774=0,MOD($A774,ChapterTable!$S$20)&lt;&gt;0),"","보스")&amp;"인게임누적합배수",ChapterTable!$S:$T,2,0)*D774)
  )
  )
  )
)</f>
        <v>52957.792367935181</v>
      </c>
      <c r="G774" t="s">
        <v>737</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63"/>
        <v>2</v>
      </c>
      <c r="Q774">
        <f t="shared" si="64"/>
        <v>2</v>
      </c>
      <c r="R774" t="b">
        <f t="shared" ca="1" si="62"/>
        <v>0</v>
      </c>
      <c r="T774" t="b">
        <f t="shared" ca="1" si="65"/>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H774">
        <v>1.5</v>
      </c>
      <c r="AI774">
        <f t="shared" si="66"/>
        <v>0.5</v>
      </c>
    </row>
    <row r="775" spans="1:35"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OFFSET(E775,-$B775+IF($L775,1,0),0)*IF($B775&gt;OFFSET($B775,1,0),ChapterTable!$S$17,1)*
    (VLOOKUP(SUBSTITUTE(SUBSTITUTE(E$1,"standard",""),"|Float","")&amp;IF(OR($L775=TRUE,$A775=0,MOD($A775,ChapterTable!$S$20)&lt;&gt;0),"","보스")&amp;"인게임누적곱배수",ChapterTable!$S:$T,2,0)^C775
    +VLOOKUP(SUBSTITUTE(SUBSTITUTE(E$1,"standard",""),"|Float","")&amp;IF(OR($L775=TRUE,$A775=0,MOD($A775,ChapterTable!$S$20)&lt;&gt;0),"","보스")&amp;"인게임누적합배수",ChapterTable!$S:$T,2,0)*C775)
  )
  )
  )
)</f>
        <v>141877.62048339844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(VLOOKUP(SUBSTITUTE(SUBSTITUTE(F$1,"standard",""),"|Float","")&amp;IF(OR($L775=TRUE,$A775=0,MOD($A775,ChapterTable!$S$20)&lt;&gt;0),"","보스")&amp;"인게임누적곱배수",ChapterTable!$S:$T,2,0)^D775
    +VLOOKUP(SUBSTITUTE(SUBSTITUTE(F$1,"standard",""),"|Float","")&amp;IF(OR($L775=TRUE,$A775=0,MOD($A775,ChapterTable!$S$20)&lt;&gt;0),"","보스")&amp;"인게임누적합배수",ChapterTable!$S:$T,2,0)*D775)
  )
  )
  )
)</f>
        <v>52957.792367935181</v>
      </c>
      <c r="G775" t="s">
        <v>737</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63"/>
        <v>2</v>
      </c>
      <c r="Q775">
        <f t="shared" si="64"/>
        <v>2</v>
      </c>
      <c r="R775" t="b">
        <f t="shared" ca="1" si="62"/>
        <v>0</v>
      </c>
      <c r="T775" t="b">
        <f t="shared" ca="1" si="65"/>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H775">
        <v>1.5</v>
      </c>
      <c r="AI775">
        <f t="shared" si="66"/>
        <v>0.5</v>
      </c>
    </row>
    <row r="776" spans="1:35"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OFFSET(E776,-$B776+IF($L776,1,0),0)*IF($B776&gt;OFFSET($B776,1,0),ChapterTable!$S$17,1)*
    (VLOOKUP(SUBSTITUTE(SUBSTITUTE(E$1,"standard",""),"|Float","")&amp;IF(OR($L776=TRUE,$A776=0,MOD($A776,ChapterTable!$S$20)&lt;&gt;0),"","보스")&amp;"인게임누적곱배수",ChapterTable!$S:$T,2,0)^C776
    +VLOOKUP(SUBSTITUTE(SUBSTITUTE(E$1,"standard",""),"|Float","")&amp;IF(OR($L776=TRUE,$A776=0,MOD($A776,ChapterTable!$S$20)&lt;&gt;0),"","보스")&amp;"인게임누적합배수",ChapterTable!$S:$T,2,0)*C776)
  )
  )
  )
)</f>
        <v>141877.62048339844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(VLOOKUP(SUBSTITUTE(SUBSTITUTE(F$1,"standard",""),"|Float","")&amp;IF(OR($L776=TRUE,$A776=0,MOD($A776,ChapterTable!$S$20)&lt;&gt;0),"","보스")&amp;"인게임누적곱배수",ChapterTable!$S:$T,2,0)^D776
    +VLOOKUP(SUBSTITUTE(SUBSTITUTE(F$1,"standard",""),"|Float","")&amp;IF(OR($L776=TRUE,$A776=0,MOD($A776,ChapterTable!$S$20)&lt;&gt;0),"","보스")&amp;"인게임누적합배수",ChapterTable!$S:$T,2,0)*D776)
  )
  )
  )
)</f>
        <v>52957.792367935181</v>
      </c>
      <c r="G776" t="s">
        <v>737</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63"/>
        <v>2</v>
      </c>
      <c r="Q776">
        <f t="shared" si="64"/>
        <v>2</v>
      </c>
      <c r="R776" t="b">
        <f t="shared" ca="1" si="62"/>
        <v>0</v>
      </c>
      <c r="T776" t="b">
        <f t="shared" ca="1" si="65"/>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H776">
        <v>1.5</v>
      </c>
      <c r="AI776">
        <f t="shared" si="66"/>
        <v>0.5</v>
      </c>
    </row>
    <row r="777" spans="1:35"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OFFSET(E777,-$B777+IF($L777,1,0),0)*IF($B777&gt;OFFSET($B777,1,0),ChapterTable!$S$17,1)*
    (VLOOKUP(SUBSTITUTE(SUBSTITUTE(E$1,"standard",""),"|Float","")&amp;IF(OR($L777=TRUE,$A777=0,MOD($A777,ChapterTable!$S$20)&lt;&gt;0),"","보스")&amp;"인게임누적곱배수",ChapterTable!$S:$T,2,0)^C777
    +VLOOKUP(SUBSTITUTE(SUBSTITUTE(E$1,"standard",""),"|Float","")&amp;IF(OR($L777=TRUE,$A777=0,MOD($A777,ChapterTable!$S$20)&lt;&gt;0),"","보스")&amp;"인게임누적합배수",ChapterTable!$S:$T,2,0)*C777)
  )
  )
  )
)</f>
        <v>141877.62048339844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(VLOOKUP(SUBSTITUTE(SUBSTITUTE(F$1,"standard",""),"|Float","")&amp;IF(OR($L777=TRUE,$A777=0,MOD($A777,ChapterTable!$S$20)&lt;&gt;0),"","보스")&amp;"인게임누적곱배수",ChapterTable!$S:$T,2,0)^D777
    +VLOOKUP(SUBSTITUTE(SUBSTITUTE(F$1,"standard",""),"|Float","")&amp;IF(OR($L777=TRUE,$A777=0,MOD($A777,ChapterTable!$S$20)&lt;&gt;0),"","보스")&amp;"인게임누적합배수",ChapterTable!$S:$T,2,0)*D777)
  )
  )
  )
)</f>
        <v>52957.792367935181</v>
      </c>
      <c r="G777" t="s">
        <v>737</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63"/>
        <v>11</v>
      </c>
      <c r="Q777">
        <f t="shared" si="64"/>
        <v>11</v>
      </c>
      <c r="R777" t="b">
        <f t="shared" ca="1" si="62"/>
        <v>0</v>
      </c>
      <c r="T777" t="b">
        <f t="shared" ca="1" si="65"/>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H777">
        <v>1.5</v>
      </c>
      <c r="AI777">
        <f t="shared" si="66"/>
        <v>0.5</v>
      </c>
    </row>
    <row r="778" spans="1:35"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OFFSET(E778,-$B778+IF($L778,1,0),0)*IF($B778&gt;OFFSET($B778,1,0),ChapterTable!$S$17,1)*
    (VLOOKUP(SUBSTITUTE(SUBSTITUTE(E$1,"standard",""),"|Float","")&amp;IF(OR($L778=TRUE,$A778=0,MOD($A778,ChapterTable!$S$20)&lt;&gt;0),"","보스")&amp;"인게임누적곱배수",ChapterTable!$S:$T,2,0)^C778
    +VLOOKUP(SUBSTITUTE(SUBSTITUTE(E$1,"standard",""),"|Float","")&amp;IF(OR($L778=TRUE,$A778=0,MOD($A778,ChapterTable!$S$20)&lt;&gt;0),"","보스")&amp;"인게임누적합배수",ChapterTable!$S:$T,2,0)*C778)
  )
  )
  )
)</f>
        <v>165523.89056396484</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(VLOOKUP(SUBSTITUTE(SUBSTITUTE(F$1,"standard",""),"|Float","")&amp;IF(OR($L778=TRUE,$A778=0,MOD($A778,ChapterTable!$S$20)&lt;&gt;0),"","보스")&amp;"인게임누적곱배수",ChapterTable!$S:$T,2,0)^D778
    +VLOOKUP(SUBSTITUTE(SUBSTITUTE(F$1,"standard",""),"|Float","")&amp;IF(OR($L778=TRUE,$A778=0,MOD($A778,ChapterTable!$S$20)&lt;&gt;0),"","보스")&amp;"인게임누적합배수",ChapterTable!$S:$T,2,0)*D778)
  )
  )
  )
)</f>
        <v>52957.792367935181</v>
      </c>
      <c r="G778" t="s">
        <v>737</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63"/>
        <v>2</v>
      </c>
      <c r="Q778">
        <f t="shared" si="64"/>
        <v>2</v>
      </c>
      <c r="R778" t="b">
        <f t="shared" ca="1" si="62"/>
        <v>0</v>
      </c>
      <c r="T778" t="b">
        <f t="shared" ca="1" si="65"/>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H778">
        <v>1.5</v>
      </c>
      <c r="AI778">
        <f t="shared" si="66"/>
        <v>0.5</v>
      </c>
    </row>
    <row r="779" spans="1:35"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OFFSET(E779,-$B779+IF($L779,1,0),0)*IF($B779&gt;OFFSET($B779,1,0),ChapterTable!$S$17,1)*
    (VLOOKUP(SUBSTITUTE(SUBSTITUTE(E$1,"standard",""),"|Float","")&amp;IF(OR($L779=TRUE,$A779=0,MOD($A779,ChapterTable!$S$20)&lt;&gt;0),"","보스")&amp;"인게임누적곱배수",ChapterTable!$S:$T,2,0)^C779
    +VLOOKUP(SUBSTITUTE(SUBSTITUTE(E$1,"standard",""),"|Float","")&amp;IF(OR($L779=TRUE,$A779=0,MOD($A779,ChapterTable!$S$20)&lt;&gt;0),"","보스")&amp;"인게임누적합배수",ChapterTable!$S:$T,2,0)*C779)
  )
  )
  )
)</f>
        <v>165523.89056396484</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(VLOOKUP(SUBSTITUTE(SUBSTITUTE(F$1,"standard",""),"|Float","")&amp;IF(OR($L779=TRUE,$A779=0,MOD($A779,ChapterTable!$S$20)&lt;&gt;0),"","보스")&amp;"인게임누적곱배수",ChapterTable!$S:$T,2,0)^D779
    +VLOOKUP(SUBSTITUTE(SUBSTITUTE(F$1,"standard",""),"|Float","")&amp;IF(OR($L779=TRUE,$A779=0,MOD($A779,ChapterTable!$S$20)&lt;&gt;0),"","보스")&amp;"인게임누적합배수",ChapterTable!$S:$T,2,0)*D779)
  )
  )
  )
)</f>
        <v>52957.792367935181</v>
      </c>
      <c r="G779" t="s">
        <v>737</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63"/>
        <v>2</v>
      </c>
      <c r="Q779">
        <f t="shared" si="64"/>
        <v>2</v>
      </c>
      <c r="R779" t="b">
        <f t="shared" ca="1" si="62"/>
        <v>0</v>
      </c>
      <c r="T779" t="b">
        <f t="shared" ca="1" si="65"/>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H779">
        <v>1.5</v>
      </c>
      <c r="AI779">
        <f t="shared" si="66"/>
        <v>0.5</v>
      </c>
    </row>
    <row r="780" spans="1:35"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OFFSET(E780,-$B780+IF($L780,1,0),0)*IF($B780&gt;OFFSET($B780,1,0),ChapterTable!$S$17,1)*
    (VLOOKUP(SUBSTITUTE(SUBSTITUTE(E$1,"standard",""),"|Float","")&amp;IF(OR($L780=TRUE,$A780=0,MOD($A780,ChapterTable!$S$20)&lt;&gt;0),"","보스")&amp;"인게임누적곱배수",ChapterTable!$S:$T,2,0)^C780
    +VLOOKUP(SUBSTITUTE(SUBSTITUTE(E$1,"standard",""),"|Float","")&amp;IF(OR($L780=TRUE,$A780=0,MOD($A780,ChapterTable!$S$20)&lt;&gt;0),"","보스")&amp;"인게임누적합배수",ChapterTable!$S:$T,2,0)*C780)
  )
  )
  )
)</f>
        <v>165523.89056396484</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(VLOOKUP(SUBSTITUTE(SUBSTITUTE(F$1,"standard",""),"|Float","")&amp;IF(OR($L780=TRUE,$A780=0,MOD($A780,ChapterTable!$S$20)&lt;&gt;0),"","보스")&amp;"인게임누적곱배수",ChapterTable!$S:$T,2,0)^D780
    +VLOOKUP(SUBSTITUTE(SUBSTITUTE(F$1,"standard",""),"|Float","")&amp;IF(OR($L780=TRUE,$A780=0,MOD($A780,ChapterTable!$S$20)&lt;&gt;0),"","보스")&amp;"인게임누적합배수",ChapterTable!$S:$T,2,0)*D780)
  )
  )
  )
)</f>
        <v>52957.792367935181</v>
      </c>
      <c r="G780" t="s">
        <v>737</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63"/>
        <v>2</v>
      </c>
      <c r="Q780">
        <f t="shared" si="64"/>
        <v>2</v>
      </c>
      <c r="R780" t="b">
        <f t="shared" ca="1" si="62"/>
        <v>0</v>
      </c>
      <c r="T780" t="b">
        <f t="shared" ca="1" si="65"/>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H780">
        <v>1.5</v>
      </c>
      <c r="AI780">
        <f t="shared" si="66"/>
        <v>0.5</v>
      </c>
    </row>
    <row r="781" spans="1:35"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OFFSET(E781,-$B781+IF($L781,1,0),0)*IF($B781&gt;OFFSET($B781,1,0),ChapterTable!$S$17,1)*
    (VLOOKUP(SUBSTITUTE(SUBSTITUTE(E$1,"standard",""),"|Float","")&amp;IF(OR($L781=TRUE,$A781=0,MOD($A781,ChapterTable!$S$20)&lt;&gt;0),"","보스")&amp;"인게임누적곱배수",ChapterTable!$S:$T,2,0)^C781
    +VLOOKUP(SUBSTITUTE(SUBSTITUTE(E$1,"standard",""),"|Float","")&amp;IF(OR($L781=TRUE,$A781=0,MOD($A781,ChapterTable!$S$20)&lt;&gt;0),"","보스")&amp;"인게임누적합배수",ChapterTable!$S:$T,2,0)*C781)
  )
  )
  )
)</f>
        <v>165523.89056396484</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(VLOOKUP(SUBSTITUTE(SUBSTITUTE(F$1,"standard",""),"|Float","")&amp;IF(OR($L781=TRUE,$A781=0,MOD($A781,ChapterTable!$S$20)&lt;&gt;0),"","보스")&amp;"인게임누적곱배수",ChapterTable!$S:$T,2,0)^D781
    +VLOOKUP(SUBSTITUTE(SUBSTITUTE(F$1,"standard",""),"|Float","")&amp;IF(OR($L781=TRUE,$A781=0,MOD($A781,ChapterTable!$S$20)&lt;&gt;0),"","보스")&amp;"인게임누적합배수",ChapterTable!$S:$T,2,0)*D781)
  )
  )
  )
)</f>
        <v>52957.792367935181</v>
      </c>
      <c r="G781" t="s">
        <v>737</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63"/>
        <v>92</v>
      </c>
      <c r="Q781">
        <f t="shared" si="64"/>
        <v>92</v>
      </c>
      <c r="R781" t="b">
        <f t="shared" ca="1" si="62"/>
        <v>1</v>
      </c>
      <c r="T781" t="b">
        <f t="shared" ca="1" si="65"/>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H781">
        <v>1.5</v>
      </c>
      <c r="AI781">
        <f t="shared" si="66"/>
        <v>0.5</v>
      </c>
    </row>
    <row r="782" spans="1:35"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OFFSET(E782,-$B782+IF($L782,1,0),0)*IF($B782&gt;OFFSET($B782,1,0),ChapterTable!$S$17,1)*
    (VLOOKUP(SUBSTITUTE(SUBSTITUTE(E$1,"standard",""),"|Float","")&amp;IF(OR($L782=TRUE,$A782=0,MOD($A782,ChapterTable!$S$20)&lt;&gt;0),"","보스")&amp;"인게임누적곱배수",ChapterTable!$S:$T,2,0)^C782
    +VLOOKUP(SUBSTITUTE(SUBSTITUTE(E$1,"standard",""),"|Float","")&amp;IF(OR($L782=TRUE,$A782=0,MOD($A782,ChapterTable!$S$20)&lt;&gt;0),"","보스")&amp;"인게임누적합배수",ChapterTable!$S:$T,2,0)*C782)
  )
  )
  )
)</f>
        <v>165523.89056396484</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(VLOOKUP(SUBSTITUTE(SUBSTITUTE(F$1,"standard",""),"|Float","")&amp;IF(OR($L782=TRUE,$A782=0,MOD($A782,ChapterTable!$S$20)&lt;&gt;0),"","보스")&amp;"인게임누적곱배수",ChapterTable!$S:$T,2,0)^D782
    +VLOOKUP(SUBSTITUTE(SUBSTITUTE(F$1,"standard",""),"|Float","")&amp;IF(OR($L782=TRUE,$A782=0,MOD($A782,ChapterTable!$S$20)&lt;&gt;0),"","보스")&amp;"인게임누적합배수",ChapterTable!$S:$T,2,0)*D782)
  )
  )
  )
)</f>
        <v>52957.792367935181</v>
      </c>
      <c r="G782" t="s">
        <v>737</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63"/>
        <v>21</v>
      </c>
      <c r="Q782">
        <f t="shared" si="64"/>
        <v>21</v>
      </c>
      <c r="R782" t="b">
        <f t="shared" ca="1" si="62"/>
        <v>0</v>
      </c>
      <c r="T782" t="b">
        <f t="shared" ca="1" si="65"/>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H782">
        <v>1.5</v>
      </c>
      <c r="AI782">
        <f t="shared" si="66"/>
        <v>0.5</v>
      </c>
    </row>
    <row r="783" spans="1:35"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OFFSET(E783,-$B783+IF($L783,1,0),0)*IF($B783&gt;OFFSET($B783,1,0),ChapterTable!$S$17,1)*
    (VLOOKUP(SUBSTITUTE(SUBSTITUTE(E$1,"standard",""),"|Float","")&amp;IF(OR($L783=TRUE,$A783=0,MOD($A783,ChapterTable!$S$20)&lt;&gt;0),"","보스")&amp;"인게임누적곱배수",ChapterTable!$S:$T,2,0)^C783
    +VLOOKUP(SUBSTITUTE(SUBSTITUTE(E$1,"standard",""),"|Float","")&amp;IF(OR($L783=TRUE,$A783=0,MOD($A783,ChapterTable!$S$20)&lt;&gt;0),"","보스")&amp;"인게임누적합배수",ChapterTable!$S:$T,2,0)*C783)
  )
  )
  )
)</f>
        <v>165523.89056396484</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(VLOOKUP(SUBSTITUTE(SUBSTITUTE(F$1,"standard",""),"|Float","")&amp;IF(OR($L783=TRUE,$A783=0,MOD($A783,ChapterTable!$S$20)&lt;&gt;0),"","보스")&amp;"인게임누적곱배수",ChapterTable!$S:$T,2,0)^D783
    +VLOOKUP(SUBSTITUTE(SUBSTITUTE(F$1,"standard",""),"|Float","")&amp;IF(OR($L783=TRUE,$A783=0,MOD($A783,ChapterTable!$S$20)&lt;&gt;0),"","보스")&amp;"인게임누적합배수",ChapterTable!$S:$T,2,0)*D783)
  )
  )
  )
)</f>
        <v>56652.522068023674</v>
      </c>
      <c r="G783" t="s">
        <v>737</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63"/>
        <v>3</v>
      </c>
      <c r="Q783">
        <f t="shared" si="64"/>
        <v>3</v>
      </c>
      <c r="R783" t="b">
        <f t="shared" ca="1" si="62"/>
        <v>0</v>
      </c>
      <c r="T783" t="b">
        <f t="shared" ca="1" si="65"/>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H783">
        <v>1.5</v>
      </c>
      <c r="AI783">
        <f t="shared" si="66"/>
        <v>0.33333333333333331</v>
      </c>
    </row>
    <row r="784" spans="1:35"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OFFSET(E784,-$B784+IF($L784,1,0),0)*IF($B784&gt;OFFSET($B784,1,0),ChapterTable!$S$17,1)*
    (VLOOKUP(SUBSTITUTE(SUBSTITUTE(E$1,"standard",""),"|Float","")&amp;IF(OR($L784=TRUE,$A784=0,MOD($A784,ChapterTable!$S$20)&lt;&gt;0),"","보스")&amp;"인게임누적곱배수",ChapterTable!$S:$T,2,0)^C784
    +VLOOKUP(SUBSTITUTE(SUBSTITUTE(E$1,"standard",""),"|Float","")&amp;IF(OR($L784=TRUE,$A784=0,MOD($A784,ChapterTable!$S$20)&lt;&gt;0),"","보스")&amp;"인게임누적합배수",ChapterTable!$S:$T,2,0)*C784)
  )
  )
  )
)</f>
        <v>165523.89056396484</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(VLOOKUP(SUBSTITUTE(SUBSTITUTE(F$1,"standard",""),"|Float","")&amp;IF(OR($L784=TRUE,$A784=0,MOD($A784,ChapterTable!$S$20)&lt;&gt;0),"","보스")&amp;"인게임누적곱배수",ChapterTable!$S:$T,2,0)^D784
    +VLOOKUP(SUBSTITUTE(SUBSTITUTE(F$1,"standard",""),"|Float","")&amp;IF(OR($L784=TRUE,$A784=0,MOD($A784,ChapterTable!$S$20)&lt;&gt;0),"","보스")&amp;"인게임누적합배수",ChapterTable!$S:$T,2,0)*D784)
  )
  )
  )
)</f>
        <v>56652.522068023674</v>
      </c>
      <c r="G784" t="s">
        <v>737</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63"/>
        <v>3</v>
      </c>
      <c r="Q784">
        <f t="shared" si="64"/>
        <v>3</v>
      </c>
      <c r="R784" t="b">
        <f t="shared" ca="1" si="62"/>
        <v>0</v>
      </c>
      <c r="T784" t="b">
        <f t="shared" ca="1" si="65"/>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H784">
        <v>1.5</v>
      </c>
      <c r="AI784">
        <f t="shared" si="66"/>
        <v>0.33333333333333331</v>
      </c>
    </row>
    <row r="785" spans="1:35"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OFFSET(E785,-$B785+IF($L785,1,0),0)*IF($B785&gt;OFFSET($B785,1,0),ChapterTable!$S$17,1)*
    (VLOOKUP(SUBSTITUTE(SUBSTITUTE(E$1,"standard",""),"|Float","")&amp;IF(OR($L785=TRUE,$A785=0,MOD($A785,ChapterTable!$S$20)&lt;&gt;0),"","보스")&amp;"인게임누적곱배수",ChapterTable!$S:$T,2,0)^C785
    +VLOOKUP(SUBSTITUTE(SUBSTITUTE(E$1,"standard",""),"|Float","")&amp;IF(OR($L785=TRUE,$A785=0,MOD($A785,ChapterTable!$S$20)&lt;&gt;0),"","보스")&amp;"인게임누적합배수",ChapterTable!$S:$T,2,0)*C785)
  )
  )
  )
)</f>
        <v>165523.89056396484</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(VLOOKUP(SUBSTITUTE(SUBSTITUTE(F$1,"standard",""),"|Float","")&amp;IF(OR($L785=TRUE,$A785=0,MOD($A785,ChapterTable!$S$20)&lt;&gt;0),"","보스")&amp;"인게임누적곱배수",ChapterTable!$S:$T,2,0)^D785
    +VLOOKUP(SUBSTITUTE(SUBSTITUTE(F$1,"standard",""),"|Float","")&amp;IF(OR($L785=TRUE,$A785=0,MOD($A785,ChapterTable!$S$20)&lt;&gt;0),"","보스")&amp;"인게임누적합배수",ChapterTable!$S:$T,2,0)*D785)
  )
  )
  )
)</f>
        <v>56652.522068023674</v>
      </c>
      <c r="G785" t="s">
        <v>737</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63"/>
        <v>3</v>
      </c>
      <c r="Q785">
        <f t="shared" si="64"/>
        <v>3</v>
      </c>
      <c r="R785" t="b">
        <f t="shared" ca="1" si="62"/>
        <v>0</v>
      </c>
      <c r="T785" t="b">
        <f t="shared" ca="1" si="65"/>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H785">
        <v>1.5</v>
      </c>
      <c r="AI785">
        <f t="shared" si="66"/>
        <v>0.33333333333333331</v>
      </c>
    </row>
    <row r="786" spans="1:35"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OFFSET(E786,-$B786+IF($L786,1,0),0)*IF($B786&gt;OFFSET($B786,1,0),ChapterTable!$S$17,1)*
    (VLOOKUP(SUBSTITUTE(SUBSTITUTE(E$1,"standard",""),"|Float","")&amp;IF(OR($L786=TRUE,$A786=0,MOD($A786,ChapterTable!$S$20)&lt;&gt;0),"","보스")&amp;"인게임누적곱배수",ChapterTable!$S:$T,2,0)^C786
    +VLOOKUP(SUBSTITUTE(SUBSTITUTE(E$1,"standard",""),"|Float","")&amp;IF(OR($L786=TRUE,$A786=0,MOD($A786,ChapterTable!$S$20)&lt;&gt;0),"","보스")&amp;"인게임누적합배수",ChapterTable!$S:$T,2,0)*C786)
  )
  )
  )
)</f>
        <v>165523.89056396484</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(VLOOKUP(SUBSTITUTE(SUBSTITUTE(F$1,"standard",""),"|Float","")&amp;IF(OR($L786=TRUE,$A786=0,MOD($A786,ChapterTable!$S$20)&lt;&gt;0),"","보스")&amp;"인게임누적곱배수",ChapterTable!$S:$T,2,0)^D786
    +VLOOKUP(SUBSTITUTE(SUBSTITUTE(F$1,"standard",""),"|Float","")&amp;IF(OR($L786=TRUE,$A786=0,MOD($A786,ChapterTable!$S$20)&lt;&gt;0),"","보스")&amp;"인게임누적합배수",ChapterTable!$S:$T,2,0)*D786)
  )
  )
  )
)</f>
        <v>56652.522068023674</v>
      </c>
      <c r="G786" t="s">
        <v>737</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63"/>
        <v>3</v>
      </c>
      <c r="Q786">
        <f t="shared" si="64"/>
        <v>3</v>
      </c>
      <c r="R786" t="b">
        <f t="shared" ca="1" si="62"/>
        <v>0</v>
      </c>
      <c r="T786" t="b">
        <f t="shared" ca="1" si="65"/>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H786">
        <v>1.5</v>
      </c>
      <c r="AI786">
        <f t="shared" si="66"/>
        <v>0.33333333333333331</v>
      </c>
    </row>
    <row r="787" spans="1:35"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OFFSET(E787,-$B787+IF($L787,1,0),0)*IF($B787&gt;OFFSET($B787,1,0),ChapterTable!$S$17,1)*
    (VLOOKUP(SUBSTITUTE(SUBSTITUTE(E$1,"standard",""),"|Float","")&amp;IF(OR($L787=TRUE,$A787=0,MOD($A787,ChapterTable!$S$20)&lt;&gt;0),"","보스")&amp;"인게임누적곱배수",ChapterTable!$S:$T,2,0)^C787
    +VLOOKUP(SUBSTITUTE(SUBSTITUTE(E$1,"standard",""),"|Float","")&amp;IF(OR($L787=TRUE,$A787=0,MOD($A787,ChapterTable!$S$20)&lt;&gt;0),"","보스")&amp;"인게임누적합배수",ChapterTable!$S:$T,2,0)*C787)
  )
  )
  )
)</f>
        <v>165523.89056396484</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(VLOOKUP(SUBSTITUTE(SUBSTITUTE(F$1,"standard",""),"|Float","")&amp;IF(OR($L787=TRUE,$A787=0,MOD($A787,ChapterTable!$S$20)&lt;&gt;0),"","보스")&amp;"인게임누적곱배수",ChapterTable!$S:$T,2,0)^D787
    +VLOOKUP(SUBSTITUTE(SUBSTITUTE(F$1,"standard",""),"|Float","")&amp;IF(OR($L787=TRUE,$A787=0,MOD($A787,ChapterTable!$S$20)&lt;&gt;0),"","보스")&amp;"인게임누적합배수",ChapterTable!$S:$T,2,0)*D787)
  )
  )
  )
)</f>
        <v>56652.522068023674</v>
      </c>
      <c r="G787" t="s">
        <v>737</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63"/>
        <v>11</v>
      </c>
      <c r="Q787">
        <f t="shared" si="64"/>
        <v>11</v>
      </c>
      <c r="R787" t="b">
        <f t="shared" ca="1" si="62"/>
        <v>0</v>
      </c>
      <c r="T787" t="b">
        <f t="shared" ca="1" si="65"/>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H787">
        <v>1.5</v>
      </c>
      <c r="AI787">
        <f t="shared" si="66"/>
        <v>0.33333333333333331</v>
      </c>
    </row>
    <row r="788" spans="1:35"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OFFSET(E788,-$B788+IF($L788,1,0),0)*IF($B788&gt;OFFSET($B788,1,0),ChapterTable!$S$17,1)*
    (VLOOKUP(SUBSTITUTE(SUBSTITUTE(E$1,"standard",""),"|Float","")&amp;IF(OR($L788=TRUE,$A788=0,MOD($A788,ChapterTable!$S$20)&lt;&gt;0),"","보스")&amp;"인게임누적곱배수",ChapterTable!$S:$T,2,0)^C788
    +VLOOKUP(SUBSTITUTE(SUBSTITUTE(E$1,"standard",""),"|Float","")&amp;IF(OR($L788=TRUE,$A788=0,MOD($A788,ChapterTable!$S$20)&lt;&gt;0),"","보스")&amp;"인게임누적합배수",ChapterTable!$S:$T,2,0)*C788)
  )
  )
  )
)</f>
        <v>189170.16064453125</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(VLOOKUP(SUBSTITUTE(SUBSTITUTE(F$1,"standard",""),"|Float","")&amp;IF(OR($L788=TRUE,$A788=0,MOD($A788,ChapterTable!$S$20)&lt;&gt;0),"","보스")&amp;"인게임누적곱배수",ChapterTable!$S:$T,2,0)^D788
    +VLOOKUP(SUBSTITUTE(SUBSTITUTE(F$1,"standard",""),"|Float","")&amp;IF(OR($L788=TRUE,$A788=0,MOD($A788,ChapterTable!$S$20)&lt;&gt;0),"","보스")&amp;"인게임누적합배수",ChapterTable!$S:$T,2,0)*D788)
  )
  )
  )
)</f>
        <v>56652.522068023674</v>
      </c>
      <c r="G788" t="s">
        <v>737</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63"/>
        <v>3</v>
      </c>
      <c r="Q788">
        <f t="shared" si="64"/>
        <v>3</v>
      </c>
      <c r="R788" t="b">
        <f t="shared" ca="1" si="62"/>
        <v>0</v>
      </c>
      <c r="T788" t="b">
        <f t="shared" ca="1" si="65"/>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H788">
        <v>1.5</v>
      </c>
      <c r="AI788">
        <f t="shared" si="66"/>
        <v>0.33333333333333331</v>
      </c>
    </row>
    <row r="789" spans="1:35"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OFFSET(E789,-$B789+IF($L789,1,0),0)*IF($B789&gt;OFFSET($B789,1,0),ChapterTable!$S$17,1)*
    (VLOOKUP(SUBSTITUTE(SUBSTITUTE(E$1,"standard",""),"|Float","")&amp;IF(OR($L789=TRUE,$A789=0,MOD($A789,ChapterTable!$S$20)&lt;&gt;0),"","보스")&amp;"인게임누적곱배수",ChapterTable!$S:$T,2,0)^C789
    +VLOOKUP(SUBSTITUTE(SUBSTITUTE(E$1,"standard",""),"|Float","")&amp;IF(OR($L789=TRUE,$A789=0,MOD($A789,ChapterTable!$S$20)&lt;&gt;0),"","보스")&amp;"인게임누적합배수",ChapterTable!$S:$T,2,0)*C789)
  )
  )
  )
)</f>
        <v>189170.16064453125</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(VLOOKUP(SUBSTITUTE(SUBSTITUTE(F$1,"standard",""),"|Float","")&amp;IF(OR($L789=TRUE,$A789=0,MOD($A789,ChapterTable!$S$20)&lt;&gt;0),"","보스")&amp;"인게임누적곱배수",ChapterTable!$S:$T,2,0)^D789
    +VLOOKUP(SUBSTITUTE(SUBSTITUTE(F$1,"standard",""),"|Float","")&amp;IF(OR($L789=TRUE,$A789=0,MOD($A789,ChapterTable!$S$20)&lt;&gt;0),"","보스")&amp;"인게임누적합배수",ChapterTable!$S:$T,2,0)*D789)
  )
  )
  )
)</f>
        <v>56652.522068023674</v>
      </c>
      <c r="G789" t="s">
        <v>737</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63"/>
        <v>3</v>
      </c>
      <c r="Q789">
        <f t="shared" si="64"/>
        <v>3</v>
      </c>
      <c r="R789" t="b">
        <f t="shared" ca="1" si="62"/>
        <v>0</v>
      </c>
      <c r="T789" t="b">
        <f t="shared" ca="1" si="65"/>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H789">
        <v>1.5</v>
      </c>
      <c r="AI789">
        <f t="shared" si="66"/>
        <v>0.33333333333333331</v>
      </c>
    </row>
    <row r="790" spans="1:35"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OFFSET(E790,-$B790+IF($L790,1,0),0)*IF($B790&gt;OFFSET($B790,1,0),ChapterTable!$S$17,1)*
    (VLOOKUP(SUBSTITUTE(SUBSTITUTE(E$1,"standard",""),"|Float","")&amp;IF(OR($L790=TRUE,$A790=0,MOD($A790,ChapterTable!$S$20)&lt;&gt;0),"","보스")&amp;"인게임누적곱배수",ChapterTable!$S:$T,2,0)^C790
    +VLOOKUP(SUBSTITUTE(SUBSTITUTE(E$1,"standard",""),"|Float","")&amp;IF(OR($L790=TRUE,$A790=0,MOD($A790,ChapterTable!$S$20)&lt;&gt;0),"","보스")&amp;"인게임누적합배수",ChapterTable!$S:$T,2,0)*C790)
  )
  )
  )
)</f>
        <v>189170.16064453125</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(VLOOKUP(SUBSTITUTE(SUBSTITUTE(F$1,"standard",""),"|Float","")&amp;IF(OR($L790=TRUE,$A790=0,MOD($A790,ChapterTable!$S$20)&lt;&gt;0),"","보스")&amp;"인게임누적곱배수",ChapterTable!$S:$T,2,0)^D790
    +VLOOKUP(SUBSTITUTE(SUBSTITUTE(F$1,"standard",""),"|Float","")&amp;IF(OR($L790=TRUE,$A790=0,MOD($A790,ChapterTable!$S$20)&lt;&gt;0),"","보스")&amp;"인게임누적합배수",ChapterTable!$S:$T,2,0)*D790)
  )
  )
  )
)</f>
        <v>56652.522068023674</v>
      </c>
      <c r="G790" t="s">
        <v>737</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63"/>
        <v>3</v>
      </c>
      <c r="Q790">
        <f t="shared" si="64"/>
        <v>3</v>
      </c>
      <c r="R790" t="b">
        <f t="shared" ca="1" si="62"/>
        <v>0</v>
      </c>
      <c r="T790" t="b">
        <f t="shared" ca="1" si="65"/>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H790">
        <v>1.5</v>
      </c>
      <c r="AI790">
        <f t="shared" si="66"/>
        <v>0.33333333333333331</v>
      </c>
    </row>
    <row r="791" spans="1:35"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OFFSET(E791,-$B791+IF($L791,1,0),0)*IF($B791&gt;OFFSET($B791,1,0),ChapterTable!$S$17,1)*
    (VLOOKUP(SUBSTITUTE(SUBSTITUTE(E$1,"standard",""),"|Float","")&amp;IF(OR($L791=TRUE,$A791=0,MOD($A791,ChapterTable!$S$20)&lt;&gt;0),"","보스")&amp;"인게임누적곱배수",ChapterTable!$S:$T,2,0)^C791
    +VLOOKUP(SUBSTITUTE(SUBSTITUTE(E$1,"standard",""),"|Float","")&amp;IF(OR($L791=TRUE,$A791=0,MOD($A791,ChapterTable!$S$20)&lt;&gt;0),"","보스")&amp;"인게임누적합배수",ChapterTable!$S:$T,2,0)*C791)
  )
  )
  )
)</f>
        <v>189170.16064453125</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(VLOOKUP(SUBSTITUTE(SUBSTITUTE(F$1,"standard",""),"|Float","")&amp;IF(OR($L791=TRUE,$A791=0,MOD($A791,ChapterTable!$S$20)&lt;&gt;0),"","보스")&amp;"인게임누적곱배수",ChapterTable!$S:$T,2,0)^D791
    +VLOOKUP(SUBSTITUTE(SUBSTITUTE(F$1,"standard",""),"|Float","")&amp;IF(OR($L791=TRUE,$A791=0,MOD($A791,ChapterTable!$S$20)&lt;&gt;0),"","보스")&amp;"인게임누적합배수",ChapterTable!$S:$T,2,0)*D791)
  )
  )
  )
)</f>
        <v>56652.522068023674</v>
      </c>
      <c r="G791" t="s">
        <v>737</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63"/>
        <v>93</v>
      </c>
      <c r="Q791">
        <f t="shared" si="64"/>
        <v>93</v>
      </c>
      <c r="R791" t="b">
        <f t="shared" ca="1" si="62"/>
        <v>1</v>
      </c>
      <c r="T791" t="b">
        <f t="shared" ca="1" si="65"/>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H791">
        <v>1.5</v>
      </c>
      <c r="AI791">
        <f t="shared" si="66"/>
        <v>0.33333333333333331</v>
      </c>
    </row>
    <row r="792" spans="1:35"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OFFSET(E792,-$B792+IF($L792,1,0),0)*IF($B792&gt;OFFSET($B792,1,0),ChapterTable!$S$17,1)*
    (VLOOKUP(SUBSTITUTE(SUBSTITUTE(E$1,"standard",""),"|Float","")&amp;IF(OR($L792=TRUE,$A792=0,MOD($A792,ChapterTable!$S$20)&lt;&gt;0),"","보스")&amp;"인게임누적곱배수",ChapterTable!$S:$T,2,0)^C792
    +VLOOKUP(SUBSTITUTE(SUBSTITUTE(E$1,"standard",""),"|Float","")&amp;IF(OR($L792=TRUE,$A792=0,MOD($A792,ChapterTable!$S$20)&lt;&gt;0),"","보스")&amp;"인게임누적합배수",ChapterTable!$S:$T,2,0)*C792)
  )
  )
  )
)</f>
        <v>189170.16064453125</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(VLOOKUP(SUBSTITUTE(SUBSTITUTE(F$1,"standard",""),"|Float","")&amp;IF(OR($L792=TRUE,$A792=0,MOD($A792,ChapterTable!$S$20)&lt;&gt;0),"","보스")&amp;"인게임누적곱배수",ChapterTable!$S:$T,2,0)^D792
    +VLOOKUP(SUBSTITUTE(SUBSTITUTE(F$1,"standard",""),"|Float","")&amp;IF(OR($L792=TRUE,$A792=0,MOD($A792,ChapterTable!$S$20)&lt;&gt;0),"","보스")&amp;"인게임누적합배수",ChapterTable!$S:$T,2,0)*D792)
  )
  )
  )
)</f>
        <v>56652.522068023674</v>
      </c>
      <c r="G792" t="s">
        <v>737</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63"/>
        <v>21</v>
      </c>
      <c r="Q792">
        <f t="shared" si="64"/>
        <v>21</v>
      </c>
      <c r="R792" t="b">
        <f t="shared" ca="1" si="62"/>
        <v>0</v>
      </c>
      <c r="T792" t="b">
        <f t="shared" ca="1" si="65"/>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H792">
        <v>1.5</v>
      </c>
      <c r="AI792">
        <f t="shared" si="66"/>
        <v>0.33333333333333331</v>
      </c>
    </row>
    <row r="793" spans="1:35"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OFFSET(E793,-$B793+IF($L793,1,0),0)*IF($B793&gt;OFFSET($B793,1,0),ChapterTable!$S$17,1)*
    (VLOOKUP(SUBSTITUTE(SUBSTITUTE(E$1,"standard",""),"|Float","")&amp;IF(OR($L793=TRUE,$A793=0,MOD($A793,ChapterTable!$S$20)&lt;&gt;0),"","보스")&amp;"인게임누적곱배수",ChapterTable!$S:$T,2,0)^C793
    +VLOOKUP(SUBSTITUTE(SUBSTITUTE(E$1,"standard",""),"|Float","")&amp;IF(OR($L793=TRUE,$A793=0,MOD($A793,ChapterTable!$S$20)&lt;&gt;0),"","보스")&amp;"인게임누적합배수",ChapterTable!$S:$T,2,0)*C793)
  )
  )
  )
)</f>
        <v>189170.16064453125</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(VLOOKUP(SUBSTITUTE(SUBSTITUTE(F$1,"standard",""),"|Float","")&amp;IF(OR($L793=TRUE,$A793=0,MOD($A793,ChapterTable!$S$20)&lt;&gt;0),"","보스")&amp;"인게임누적곱배수",ChapterTable!$S:$T,2,0)^D793
    +VLOOKUP(SUBSTITUTE(SUBSTITUTE(F$1,"standard",""),"|Float","")&amp;IF(OR($L793=TRUE,$A793=0,MOD($A793,ChapterTable!$S$20)&lt;&gt;0),"","보스")&amp;"인게임누적합배수",ChapterTable!$S:$T,2,0)*D793)
  )
  )
  )
)</f>
        <v>60347.25176811219</v>
      </c>
      <c r="G793" t="s">
        <v>737</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63"/>
        <v>4</v>
      </c>
      <c r="Q793">
        <f t="shared" si="64"/>
        <v>4</v>
      </c>
      <c r="R793" t="b">
        <f t="shared" ca="1" si="62"/>
        <v>0</v>
      </c>
      <c r="T793" t="b">
        <f t="shared" ca="1" si="65"/>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H793">
        <v>1.5</v>
      </c>
      <c r="AI793">
        <f t="shared" si="66"/>
        <v>0.25</v>
      </c>
    </row>
    <row r="794" spans="1:35"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OFFSET(E794,-$B794+IF($L794,1,0),0)*IF($B794&gt;OFFSET($B794,1,0),ChapterTable!$S$17,1)*
    (VLOOKUP(SUBSTITUTE(SUBSTITUTE(E$1,"standard",""),"|Float","")&amp;IF(OR($L794=TRUE,$A794=0,MOD($A794,ChapterTable!$S$20)&lt;&gt;0),"","보스")&amp;"인게임누적곱배수",ChapterTable!$S:$T,2,0)^C794
    +VLOOKUP(SUBSTITUTE(SUBSTITUTE(E$1,"standard",""),"|Float","")&amp;IF(OR($L794=TRUE,$A794=0,MOD($A794,ChapterTable!$S$20)&lt;&gt;0),"","보스")&amp;"인게임누적합배수",ChapterTable!$S:$T,2,0)*C794)
  )
  )
  )
)</f>
        <v>189170.16064453125</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(VLOOKUP(SUBSTITUTE(SUBSTITUTE(F$1,"standard",""),"|Float","")&amp;IF(OR($L794=TRUE,$A794=0,MOD($A794,ChapterTable!$S$20)&lt;&gt;0),"","보스")&amp;"인게임누적곱배수",ChapterTable!$S:$T,2,0)^D794
    +VLOOKUP(SUBSTITUTE(SUBSTITUTE(F$1,"standard",""),"|Float","")&amp;IF(OR($L794=TRUE,$A794=0,MOD($A794,ChapterTable!$S$20)&lt;&gt;0),"","보스")&amp;"인게임누적합배수",ChapterTable!$S:$T,2,0)*D794)
  )
  )
  )
)</f>
        <v>60347.25176811219</v>
      </c>
      <c r="G794" t="s">
        <v>737</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63"/>
        <v>4</v>
      </c>
      <c r="Q794">
        <f t="shared" si="64"/>
        <v>4</v>
      </c>
      <c r="R794" t="b">
        <f t="shared" ca="1" si="62"/>
        <v>0</v>
      </c>
      <c r="T794" t="b">
        <f t="shared" ca="1" si="65"/>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H794">
        <v>1.5</v>
      </c>
      <c r="AI794">
        <f t="shared" si="66"/>
        <v>0.25</v>
      </c>
    </row>
    <row r="795" spans="1:35"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OFFSET(E795,-$B795+IF($L795,1,0),0)*IF($B795&gt;OFFSET($B795,1,0),ChapterTable!$S$17,1)*
    (VLOOKUP(SUBSTITUTE(SUBSTITUTE(E$1,"standard",""),"|Float","")&amp;IF(OR($L795=TRUE,$A795=0,MOD($A795,ChapterTable!$S$20)&lt;&gt;0),"","보스")&amp;"인게임누적곱배수",ChapterTable!$S:$T,2,0)^C795
    +VLOOKUP(SUBSTITUTE(SUBSTITUTE(E$1,"standard",""),"|Float","")&amp;IF(OR($L795=TRUE,$A795=0,MOD($A795,ChapterTable!$S$20)&lt;&gt;0),"","보스")&amp;"인게임누적합배수",ChapterTable!$S:$T,2,0)*C795)
  )
  )
  )
)</f>
        <v>189170.16064453125</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(VLOOKUP(SUBSTITUTE(SUBSTITUTE(F$1,"standard",""),"|Float","")&amp;IF(OR($L795=TRUE,$A795=0,MOD($A795,ChapterTable!$S$20)&lt;&gt;0),"","보스")&amp;"인게임누적곱배수",ChapterTable!$S:$T,2,0)^D795
    +VLOOKUP(SUBSTITUTE(SUBSTITUTE(F$1,"standard",""),"|Float","")&amp;IF(OR($L795=TRUE,$A795=0,MOD($A795,ChapterTable!$S$20)&lt;&gt;0),"","보스")&amp;"인게임누적합배수",ChapterTable!$S:$T,2,0)*D795)
  )
  )
  )
)</f>
        <v>60347.25176811219</v>
      </c>
      <c r="G795" t="s">
        <v>737</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63"/>
        <v>4</v>
      </c>
      <c r="Q795">
        <f t="shared" si="64"/>
        <v>4</v>
      </c>
      <c r="R795" t="b">
        <f t="shared" ca="1" si="62"/>
        <v>0</v>
      </c>
      <c r="T795" t="b">
        <f t="shared" ca="1" si="65"/>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H795">
        <v>1.5</v>
      </c>
      <c r="AI795">
        <f t="shared" si="66"/>
        <v>0.25</v>
      </c>
    </row>
    <row r="796" spans="1:35"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OFFSET(E796,-$B796+IF($L796,1,0),0)*IF($B796&gt;OFFSET($B796,1,0),ChapterTable!$S$17,1)*
    (VLOOKUP(SUBSTITUTE(SUBSTITUTE(E$1,"standard",""),"|Float","")&amp;IF(OR($L796=TRUE,$A796=0,MOD($A796,ChapterTable!$S$20)&lt;&gt;0),"","보스")&amp;"인게임누적곱배수",ChapterTable!$S:$T,2,0)^C796
    +VLOOKUP(SUBSTITUTE(SUBSTITUTE(E$1,"standard",""),"|Float","")&amp;IF(OR($L796=TRUE,$A796=0,MOD($A796,ChapterTable!$S$20)&lt;&gt;0),"","보스")&amp;"인게임누적합배수",ChapterTable!$S:$T,2,0)*C796)
  )
  )
  )
)</f>
        <v>189170.16064453125</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(VLOOKUP(SUBSTITUTE(SUBSTITUTE(F$1,"standard",""),"|Float","")&amp;IF(OR($L796=TRUE,$A796=0,MOD($A796,ChapterTable!$S$20)&lt;&gt;0),"","보스")&amp;"인게임누적곱배수",ChapterTable!$S:$T,2,0)^D796
    +VLOOKUP(SUBSTITUTE(SUBSTITUTE(F$1,"standard",""),"|Float","")&amp;IF(OR($L796=TRUE,$A796=0,MOD($A796,ChapterTable!$S$20)&lt;&gt;0),"","보스")&amp;"인게임누적합배수",ChapterTable!$S:$T,2,0)*D796)
  )
  )
  )
)</f>
        <v>60347.25176811219</v>
      </c>
      <c r="G796" t="s">
        <v>737</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63"/>
        <v>4</v>
      </c>
      <c r="Q796">
        <f t="shared" si="64"/>
        <v>4</v>
      </c>
      <c r="R796" t="b">
        <f t="shared" ca="1" si="62"/>
        <v>0</v>
      </c>
      <c r="T796" t="b">
        <f t="shared" ca="1" si="65"/>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H796">
        <v>1.5</v>
      </c>
      <c r="AI796">
        <f t="shared" si="66"/>
        <v>0.25</v>
      </c>
    </row>
    <row r="797" spans="1:35"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OFFSET(E797,-$B797+IF($L797,1,0),0)*IF($B797&gt;OFFSET($B797,1,0),ChapterTable!$S$17,1)*
    (VLOOKUP(SUBSTITUTE(SUBSTITUTE(E$1,"standard",""),"|Float","")&amp;IF(OR($L797=TRUE,$A797=0,MOD($A797,ChapterTable!$S$20)&lt;&gt;0),"","보스")&amp;"인게임누적곱배수",ChapterTable!$S:$T,2,0)^C797
    +VLOOKUP(SUBSTITUTE(SUBSTITUTE(E$1,"standard",""),"|Float","")&amp;IF(OR($L797=TRUE,$A797=0,MOD($A797,ChapterTable!$S$20)&lt;&gt;0),"","보스")&amp;"인게임누적합배수",ChapterTable!$S:$T,2,0)*C797)
  )
  )
  )
)</f>
        <v>189170.16064453125</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(VLOOKUP(SUBSTITUTE(SUBSTITUTE(F$1,"standard",""),"|Float","")&amp;IF(OR($L797=TRUE,$A797=0,MOD($A797,ChapterTable!$S$20)&lt;&gt;0),"","보스")&amp;"인게임누적곱배수",ChapterTable!$S:$T,2,0)^D797
    +VLOOKUP(SUBSTITUTE(SUBSTITUTE(F$1,"standard",""),"|Float","")&amp;IF(OR($L797=TRUE,$A797=0,MOD($A797,ChapterTable!$S$20)&lt;&gt;0),"","보스")&amp;"인게임누적합배수",ChapterTable!$S:$T,2,0)*D797)
  )
  )
  )
)</f>
        <v>60347.25176811219</v>
      </c>
      <c r="G797" t="s">
        <v>737</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63"/>
        <v>11</v>
      </c>
      <c r="Q797">
        <f t="shared" si="64"/>
        <v>11</v>
      </c>
      <c r="R797" t="b">
        <f t="shared" ca="1" si="62"/>
        <v>0</v>
      </c>
      <c r="T797" t="b">
        <f t="shared" ca="1" si="65"/>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H797">
        <v>1.5</v>
      </c>
      <c r="AI797">
        <f t="shared" si="66"/>
        <v>0.25</v>
      </c>
    </row>
    <row r="798" spans="1:35"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OFFSET(E798,-$B798+IF($L798,1,0),0)*IF($B798&gt;OFFSET($B798,1,0),ChapterTable!$S$17,1)*
    (VLOOKUP(SUBSTITUTE(SUBSTITUTE(E$1,"standard",""),"|Float","")&amp;IF(OR($L798=TRUE,$A798=0,MOD($A798,ChapterTable!$S$20)&lt;&gt;0),"","보스")&amp;"인게임누적곱배수",ChapterTable!$S:$T,2,0)^C798
    +VLOOKUP(SUBSTITUTE(SUBSTITUTE(E$1,"standard",""),"|Float","")&amp;IF(OR($L798=TRUE,$A798=0,MOD($A798,ChapterTable!$S$20)&lt;&gt;0),"","보스")&amp;"인게임누적합배수",ChapterTable!$S:$T,2,0)*C798)
  )
  )
  )
)</f>
        <v>212816.43072509766</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(VLOOKUP(SUBSTITUTE(SUBSTITUTE(F$1,"standard",""),"|Float","")&amp;IF(OR($L798=TRUE,$A798=0,MOD($A798,ChapterTable!$S$20)&lt;&gt;0),"","보스")&amp;"인게임누적곱배수",ChapterTable!$S:$T,2,0)^D798
    +VLOOKUP(SUBSTITUTE(SUBSTITUTE(F$1,"standard",""),"|Float","")&amp;IF(OR($L798=TRUE,$A798=0,MOD($A798,ChapterTable!$S$20)&lt;&gt;0),"","보스")&amp;"인게임누적합배수",ChapterTable!$S:$T,2,0)*D798)
  )
  )
  )
)</f>
        <v>60347.25176811219</v>
      </c>
      <c r="G798" t="s">
        <v>737</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63"/>
        <v>4</v>
      </c>
      <c r="Q798">
        <f t="shared" si="64"/>
        <v>4</v>
      </c>
      <c r="R798" t="b">
        <f t="shared" ca="1" si="62"/>
        <v>0</v>
      </c>
      <c r="T798" t="b">
        <f t="shared" ca="1" si="65"/>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H798">
        <v>1.5</v>
      </c>
      <c r="AI798">
        <f t="shared" si="66"/>
        <v>0.25</v>
      </c>
    </row>
    <row r="799" spans="1:35"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OFFSET(E799,-$B799+IF($L799,1,0),0)*IF($B799&gt;OFFSET($B799,1,0),ChapterTable!$S$17,1)*
    (VLOOKUP(SUBSTITUTE(SUBSTITUTE(E$1,"standard",""),"|Float","")&amp;IF(OR($L799=TRUE,$A799=0,MOD($A799,ChapterTable!$S$20)&lt;&gt;0),"","보스")&amp;"인게임누적곱배수",ChapterTable!$S:$T,2,0)^C799
    +VLOOKUP(SUBSTITUTE(SUBSTITUTE(E$1,"standard",""),"|Float","")&amp;IF(OR($L799=TRUE,$A799=0,MOD($A799,ChapterTable!$S$20)&lt;&gt;0),"","보스")&amp;"인게임누적합배수",ChapterTable!$S:$T,2,0)*C799)
  )
  )
  )
)</f>
        <v>212816.43072509766</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(VLOOKUP(SUBSTITUTE(SUBSTITUTE(F$1,"standard",""),"|Float","")&amp;IF(OR($L799=TRUE,$A799=0,MOD($A799,ChapterTable!$S$20)&lt;&gt;0),"","보스")&amp;"인게임누적곱배수",ChapterTable!$S:$T,2,0)^D799
    +VLOOKUP(SUBSTITUTE(SUBSTITUTE(F$1,"standard",""),"|Float","")&amp;IF(OR($L799=TRUE,$A799=0,MOD($A799,ChapterTable!$S$20)&lt;&gt;0),"","보스")&amp;"인게임누적합배수",ChapterTable!$S:$T,2,0)*D799)
  )
  )
  )
)</f>
        <v>60347.25176811219</v>
      </c>
      <c r="G799" t="s">
        <v>737</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63"/>
        <v>4</v>
      </c>
      <c r="Q799">
        <f t="shared" si="64"/>
        <v>4</v>
      </c>
      <c r="R799" t="b">
        <f t="shared" ca="1" si="62"/>
        <v>0</v>
      </c>
      <c r="T799" t="b">
        <f t="shared" ca="1" si="65"/>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H799">
        <v>1.5</v>
      </c>
      <c r="AI799">
        <f t="shared" si="66"/>
        <v>0.25</v>
      </c>
    </row>
    <row r="800" spans="1:35"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OFFSET(E800,-$B800+IF($L800,1,0),0)*IF($B800&gt;OFFSET($B800,1,0),ChapterTable!$S$17,1)*
    (VLOOKUP(SUBSTITUTE(SUBSTITUTE(E$1,"standard",""),"|Float","")&amp;IF(OR($L800=TRUE,$A800=0,MOD($A800,ChapterTable!$S$20)&lt;&gt;0),"","보스")&amp;"인게임누적곱배수",ChapterTable!$S:$T,2,0)^C800
    +VLOOKUP(SUBSTITUTE(SUBSTITUTE(E$1,"standard",""),"|Float","")&amp;IF(OR($L800=TRUE,$A800=0,MOD($A800,ChapterTable!$S$20)&lt;&gt;0),"","보스")&amp;"인게임누적합배수",ChapterTable!$S:$T,2,0)*C800)
  )
  )
  )
)</f>
        <v>212816.43072509766</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(VLOOKUP(SUBSTITUTE(SUBSTITUTE(F$1,"standard",""),"|Float","")&amp;IF(OR($L800=TRUE,$A800=0,MOD($A800,ChapterTable!$S$20)&lt;&gt;0),"","보스")&amp;"인게임누적곱배수",ChapterTable!$S:$T,2,0)^D800
    +VLOOKUP(SUBSTITUTE(SUBSTITUTE(F$1,"standard",""),"|Float","")&amp;IF(OR($L800=TRUE,$A800=0,MOD($A800,ChapterTable!$S$20)&lt;&gt;0),"","보스")&amp;"인게임누적합배수",ChapterTable!$S:$T,2,0)*D800)
  )
  )
  )
)</f>
        <v>60347.25176811219</v>
      </c>
      <c r="G800" t="s">
        <v>737</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63"/>
        <v>4</v>
      </c>
      <c r="Q800">
        <f t="shared" si="64"/>
        <v>4</v>
      </c>
      <c r="R800" t="b">
        <f t="shared" ca="1" si="62"/>
        <v>0</v>
      </c>
      <c r="T800" t="b">
        <f t="shared" ca="1" si="65"/>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H800">
        <v>1.5</v>
      </c>
      <c r="AI800">
        <f t="shared" si="66"/>
        <v>0.25</v>
      </c>
    </row>
    <row r="801" spans="1:35"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OFFSET(E801,-$B801+IF($L801,1,0),0)*IF($B801&gt;OFFSET($B801,1,0),ChapterTable!$S$17,1)*
    (VLOOKUP(SUBSTITUTE(SUBSTITUTE(E$1,"standard",""),"|Float","")&amp;IF(OR($L801=TRUE,$A801=0,MOD($A801,ChapterTable!$S$20)&lt;&gt;0),"","보스")&amp;"인게임누적곱배수",ChapterTable!$S:$T,2,0)^C801
    +VLOOKUP(SUBSTITUTE(SUBSTITUTE(E$1,"standard",""),"|Float","")&amp;IF(OR($L801=TRUE,$A801=0,MOD($A801,ChapterTable!$S$20)&lt;&gt;0),"","보스")&amp;"인게임누적합배수",ChapterTable!$S:$T,2,0)*C801)
  )
  )
  )
)</f>
        <v>212816.43072509766</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(VLOOKUP(SUBSTITUTE(SUBSTITUTE(F$1,"standard",""),"|Float","")&amp;IF(OR($L801=TRUE,$A801=0,MOD($A801,ChapterTable!$S$20)&lt;&gt;0),"","보스")&amp;"인게임누적곱배수",ChapterTable!$S:$T,2,0)^D801
    +VLOOKUP(SUBSTITUTE(SUBSTITUTE(F$1,"standard",""),"|Float","")&amp;IF(OR($L801=TRUE,$A801=0,MOD($A801,ChapterTable!$S$20)&lt;&gt;0),"","보스")&amp;"인게임누적합배수",ChapterTable!$S:$T,2,0)*D801)
  )
  )
  )
)</f>
        <v>60347.25176811219</v>
      </c>
      <c r="G801" t="s">
        <v>737</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63"/>
        <v>94</v>
      </c>
      <c r="Q801">
        <f t="shared" si="64"/>
        <v>94</v>
      </c>
      <c r="R801" t="b">
        <f t="shared" ca="1" si="62"/>
        <v>1</v>
      </c>
      <c r="T801" t="b">
        <f t="shared" ca="1" si="65"/>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H801">
        <v>1.5</v>
      </c>
      <c r="AI801">
        <f t="shared" si="66"/>
        <v>0.25</v>
      </c>
    </row>
    <row r="802" spans="1:35"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OFFSET(E802,-$B802+IF($L802,1,0),0)*IF($B802&gt;OFFSET($B802,1,0),ChapterTable!$S$17,1)*
    (VLOOKUP(SUBSTITUTE(SUBSTITUTE(E$1,"standard",""),"|Float","")&amp;IF(OR($L802=TRUE,$A802=0,MOD($A802,ChapterTable!$S$20)&lt;&gt;0),"","보스")&amp;"인게임누적곱배수",ChapterTable!$S:$T,2,0)^C802
    +VLOOKUP(SUBSTITUTE(SUBSTITUTE(E$1,"standard",""),"|Float","")&amp;IF(OR($L802=TRUE,$A802=0,MOD($A802,ChapterTable!$S$20)&lt;&gt;0),"","보스")&amp;"인게임누적합배수",ChapterTable!$S:$T,2,0)*C802)
  )
  )
  )
)</f>
        <v>212816.43072509766</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(VLOOKUP(SUBSTITUTE(SUBSTITUTE(F$1,"standard",""),"|Float","")&amp;IF(OR($L802=TRUE,$A802=0,MOD($A802,ChapterTable!$S$20)&lt;&gt;0),"","보스")&amp;"인게임누적곱배수",ChapterTable!$S:$T,2,0)^D802
    +VLOOKUP(SUBSTITUTE(SUBSTITUTE(F$1,"standard",""),"|Float","")&amp;IF(OR($L802=TRUE,$A802=0,MOD($A802,ChapterTable!$S$20)&lt;&gt;0),"","보스")&amp;"인게임누적합배수",ChapterTable!$S:$T,2,0)*D802)
  )
  )
  )
)</f>
        <v>60347.25176811219</v>
      </c>
      <c r="G802" t="s">
        <v>737</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63"/>
        <v>21</v>
      </c>
      <c r="Q802">
        <f t="shared" si="64"/>
        <v>21</v>
      </c>
      <c r="R802" t="b">
        <f t="shared" ca="1" si="62"/>
        <v>0</v>
      </c>
      <c r="T802" t="b">
        <f t="shared" ca="1" si="65"/>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H802">
        <v>1.5</v>
      </c>
      <c r="AI802">
        <f t="shared" si="66"/>
        <v>0.25</v>
      </c>
    </row>
    <row r="803" spans="1:35"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OFFSET(E803,-$B803+IF($L803,1,0),0)*IF($B803&gt;OFFSET($B803,1,0),ChapterTable!$S$17,1)*
    (VLOOKUP(SUBSTITUTE(SUBSTITUTE(E$1,"standard",""),"|Float","")&amp;IF(OR($L803=TRUE,$A803=0,MOD($A803,ChapterTable!$S$20)&lt;&gt;0),"","보스")&amp;"인게임누적곱배수",ChapterTable!$S:$T,2,0)^C803
    +VLOOKUP(SUBSTITUTE(SUBSTITUTE(E$1,"standard",""),"|Float","")&amp;IF(OR($L803=TRUE,$A803=0,MOD($A803,ChapterTable!$S$20)&lt;&gt;0),"","보스")&amp;"인게임누적합배수",ChapterTable!$S:$T,2,0)*C803)
  )
  )
  )
)</f>
        <v>212816.43072509766</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(VLOOKUP(SUBSTITUTE(SUBSTITUTE(F$1,"standard",""),"|Float","")&amp;IF(OR($L803=TRUE,$A803=0,MOD($A803,ChapterTable!$S$20)&lt;&gt;0),"","보스")&amp;"인게임누적곱배수",ChapterTable!$S:$T,2,0)^D803
    +VLOOKUP(SUBSTITUTE(SUBSTITUTE(F$1,"standard",""),"|Float","")&amp;IF(OR($L803=TRUE,$A803=0,MOD($A803,ChapterTable!$S$20)&lt;&gt;0),"","보스")&amp;"인게임누적합배수",ChapterTable!$S:$T,2,0)*D803)
  )
  )
  )
)</f>
        <v>64041.981468200684</v>
      </c>
      <c r="G803" t="s">
        <v>737</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63"/>
        <v>5</v>
      </c>
      <c r="Q803">
        <f t="shared" si="64"/>
        <v>5</v>
      </c>
      <c r="R803" t="b">
        <f t="shared" ca="1" si="62"/>
        <v>0</v>
      </c>
      <c r="T803" t="b">
        <f t="shared" ca="1" si="65"/>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H803">
        <v>1.5</v>
      </c>
      <c r="AI803">
        <f t="shared" si="66"/>
        <v>0.2</v>
      </c>
    </row>
    <row r="804" spans="1:35"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OFFSET(E804,-$B804+IF($L804,1,0),0)*IF($B804&gt;OFFSET($B804,1,0),ChapterTable!$S$17,1)*
    (VLOOKUP(SUBSTITUTE(SUBSTITUTE(E$1,"standard",""),"|Float","")&amp;IF(OR($L804=TRUE,$A804=0,MOD($A804,ChapterTable!$S$20)&lt;&gt;0),"","보스")&amp;"인게임누적곱배수",ChapterTable!$S:$T,2,0)^C804
    +VLOOKUP(SUBSTITUTE(SUBSTITUTE(E$1,"standard",""),"|Float","")&amp;IF(OR($L804=TRUE,$A804=0,MOD($A804,ChapterTable!$S$20)&lt;&gt;0),"","보스")&amp;"인게임누적합배수",ChapterTable!$S:$T,2,0)*C804)
  )
  )
  )
)</f>
        <v>212816.43072509766</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(VLOOKUP(SUBSTITUTE(SUBSTITUTE(F$1,"standard",""),"|Float","")&amp;IF(OR($L804=TRUE,$A804=0,MOD($A804,ChapterTable!$S$20)&lt;&gt;0),"","보스")&amp;"인게임누적곱배수",ChapterTable!$S:$T,2,0)^D804
    +VLOOKUP(SUBSTITUTE(SUBSTITUTE(F$1,"standard",""),"|Float","")&amp;IF(OR($L804=TRUE,$A804=0,MOD($A804,ChapterTable!$S$20)&lt;&gt;0),"","보스")&amp;"인게임누적합배수",ChapterTable!$S:$T,2,0)*D804)
  )
  )
  )
)</f>
        <v>64041.981468200684</v>
      </c>
      <c r="G804" t="s">
        <v>737</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63"/>
        <v>5</v>
      </c>
      <c r="Q804">
        <f t="shared" si="64"/>
        <v>5</v>
      </c>
      <c r="R804" t="b">
        <f t="shared" ca="1" si="62"/>
        <v>0</v>
      </c>
      <c r="T804" t="b">
        <f t="shared" ca="1" si="65"/>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H804">
        <v>1.5</v>
      </c>
      <c r="AI804">
        <f t="shared" si="66"/>
        <v>0.2</v>
      </c>
    </row>
    <row r="805" spans="1:35"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OFFSET(E805,-$B805+IF($L805,1,0),0)*IF($B805&gt;OFFSET($B805,1,0),ChapterTable!$S$17,1)*
    (VLOOKUP(SUBSTITUTE(SUBSTITUTE(E$1,"standard",""),"|Float","")&amp;IF(OR($L805=TRUE,$A805=0,MOD($A805,ChapterTable!$S$20)&lt;&gt;0),"","보스")&amp;"인게임누적곱배수",ChapterTable!$S:$T,2,0)^C805
    +VLOOKUP(SUBSTITUTE(SUBSTITUTE(E$1,"standard",""),"|Float","")&amp;IF(OR($L805=TRUE,$A805=0,MOD($A805,ChapterTable!$S$20)&lt;&gt;0),"","보스")&amp;"인게임누적합배수",ChapterTable!$S:$T,2,0)*C805)
  )
  )
  )
)</f>
        <v>212816.43072509766</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(VLOOKUP(SUBSTITUTE(SUBSTITUTE(F$1,"standard",""),"|Float","")&amp;IF(OR($L805=TRUE,$A805=0,MOD($A805,ChapterTable!$S$20)&lt;&gt;0),"","보스")&amp;"인게임누적곱배수",ChapterTable!$S:$T,2,0)^D805
    +VLOOKUP(SUBSTITUTE(SUBSTITUTE(F$1,"standard",""),"|Float","")&amp;IF(OR($L805=TRUE,$A805=0,MOD($A805,ChapterTable!$S$20)&lt;&gt;0),"","보스")&amp;"인게임누적합배수",ChapterTable!$S:$T,2,0)*D805)
  )
  )
  )
)</f>
        <v>64041.981468200684</v>
      </c>
      <c r="G805" t="s">
        <v>737</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63"/>
        <v>5</v>
      </c>
      <c r="Q805">
        <f t="shared" si="64"/>
        <v>5</v>
      </c>
      <c r="R805" t="b">
        <f t="shared" ca="1" si="62"/>
        <v>0</v>
      </c>
      <c r="T805" t="b">
        <f t="shared" ca="1" si="65"/>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H805">
        <v>1.5</v>
      </c>
      <c r="AI805">
        <f t="shared" si="66"/>
        <v>0.2</v>
      </c>
    </row>
    <row r="806" spans="1:35"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OFFSET(E806,-$B806+IF($L806,1,0),0)*IF($B806&gt;OFFSET($B806,1,0),ChapterTable!$S$17,1)*
    (VLOOKUP(SUBSTITUTE(SUBSTITUTE(E$1,"standard",""),"|Float","")&amp;IF(OR($L806=TRUE,$A806=0,MOD($A806,ChapterTable!$S$20)&lt;&gt;0),"","보스")&amp;"인게임누적곱배수",ChapterTable!$S:$T,2,0)^C806
    +VLOOKUP(SUBSTITUTE(SUBSTITUTE(E$1,"standard",""),"|Float","")&amp;IF(OR($L806=TRUE,$A806=0,MOD($A806,ChapterTable!$S$20)&lt;&gt;0),"","보스")&amp;"인게임누적합배수",ChapterTable!$S:$T,2,0)*C806)
  )
  )
  )
)</f>
        <v>212816.43072509766</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(VLOOKUP(SUBSTITUTE(SUBSTITUTE(F$1,"standard",""),"|Float","")&amp;IF(OR($L806=TRUE,$A806=0,MOD($A806,ChapterTable!$S$20)&lt;&gt;0),"","보스")&amp;"인게임누적곱배수",ChapterTable!$S:$T,2,0)^D806
    +VLOOKUP(SUBSTITUTE(SUBSTITUTE(F$1,"standard",""),"|Float","")&amp;IF(OR($L806=TRUE,$A806=0,MOD($A806,ChapterTable!$S$20)&lt;&gt;0),"","보스")&amp;"인게임누적합배수",ChapterTable!$S:$T,2,0)*D806)
  )
  )
  )
)</f>
        <v>64041.981468200684</v>
      </c>
      <c r="G806" t="s">
        <v>737</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63"/>
        <v>5</v>
      </c>
      <c r="Q806">
        <f t="shared" si="64"/>
        <v>5</v>
      </c>
      <c r="R806" t="b">
        <f t="shared" ca="1" si="62"/>
        <v>0</v>
      </c>
      <c r="T806" t="b">
        <f t="shared" ca="1" si="65"/>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H806">
        <v>1.5</v>
      </c>
      <c r="AI806">
        <f t="shared" si="66"/>
        <v>0.2</v>
      </c>
    </row>
    <row r="807" spans="1:35"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OFFSET(E807,-$B807+IF($L807,1,0),0)*IF($B807&gt;OFFSET($B807,1,0),ChapterTable!$S$17,1)*
    (VLOOKUP(SUBSTITUTE(SUBSTITUTE(E$1,"standard",""),"|Float","")&amp;IF(OR($L807=TRUE,$A807=0,MOD($A807,ChapterTable!$S$20)&lt;&gt;0),"","보스")&amp;"인게임누적곱배수",ChapterTable!$S:$T,2,0)^C807
    +VLOOKUP(SUBSTITUTE(SUBSTITUTE(E$1,"standard",""),"|Float","")&amp;IF(OR($L807=TRUE,$A807=0,MOD($A807,ChapterTable!$S$20)&lt;&gt;0),"","보스")&amp;"인게임누적합배수",ChapterTable!$S:$T,2,0)*C807)
  )
  )
  )
)</f>
        <v>212816.43072509766</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(VLOOKUP(SUBSTITUTE(SUBSTITUTE(F$1,"standard",""),"|Float","")&amp;IF(OR($L807=TRUE,$A807=0,MOD($A807,ChapterTable!$S$20)&lt;&gt;0),"","보스")&amp;"인게임누적곱배수",ChapterTable!$S:$T,2,0)^D807
    +VLOOKUP(SUBSTITUTE(SUBSTITUTE(F$1,"standard",""),"|Float","")&amp;IF(OR($L807=TRUE,$A807=0,MOD($A807,ChapterTable!$S$20)&lt;&gt;0),"","보스")&amp;"인게임누적합배수",ChapterTable!$S:$T,2,0)*D807)
  )
  )
  )
)</f>
        <v>64041.981468200684</v>
      </c>
      <c r="G807" t="s">
        <v>737</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63"/>
        <v>11</v>
      </c>
      <c r="Q807">
        <f t="shared" si="64"/>
        <v>11</v>
      </c>
      <c r="R807" t="b">
        <f t="shared" ca="1" si="62"/>
        <v>0</v>
      </c>
      <c r="T807" t="b">
        <f t="shared" ca="1" si="65"/>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H807">
        <v>1.5</v>
      </c>
      <c r="AI807">
        <f t="shared" si="66"/>
        <v>0.2</v>
      </c>
    </row>
    <row r="808" spans="1:35"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OFFSET(E808,-$B808+IF($L808,1,0),0)*IF($B808&gt;OFFSET($B808,1,0),ChapterTable!$S$17,1)*
    (VLOOKUP(SUBSTITUTE(SUBSTITUTE(E$1,"standard",""),"|Float","")&amp;IF(OR($L808=TRUE,$A808=0,MOD($A808,ChapterTable!$S$20)&lt;&gt;0),"","보스")&amp;"인게임누적곱배수",ChapterTable!$S:$T,2,0)^C808
    +VLOOKUP(SUBSTITUTE(SUBSTITUTE(E$1,"standard",""),"|Float","")&amp;IF(OR($L808=TRUE,$A808=0,MOD($A808,ChapterTable!$S$20)&lt;&gt;0),"","보스")&amp;"인게임누적합배수",ChapterTable!$S:$T,2,0)*C808)
  )
  )
  )
)</f>
        <v>236462.70080566406</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(VLOOKUP(SUBSTITUTE(SUBSTITUTE(F$1,"standard",""),"|Float","")&amp;IF(OR($L808=TRUE,$A808=0,MOD($A808,ChapterTable!$S$20)&lt;&gt;0),"","보스")&amp;"인게임누적곱배수",ChapterTable!$S:$T,2,0)^D808
    +VLOOKUP(SUBSTITUTE(SUBSTITUTE(F$1,"standard",""),"|Float","")&amp;IF(OR($L808=TRUE,$A808=0,MOD($A808,ChapterTable!$S$20)&lt;&gt;0),"","보스")&amp;"인게임누적합배수",ChapterTable!$S:$T,2,0)*D808)
  )
  )
  )
)</f>
        <v>64041.981468200684</v>
      </c>
      <c r="G808" t="s">
        <v>737</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63"/>
        <v>5</v>
      </c>
      <c r="Q808">
        <f t="shared" si="64"/>
        <v>5</v>
      </c>
      <c r="R808" t="b">
        <f t="shared" ca="1" si="62"/>
        <v>0</v>
      </c>
      <c r="T808" t="b">
        <f t="shared" ca="1" si="65"/>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H808">
        <v>1.5</v>
      </c>
      <c r="AI808">
        <f t="shared" si="66"/>
        <v>0.2</v>
      </c>
    </row>
    <row r="809" spans="1:35"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OFFSET(E809,-$B809+IF($L809,1,0),0)*IF($B809&gt;OFFSET($B809,1,0),ChapterTable!$S$17,1)*
    (VLOOKUP(SUBSTITUTE(SUBSTITUTE(E$1,"standard",""),"|Float","")&amp;IF(OR($L809=TRUE,$A809=0,MOD($A809,ChapterTable!$S$20)&lt;&gt;0),"","보스")&amp;"인게임누적곱배수",ChapterTable!$S:$T,2,0)^C809
    +VLOOKUP(SUBSTITUTE(SUBSTITUTE(E$1,"standard",""),"|Float","")&amp;IF(OR($L809=TRUE,$A809=0,MOD($A809,ChapterTable!$S$20)&lt;&gt;0),"","보스")&amp;"인게임누적합배수",ChapterTable!$S:$T,2,0)*C809)
  )
  )
  )
)</f>
        <v>236462.70080566406</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(VLOOKUP(SUBSTITUTE(SUBSTITUTE(F$1,"standard",""),"|Float","")&amp;IF(OR($L809=TRUE,$A809=0,MOD($A809,ChapterTable!$S$20)&lt;&gt;0),"","보스")&amp;"인게임누적곱배수",ChapterTable!$S:$T,2,0)^D809
    +VLOOKUP(SUBSTITUTE(SUBSTITUTE(F$1,"standard",""),"|Float","")&amp;IF(OR($L809=TRUE,$A809=0,MOD($A809,ChapterTable!$S$20)&lt;&gt;0),"","보스")&amp;"인게임누적합배수",ChapterTable!$S:$T,2,0)*D809)
  )
  )
  )
)</f>
        <v>64041.981468200684</v>
      </c>
      <c r="G809" t="s">
        <v>737</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63"/>
        <v>5</v>
      </c>
      <c r="Q809">
        <f t="shared" si="64"/>
        <v>5</v>
      </c>
      <c r="R809" t="b">
        <f t="shared" ca="1" si="62"/>
        <v>0</v>
      </c>
      <c r="T809" t="b">
        <f t="shared" ca="1" si="65"/>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H809">
        <v>1.5</v>
      </c>
      <c r="AI809">
        <f t="shared" si="66"/>
        <v>0.2</v>
      </c>
    </row>
    <row r="810" spans="1:35"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OFFSET(E810,-$B810+IF($L810,1,0),0)*IF($B810&gt;OFFSET($B810,1,0),ChapterTable!$S$17,1)*
    (VLOOKUP(SUBSTITUTE(SUBSTITUTE(E$1,"standard",""),"|Float","")&amp;IF(OR($L810=TRUE,$A810=0,MOD($A810,ChapterTable!$S$20)&lt;&gt;0),"","보스")&amp;"인게임누적곱배수",ChapterTable!$S:$T,2,0)^C810
    +VLOOKUP(SUBSTITUTE(SUBSTITUTE(E$1,"standard",""),"|Float","")&amp;IF(OR($L810=TRUE,$A810=0,MOD($A810,ChapterTable!$S$20)&lt;&gt;0),"","보스")&amp;"인게임누적합배수",ChapterTable!$S:$T,2,0)*C810)
  )
  )
  )
)</f>
        <v>236462.70080566406</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(VLOOKUP(SUBSTITUTE(SUBSTITUTE(F$1,"standard",""),"|Float","")&amp;IF(OR($L810=TRUE,$A810=0,MOD($A810,ChapterTable!$S$20)&lt;&gt;0),"","보스")&amp;"인게임누적곱배수",ChapterTable!$S:$T,2,0)^D810
    +VLOOKUP(SUBSTITUTE(SUBSTITUTE(F$1,"standard",""),"|Float","")&amp;IF(OR($L810=TRUE,$A810=0,MOD($A810,ChapterTable!$S$20)&lt;&gt;0),"","보스")&amp;"인게임누적합배수",ChapterTable!$S:$T,2,0)*D810)
  )
  )
  )
)</f>
        <v>64041.981468200684</v>
      </c>
      <c r="G810" t="s">
        <v>737</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63"/>
        <v>5</v>
      </c>
      <c r="Q810">
        <f t="shared" si="64"/>
        <v>5</v>
      </c>
      <c r="R810" t="b">
        <f t="shared" ca="1" si="62"/>
        <v>0</v>
      </c>
      <c r="T810" t="b">
        <f t="shared" ca="1" si="65"/>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H810">
        <v>1.5</v>
      </c>
      <c r="AI810">
        <f t="shared" si="66"/>
        <v>0.2</v>
      </c>
    </row>
    <row r="811" spans="1:35"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OFFSET(E811,-$B811+IF($L811,1,0),0)*IF($B811&gt;OFFSET($B811,1,0),ChapterTable!$S$17,1)*
    (VLOOKUP(SUBSTITUTE(SUBSTITUTE(E$1,"standard",""),"|Float","")&amp;IF(OR($L811=TRUE,$A811=0,MOD($A811,ChapterTable!$S$20)&lt;&gt;0),"","보스")&amp;"인게임누적곱배수",ChapterTable!$S:$T,2,0)^C811
    +VLOOKUP(SUBSTITUTE(SUBSTITUTE(E$1,"standard",""),"|Float","")&amp;IF(OR($L811=TRUE,$A811=0,MOD($A811,ChapterTable!$S$20)&lt;&gt;0),"","보스")&amp;"인게임누적합배수",ChapterTable!$S:$T,2,0)*C811)
  )
  )
  )
)</f>
        <v>236462.70080566406</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(VLOOKUP(SUBSTITUTE(SUBSTITUTE(F$1,"standard",""),"|Float","")&amp;IF(OR($L811=TRUE,$A811=0,MOD($A811,ChapterTable!$S$20)&lt;&gt;0),"","보스")&amp;"인게임누적곱배수",ChapterTable!$S:$T,2,0)^D811
    +VLOOKUP(SUBSTITUTE(SUBSTITUTE(F$1,"standard",""),"|Float","")&amp;IF(OR($L811=TRUE,$A811=0,MOD($A811,ChapterTable!$S$20)&lt;&gt;0),"","보스")&amp;"인게임누적합배수",ChapterTable!$S:$T,2,0)*D811)
  )
  )
  )
)</f>
        <v>64041.981468200684</v>
      </c>
      <c r="G811" t="s">
        <v>737</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63"/>
        <v>95</v>
      </c>
      <c r="Q811">
        <f t="shared" si="64"/>
        <v>95</v>
      </c>
      <c r="R811" t="b">
        <f t="shared" ca="1" si="62"/>
        <v>1</v>
      </c>
      <c r="T811" t="b">
        <f t="shared" ca="1" si="65"/>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H811">
        <v>1.5</v>
      </c>
      <c r="AI811">
        <f t="shared" si="66"/>
        <v>0.2</v>
      </c>
    </row>
    <row r="812" spans="1:35"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OFFSET(E812,-$B812+IF($L812,1,0),0)*IF($B812&gt;OFFSET($B812,1,0),ChapterTable!$S$17,1)*
    (VLOOKUP(SUBSTITUTE(SUBSTITUTE(E$1,"standard",""),"|Float","")&amp;IF(OR($L812=TRUE,$A812=0,MOD($A812,ChapterTable!$S$20)&lt;&gt;0),"","보스")&amp;"인게임누적곱배수",ChapterTable!$S:$T,2,0)^C812
    +VLOOKUP(SUBSTITUTE(SUBSTITUTE(E$1,"standard",""),"|Float","")&amp;IF(OR($L812=TRUE,$A812=0,MOD($A812,ChapterTable!$S$20)&lt;&gt;0),"","보스")&amp;"인게임누적합배수",ChapterTable!$S:$T,2,0)*C812)
  )
  )
  )
)</f>
        <v>283755.24096679688</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(VLOOKUP(SUBSTITUTE(SUBSTITUTE(F$1,"standard",""),"|Float","")&amp;IF(OR($L812=TRUE,$A812=0,MOD($A812,ChapterTable!$S$20)&lt;&gt;0),"","보스")&amp;"인게임누적곱배수",ChapterTable!$S:$T,2,0)^D812
    +VLOOKUP(SUBSTITUTE(SUBSTITUTE(F$1,"standard",""),"|Float","")&amp;IF(OR($L812=TRUE,$A812=0,MOD($A812,ChapterTable!$S$20)&lt;&gt;0),"","보스")&amp;"인게임누적합배수",ChapterTable!$S:$T,2,0)*D812)
  )
  )
  )
)</f>
        <v>64041.981468200684</v>
      </c>
      <c r="G812" t="s">
        <v>737</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63"/>
        <v>21</v>
      </c>
      <c r="Q812">
        <f t="shared" si="64"/>
        <v>21</v>
      </c>
      <c r="R812" t="b">
        <f t="shared" ca="1" si="62"/>
        <v>0</v>
      </c>
      <c r="T812" t="b">
        <f t="shared" ca="1" si="65"/>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H812">
        <v>1.5</v>
      </c>
      <c r="AI812">
        <f t="shared" si="66"/>
        <v>0.2</v>
      </c>
    </row>
    <row r="813" spans="1:35"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OFFSET(E813,-$B813+IF($L813,1,0),0)*IF($B813&gt;OFFSET($B813,1,0),ChapterTable!$S$17,1)*
    (VLOOKUP(SUBSTITUTE(SUBSTITUTE(E$1,"standard",""),"|Float","")&amp;IF(OR($L813=TRUE,$A813=0,MOD($A813,ChapterTable!$S$20)&lt;&gt;0),"","보스")&amp;"인게임누적곱배수",ChapterTable!$S:$T,2,0)^C813
    +VLOOKUP(SUBSTITUTE(SUBSTITUTE(E$1,"standard",""),"|Float","")&amp;IF(OR($L813=TRUE,$A813=0,MOD($A813,ChapterTable!$S$20)&lt;&gt;0),"","보스")&amp;"인게임누적합배수",ChapterTable!$S:$T,2,0)*C813)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(VLOOKUP(SUBSTITUTE(SUBSTITUTE(F$1,"standard",""),"|Float","")&amp;IF(OR($L813=TRUE,$A813=0,MOD($A813,ChapterTable!$S$20)&lt;&gt;0),"","보스")&amp;"인게임누적곱배수",ChapterTable!$S:$T,2,0)^D813
    +VLOOKUP(SUBSTITUTE(SUBSTITUTE(F$1,"standard",""),"|Float","")&amp;IF(OR($L813=TRUE,$A813=0,MOD($A813,ChapterTable!$S$20)&lt;&gt;0),"","보스")&amp;"인게임누적합배수",ChapterTable!$S:$T,2,0)*D813)
  )
  )
  )
)</f>
        <v>73894.59400177002</v>
      </c>
      <c r="G813" t="s">
        <v>737</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63"/>
        <v>0</v>
      </c>
      <c r="Q813">
        <f t="shared" si="64"/>
        <v>0</v>
      </c>
      <c r="R813" t="b">
        <f t="shared" ca="1" si="62"/>
        <v>0</v>
      </c>
      <c r="T813" t="b">
        <f t="shared" ca="1" si="65"/>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H813">
        <v>1.5</v>
      </c>
      <c r="AI813">
        <f t="shared" si="66"/>
        <v>0</v>
      </c>
    </row>
    <row r="814" spans="1:35"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OFFSET(E814,-$B814+IF($L814,1,0),0)*IF($B814&gt;OFFSET($B814,1,0),ChapterTable!$S$17,1)*
    (VLOOKUP(SUBSTITUTE(SUBSTITUTE(E$1,"standard",""),"|Float","")&amp;IF(OR($L814=TRUE,$A814=0,MOD($A814,ChapterTable!$S$20)&lt;&gt;0),"","보스")&amp;"인게임누적곱배수",ChapterTable!$S:$T,2,0)^C814
    +VLOOKUP(SUBSTITUTE(SUBSTITUTE(E$1,"standard",""),"|Float","")&amp;IF(OR($L814=TRUE,$A814=0,MOD($A814,ChapterTable!$S$20)&lt;&gt;0),"","보스")&amp;"인게임누적합배수",ChapterTable!$S:$T,2,0)*C814)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(VLOOKUP(SUBSTITUTE(SUBSTITUTE(F$1,"standard",""),"|Float","")&amp;IF(OR($L814=TRUE,$A814=0,MOD($A814,ChapterTable!$S$20)&lt;&gt;0),"","보스")&amp;"인게임누적곱배수",ChapterTable!$S:$T,2,0)^D814
    +VLOOKUP(SUBSTITUTE(SUBSTITUTE(F$1,"standard",""),"|Float","")&amp;IF(OR($L814=TRUE,$A814=0,MOD($A814,ChapterTable!$S$20)&lt;&gt;0),"","보스")&amp;"인게임누적합배수",ChapterTable!$S:$T,2,0)*D814)
  )
  )
  )
)</f>
        <v>73894.59400177002</v>
      </c>
      <c r="G814" t="s">
        <v>737</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63"/>
        <v>1</v>
      </c>
      <c r="Q814">
        <f t="shared" si="64"/>
        <v>1</v>
      </c>
      <c r="R814" t="b">
        <f t="shared" ca="1" si="62"/>
        <v>0</v>
      </c>
      <c r="T814" t="b">
        <f t="shared" ca="1" si="65"/>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H814">
        <v>1.5</v>
      </c>
      <c r="AI814">
        <f t="shared" si="66"/>
        <v>1</v>
      </c>
    </row>
    <row r="815" spans="1:35"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OFFSET(E815,-$B815+IF($L815,1,0),0)*IF($B815&gt;OFFSET($B815,1,0),ChapterTable!$S$17,1)*
    (VLOOKUP(SUBSTITUTE(SUBSTITUTE(E$1,"standard",""),"|Float","")&amp;IF(OR($L815=TRUE,$A815=0,MOD($A815,ChapterTable!$S$20)&lt;&gt;0),"","보스")&amp;"인게임누적곱배수",ChapterTable!$S:$T,2,0)^C815
    +VLOOKUP(SUBSTITUTE(SUBSTITUTE(E$1,"standard",""),"|Float","")&amp;IF(OR($L815=TRUE,$A815=0,MOD($A815,ChapterTable!$S$20)&lt;&gt;0),"","보스")&amp;"인게임누적합배수",ChapterTable!$S:$T,2,0)*C815)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(VLOOKUP(SUBSTITUTE(SUBSTITUTE(F$1,"standard",""),"|Float","")&amp;IF(OR($L815=TRUE,$A815=0,MOD($A815,ChapterTable!$S$20)&lt;&gt;0),"","보스")&amp;"인게임누적곱배수",ChapterTable!$S:$T,2,0)^D815
    +VLOOKUP(SUBSTITUTE(SUBSTITUTE(F$1,"standard",""),"|Float","")&amp;IF(OR($L815=TRUE,$A815=0,MOD($A815,ChapterTable!$S$20)&lt;&gt;0),"","보스")&amp;"인게임누적합배수",ChapterTable!$S:$T,2,0)*D815)
  )
  )
  )
)</f>
        <v>73894.59400177002</v>
      </c>
      <c r="G815" t="s">
        <v>737</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63"/>
        <v>1</v>
      </c>
      <c r="Q815">
        <f t="shared" si="64"/>
        <v>1</v>
      </c>
      <c r="R815" t="b">
        <f t="shared" ca="1" si="62"/>
        <v>0</v>
      </c>
      <c r="T815" t="b">
        <f t="shared" ca="1" si="65"/>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H815">
        <v>1.5</v>
      </c>
      <c r="AI815">
        <f t="shared" si="66"/>
        <v>1</v>
      </c>
    </row>
    <row r="816" spans="1:35"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OFFSET(E816,-$B816+IF($L816,1,0),0)*IF($B816&gt;OFFSET($B816,1,0),ChapterTable!$S$17,1)*
    (VLOOKUP(SUBSTITUTE(SUBSTITUTE(E$1,"standard",""),"|Float","")&amp;IF(OR($L816=TRUE,$A816=0,MOD($A816,ChapterTable!$S$20)&lt;&gt;0),"","보스")&amp;"인게임누적곱배수",ChapterTable!$S:$T,2,0)^C816
    +VLOOKUP(SUBSTITUTE(SUBSTITUTE(E$1,"standard",""),"|Float","")&amp;IF(OR($L816=TRUE,$A816=0,MOD($A816,ChapterTable!$S$20)&lt;&gt;0),"","보스")&amp;"인게임누적합배수",ChapterTable!$S:$T,2,0)*C816)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(VLOOKUP(SUBSTITUTE(SUBSTITUTE(F$1,"standard",""),"|Float","")&amp;IF(OR($L816=TRUE,$A816=0,MOD($A816,ChapterTable!$S$20)&lt;&gt;0),"","보스")&amp;"인게임누적곱배수",ChapterTable!$S:$T,2,0)^D816
    +VLOOKUP(SUBSTITUTE(SUBSTITUTE(F$1,"standard",""),"|Float","")&amp;IF(OR($L816=TRUE,$A816=0,MOD($A816,ChapterTable!$S$20)&lt;&gt;0),"","보스")&amp;"인게임누적합배수",ChapterTable!$S:$T,2,0)*D816)
  )
  )
  )
)</f>
        <v>73894.59400177002</v>
      </c>
      <c r="G816" t="s">
        <v>737</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63"/>
        <v>1</v>
      </c>
      <c r="Q816">
        <f t="shared" si="64"/>
        <v>1</v>
      </c>
      <c r="R816" t="b">
        <f t="shared" ca="1" si="62"/>
        <v>0</v>
      </c>
      <c r="T816" t="b">
        <f t="shared" ca="1" si="65"/>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H816">
        <v>1.5</v>
      </c>
      <c r="AI816">
        <f t="shared" si="66"/>
        <v>1</v>
      </c>
    </row>
    <row r="817" spans="1:35"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OFFSET(E817,-$B817+IF($L817,1,0),0)*IF($B817&gt;OFFSET($B817,1,0),ChapterTable!$S$17,1)*
    (VLOOKUP(SUBSTITUTE(SUBSTITUTE(E$1,"standard",""),"|Float","")&amp;IF(OR($L817=TRUE,$A817=0,MOD($A817,ChapterTable!$S$20)&lt;&gt;0),"","보스")&amp;"인게임누적곱배수",ChapterTable!$S:$T,2,0)^C817
    +VLOOKUP(SUBSTITUTE(SUBSTITUTE(E$1,"standard",""),"|Float","")&amp;IF(OR($L817=TRUE,$A817=0,MOD($A817,ChapterTable!$S$20)&lt;&gt;0),"","보스")&amp;"인게임누적합배수",ChapterTable!$S:$T,2,0)*C817)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(VLOOKUP(SUBSTITUTE(SUBSTITUTE(F$1,"standard",""),"|Float","")&amp;IF(OR($L817=TRUE,$A817=0,MOD($A817,ChapterTable!$S$20)&lt;&gt;0),"","보스")&amp;"인게임누적곱배수",ChapterTable!$S:$T,2,0)^D817
    +VLOOKUP(SUBSTITUTE(SUBSTITUTE(F$1,"standard",""),"|Float","")&amp;IF(OR($L817=TRUE,$A817=0,MOD($A817,ChapterTable!$S$20)&lt;&gt;0),"","보스")&amp;"인게임누적합배수",ChapterTable!$S:$T,2,0)*D817)
  )
  )
  )
)</f>
        <v>73894.59400177002</v>
      </c>
      <c r="G817" t="s">
        <v>737</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63"/>
        <v>1</v>
      </c>
      <c r="Q817">
        <f t="shared" si="64"/>
        <v>1</v>
      </c>
      <c r="R817" t="b">
        <f t="shared" ca="1" si="62"/>
        <v>0</v>
      </c>
      <c r="T817" t="b">
        <f t="shared" ca="1" si="65"/>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H817">
        <v>1.5</v>
      </c>
      <c r="AI817">
        <f t="shared" si="66"/>
        <v>1</v>
      </c>
    </row>
    <row r="818" spans="1:35"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OFFSET(E818,-$B818+IF($L818,1,0),0)*IF($B818&gt;OFFSET($B818,1,0),ChapterTable!$S$17,1)*
    (VLOOKUP(SUBSTITUTE(SUBSTITUTE(E$1,"standard",""),"|Float","")&amp;IF(OR($L818=TRUE,$A818=0,MOD($A818,ChapterTable!$S$20)&lt;&gt;0),"","보스")&amp;"인게임누적곱배수",ChapterTable!$S:$T,2,0)^C818
    +VLOOKUP(SUBSTITUTE(SUBSTITUTE(E$1,"standard",""),"|Float","")&amp;IF(OR($L818=TRUE,$A818=0,MOD($A818,ChapterTable!$S$20)&lt;&gt;0),"","보스")&amp;"인게임누적합배수",ChapterTable!$S:$T,2,0)*C818)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(VLOOKUP(SUBSTITUTE(SUBSTITUTE(F$1,"standard",""),"|Float","")&amp;IF(OR($L818=TRUE,$A818=0,MOD($A818,ChapterTable!$S$20)&lt;&gt;0),"","보스")&amp;"인게임누적곱배수",ChapterTable!$S:$T,2,0)^D818
    +VLOOKUP(SUBSTITUTE(SUBSTITUTE(F$1,"standard",""),"|Float","")&amp;IF(OR($L818=TRUE,$A818=0,MOD($A818,ChapterTable!$S$20)&lt;&gt;0),"","보스")&amp;"인게임누적합배수",ChapterTable!$S:$T,2,0)*D818)
  )
  )
  )
)</f>
        <v>73894.59400177002</v>
      </c>
      <c r="G818" t="s">
        <v>737</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63"/>
        <v>11</v>
      </c>
      <c r="Q818">
        <f t="shared" si="64"/>
        <v>11</v>
      </c>
      <c r="R818" t="b">
        <f t="shared" ca="1" si="62"/>
        <v>0</v>
      </c>
      <c r="T818" t="b">
        <f t="shared" ca="1" si="65"/>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H818">
        <v>1.5</v>
      </c>
      <c r="AI818">
        <f t="shared" si="66"/>
        <v>1</v>
      </c>
    </row>
    <row r="819" spans="1:35"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OFFSET(E819,-$B819+IF($L819,1,0),0)*IF($B819&gt;OFFSET($B819,1,0),ChapterTable!$S$17,1)*
    (VLOOKUP(SUBSTITUTE(SUBSTITUTE(E$1,"standard",""),"|Float","")&amp;IF(OR($L819=TRUE,$A819=0,MOD($A819,ChapterTable!$S$20)&lt;&gt;0),"","보스")&amp;"인게임누적곱배수",ChapterTable!$S:$T,2,0)^C819
    +VLOOKUP(SUBSTITUTE(SUBSTITUTE(E$1,"standard",""),"|Float","")&amp;IF(OR($L819=TRUE,$A819=0,MOD($A819,ChapterTable!$S$20)&lt;&gt;0),"","보스")&amp;"인게임누적합배수",ChapterTable!$S:$T,2,0)*C819)
  )
  )
  )
)</f>
        <v>212816.43072509766</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(VLOOKUP(SUBSTITUTE(SUBSTITUTE(F$1,"standard",""),"|Float","")&amp;IF(OR($L819=TRUE,$A819=0,MOD($A819,ChapterTable!$S$20)&lt;&gt;0),"","보스")&amp;"인게임누적곱배수",ChapterTable!$S:$T,2,0)^D819
    +VLOOKUP(SUBSTITUTE(SUBSTITUTE(F$1,"standard",""),"|Float","")&amp;IF(OR($L819=TRUE,$A819=0,MOD($A819,ChapterTable!$S$20)&lt;&gt;0),"","보스")&amp;"인게임누적합배수",ChapterTable!$S:$T,2,0)*D819)
  )
  )
  )
)</f>
        <v>73894.59400177002</v>
      </c>
      <c r="G819" t="s">
        <v>737</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63"/>
        <v>1</v>
      </c>
      <c r="Q819">
        <f t="shared" si="64"/>
        <v>1</v>
      </c>
      <c r="R819" t="b">
        <f t="shared" ca="1" si="62"/>
        <v>0</v>
      </c>
      <c r="T819" t="b">
        <f t="shared" ca="1" si="65"/>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H819">
        <v>1.5</v>
      </c>
      <c r="AI819">
        <f t="shared" si="66"/>
        <v>1</v>
      </c>
    </row>
    <row r="820" spans="1:35"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OFFSET(E820,-$B820+IF($L820,1,0),0)*IF($B820&gt;OFFSET($B820,1,0),ChapterTable!$S$17,1)*
    (VLOOKUP(SUBSTITUTE(SUBSTITUTE(E$1,"standard",""),"|Float","")&amp;IF(OR($L820=TRUE,$A820=0,MOD($A820,ChapterTable!$S$20)&lt;&gt;0),"","보스")&amp;"인게임누적곱배수",ChapterTable!$S:$T,2,0)^C820
    +VLOOKUP(SUBSTITUTE(SUBSTITUTE(E$1,"standard",""),"|Float","")&amp;IF(OR($L820=TRUE,$A820=0,MOD($A820,ChapterTable!$S$20)&lt;&gt;0),"","보스")&amp;"인게임누적합배수",ChapterTable!$S:$T,2,0)*C820)
  )
  )
  )
)</f>
        <v>212816.43072509766</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(VLOOKUP(SUBSTITUTE(SUBSTITUTE(F$1,"standard",""),"|Float","")&amp;IF(OR($L820=TRUE,$A820=0,MOD($A820,ChapterTable!$S$20)&lt;&gt;0),"","보스")&amp;"인게임누적곱배수",ChapterTable!$S:$T,2,0)^D820
    +VLOOKUP(SUBSTITUTE(SUBSTITUTE(F$1,"standard",""),"|Float","")&amp;IF(OR($L820=TRUE,$A820=0,MOD($A820,ChapterTable!$S$20)&lt;&gt;0),"","보스")&amp;"인게임누적합배수",ChapterTable!$S:$T,2,0)*D820)
  )
  )
  )
)</f>
        <v>73894.59400177002</v>
      </c>
      <c r="G820" t="s">
        <v>737</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63"/>
        <v>1</v>
      </c>
      <c r="Q820">
        <f t="shared" si="64"/>
        <v>1</v>
      </c>
      <c r="R820" t="b">
        <f t="shared" ca="1" si="62"/>
        <v>0</v>
      </c>
      <c r="T820" t="b">
        <f t="shared" ca="1" si="65"/>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H820">
        <v>1.5</v>
      </c>
      <c r="AI820">
        <f t="shared" si="66"/>
        <v>1</v>
      </c>
    </row>
    <row r="821" spans="1:35"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OFFSET(E821,-$B821+IF($L821,1,0),0)*IF($B821&gt;OFFSET($B821,1,0),ChapterTable!$S$17,1)*
    (VLOOKUP(SUBSTITUTE(SUBSTITUTE(E$1,"standard",""),"|Float","")&amp;IF(OR($L821=TRUE,$A821=0,MOD($A821,ChapterTable!$S$20)&lt;&gt;0),"","보스")&amp;"인게임누적곱배수",ChapterTable!$S:$T,2,0)^C821
    +VLOOKUP(SUBSTITUTE(SUBSTITUTE(E$1,"standard",""),"|Float","")&amp;IF(OR($L821=TRUE,$A821=0,MOD($A821,ChapterTable!$S$20)&lt;&gt;0),"","보스")&amp;"인게임누적합배수",ChapterTable!$S:$T,2,0)*C821)
  )
  )
  )
)</f>
        <v>212816.43072509766</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(VLOOKUP(SUBSTITUTE(SUBSTITUTE(F$1,"standard",""),"|Float","")&amp;IF(OR($L821=TRUE,$A821=0,MOD($A821,ChapterTable!$S$20)&lt;&gt;0),"","보스")&amp;"인게임누적곱배수",ChapterTable!$S:$T,2,0)^D821
    +VLOOKUP(SUBSTITUTE(SUBSTITUTE(F$1,"standard",""),"|Float","")&amp;IF(OR($L821=TRUE,$A821=0,MOD($A821,ChapterTable!$S$20)&lt;&gt;0),"","보스")&amp;"인게임누적합배수",ChapterTable!$S:$T,2,0)*D821)
  )
  )
  )
)</f>
        <v>73894.59400177002</v>
      </c>
      <c r="G821" t="s">
        <v>737</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63"/>
        <v>1</v>
      </c>
      <c r="Q821">
        <f t="shared" si="64"/>
        <v>1</v>
      </c>
      <c r="R821" t="b">
        <f t="shared" ca="1" si="62"/>
        <v>0</v>
      </c>
      <c r="T821" t="b">
        <f t="shared" ca="1" si="65"/>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H821">
        <v>1.5</v>
      </c>
      <c r="AI821">
        <f t="shared" si="66"/>
        <v>1</v>
      </c>
    </row>
    <row r="822" spans="1:35"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OFFSET(E822,-$B822+IF($L822,1,0),0)*IF($B822&gt;OFFSET($B822,1,0),ChapterTable!$S$17,1)*
    (VLOOKUP(SUBSTITUTE(SUBSTITUTE(E$1,"standard",""),"|Float","")&amp;IF(OR($L822=TRUE,$A822=0,MOD($A822,ChapterTable!$S$20)&lt;&gt;0),"","보스")&amp;"인게임누적곱배수",ChapterTable!$S:$T,2,0)^C822
    +VLOOKUP(SUBSTITUTE(SUBSTITUTE(E$1,"standard",""),"|Float","")&amp;IF(OR($L822=TRUE,$A822=0,MOD($A822,ChapterTable!$S$20)&lt;&gt;0),"","보스")&amp;"인게임누적합배수",ChapterTable!$S:$T,2,0)*C822)
  )
  )
  )
)</f>
        <v>212816.43072509766</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(VLOOKUP(SUBSTITUTE(SUBSTITUTE(F$1,"standard",""),"|Float","")&amp;IF(OR($L822=TRUE,$A822=0,MOD($A822,ChapterTable!$S$20)&lt;&gt;0),"","보스")&amp;"인게임누적곱배수",ChapterTable!$S:$T,2,0)^D822
    +VLOOKUP(SUBSTITUTE(SUBSTITUTE(F$1,"standard",""),"|Float","")&amp;IF(OR($L822=TRUE,$A822=0,MOD($A822,ChapterTable!$S$20)&lt;&gt;0),"","보스")&amp;"인게임누적합배수",ChapterTable!$S:$T,2,0)*D822)
  )
  )
  )
)</f>
        <v>73894.59400177002</v>
      </c>
      <c r="G822" t="s">
        <v>737</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63"/>
        <v>91</v>
      </c>
      <c r="Q822">
        <f t="shared" si="64"/>
        <v>91</v>
      </c>
      <c r="R822" t="b">
        <f t="shared" ca="1" si="62"/>
        <v>1</v>
      </c>
      <c r="T822" t="b">
        <f t="shared" ca="1" si="65"/>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H822">
        <v>1.5</v>
      </c>
      <c r="AI822">
        <f t="shared" si="66"/>
        <v>1</v>
      </c>
    </row>
    <row r="823" spans="1:35"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OFFSET(E823,-$B823+IF($L823,1,0),0)*IF($B823&gt;OFFSET($B823,1,0),ChapterTable!$S$17,1)*
    (VLOOKUP(SUBSTITUTE(SUBSTITUTE(E$1,"standard",""),"|Float","")&amp;IF(OR($L823=TRUE,$A823=0,MOD($A823,ChapterTable!$S$20)&lt;&gt;0),"","보스")&amp;"인게임누적곱배수",ChapterTable!$S:$T,2,0)^C823
    +VLOOKUP(SUBSTITUTE(SUBSTITUTE(E$1,"standard",""),"|Float","")&amp;IF(OR($L823=TRUE,$A823=0,MOD($A823,ChapterTable!$S$20)&lt;&gt;0),"","보스")&amp;"인게임누적합배수",ChapterTable!$S:$T,2,0)*C823)
  )
  )
  )
)</f>
        <v>212816.43072509766</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(VLOOKUP(SUBSTITUTE(SUBSTITUTE(F$1,"standard",""),"|Float","")&amp;IF(OR($L823=TRUE,$A823=0,MOD($A823,ChapterTable!$S$20)&lt;&gt;0),"","보스")&amp;"인게임누적곱배수",ChapterTable!$S:$T,2,0)^D823
    +VLOOKUP(SUBSTITUTE(SUBSTITUTE(F$1,"standard",""),"|Float","")&amp;IF(OR($L823=TRUE,$A823=0,MOD($A823,ChapterTable!$S$20)&lt;&gt;0),"","보스")&amp;"인게임누적합배수",ChapterTable!$S:$T,2,0)*D823)
  )
  )
  )
)</f>
        <v>73894.59400177002</v>
      </c>
      <c r="G823" t="s">
        <v>737</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63"/>
        <v>21</v>
      </c>
      <c r="Q823">
        <f t="shared" si="64"/>
        <v>21</v>
      </c>
      <c r="R823" t="b">
        <f t="shared" ca="1" si="62"/>
        <v>0</v>
      </c>
      <c r="T823" t="b">
        <f t="shared" ca="1" si="65"/>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H823">
        <v>1.5</v>
      </c>
      <c r="AI823">
        <f t="shared" si="66"/>
        <v>1</v>
      </c>
    </row>
    <row r="824" spans="1:35"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OFFSET(E824,-$B824+IF($L824,1,0),0)*IF($B824&gt;OFFSET($B824,1,0),ChapterTable!$S$17,1)*
    (VLOOKUP(SUBSTITUTE(SUBSTITUTE(E$1,"standard",""),"|Float","")&amp;IF(OR($L824=TRUE,$A824=0,MOD($A824,ChapterTable!$S$20)&lt;&gt;0),"","보스")&amp;"인게임누적곱배수",ChapterTable!$S:$T,2,0)^C824
    +VLOOKUP(SUBSTITUTE(SUBSTITUTE(E$1,"standard",""),"|Float","")&amp;IF(OR($L824=TRUE,$A824=0,MOD($A824,ChapterTable!$S$20)&lt;&gt;0),"","보스")&amp;"인게임누적합배수",ChapterTable!$S:$T,2,0)*C824)
  )
  )
  )
)</f>
        <v>212816.43072509766</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(VLOOKUP(SUBSTITUTE(SUBSTITUTE(F$1,"standard",""),"|Float","")&amp;IF(OR($L824=TRUE,$A824=0,MOD($A824,ChapterTable!$S$20)&lt;&gt;0),"","보스")&amp;"인게임누적곱배수",ChapterTable!$S:$T,2,0)^D824
    +VLOOKUP(SUBSTITUTE(SUBSTITUTE(F$1,"standard",""),"|Float","")&amp;IF(OR($L824=TRUE,$A824=0,MOD($A824,ChapterTable!$S$20)&lt;&gt;0),"","보스")&amp;"인게임누적합배수",ChapterTable!$S:$T,2,0)*D824)
  )
  )
  )
)</f>
        <v>79436.688551902771</v>
      </c>
      <c r="G824" t="s">
        <v>737</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63"/>
        <v>2</v>
      </c>
      <c r="Q824">
        <f t="shared" si="64"/>
        <v>2</v>
      </c>
      <c r="R824" t="b">
        <f t="shared" ca="1" si="62"/>
        <v>0</v>
      </c>
      <c r="T824" t="b">
        <f t="shared" ca="1" si="65"/>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H824">
        <v>1.5</v>
      </c>
      <c r="AI824">
        <f t="shared" si="66"/>
        <v>0.5</v>
      </c>
    </row>
    <row r="825" spans="1:35"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OFFSET(E825,-$B825+IF($L825,1,0),0)*IF($B825&gt;OFFSET($B825,1,0),ChapterTable!$S$17,1)*
    (VLOOKUP(SUBSTITUTE(SUBSTITUTE(E$1,"standard",""),"|Float","")&amp;IF(OR($L825=TRUE,$A825=0,MOD($A825,ChapterTable!$S$20)&lt;&gt;0),"","보스")&amp;"인게임누적곱배수",ChapterTable!$S:$T,2,0)^C825
    +VLOOKUP(SUBSTITUTE(SUBSTITUTE(E$1,"standard",""),"|Float","")&amp;IF(OR($L825=TRUE,$A825=0,MOD($A825,ChapterTable!$S$20)&lt;&gt;0),"","보스")&amp;"인게임누적합배수",ChapterTable!$S:$T,2,0)*C825)
  )
  )
  )
)</f>
        <v>212816.43072509766</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(VLOOKUP(SUBSTITUTE(SUBSTITUTE(F$1,"standard",""),"|Float","")&amp;IF(OR($L825=TRUE,$A825=0,MOD($A825,ChapterTable!$S$20)&lt;&gt;0),"","보스")&amp;"인게임누적곱배수",ChapterTable!$S:$T,2,0)^D825
    +VLOOKUP(SUBSTITUTE(SUBSTITUTE(F$1,"standard",""),"|Float","")&amp;IF(OR($L825=TRUE,$A825=0,MOD($A825,ChapterTable!$S$20)&lt;&gt;0),"","보스")&amp;"인게임누적합배수",ChapterTable!$S:$T,2,0)*D825)
  )
  )
  )
)</f>
        <v>79436.688551902771</v>
      </c>
      <c r="G825" t="s">
        <v>737</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63"/>
        <v>2</v>
      </c>
      <c r="Q825">
        <f t="shared" si="64"/>
        <v>2</v>
      </c>
      <c r="R825" t="b">
        <f t="shared" ca="1" si="62"/>
        <v>0</v>
      </c>
      <c r="T825" t="b">
        <f t="shared" ca="1" si="65"/>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H825">
        <v>1.5</v>
      </c>
      <c r="AI825">
        <f t="shared" si="66"/>
        <v>0.5</v>
      </c>
    </row>
    <row r="826" spans="1:35"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OFFSET(E826,-$B826+IF($L826,1,0),0)*IF($B826&gt;OFFSET($B826,1,0),ChapterTable!$S$17,1)*
    (VLOOKUP(SUBSTITUTE(SUBSTITUTE(E$1,"standard",""),"|Float","")&amp;IF(OR($L826=TRUE,$A826=0,MOD($A826,ChapterTable!$S$20)&lt;&gt;0),"","보스")&amp;"인게임누적곱배수",ChapterTable!$S:$T,2,0)^C826
    +VLOOKUP(SUBSTITUTE(SUBSTITUTE(E$1,"standard",""),"|Float","")&amp;IF(OR($L826=TRUE,$A826=0,MOD($A826,ChapterTable!$S$20)&lt;&gt;0),"","보스")&amp;"인게임누적합배수",ChapterTable!$S:$T,2,0)*C826)
  )
  )
  )
)</f>
        <v>212816.43072509766</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(VLOOKUP(SUBSTITUTE(SUBSTITUTE(F$1,"standard",""),"|Float","")&amp;IF(OR($L826=TRUE,$A826=0,MOD($A826,ChapterTable!$S$20)&lt;&gt;0),"","보스")&amp;"인게임누적곱배수",ChapterTable!$S:$T,2,0)^D826
    +VLOOKUP(SUBSTITUTE(SUBSTITUTE(F$1,"standard",""),"|Float","")&amp;IF(OR($L826=TRUE,$A826=0,MOD($A826,ChapterTable!$S$20)&lt;&gt;0),"","보스")&amp;"인게임누적합배수",ChapterTable!$S:$T,2,0)*D826)
  )
  )
  )
)</f>
        <v>79436.688551902771</v>
      </c>
      <c r="G826" t="s">
        <v>737</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63"/>
        <v>2</v>
      </c>
      <c r="Q826">
        <f t="shared" si="64"/>
        <v>2</v>
      </c>
      <c r="R826" t="b">
        <f t="shared" ca="1" si="62"/>
        <v>0</v>
      </c>
      <c r="T826" t="b">
        <f t="shared" ca="1" si="65"/>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H826">
        <v>1.5</v>
      </c>
      <c r="AI826">
        <f t="shared" si="66"/>
        <v>0.5</v>
      </c>
    </row>
    <row r="827" spans="1:35"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OFFSET(E827,-$B827+IF($L827,1,0),0)*IF($B827&gt;OFFSET($B827,1,0),ChapterTable!$S$17,1)*
    (VLOOKUP(SUBSTITUTE(SUBSTITUTE(E$1,"standard",""),"|Float","")&amp;IF(OR($L827=TRUE,$A827=0,MOD($A827,ChapterTable!$S$20)&lt;&gt;0),"","보스")&amp;"인게임누적곱배수",ChapterTable!$S:$T,2,0)^C827
    +VLOOKUP(SUBSTITUTE(SUBSTITUTE(E$1,"standard",""),"|Float","")&amp;IF(OR($L827=TRUE,$A827=0,MOD($A827,ChapterTable!$S$20)&lt;&gt;0),"","보스")&amp;"인게임누적합배수",ChapterTable!$S:$T,2,0)*C827)
  )
  )
  )
)</f>
        <v>212816.43072509766</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(VLOOKUP(SUBSTITUTE(SUBSTITUTE(F$1,"standard",""),"|Float","")&amp;IF(OR($L827=TRUE,$A827=0,MOD($A827,ChapterTable!$S$20)&lt;&gt;0),"","보스")&amp;"인게임누적곱배수",ChapterTable!$S:$T,2,0)^D827
    +VLOOKUP(SUBSTITUTE(SUBSTITUTE(F$1,"standard",""),"|Float","")&amp;IF(OR($L827=TRUE,$A827=0,MOD($A827,ChapterTable!$S$20)&lt;&gt;0),"","보스")&amp;"인게임누적합배수",ChapterTable!$S:$T,2,0)*D827)
  )
  )
  )
)</f>
        <v>79436.688551902771</v>
      </c>
      <c r="G827" t="s">
        <v>737</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63"/>
        <v>2</v>
      </c>
      <c r="Q827">
        <f t="shared" si="64"/>
        <v>2</v>
      </c>
      <c r="R827" t="b">
        <f t="shared" ca="1" si="62"/>
        <v>0</v>
      </c>
      <c r="T827" t="b">
        <f t="shared" ca="1" si="65"/>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H827">
        <v>1.5</v>
      </c>
      <c r="AI827">
        <f t="shared" si="66"/>
        <v>0.5</v>
      </c>
    </row>
    <row r="828" spans="1:35"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OFFSET(E828,-$B828+IF($L828,1,0),0)*IF($B828&gt;OFFSET($B828,1,0),ChapterTable!$S$17,1)*
    (VLOOKUP(SUBSTITUTE(SUBSTITUTE(E$1,"standard",""),"|Float","")&amp;IF(OR($L828=TRUE,$A828=0,MOD($A828,ChapterTable!$S$20)&lt;&gt;0),"","보스")&amp;"인게임누적곱배수",ChapterTable!$S:$T,2,0)^C828
    +VLOOKUP(SUBSTITUTE(SUBSTITUTE(E$1,"standard",""),"|Float","")&amp;IF(OR($L828=TRUE,$A828=0,MOD($A828,ChapterTable!$S$20)&lt;&gt;0),"","보스")&amp;"인게임누적합배수",ChapterTable!$S:$T,2,0)*C828)
  )
  )
  )
)</f>
        <v>212816.43072509766</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(VLOOKUP(SUBSTITUTE(SUBSTITUTE(F$1,"standard",""),"|Float","")&amp;IF(OR($L828=TRUE,$A828=0,MOD($A828,ChapterTable!$S$20)&lt;&gt;0),"","보스")&amp;"인게임누적곱배수",ChapterTable!$S:$T,2,0)^D828
    +VLOOKUP(SUBSTITUTE(SUBSTITUTE(F$1,"standard",""),"|Float","")&amp;IF(OR($L828=TRUE,$A828=0,MOD($A828,ChapterTable!$S$20)&lt;&gt;0),"","보스")&amp;"인게임누적합배수",ChapterTable!$S:$T,2,0)*D828)
  )
  )
  )
)</f>
        <v>79436.688551902771</v>
      </c>
      <c r="G828" t="s">
        <v>737</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63"/>
        <v>11</v>
      </c>
      <c r="Q828">
        <f t="shared" si="64"/>
        <v>11</v>
      </c>
      <c r="R828" t="b">
        <f t="shared" ca="1" si="62"/>
        <v>0</v>
      </c>
      <c r="T828" t="b">
        <f t="shared" ca="1" si="65"/>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H828">
        <v>1.5</v>
      </c>
      <c r="AI828">
        <f t="shared" si="66"/>
        <v>0.5</v>
      </c>
    </row>
    <row r="829" spans="1:35"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OFFSET(E829,-$B829+IF($L829,1,0),0)*IF($B829&gt;OFFSET($B829,1,0),ChapterTable!$S$17,1)*
    (VLOOKUP(SUBSTITUTE(SUBSTITUTE(E$1,"standard",""),"|Float","")&amp;IF(OR($L829=TRUE,$A829=0,MOD($A829,ChapterTable!$S$20)&lt;&gt;0),"","보스")&amp;"인게임누적곱배수",ChapterTable!$S:$T,2,0)^C829
    +VLOOKUP(SUBSTITUTE(SUBSTITUTE(E$1,"standard",""),"|Float","")&amp;IF(OR($L829=TRUE,$A829=0,MOD($A829,ChapterTable!$S$20)&lt;&gt;0),"","보스")&amp;"인게임누적합배수",ChapterTable!$S:$T,2,0)*C829)
  )
  )
  )
)</f>
        <v>248285.83584594724</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(VLOOKUP(SUBSTITUTE(SUBSTITUTE(F$1,"standard",""),"|Float","")&amp;IF(OR($L829=TRUE,$A829=0,MOD($A829,ChapterTable!$S$20)&lt;&gt;0),"","보스")&amp;"인게임누적곱배수",ChapterTable!$S:$T,2,0)^D829
    +VLOOKUP(SUBSTITUTE(SUBSTITUTE(F$1,"standard",""),"|Float","")&amp;IF(OR($L829=TRUE,$A829=0,MOD($A829,ChapterTable!$S$20)&lt;&gt;0),"","보스")&amp;"인게임누적합배수",ChapterTable!$S:$T,2,0)*D829)
  )
  )
  )
)</f>
        <v>79436.688551902771</v>
      </c>
      <c r="G829" t="s">
        <v>737</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63"/>
        <v>2</v>
      </c>
      <c r="Q829">
        <f t="shared" si="64"/>
        <v>2</v>
      </c>
      <c r="R829" t="b">
        <f t="shared" ca="1" si="62"/>
        <v>0</v>
      </c>
      <c r="T829" t="b">
        <f t="shared" ca="1" si="65"/>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H829">
        <v>1.5</v>
      </c>
      <c r="AI829">
        <f t="shared" si="66"/>
        <v>0.5</v>
      </c>
    </row>
    <row r="830" spans="1:35"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OFFSET(E830,-$B830+IF($L830,1,0),0)*IF($B830&gt;OFFSET($B830,1,0),ChapterTable!$S$17,1)*
    (VLOOKUP(SUBSTITUTE(SUBSTITUTE(E$1,"standard",""),"|Float","")&amp;IF(OR($L830=TRUE,$A830=0,MOD($A830,ChapterTable!$S$20)&lt;&gt;0),"","보스")&amp;"인게임누적곱배수",ChapterTable!$S:$T,2,0)^C830
    +VLOOKUP(SUBSTITUTE(SUBSTITUTE(E$1,"standard",""),"|Float","")&amp;IF(OR($L830=TRUE,$A830=0,MOD($A830,ChapterTable!$S$20)&lt;&gt;0),"","보스")&amp;"인게임누적합배수",ChapterTable!$S:$T,2,0)*C830)
  )
  )
  )
)</f>
        <v>248285.83584594724</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(VLOOKUP(SUBSTITUTE(SUBSTITUTE(F$1,"standard",""),"|Float","")&amp;IF(OR($L830=TRUE,$A830=0,MOD($A830,ChapterTable!$S$20)&lt;&gt;0),"","보스")&amp;"인게임누적곱배수",ChapterTable!$S:$T,2,0)^D830
    +VLOOKUP(SUBSTITUTE(SUBSTITUTE(F$1,"standard",""),"|Float","")&amp;IF(OR($L830=TRUE,$A830=0,MOD($A830,ChapterTable!$S$20)&lt;&gt;0),"","보스")&amp;"인게임누적합배수",ChapterTable!$S:$T,2,0)*D830)
  )
  )
  )
)</f>
        <v>79436.688551902771</v>
      </c>
      <c r="G830" t="s">
        <v>737</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63"/>
        <v>2</v>
      </c>
      <c r="Q830">
        <f t="shared" si="64"/>
        <v>2</v>
      </c>
      <c r="R830" t="b">
        <f t="shared" ca="1" si="62"/>
        <v>0</v>
      </c>
      <c r="T830" t="b">
        <f t="shared" ca="1" si="65"/>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H830">
        <v>1.5</v>
      </c>
      <c r="AI830">
        <f t="shared" si="66"/>
        <v>0.5</v>
      </c>
    </row>
    <row r="831" spans="1:35"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OFFSET(E831,-$B831+IF($L831,1,0),0)*IF($B831&gt;OFFSET($B831,1,0),ChapterTable!$S$17,1)*
    (VLOOKUP(SUBSTITUTE(SUBSTITUTE(E$1,"standard",""),"|Float","")&amp;IF(OR($L831=TRUE,$A831=0,MOD($A831,ChapterTable!$S$20)&lt;&gt;0),"","보스")&amp;"인게임누적곱배수",ChapterTable!$S:$T,2,0)^C831
    +VLOOKUP(SUBSTITUTE(SUBSTITUTE(E$1,"standard",""),"|Float","")&amp;IF(OR($L831=TRUE,$A831=0,MOD($A831,ChapterTable!$S$20)&lt;&gt;0),"","보스")&amp;"인게임누적합배수",ChapterTable!$S:$T,2,0)*C831)
  )
  )
  )
)</f>
        <v>248285.83584594724</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(VLOOKUP(SUBSTITUTE(SUBSTITUTE(F$1,"standard",""),"|Float","")&amp;IF(OR($L831=TRUE,$A831=0,MOD($A831,ChapterTable!$S$20)&lt;&gt;0),"","보스")&amp;"인게임누적곱배수",ChapterTable!$S:$T,2,0)^D831
    +VLOOKUP(SUBSTITUTE(SUBSTITUTE(F$1,"standard",""),"|Float","")&amp;IF(OR($L831=TRUE,$A831=0,MOD($A831,ChapterTable!$S$20)&lt;&gt;0),"","보스")&amp;"인게임누적합배수",ChapterTable!$S:$T,2,0)*D831)
  )
  )
  )
)</f>
        <v>79436.688551902771</v>
      </c>
      <c r="G831" t="s">
        <v>737</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63"/>
        <v>2</v>
      </c>
      <c r="Q831">
        <f t="shared" si="64"/>
        <v>2</v>
      </c>
      <c r="R831" t="b">
        <f t="shared" ca="1" si="62"/>
        <v>0</v>
      </c>
      <c r="T831" t="b">
        <f t="shared" ca="1" si="65"/>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H831">
        <v>1.5</v>
      </c>
      <c r="AI831">
        <f t="shared" si="66"/>
        <v>0.5</v>
      </c>
    </row>
    <row r="832" spans="1:35"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OFFSET(E832,-$B832+IF($L832,1,0),0)*IF($B832&gt;OFFSET($B832,1,0),ChapterTable!$S$17,1)*
    (VLOOKUP(SUBSTITUTE(SUBSTITUTE(E$1,"standard",""),"|Float","")&amp;IF(OR($L832=TRUE,$A832=0,MOD($A832,ChapterTable!$S$20)&lt;&gt;0),"","보스")&amp;"인게임누적곱배수",ChapterTable!$S:$T,2,0)^C832
    +VLOOKUP(SUBSTITUTE(SUBSTITUTE(E$1,"standard",""),"|Float","")&amp;IF(OR($L832=TRUE,$A832=0,MOD($A832,ChapterTable!$S$20)&lt;&gt;0),"","보스")&amp;"인게임누적합배수",ChapterTable!$S:$T,2,0)*C832)
  )
  )
  )
)</f>
        <v>248285.83584594724</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(VLOOKUP(SUBSTITUTE(SUBSTITUTE(F$1,"standard",""),"|Float","")&amp;IF(OR($L832=TRUE,$A832=0,MOD($A832,ChapterTable!$S$20)&lt;&gt;0),"","보스")&amp;"인게임누적곱배수",ChapterTable!$S:$T,2,0)^D832
    +VLOOKUP(SUBSTITUTE(SUBSTITUTE(F$1,"standard",""),"|Float","")&amp;IF(OR($L832=TRUE,$A832=0,MOD($A832,ChapterTable!$S$20)&lt;&gt;0),"","보스")&amp;"인게임누적합배수",ChapterTable!$S:$T,2,0)*D832)
  )
  )
  )
)</f>
        <v>79436.688551902771</v>
      </c>
      <c r="G832" t="s">
        <v>737</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63"/>
        <v>92</v>
      </c>
      <c r="Q832">
        <f t="shared" si="64"/>
        <v>92</v>
      </c>
      <c r="R832" t="b">
        <f t="shared" ca="1" si="62"/>
        <v>1</v>
      </c>
      <c r="T832" t="b">
        <f t="shared" ca="1" si="65"/>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H832">
        <v>1.5</v>
      </c>
      <c r="AI832">
        <f t="shared" si="66"/>
        <v>0.5</v>
      </c>
    </row>
    <row r="833" spans="1:35"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OFFSET(E833,-$B833+IF($L833,1,0),0)*IF($B833&gt;OFFSET($B833,1,0),ChapterTable!$S$17,1)*
    (VLOOKUP(SUBSTITUTE(SUBSTITUTE(E$1,"standard",""),"|Float","")&amp;IF(OR($L833=TRUE,$A833=0,MOD($A833,ChapterTable!$S$20)&lt;&gt;0),"","보스")&amp;"인게임누적곱배수",ChapterTable!$S:$T,2,0)^C833
    +VLOOKUP(SUBSTITUTE(SUBSTITUTE(E$1,"standard",""),"|Float","")&amp;IF(OR($L833=TRUE,$A833=0,MOD($A833,ChapterTable!$S$20)&lt;&gt;0),"","보스")&amp;"인게임누적합배수",ChapterTable!$S:$T,2,0)*C833)
  )
  )
  )
)</f>
        <v>248285.83584594724</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(VLOOKUP(SUBSTITUTE(SUBSTITUTE(F$1,"standard",""),"|Float","")&amp;IF(OR($L833=TRUE,$A833=0,MOD($A833,ChapterTable!$S$20)&lt;&gt;0),"","보스")&amp;"인게임누적곱배수",ChapterTable!$S:$T,2,0)^D833
    +VLOOKUP(SUBSTITUTE(SUBSTITUTE(F$1,"standard",""),"|Float","")&amp;IF(OR($L833=TRUE,$A833=0,MOD($A833,ChapterTable!$S$20)&lt;&gt;0),"","보스")&amp;"인게임누적합배수",ChapterTable!$S:$T,2,0)*D833)
  )
  )
  )
)</f>
        <v>79436.688551902771</v>
      </c>
      <c r="G833" t="s">
        <v>737</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63"/>
        <v>21</v>
      </c>
      <c r="Q833">
        <f t="shared" si="64"/>
        <v>21</v>
      </c>
      <c r="R833" t="b">
        <f t="shared" ca="1" si="62"/>
        <v>0</v>
      </c>
      <c r="T833" t="b">
        <f t="shared" ca="1" si="65"/>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H833">
        <v>1.5</v>
      </c>
      <c r="AI833">
        <f t="shared" si="66"/>
        <v>0.5</v>
      </c>
    </row>
    <row r="834" spans="1:35"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OFFSET(E834,-$B834+IF($L834,1,0),0)*IF($B834&gt;OFFSET($B834,1,0),ChapterTable!$S$17,1)*
    (VLOOKUP(SUBSTITUTE(SUBSTITUTE(E$1,"standard",""),"|Float","")&amp;IF(OR($L834=TRUE,$A834=0,MOD($A834,ChapterTable!$S$20)&lt;&gt;0),"","보스")&amp;"인게임누적곱배수",ChapterTable!$S:$T,2,0)^C834
    +VLOOKUP(SUBSTITUTE(SUBSTITUTE(E$1,"standard",""),"|Float","")&amp;IF(OR($L834=TRUE,$A834=0,MOD($A834,ChapterTable!$S$20)&lt;&gt;0),"","보스")&amp;"인게임누적합배수",ChapterTable!$S:$T,2,0)*C834)
  )
  )
  )
)</f>
        <v>248285.83584594724</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(VLOOKUP(SUBSTITUTE(SUBSTITUTE(F$1,"standard",""),"|Float","")&amp;IF(OR($L834=TRUE,$A834=0,MOD($A834,ChapterTable!$S$20)&lt;&gt;0),"","보스")&amp;"인게임누적곱배수",ChapterTable!$S:$T,2,0)^D834
    +VLOOKUP(SUBSTITUTE(SUBSTITUTE(F$1,"standard",""),"|Float","")&amp;IF(OR($L834=TRUE,$A834=0,MOD($A834,ChapterTable!$S$20)&lt;&gt;0),"","보스")&amp;"인게임누적합배수",ChapterTable!$S:$T,2,0)*D834)
  )
  )
  )
)</f>
        <v>84978.783102035522</v>
      </c>
      <c r="G834" t="s">
        <v>737</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63"/>
        <v>3</v>
      </c>
      <c r="Q834">
        <f t="shared" si="64"/>
        <v>3</v>
      </c>
      <c r="R834" t="b">
        <f t="shared" ref="R834:R897" ca="1" si="67">IF(OR(B834=0,OFFSET(B834,1,0)=0),FALSE,
IF(AND(L834,B834&lt;OFFSET(B834,1,0)),TRUE,
IF(OFFSET(O834,1,0)=21,TRUE,FALSE)))</f>
        <v>0</v>
      </c>
      <c r="T834" t="b">
        <f t="shared" ca="1" si="65"/>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H834">
        <v>1.5</v>
      </c>
      <c r="AI834">
        <f t="shared" si="66"/>
        <v>0.33333333333333331</v>
      </c>
    </row>
    <row r="835" spans="1:35"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OFFSET(E835,-$B835+IF($L835,1,0),0)*IF($B835&gt;OFFSET($B835,1,0),ChapterTable!$S$17,1)*
    (VLOOKUP(SUBSTITUTE(SUBSTITUTE(E$1,"standard",""),"|Float","")&amp;IF(OR($L835=TRUE,$A835=0,MOD($A835,ChapterTable!$S$20)&lt;&gt;0),"","보스")&amp;"인게임누적곱배수",ChapterTable!$S:$T,2,0)^C835
    +VLOOKUP(SUBSTITUTE(SUBSTITUTE(E$1,"standard",""),"|Float","")&amp;IF(OR($L835=TRUE,$A835=0,MOD($A835,ChapterTable!$S$20)&lt;&gt;0),"","보스")&amp;"인게임누적합배수",ChapterTable!$S:$T,2,0)*C835)
  )
  )
  )
)</f>
        <v>248285.83584594724</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(VLOOKUP(SUBSTITUTE(SUBSTITUTE(F$1,"standard",""),"|Float","")&amp;IF(OR($L835=TRUE,$A835=0,MOD($A835,ChapterTable!$S$20)&lt;&gt;0),"","보스")&amp;"인게임누적곱배수",ChapterTable!$S:$T,2,0)^D835
    +VLOOKUP(SUBSTITUTE(SUBSTITUTE(F$1,"standard",""),"|Float","")&amp;IF(OR($L835=TRUE,$A835=0,MOD($A835,ChapterTable!$S$20)&lt;&gt;0),"","보스")&amp;"인게임누적합배수",ChapterTable!$S:$T,2,0)*D835)
  )
  )
  )
)</f>
        <v>84978.783102035522</v>
      </c>
      <c r="G835" t="s">
        <v>737</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68">IF(B835=0,0,
  IF(AND(L835=FALSE,A835&lt;&gt;0,MOD(A835,7)=0),21,
  IF(MOD(B835,10)=0,21,
  IF(MOD(B835,10)=5,11,
  IF(MOD(B835,10)=9,INT(B835/10)+91,
  INT(B835/10+1))))))</f>
        <v>3</v>
      </c>
      <c r="Q835">
        <f t="shared" ref="Q835:Q898" si="69">IF(ISBLANK(P835),O835,P835)</f>
        <v>3</v>
      </c>
      <c r="R835" t="b">
        <f t="shared" ca="1" si="67"/>
        <v>0</v>
      </c>
      <c r="T835" t="b">
        <f t="shared" ref="T835:T898" ca="1" si="70">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H835">
        <v>1.5</v>
      </c>
      <c r="AI835">
        <f t="shared" si="66"/>
        <v>0.33333333333333331</v>
      </c>
    </row>
    <row r="836" spans="1:35"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OFFSET(E836,-$B836+IF($L836,1,0),0)*IF($B836&gt;OFFSET($B836,1,0),ChapterTable!$S$17,1)*
    (VLOOKUP(SUBSTITUTE(SUBSTITUTE(E$1,"standard",""),"|Float","")&amp;IF(OR($L836=TRUE,$A836=0,MOD($A836,ChapterTable!$S$20)&lt;&gt;0),"","보스")&amp;"인게임누적곱배수",ChapterTable!$S:$T,2,0)^C836
    +VLOOKUP(SUBSTITUTE(SUBSTITUTE(E$1,"standard",""),"|Float","")&amp;IF(OR($L836=TRUE,$A836=0,MOD($A836,ChapterTable!$S$20)&lt;&gt;0),"","보스")&amp;"인게임누적합배수",ChapterTable!$S:$T,2,0)*C836)
  )
  )
  )
)</f>
        <v>248285.83584594724</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(VLOOKUP(SUBSTITUTE(SUBSTITUTE(F$1,"standard",""),"|Float","")&amp;IF(OR($L836=TRUE,$A836=0,MOD($A836,ChapterTable!$S$20)&lt;&gt;0),"","보스")&amp;"인게임누적곱배수",ChapterTable!$S:$T,2,0)^D836
    +VLOOKUP(SUBSTITUTE(SUBSTITUTE(F$1,"standard",""),"|Float","")&amp;IF(OR($L836=TRUE,$A836=0,MOD($A836,ChapterTable!$S$20)&lt;&gt;0),"","보스")&amp;"인게임누적합배수",ChapterTable!$S:$T,2,0)*D836)
  )
  )
  )
)</f>
        <v>84978.783102035522</v>
      </c>
      <c r="G836" t="s">
        <v>737</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68"/>
        <v>3</v>
      </c>
      <c r="Q836">
        <f t="shared" si="69"/>
        <v>3</v>
      </c>
      <c r="R836" t="b">
        <f t="shared" ca="1" si="67"/>
        <v>0</v>
      </c>
      <c r="T836" t="b">
        <f t="shared" ca="1" si="70"/>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H836">
        <v>1.5</v>
      </c>
      <c r="AI836">
        <f t="shared" ref="AI836:AI899" si="71">IF(B836=0,0,1/(INT((B836-1)/10)+1))</f>
        <v>0.33333333333333331</v>
      </c>
    </row>
    <row r="837" spans="1:35"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OFFSET(E837,-$B837+IF($L837,1,0),0)*IF($B837&gt;OFFSET($B837,1,0),ChapterTable!$S$17,1)*
    (VLOOKUP(SUBSTITUTE(SUBSTITUTE(E$1,"standard",""),"|Float","")&amp;IF(OR($L837=TRUE,$A837=0,MOD($A837,ChapterTable!$S$20)&lt;&gt;0),"","보스")&amp;"인게임누적곱배수",ChapterTable!$S:$T,2,0)^C837
    +VLOOKUP(SUBSTITUTE(SUBSTITUTE(E$1,"standard",""),"|Float","")&amp;IF(OR($L837=TRUE,$A837=0,MOD($A837,ChapterTable!$S$20)&lt;&gt;0),"","보스")&amp;"인게임누적합배수",ChapterTable!$S:$T,2,0)*C837)
  )
  )
  )
)</f>
        <v>248285.83584594724</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(VLOOKUP(SUBSTITUTE(SUBSTITUTE(F$1,"standard",""),"|Float","")&amp;IF(OR($L837=TRUE,$A837=0,MOD($A837,ChapterTable!$S$20)&lt;&gt;0),"","보스")&amp;"인게임누적곱배수",ChapterTable!$S:$T,2,0)^D837
    +VLOOKUP(SUBSTITUTE(SUBSTITUTE(F$1,"standard",""),"|Float","")&amp;IF(OR($L837=TRUE,$A837=0,MOD($A837,ChapterTable!$S$20)&lt;&gt;0),"","보스")&amp;"인게임누적합배수",ChapterTable!$S:$T,2,0)*D837)
  )
  )
  )
)</f>
        <v>84978.783102035522</v>
      </c>
      <c r="G837" t="s">
        <v>737</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68"/>
        <v>3</v>
      </c>
      <c r="Q837">
        <f t="shared" si="69"/>
        <v>3</v>
      </c>
      <c r="R837" t="b">
        <f t="shared" ca="1" si="67"/>
        <v>0</v>
      </c>
      <c r="T837" t="b">
        <f t="shared" ca="1" si="70"/>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H837">
        <v>1.5</v>
      </c>
      <c r="AI837">
        <f t="shared" si="71"/>
        <v>0.33333333333333331</v>
      </c>
    </row>
    <row r="838" spans="1:35"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OFFSET(E838,-$B838+IF($L838,1,0),0)*IF($B838&gt;OFFSET($B838,1,0),ChapterTable!$S$17,1)*
    (VLOOKUP(SUBSTITUTE(SUBSTITUTE(E$1,"standard",""),"|Float","")&amp;IF(OR($L838=TRUE,$A838=0,MOD($A838,ChapterTable!$S$20)&lt;&gt;0),"","보스")&amp;"인게임누적곱배수",ChapterTable!$S:$T,2,0)^C838
    +VLOOKUP(SUBSTITUTE(SUBSTITUTE(E$1,"standard",""),"|Float","")&amp;IF(OR($L838=TRUE,$A838=0,MOD($A838,ChapterTable!$S$20)&lt;&gt;0),"","보스")&amp;"인게임누적합배수",ChapterTable!$S:$T,2,0)*C838)
  )
  )
  )
)</f>
        <v>248285.83584594724</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(VLOOKUP(SUBSTITUTE(SUBSTITUTE(F$1,"standard",""),"|Float","")&amp;IF(OR($L838=TRUE,$A838=0,MOD($A838,ChapterTable!$S$20)&lt;&gt;0),"","보스")&amp;"인게임누적곱배수",ChapterTable!$S:$T,2,0)^D838
    +VLOOKUP(SUBSTITUTE(SUBSTITUTE(F$1,"standard",""),"|Float","")&amp;IF(OR($L838=TRUE,$A838=0,MOD($A838,ChapterTable!$S$20)&lt;&gt;0),"","보스")&amp;"인게임누적합배수",ChapterTable!$S:$T,2,0)*D838)
  )
  )
  )
)</f>
        <v>84978.783102035522</v>
      </c>
      <c r="G838" t="s">
        <v>737</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68"/>
        <v>11</v>
      </c>
      <c r="Q838">
        <f t="shared" si="69"/>
        <v>11</v>
      </c>
      <c r="R838" t="b">
        <f t="shared" ca="1" si="67"/>
        <v>0</v>
      </c>
      <c r="T838" t="b">
        <f t="shared" ca="1" si="70"/>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H838">
        <v>1.5</v>
      </c>
      <c r="AI838">
        <f t="shared" si="71"/>
        <v>0.33333333333333331</v>
      </c>
    </row>
    <row r="839" spans="1:35"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OFFSET(E839,-$B839+IF($L839,1,0),0)*IF($B839&gt;OFFSET($B839,1,0),ChapterTable!$S$17,1)*
    (VLOOKUP(SUBSTITUTE(SUBSTITUTE(E$1,"standard",""),"|Float","")&amp;IF(OR($L839=TRUE,$A839=0,MOD($A839,ChapterTable!$S$20)&lt;&gt;0),"","보스")&amp;"인게임누적곱배수",ChapterTable!$S:$T,2,0)^C839
    +VLOOKUP(SUBSTITUTE(SUBSTITUTE(E$1,"standard",""),"|Float","")&amp;IF(OR($L839=TRUE,$A839=0,MOD($A839,ChapterTable!$S$20)&lt;&gt;0),"","보스")&amp;"인게임누적합배수",ChapterTable!$S:$T,2,0)*C839)
  )
  )
  )
)</f>
        <v>283755.24096679688</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(VLOOKUP(SUBSTITUTE(SUBSTITUTE(F$1,"standard",""),"|Float","")&amp;IF(OR($L839=TRUE,$A839=0,MOD($A839,ChapterTable!$S$20)&lt;&gt;0),"","보스")&amp;"인게임누적곱배수",ChapterTable!$S:$T,2,0)^D839
    +VLOOKUP(SUBSTITUTE(SUBSTITUTE(F$1,"standard",""),"|Float","")&amp;IF(OR($L839=TRUE,$A839=0,MOD($A839,ChapterTable!$S$20)&lt;&gt;0),"","보스")&amp;"인게임누적합배수",ChapterTable!$S:$T,2,0)*D839)
  )
  )
  )
)</f>
        <v>84978.783102035522</v>
      </c>
      <c r="G839" t="s">
        <v>737</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68"/>
        <v>3</v>
      </c>
      <c r="Q839">
        <f t="shared" si="69"/>
        <v>3</v>
      </c>
      <c r="R839" t="b">
        <f t="shared" ca="1" si="67"/>
        <v>0</v>
      </c>
      <c r="T839" t="b">
        <f t="shared" ca="1" si="70"/>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H839">
        <v>1.5</v>
      </c>
      <c r="AI839">
        <f t="shared" si="71"/>
        <v>0.33333333333333331</v>
      </c>
    </row>
    <row r="840" spans="1:35"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OFFSET(E840,-$B840+IF($L840,1,0),0)*IF($B840&gt;OFFSET($B840,1,0),ChapterTable!$S$17,1)*
    (VLOOKUP(SUBSTITUTE(SUBSTITUTE(E$1,"standard",""),"|Float","")&amp;IF(OR($L840=TRUE,$A840=0,MOD($A840,ChapterTable!$S$20)&lt;&gt;0),"","보스")&amp;"인게임누적곱배수",ChapterTable!$S:$T,2,0)^C840
    +VLOOKUP(SUBSTITUTE(SUBSTITUTE(E$1,"standard",""),"|Float","")&amp;IF(OR($L840=TRUE,$A840=0,MOD($A840,ChapterTable!$S$20)&lt;&gt;0),"","보스")&amp;"인게임누적합배수",ChapterTable!$S:$T,2,0)*C840)
  )
  )
  )
)</f>
        <v>283755.24096679688</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(VLOOKUP(SUBSTITUTE(SUBSTITUTE(F$1,"standard",""),"|Float","")&amp;IF(OR($L840=TRUE,$A840=0,MOD($A840,ChapterTable!$S$20)&lt;&gt;0),"","보스")&amp;"인게임누적곱배수",ChapterTable!$S:$T,2,0)^D840
    +VLOOKUP(SUBSTITUTE(SUBSTITUTE(F$1,"standard",""),"|Float","")&amp;IF(OR($L840=TRUE,$A840=0,MOD($A840,ChapterTable!$S$20)&lt;&gt;0),"","보스")&amp;"인게임누적합배수",ChapterTable!$S:$T,2,0)*D840)
  )
  )
  )
)</f>
        <v>84978.783102035522</v>
      </c>
      <c r="G840" t="s">
        <v>737</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68"/>
        <v>3</v>
      </c>
      <c r="Q840">
        <f t="shared" si="69"/>
        <v>3</v>
      </c>
      <c r="R840" t="b">
        <f t="shared" ca="1" si="67"/>
        <v>0</v>
      </c>
      <c r="T840" t="b">
        <f t="shared" ca="1" si="70"/>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H840">
        <v>1.5</v>
      </c>
      <c r="AI840">
        <f t="shared" si="71"/>
        <v>0.33333333333333331</v>
      </c>
    </row>
    <row r="841" spans="1:35"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OFFSET(E841,-$B841+IF($L841,1,0),0)*IF($B841&gt;OFFSET($B841,1,0),ChapterTable!$S$17,1)*
    (VLOOKUP(SUBSTITUTE(SUBSTITUTE(E$1,"standard",""),"|Float","")&amp;IF(OR($L841=TRUE,$A841=0,MOD($A841,ChapterTable!$S$20)&lt;&gt;0),"","보스")&amp;"인게임누적곱배수",ChapterTable!$S:$T,2,0)^C841
    +VLOOKUP(SUBSTITUTE(SUBSTITUTE(E$1,"standard",""),"|Float","")&amp;IF(OR($L841=TRUE,$A841=0,MOD($A841,ChapterTable!$S$20)&lt;&gt;0),"","보스")&amp;"인게임누적합배수",ChapterTable!$S:$T,2,0)*C841)
  )
  )
  )
)</f>
        <v>283755.24096679688</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(VLOOKUP(SUBSTITUTE(SUBSTITUTE(F$1,"standard",""),"|Float","")&amp;IF(OR($L841=TRUE,$A841=0,MOD($A841,ChapterTable!$S$20)&lt;&gt;0),"","보스")&amp;"인게임누적곱배수",ChapterTable!$S:$T,2,0)^D841
    +VLOOKUP(SUBSTITUTE(SUBSTITUTE(F$1,"standard",""),"|Float","")&amp;IF(OR($L841=TRUE,$A841=0,MOD($A841,ChapterTable!$S$20)&lt;&gt;0),"","보스")&amp;"인게임누적합배수",ChapterTable!$S:$T,2,0)*D841)
  )
  )
  )
)</f>
        <v>84978.783102035522</v>
      </c>
      <c r="G841" t="s">
        <v>737</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68"/>
        <v>3</v>
      </c>
      <c r="Q841">
        <f t="shared" si="69"/>
        <v>3</v>
      </c>
      <c r="R841" t="b">
        <f t="shared" ca="1" si="67"/>
        <v>0</v>
      </c>
      <c r="T841" t="b">
        <f t="shared" ca="1" si="70"/>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H841">
        <v>1.5</v>
      </c>
      <c r="AI841">
        <f t="shared" si="71"/>
        <v>0.33333333333333331</v>
      </c>
    </row>
    <row r="842" spans="1:35"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OFFSET(E842,-$B842+IF($L842,1,0),0)*IF($B842&gt;OFFSET($B842,1,0),ChapterTable!$S$17,1)*
    (VLOOKUP(SUBSTITUTE(SUBSTITUTE(E$1,"standard",""),"|Float","")&amp;IF(OR($L842=TRUE,$A842=0,MOD($A842,ChapterTable!$S$20)&lt;&gt;0),"","보스")&amp;"인게임누적곱배수",ChapterTable!$S:$T,2,0)^C842
    +VLOOKUP(SUBSTITUTE(SUBSTITUTE(E$1,"standard",""),"|Float","")&amp;IF(OR($L842=TRUE,$A842=0,MOD($A842,ChapterTable!$S$20)&lt;&gt;0),"","보스")&amp;"인게임누적합배수",ChapterTable!$S:$T,2,0)*C842)
  )
  )
  )
)</f>
        <v>283755.24096679688</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(VLOOKUP(SUBSTITUTE(SUBSTITUTE(F$1,"standard",""),"|Float","")&amp;IF(OR($L842=TRUE,$A842=0,MOD($A842,ChapterTable!$S$20)&lt;&gt;0),"","보스")&amp;"인게임누적곱배수",ChapterTable!$S:$T,2,0)^D842
    +VLOOKUP(SUBSTITUTE(SUBSTITUTE(F$1,"standard",""),"|Float","")&amp;IF(OR($L842=TRUE,$A842=0,MOD($A842,ChapterTable!$S$20)&lt;&gt;0),"","보스")&amp;"인게임누적합배수",ChapterTable!$S:$T,2,0)*D842)
  )
  )
  )
)</f>
        <v>84978.783102035522</v>
      </c>
      <c r="G842" t="s">
        <v>737</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68"/>
        <v>93</v>
      </c>
      <c r="Q842">
        <f t="shared" si="69"/>
        <v>93</v>
      </c>
      <c r="R842" t="b">
        <f t="shared" ca="1" si="67"/>
        <v>1</v>
      </c>
      <c r="T842" t="b">
        <f t="shared" ca="1" si="70"/>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H842">
        <v>1.5</v>
      </c>
      <c r="AI842">
        <f t="shared" si="71"/>
        <v>0.33333333333333331</v>
      </c>
    </row>
    <row r="843" spans="1:35"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OFFSET(E843,-$B843+IF($L843,1,0),0)*IF($B843&gt;OFFSET($B843,1,0),ChapterTable!$S$17,1)*
    (VLOOKUP(SUBSTITUTE(SUBSTITUTE(E$1,"standard",""),"|Float","")&amp;IF(OR($L843=TRUE,$A843=0,MOD($A843,ChapterTable!$S$20)&lt;&gt;0),"","보스")&amp;"인게임누적곱배수",ChapterTable!$S:$T,2,0)^C843
    +VLOOKUP(SUBSTITUTE(SUBSTITUTE(E$1,"standard",""),"|Float","")&amp;IF(OR($L843=TRUE,$A843=0,MOD($A843,ChapterTable!$S$20)&lt;&gt;0),"","보스")&amp;"인게임누적합배수",ChapterTable!$S:$T,2,0)*C843)
  )
  )
  )
)</f>
        <v>283755.24096679688</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(VLOOKUP(SUBSTITUTE(SUBSTITUTE(F$1,"standard",""),"|Float","")&amp;IF(OR($L843=TRUE,$A843=0,MOD($A843,ChapterTable!$S$20)&lt;&gt;0),"","보스")&amp;"인게임누적곱배수",ChapterTable!$S:$T,2,0)^D843
    +VLOOKUP(SUBSTITUTE(SUBSTITUTE(F$1,"standard",""),"|Float","")&amp;IF(OR($L843=TRUE,$A843=0,MOD($A843,ChapterTable!$S$20)&lt;&gt;0),"","보스")&amp;"인게임누적합배수",ChapterTable!$S:$T,2,0)*D843)
  )
  )
  )
)</f>
        <v>84978.783102035522</v>
      </c>
      <c r="G843" t="s">
        <v>737</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68"/>
        <v>21</v>
      </c>
      <c r="Q843">
        <f t="shared" si="69"/>
        <v>21</v>
      </c>
      <c r="R843" t="b">
        <f t="shared" ca="1" si="67"/>
        <v>0</v>
      </c>
      <c r="T843" t="b">
        <f t="shared" ca="1" si="70"/>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H843">
        <v>1.5</v>
      </c>
      <c r="AI843">
        <f t="shared" si="71"/>
        <v>0.33333333333333331</v>
      </c>
    </row>
    <row r="844" spans="1:35"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OFFSET(E844,-$B844+IF($L844,1,0),0)*IF($B844&gt;OFFSET($B844,1,0),ChapterTable!$S$17,1)*
    (VLOOKUP(SUBSTITUTE(SUBSTITUTE(E$1,"standard",""),"|Float","")&amp;IF(OR($L844=TRUE,$A844=0,MOD($A844,ChapterTable!$S$20)&lt;&gt;0),"","보스")&amp;"인게임누적곱배수",ChapterTable!$S:$T,2,0)^C844
    +VLOOKUP(SUBSTITUTE(SUBSTITUTE(E$1,"standard",""),"|Float","")&amp;IF(OR($L844=TRUE,$A844=0,MOD($A844,ChapterTable!$S$20)&lt;&gt;0),"","보스")&amp;"인게임누적합배수",ChapterTable!$S:$T,2,0)*C844)
  )
  )
  )
)</f>
        <v>283755.24096679688</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(VLOOKUP(SUBSTITUTE(SUBSTITUTE(F$1,"standard",""),"|Float","")&amp;IF(OR($L844=TRUE,$A844=0,MOD($A844,ChapterTable!$S$20)&lt;&gt;0),"","보스")&amp;"인게임누적곱배수",ChapterTable!$S:$T,2,0)^D844
    +VLOOKUP(SUBSTITUTE(SUBSTITUTE(F$1,"standard",""),"|Float","")&amp;IF(OR($L844=TRUE,$A844=0,MOD($A844,ChapterTable!$S$20)&lt;&gt;0),"","보스")&amp;"인게임누적합배수",ChapterTable!$S:$T,2,0)*D844)
  )
  )
  )
)</f>
        <v>90520.877652168274</v>
      </c>
      <c r="G844" t="s">
        <v>737</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68"/>
        <v>4</v>
      </c>
      <c r="Q844">
        <f t="shared" si="69"/>
        <v>4</v>
      </c>
      <c r="R844" t="b">
        <f t="shared" ca="1" si="67"/>
        <v>0</v>
      </c>
      <c r="T844" t="b">
        <f t="shared" ca="1" si="70"/>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H844">
        <v>1.5</v>
      </c>
      <c r="AI844">
        <f t="shared" si="71"/>
        <v>0.25</v>
      </c>
    </row>
    <row r="845" spans="1:35"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OFFSET(E845,-$B845+IF($L845,1,0),0)*IF($B845&gt;OFFSET($B845,1,0),ChapterTable!$S$17,1)*
    (VLOOKUP(SUBSTITUTE(SUBSTITUTE(E$1,"standard",""),"|Float","")&amp;IF(OR($L845=TRUE,$A845=0,MOD($A845,ChapterTable!$S$20)&lt;&gt;0),"","보스")&amp;"인게임누적곱배수",ChapterTable!$S:$T,2,0)^C845
    +VLOOKUP(SUBSTITUTE(SUBSTITUTE(E$1,"standard",""),"|Float","")&amp;IF(OR($L845=TRUE,$A845=0,MOD($A845,ChapterTable!$S$20)&lt;&gt;0),"","보스")&amp;"인게임누적합배수",ChapterTable!$S:$T,2,0)*C845)
  )
  )
  )
)</f>
        <v>283755.24096679688</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(VLOOKUP(SUBSTITUTE(SUBSTITUTE(F$1,"standard",""),"|Float","")&amp;IF(OR($L845=TRUE,$A845=0,MOD($A845,ChapterTable!$S$20)&lt;&gt;0),"","보스")&amp;"인게임누적곱배수",ChapterTable!$S:$T,2,0)^D845
    +VLOOKUP(SUBSTITUTE(SUBSTITUTE(F$1,"standard",""),"|Float","")&amp;IF(OR($L845=TRUE,$A845=0,MOD($A845,ChapterTable!$S$20)&lt;&gt;0),"","보스")&amp;"인게임누적합배수",ChapterTable!$S:$T,2,0)*D845)
  )
  )
  )
)</f>
        <v>90520.877652168274</v>
      </c>
      <c r="G845" t="s">
        <v>737</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68"/>
        <v>4</v>
      </c>
      <c r="Q845">
        <f t="shared" si="69"/>
        <v>4</v>
      </c>
      <c r="R845" t="b">
        <f t="shared" ca="1" si="67"/>
        <v>0</v>
      </c>
      <c r="T845" t="b">
        <f t="shared" ca="1" si="70"/>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H845">
        <v>1.5</v>
      </c>
      <c r="AI845">
        <f t="shared" si="71"/>
        <v>0.25</v>
      </c>
    </row>
    <row r="846" spans="1:35"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OFFSET(E846,-$B846+IF($L846,1,0),0)*IF($B846&gt;OFFSET($B846,1,0),ChapterTable!$S$17,1)*
    (VLOOKUP(SUBSTITUTE(SUBSTITUTE(E$1,"standard",""),"|Float","")&amp;IF(OR($L846=TRUE,$A846=0,MOD($A846,ChapterTable!$S$20)&lt;&gt;0),"","보스")&amp;"인게임누적곱배수",ChapterTable!$S:$T,2,0)^C846
    +VLOOKUP(SUBSTITUTE(SUBSTITUTE(E$1,"standard",""),"|Float","")&amp;IF(OR($L846=TRUE,$A846=0,MOD($A846,ChapterTable!$S$20)&lt;&gt;0),"","보스")&amp;"인게임누적합배수",ChapterTable!$S:$T,2,0)*C846)
  )
  )
  )
)</f>
        <v>283755.24096679688</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(VLOOKUP(SUBSTITUTE(SUBSTITUTE(F$1,"standard",""),"|Float","")&amp;IF(OR($L846=TRUE,$A846=0,MOD($A846,ChapterTable!$S$20)&lt;&gt;0),"","보스")&amp;"인게임누적곱배수",ChapterTable!$S:$T,2,0)^D846
    +VLOOKUP(SUBSTITUTE(SUBSTITUTE(F$1,"standard",""),"|Float","")&amp;IF(OR($L846=TRUE,$A846=0,MOD($A846,ChapterTable!$S$20)&lt;&gt;0),"","보스")&amp;"인게임누적합배수",ChapterTable!$S:$T,2,0)*D846)
  )
  )
  )
)</f>
        <v>90520.877652168274</v>
      </c>
      <c r="G846" t="s">
        <v>737</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68"/>
        <v>4</v>
      </c>
      <c r="Q846">
        <f t="shared" si="69"/>
        <v>4</v>
      </c>
      <c r="R846" t="b">
        <f t="shared" ca="1" si="67"/>
        <v>0</v>
      </c>
      <c r="T846" t="b">
        <f t="shared" ca="1" si="70"/>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H846">
        <v>1.5</v>
      </c>
      <c r="AI846">
        <f t="shared" si="71"/>
        <v>0.25</v>
      </c>
    </row>
    <row r="847" spans="1:35"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OFFSET(E847,-$B847+IF($L847,1,0),0)*IF($B847&gt;OFFSET($B847,1,0),ChapterTable!$S$17,1)*
    (VLOOKUP(SUBSTITUTE(SUBSTITUTE(E$1,"standard",""),"|Float","")&amp;IF(OR($L847=TRUE,$A847=0,MOD($A847,ChapterTable!$S$20)&lt;&gt;0),"","보스")&amp;"인게임누적곱배수",ChapterTable!$S:$T,2,0)^C847
    +VLOOKUP(SUBSTITUTE(SUBSTITUTE(E$1,"standard",""),"|Float","")&amp;IF(OR($L847=TRUE,$A847=0,MOD($A847,ChapterTable!$S$20)&lt;&gt;0),"","보스")&amp;"인게임누적합배수",ChapterTable!$S:$T,2,0)*C847)
  )
  )
  )
)</f>
        <v>283755.24096679688</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(VLOOKUP(SUBSTITUTE(SUBSTITUTE(F$1,"standard",""),"|Float","")&amp;IF(OR($L847=TRUE,$A847=0,MOD($A847,ChapterTable!$S$20)&lt;&gt;0),"","보스")&amp;"인게임누적곱배수",ChapterTable!$S:$T,2,0)^D847
    +VLOOKUP(SUBSTITUTE(SUBSTITUTE(F$1,"standard",""),"|Float","")&amp;IF(OR($L847=TRUE,$A847=0,MOD($A847,ChapterTable!$S$20)&lt;&gt;0),"","보스")&amp;"인게임누적합배수",ChapterTable!$S:$T,2,0)*D847)
  )
  )
  )
)</f>
        <v>90520.877652168274</v>
      </c>
      <c r="G847" t="s">
        <v>737</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68"/>
        <v>4</v>
      </c>
      <c r="Q847">
        <f t="shared" si="69"/>
        <v>4</v>
      </c>
      <c r="R847" t="b">
        <f t="shared" ca="1" si="67"/>
        <v>0</v>
      </c>
      <c r="T847" t="b">
        <f t="shared" ca="1" si="70"/>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H847">
        <v>1.5</v>
      </c>
      <c r="AI847">
        <f t="shared" si="71"/>
        <v>0.25</v>
      </c>
    </row>
    <row r="848" spans="1:35"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OFFSET(E848,-$B848+IF($L848,1,0),0)*IF($B848&gt;OFFSET($B848,1,0),ChapterTable!$S$17,1)*
    (VLOOKUP(SUBSTITUTE(SUBSTITUTE(E$1,"standard",""),"|Float","")&amp;IF(OR($L848=TRUE,$A848=0,MOD($A848,ChapterTable!$S$20)&lt;&gt;0),"","보스")&amp;"인게임누적곱배수",ChapterTable!$S:$T,2,0)^C848
    +VLOOKUP(SUBSTITUTE(SUBSTITUTE(E$1,"standard",""),"|Float","")&amp;IF(OR($L848=TRUE,$A848=0,MOD($A848,ChapterTable!$S$20)&lt;&gt;0),"","보스")&amp;"인게임누적합배수",ChapterTable!$S:$T,2,0)*C848)
  )
  )
  )
)</f>
        <v>283755.24096679688</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(VLOOKUP(SUBSTITUTE(SUBSTITUTE(F$1,"standard",""),"|Float","")&amp;IF(OR($L848=TRUE,$A848=0,MOD($A848,ChapterTable!$S$20)&lt;&gt;0),"","보스")&amp;"인게임누적곱배수",ChapterTable!$S:$T,2,0)^D848
    +VLOOKUP(SUBSTITUTE(SUBSTITUTE(F$1,"standard",""),"|Float","")&amp;IF(OR($L848=TRUE,$A848=0,MOD($A848,ChapterTable!$S$20)&lt;&gt;0),"","보스")&amp;"인게임누적합배수",ChapterTable!$S:$T,2,0)*D848)
  )
  )
  )
)</f>
        <v>90520.877652168274</v>
      </c>
      <c r="G848" t="s">
        <v>737</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68"/>
        <v>11</v>
      </c>
      <c r="Q848">
        <f t="shared" si="69"/>
        <v>11</v>
      </c>
      <c r="R848" t="b">
        <f t="shared" ca="1" si="67"/>
        <v>0</v>
      </c>
      <c r="T848" t="b">
        <f t="shared" ca="1" si="70"/>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H848">
        <v>1.5</v>
      </c>
      <c r="AI848">
        <f t="shared" si="71"/>
        <v>0.25</v>
      </c>
    </row>
    <row r="849" spans="1:35"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OFFSET(E849,-$B849+IF($L849,1,0),0)*IF($B849&gt;OFFSET($B849,1,0),ChapterTable!$S$17,1)*
    (VLOOKUP(SUBSTITUTE(SUBSTITUTE(E$1,"standard",""),"|Float","")&amp;IF(OR($L849=TRUE,$A849=0,MOD($A849,ChapterTable!$S$20)&lt;&gt;0),"","보스")&amp;"인게임누적곱배수",ChapterTable!$S:$T,2,0)^C849
    +VLOOKUP(SUBSTITUTE(SUBSTITUTE(E$1,"standard",""),"|Float","")&amp;IF(OR($L849=TRUE,$A849=0,MOD($A849,ChapterTable!$S$20)&lt;&gt;0),"","보스")&amp;"인게임누적합배수",ChapterTable!$S:$T,2,0)*C849)
  )
  )
  )
)</f>
        <v>319224.64608764648</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(VLOOKUP(SUBSTITUTE(SUBSTITUTE(F$1,"standard",""),"|Float","")&amp;IF(OR($L849=TRUE,$A849=0,MOD($A849,ChapterTable!$S$20)&lt;&gt;0),"","보스")&amp;"인게임누적곱배수",ChapterTable!$S:$T,2,0)^D849
    +VLOOKUP(SUBSTITUTE(SUBSTITUTE(F$1,"standard",""),"|Float","")&amp;IF(OR($L849=TRUE,$A849=0,MOD($A849,ChapterTable!$S$20)&lt;&gt;0),"","보스")&amp;"인게임누적합배수",ChapterTable!$S:$T,2,0)*D849)
  )
  )
  )
)</f>
        <v>90520.877652168274</v>
      </c>
      <c r="G849" t="s">
        <v>737</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68"/>
        <v>4</v>
      </c>
      <c r="Q849">
        <f t="shared" si="69"/>
        <v>4</v>
      </c>
      <c r="R849" t="b">
        <f t="shared" ca="1" si="67"/>
        <v>0</v>
      </c>
      <c r="T849" t="b">
        <f t="shared" ca="1" si="70"/>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H849">
        <v>1.5</v>
      </c>
      <c r="AI849">
        <f t="shared" si="71"/>
        <v>0.25</v>
      </c>
    </row>
    <row r="850" spans="1:35"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OFFSET(E850,-$B850+IF($L850,1,0),0)*IF($B850&gt;OFFSET($B850,1,0),ChapterTable!$S$17,1)*
    (VLOOKUP(SUBSTITUTE(SUBSTITUTE(E$1,"standard",""),"|Float","")&amp;IF(OR($L850=TRUE,$A850=0,MOD($A850,ChapterTable!$S$20)&lt;&gt;0),"","보스")&amp;"인게임누적곱배수",ChapterTable!$S:$T,2,0)^C850
    +VLOOKUP(SUBSTITUTE(SUBSTITUTE(E$1,"standard",""),"|Float","")&amp;IF(OR($L850=TRUE,$A850=0,MOD($A850,ChapterTable!$S$20)&lt;&gt;0),"","보스")&amp;"인게임누적합배수",ChapterTable!$S:$T,2,0)*C850)
  )
  )
  )
)</f>
        <v>319224.64608764648</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(VLOOKUP(SUBSTITUTE(SUBSTITUTE(F$1,"standard",""),"|Float","")&amp;IF(OR($L850=TRUE,$A850=0,MOD($A850,ChapterTable!$S$20)&lt;&gt;0),"","보스")&amp;"인게임누적곱배수",ChapterTable!$S:$T,2,0)^D850
    +VLOOKUP(SUBSTITUTE(SUBSTITUTE(F$1,"standard",""),"|Float","")&amp;IF(OR($L850=TRUE,$A850=0,MOD($A850,ChapterTable!$S$20)&lt;&gt;0),"","보스")&amp;"인게임누적합배수",ChapterTable!$S:$T,2,0)*D850)
  )
  )
  )
)</f>
        <v>90520.877652168274</v>
      </c>
      <c r="G850" t="s">
        <v>737</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68"/>
        <v>4</v>
      </c>
      <c r="Q850">
        <f t="shared" si="69"/>
        <v>4</v>
      </c>
      <c r="R850" t="b">
        <f t="shared" ca="1" si="67"/>
        <v>0</v>
      </c>
      <c r="T850" t="b">
        <f t="shared" ca="1" si="70"/>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H850">
        <v>1.5</v>
      </c>
      <c r="AI850">
        <f t="shared" si="71"/>
        <v>0.25</v>
      </c>
    </row>
    <row r="851" spans="1:35"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OFFSET(E851,-$B851+IF($L851,1,0),0)*IF($B851&gt;OFFSET($B851,1,0),ChapterTable!$S$17,1)*
    (VLOOKUP(SUBSTITUTE(SUBSTITUTE(E$1,"standard",""),"|Float","")&amp;IF(OR($L851=TRUE,$A851=0,MOD($A851,ChapterTable!$S$20)&lt;&gt;0),"","보스")&amp;"인게임누적곱배수",ChapterTable!$S:$T,2,0)^C851
    +VLOOKUP(SUBSTITUTE(SUBSTITUTE(E$1,"standard",""),"|Float","")&amp;IF(OR($L851=TRUE,$A851=0,MOD($A851,ChapterTable!$S$20)&lt;&gt;0),"","보스")&amp;"인게임누적합배수",ChapterTable!$S:$T,2,0)*C851)
  )
  )
  )
)</f>
        <v>319224.64608764648</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(VLOOKUP(SUBSTITUTE(SUBSTITUTE(F$1,"standard",""),"|Float","")&amp;IF(OR($L851=TRUE,$A851=0,MOD($A851,ChapterTable!$S$20)&lt;&gt;0),"","보스")&amp;"인게임누적곱배수",ChapterTable!$S:$T,2,0)^D851
    +VLOOKUP(SUBSTITUTE(SUBSTITUTE(F$1,"standard",""),"|Float","")&amp;IF(OR($L851=TRUE,$A851=0,MOD($A851,ChapterTable!$S$20)&lt;&gt;0),"","보스")&amp;"인게임누적합배수",ChapterTable!$S:$T,2,0)*D851)
  )
  )
  )
)</f>
        <v>90520.877652168274</v>
      </c>
      <c r="G851" t="s">
        <v>737</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68"/>
        <v>4</v>
      </c>
      <c r="Q851">
        <f t="shared" si="69"/>
        <v>4</v>
      </c>
      <c r="R851" t="b">
        <f t="shared" ca="1" si="67"/>
        <v>0</v>
      </c>
      <c r="T851" t="b">
        <f t="shared" ca="1" si="70"/>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H851">
        <v>1.5</v>
      </c>
      <c r="AI851">
        <f t="shared" si="71"/>
        <v>0.25</v>
      </c>
    </row>
    <row r="852" spans="1:35"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OFFSET(E852,-$B852+IF($L852,1,0),0)*IF($B852&gt;OFFSET($B852,1,0),ChapterTable!$S$17,1)*
    (VLOOKUP(SUBSTITUTE(SUBSTITUTE(E$1,"standard",""),"|Float","")&amp;IF(OR($L852=TRUE,$A852=0,MOD($A852,ChapterTable!$S$20)&lt;&gt;0),"","보스")&amp;"인게임누적곱배수",ChapterTable!$S:$T,2,0)^C852
    +VLOOKUP(SUBSTITUTE(SUBSTITUTE(E$1,"standard",""),"|Float","")&amp;IF(OR($L852=TRUE,$A852=0,MOD($A852,ChapterTable!$S$20)&lt;&gt;0),"","보스")&amp;"인게임누적합배수",ChapterTable!$S:$T,2,0)*C852)
  )
  )
  )
)</f>
        <v>319224.64608764648</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(VLOOKUP(SUBSTITUTE(SUBSTITUTE(F$1,"standard",""),"|Float","")&amp;IF(OR($L852=TRUE,$A852=0,MOD($A852,ChapterTable!$S$20)&lt;&gt;0),"","보스")&amp;"인게임누적곱배수",ChapterTable!$S:$T,2,0)^D852
    +VLOOKUP(SUBSTITUTE(SUBSTITUTE(F$1,"standard",""),"|Float","")&amp;IF(OR($L852=TRUE,$A852=0,MOD($A852,ChapterTable!$S$20)&lt;&gt;0),"","보스")&amp;"인게임누적합배수",ChapterTable!$S:$T,2,0)*D852)
  )
  )
  )
)</f>
        <v>90520.877652168274</v>
      </c>
      <c r="G852" t="s">
        <v>737</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68"/>
        <v>94</v>
      </c>
      <c r="Q852">
        <f t="shared" si="69"/>
        <v>94</v>
      </c>
      <c r="R852" t="b">
        <f t="shared" ca="1" si="67"/>
        <v>1</v>
      </c>
      <c r="T852" t="b">
        <f t="shared" ca="1" si="70"/>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H852">
        <v>1.5</v>
      </c>
      <c r="AI852">
        <f t="shared" si="71"/>
        <v>0.25</v>
      </c>
    </row>
    <row r="853" spans="1:35"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OFFSET(E853,-$B853+IF($L853,1,0),0)*IF($B853&gt;OFFSET($B853,1,0),ChapterTable!$S$17,1)*
    (VLOOKUP(SUBSTITUTE(SUBSTITUTE(E$1,"standard",""),"|Float","")&amp;IF(OR($L853=TRUE,$A853=0,MOD($A853,ChapterTable!$S$20)&lt;&gt;0),"","보스")&amp;"인게임누적곱배수",ChapterTable!$S:$T,2,0)^C853
    +VLOOKUP(SUBSTITUTE(SUBSTITUTE(E$1,"standard",""),"|Float","")&amp;IF(OR($L853=TRUE,$A853=0,MOD($A853,ChapterTable!$S$20)&lt;&gt;0),"","보스")&amp;"인게임누적합배수",ChapterTable!$S:$T,2,0)*C853)
  )
  )
  )
)</f>
        <v>319224.64608764648</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(VLOOKUP(SUBSTITUTE(SUBSTITUTE(F$1,"standard",""),"|Float","")&amp;IF(OR($L853=TRUE,$A853=0,MOD($A853,ChapterTable!$S$20)&lt;&gt;0),"","보스")&amp;"인게임누적곱배수",ChapterTable!$S:$T,2,0)^D853
    +VLOOKUP(SUBSTITUTE(SUBSTITUTE(F$1,"standard",""),"|Float","")&amp;IF(OR($L853=TRUE,$A853=0,MOD($A853,ChapterTable!$S$20)&lt;&gt;0),"","보스")&amp;"인게임누적합배수",ChapterTable!$S:$T,2,0)*D853)
  )
  )
  )
)</f>
        <v>90520.877652168274</v>
      </c>
      <c r="G853" t="s">
        <v>737</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68"/>
        <v>21</v>
      </c>
      <c r="Q853">
        <f t="shared" si="69"/>
        <v>21</v>
      </c>
      <c r="R853" t="b">
        <f t="shared" ca="1" si="67"/>
        <v>0</v>
      </c>
      <c r="T853" t="b">
        <f t="shared" ca="1" si="70"/>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H853">
        <v>1.5</v>
      </c>
      <c r="AI853">
        <f t="shared" si="71"/>
        <v>0.25</v>
      </c>
    </row>
    <row r="854" spans="1:35"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OFFSET(E854,-$B854+IF($L854,1,0),0)*IF($B854&gt;OFFSET($B854,1,0),ChapterTable!$S$17,1)*
    (VLOOKUP(SUBSTITUTE(SUBSTITUTE(E$1,"standard",""),"|Float","")&amp;IF(OR($L854=TRUE,$A854=0,MOD($A854,ChapterTable!$S$20)&lt;&gt;0),"","보스")&amp;"인게임누적곱배수",ChapterTable!$S:$T,2,0)^C854
    +VLOOKUP(SUBSTITUTE(SUBSTITUTE(E$1,"standard",""),"|Float","")&amp;IF(OR($L854=TRUE,$A854=0,MOD($A854,ChapterTable!$S$20)&lt;&gt;0),"","보스")&amp;"인게임누적합배수",ChapterTable!$S:$T,2,0)*C854)
  )
  )
  )
)</f>
        <v>319224.64608764648</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(VLOOKUP(SUBSTITUTE(SUBSTITUTE(F$1,"standard",""),"|Float","")&amp;IF(OR($L854=TRUE,$A854=0,MOD($A854,ChapterTable!$S$20)&lt;&gt;0),"","보스")&amp;"인게임누적곱배수",ChapterTable!$S:$T,2,0)^D854
    +VLOOKUP(SUBSTITUTE(SUBSTITUTE(F$1,"standard",""),"|Float","")&amp;IF(OR($L854=TRUE,$A854=0,MOD($A854,ChapterTable!$S$20)&lt;&gt;0),"","보스")&amp;"인게임누적합배수",ChapterTable!$S:$T,2,0)*D854)
  )
  )
  )
)</f>
        <v>96062.972202301025</v>
      </c>
      <c r="G854" t="s">
        <v>737</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68"/>
        <v>5</v>
      </c>
      <c r="Q854">
        <f t="shared" si="69"/>
        <v>5</v>
      </c>
      <c r="R854" t="b">
        <f t="shared" ca="1" si="67"/>
        <v>0</v>
      </c>
      <c r="T854" t="b">
        <f t="shared" ca="1" si="70"/>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H854">
        <v>1.5</v>
      </c>
      <c r="AI854">
        <f t="shared" si="71"/>
        <v>0.2</v>
      </c>
    </row>
    <row r="855" spans="1:35"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OFFSET(E855,-$B855+IF($L855,1,0),0)*IF($B855&gt;OFFSET($B855,1,0),ChapterTable!$S$17,1)*
    (VLOOKUP(SUBSTITUTE(SUBSTITUTE(E$1,"standard",""),"|Float","")&amp;IF(OR($L855=TRUE,$A855=0,MOD($A855,ChapterTable!$S$20)&lt;&gt;0),"","보스")&amp;"인게임누적곱배수",ChapterTable!$S:$T,2,0)^C855
    +VLOOKUP(SUBSTITUTE(SUBSTITUTE(E$1,"standard",""),"|Float","")&amp;IF(OR($L855=TRUE,$A855=0,MOD($A855,ChapterTable!$S$20)&lt;&gt;0),"","보스")&amp;"인게임누적합배수",ChapterTable!$S:$T,2,0)*C855)
  )
  )
  )
)</f>
        <v>319224.64608764648</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(VLOOKUP(SUBSTITUTE(SUBSTITUTE(F$1,"standard",""),"|Float","")&amp;IF(OR($L855=TRUE,$A855=0,MOD($A855,ChapterTable!$S$20)&lt;&gt;0),"","보스")&amp;"인게임누적곱배수",ChapterTable!$S:$T,2,0)^D855
    +VLOOKUP(SUBSTITUTE(SUBSTITUTE(F$1,"standard",""),"|Float","")&amp;IF(OR($L855=TRUE,$A855=0,MOD($A855,ChapterTable!$S$20)&lt;&gt;0),"","보스")&amp;"인게임누적합배수",ChapterTable!$S:$T,2,0)*D855)
  )
  )
  )
)</f>
        <v>96062.972202301025</v>
      </c>
      <c r="G855" t="s">
        <v>737</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68"/>
        <v>5</v>
      </c>
      <c r="Q855">
        <f t="shared" si="69"/>
        <v>5</v>
      </c>
      <c r="R855" t="b">
        <f t="shared" ca="1" si="67"/>
        <v>0</v>
      </c>
      <c r="T855" t="b">
        <f t="shared" ca="1" si="70"/>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H855">
        <v>1.5</v>
      </c>
      <c r="AI855">
        <f t="shared" si="71"/>
        <v>0.2</v>
      </c>
    </row>
    <row r="856" spans="1:35"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OFFSET(E856,-$B856+IF($L856,1,0),0)*IF($B856&gt;OFFSET($B856,1,0),ChapterTable!$S$17,1)*
    (VLOOKUP(SUBSTITUTE(SUBSTITUTE(E$1,"standard",""),"|Float","")&amp;IF(OR($L856=TRUE,$A856=0,MOD($A856,ChapterTable!$S$20)&lt;&gt;0),"","보스")&amp;"인게임누적곱배수",ChapterTable!$S:$T,2,0)^C856
    +VLOOKUP(SUBSTITUTE(SUBSTITUTE(E$1,"standard",""),"|Float","")&amp;IF(OR($L856=TRUE,$A856=0,MOD($A856,ChapterTable!$S$20)&lt;&gt;0),"","보스")&amp;"인게임누적합배수",ChapterTable!$S:$T,2,0)*C856)
  )
  )
  )
)</f>
        <v>319224.64608764648</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(VLOOKUP(SUBSTITUTE(SUBSTITUTE(F$1,"standard",""),"|Float","")&amp;IF(OR($L856=TRUE,$A856=0,MOD($A856,ChapterTable!$S$20)&lt;&gt;0),"","보스")&amp;"인게임누적곱배수",ChapterTable!$S:$T,2,0)^D856
    +VLOOKUP(SUBSTITUTE(SUBSTITUTE(F$1,"standard",""),"|Float","")&amp;IF(OR($L856=TRUE,$A856=0,MOD($A856,ChapterTable!$S$20)&lt;&gt;0),"","보스")&amp;"인게임누적합배수",ChapterTable!$S:$T,2,0)*D856)
  )
  )
  )
)</f>
        <v>96062.972202301025</v>
      </c>
      <c r="G856" t="s">
        <v>737</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68"/>
        <v>5</v>
      </c>
      <c r="Q856">
        <f t="shared" si="69"/>
        <v>5</v>
      </c>
      <c r="R856" t="b">
        <f t="shared" ca="1" si="67"/>
        <v>0</v>
      </c>
      <c r="T856" t="b">
        <f t="shared" ca="1" si="70"/>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H856">
        <v>1.5</v>
      </c>
      <c r="AI856">
        <f t="shared" si="71"/>
        <v>0.2</v>
      </c>
    </row>
    <row r="857" spans="1:35"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OFFSET(E857,-$B857+IF($L857,1,0),0)*IF($B857&gt;OFFSET($B857,1,0),ChapterTable!$S$17,1)*
    (VLOOKUP(SUBSTITUTE(SUBSTITUTE(E$1,"standard",""),"|Float","")&amp;IF(OR($L857=TRUE,$A857=0,MOD($A857,ChapterTable!$S$20)&lt;&gt;0),"","보스")&amp;"인게임누적곱배수",ChapterTable!$S:$T,2,0)^C857
    +VLOOKUP(SUBSTITUTE(SUBSTITUTE(E$1,"standard",""),"|Float","")&amp;IF(OR($L857=TRUE,$A857=0,MOD($A857,ChapterTable!$S$20)&lt;&gt;0),"","보스")&amp;"인게임누적합배수",ChapterTable!$S:$T,2,0)*C857)
  )
  )
  )
)</f>
        <v>319224.64608764648</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(VLOOKUP(SUBSTITUTE(SUBSTITUTE(F$1,"standard",""),"|Float","")&amp;IF(OR($L857=TRUE,$A857=0,MOD($A857,ChapterTable!$S$20)&lt;&gt;0),"","보스")&amp;"인게임누적곱배수",ChapterTable!$S:$T,2,0)^D857
    +VLOOKUP(SUBSTITUTE(SUBSTITUTE(F$1,"standard",""),"|Float","")&amp;IF(OR($L857=TRUE,$A857=0,MOD($A857,ChapterTable!$S$20)&lt;&gt;0),"","보스")&amp;"인게임누적합배수",ChapterTable!$S:$T,2,0)*D857)
  )
  )
  )
)</f>
        <v>96062.972202301025</v>
      </c>
      <c r="G857" t="s">
        <v>737</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68"/>
        <v>5</v>
      </c>
      <c r="Q857">
        <f t="shared" si="69"/>
        <v>5</v>
      </c>
      <c r="R857" t="b">
        <f t="shared" ca="1" si="67"/>
        <v>0</v>
      </c>
      <c r="T857" t="b">
        <f t="shared" ca="1" si="70"/>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H857">
        <v>1.5</v>
      </c>
      <c r="AI857">
        <f t="shared" si="71"/>
        <v>0.2</v>
      </c>
    </row>
    <row r="858" spans="1:35"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OFFSET(E858,-$B858+IF($L858,1,0),0)*IF($B858&gt;OFFSET($B858,1,0),ChapterTable!$S$17,1)*
    (VLOOKUP(SUBSTITUTE(SUBSTITUTE(E$1,"standard",""),"|Float","")&amp;IF(OR($L858=TRUE,$A858=0,MOD($A858,ChapterTable!$S$20)&lt;&gt;0),"","보스")&amp;"인게임누적곱배수",ChapterTable!$S:$T,2,0)^C858
    +VLOOKUP(SUBSTITUTE(SUBSTITUTE(E$1,"standard",""),"|Float","")&amp;IF(OR($L858=TRUE,$A858=0,MOD($A858,ChapterTable!$S$20)&lt;&gt;0),"","보스")&amp;"인게임누적합배수",ChapterTable!$S:$T,2,0)*C858)
  )
  )
  )
)</f>
        <v>319224.64608764648</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(VLOOKUP(SUBSTITUTE(SUBSTITUTE(F$1,"standard",""),"|Float","")&amp;IF(OR($L858=TRUE,$A858=0,MOD($A858,ChapterTable!$S$20)&lt;&gt;0),"","보스")&amp;"인게임누적곱배수",ChapterTable!$S:$T,2,0)^D858
    +VLOOKUP(SUBSTITUTE(SUBSTITUTE(F$1,"standard",""),"|Float","")&amp;IF(OR($L858=TRUE,$A858=0,MOD($A858,ChapterTable!$S$20)&lt;&gt;0),"","보스")&amp;"인게임누적합배수",ChapterTable!$S:$T,2,0)*D858)
  )
  )
  )
)</f>
        <v>96062.972202301025</v>
      </c>
      <c r="G858" t="s">
        <v>737</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68"/>
        <v>11</v>
      </c>
      <c r="Q858">
        <f t="shared" si="69"/>
        <v>11</v>
      </c>
      <c r="R858" t="b">
        <f t="shared" ca="1" si="67"/>
        <v>0</v>
      </c>
      <c r="T858" t="b">
        <f t="shared" ca="1" si="70"/>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H858">
        <v>1.5</v>
      </c>
      <c r="AI858">
        <f t="shared" si="71"/>
        <v>0.2</v>
      </c>
    </row>
    <row r="859" spans="1:35"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OFFSET(E859,-$B859+IF($L859,1,0),0)*IF($B859&gt;OFFSET($B859,1,0),ChapterTable!$S$17,1)*
    (VLOOKUP(SUBSTITUTE(SUBSTITUTE(E$1,"standard",""),"|Float","")&amp;IF(OR($L859=TRUE,$A859=0,MOD($A859,ChapterTable!$S$20)&lt;&gt;0),"","보스")&amp;"인게임누적곱배수",ChapterTable!$S:$T,2,0)^C859
    +VLOOKUP(SUBSTITUTE(SUBSTITUTE(E$1,"standard",""),"|Float","")&amp;IF(OR($L859=TRUE,$A859=0,MOD($A859,ChapterTable!$S$20)&lt;&gt;0),"","보스")&amp;"인게임누적합배수",ChapterTable!$S:$T,2,0)*C859)
  )
  )
  )
)</f>
        <v>354694.05120849609</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(VLOOKUP(SUBSTITUTE(SUBSTITUTE(F$1,"standard",""),"|Float","")&amp;IF(OR($L859=TRUE,$A859=0,MOD($A859,ChapterTable!$S$20)&lt;&gt;0),"","보스")&amp;"인게임누적곱배수",ChapterTable!$S:$T,2,0)^D859
    +VLOOKUP(SUBSTITUTE(SUBSTITUTE(F$1,"standard",""),"|Float","")&amp;IF(OR($L859=TRUE,$A859=0,MOD($A859,ChapterTable!$S$20)&lt;&gt;0),"","보스")&amp;"인게임누적합배수",ChapterTable!$S:$T,2,0)*D859)
  )
  )
  )
)</f>
        <v>96062.972202301025</v>
      </c>
      <c r="G859" t="s">
        <v>737</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68"/>
        <v>5</v>
      </c>
      <c r="Q859">
        <f t="shared" si="69"/>
        <v>5</v>
      </c>
      <c r="R859" t="b">
        <f t="shared" ca="1" si="67"/>
        <v>0</v>
      </c>
      <c r="T859" t="b">
        <f t="shared" ca="1" si="70"/>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H859">
        <v>1.5</v>
      </c>
      <c r="AI859">
        <f t="shared" si="71"/>
        <v>0.2</v>
      </c>
    </row>
    <row r="860" spans="1:35"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OFFSET(E860,-$B860+IF($L860,1,0),0)*IF($B860&gt;OFFSET($B860,1,0),ChapterTable!$S$17,1)*
    (VLOOKUP(SUBSTITUTE(SUBSTITUTE(E$1,"standard",""),"|Float","")&amp;IF(OR($L860=TRUE,$A860=0,MOD($A860,ChapterTable!$S$20)&lt;&gt;0),"","보스")&amp;"인게임누적곱배수",ChapterTable!$S:$T,2,0)^C860
    +VLOOKUP(SUBSTITUTE(SUBSTITUTE(E$1,"standard",""),"|Float","")&amp;IF(OR($L860=TRUE,$A860=0,MOD($A860,ChapterTable!$S$20)&lt;&gt;0),"","보스")&amp;"인게임누적합배수",ChapterTable!$S:$T,2,0)*C860)
  )
  )
  )
)</f>
        <v>354694.05120849609</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(VLOOKUP(SUBSTITUTE(SUBSTITUTE(F$1,"standard",""),"|Float","")&amp;IF(OR($L860=TRUE,$A860=0,MOD($A860,ChapterTable!$S$20)&lt;&gt;0),"","보스")&amp;"인게임누적곱배수",ChapterTable!$S:$T,2,0)^D860
    +VLOOKUP(SUBSTITUTE(SUBSTITUTE(F$1,"standard",""),"|Float","")&amp;IF(OR($L860=TRUE,$A860=0,MOD($A860,ChapterTable!$S$20)&lt;&gt;0),"","보스")&amp;"인게임누적합배수",ChapterTable!$S:$T,2,0)*D860)
  )
  )
  )
)</f>
        <v>96062.972202301025</v>
      </c>
      <c r="G860" t="s">
        <v>738</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68"/>
        <v>5</v>
      </c>
      <c r="Q860">
        <f t="shared" si="69"/>
        <v>5</v>
      </c>
      <c r="R860" t="b">
        <f t="shared" ca="1" si="67"/>
        <v>0</v>
      </c>
      <c r="T860" t="b">
        <f t="shared" ca="1" si="70"/>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H860">
        <v>1.5</v>
      </c>
      <c r="AI860">
        <f t="shared" si="71"/>
        <v>0.2</v>
      </c>
    </row>
    <row r="861" spans="1:35"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OFFSET(E861,-$B861+IF($L861,1,0),0)*IF($B861&gt;OFFSET($B861,1,0),ChapterTable!$S$17,1)*
    (VLOOKUP(SUBSTITUTE(SUBSTITUTE(E$1,"standard",""),"|Float","")&amp;IF(OR($L861=TRUE,$A861=0,MOD($A861,ChapterTable!$S$20)&lt;&gt;0),"","보스")&amp;"인게임누적곱배수",ChapterTable!$S:$T,2,0)^C861
    +VLOOKUP(SUBSTITUTE(SUBSTITUTE(E$1,"standard",""),"|Float","")&amp;IF(OR($L861=TRUE,$A861=0,MOD($A861,ChapterTable!$S$20)&lt;&gt;0),"","보스")&amp;"인게임누적합배수",ChapterTable!$S:$T,2,0)*C861)
  )
  )
  )
)</f>
        <v>354694.05120849609</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(VLOOKUP(SUBSTITUTE(SUBSTITUTE(F$1,"standard",""),"|Float","")&amp;IF(OR($L861=TRUE,$A861=0,MOD($A861,ChapterTable!$S$20)&lt;&gt;0),"","보스")&amp;"인게임누적곱배수",ChapterTable!$S:$T,2,0)^D861
    +VLOOKUP(SUBSTITUTE(SUBSTITUTE(F$1,"standard",""),"|Float","")&amp;IF(OR($L861=TRUE,$A861=0,MOD($A861,ChapterTable!$S$20)&lt;&gt;0),"","보스")&amp;"인게임누적합배수",ChapterTable!$S:$T,2,0)*D861)
  )
  )
  )
)</f>
        <v>96062.972202301025</v>
      </c>
      <c r="G861" t="s">
        <v>738</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68"/>
        <v>5</v>
      </c>
      <c r="Q861">
        <f t="shared" si="69"/>
        <v>5</v>
      </c>
      <c r="R861" t="b">
        <f t="shared" ca="1" si="67"/>
        <v>0</v>
      </c>
      <c r="T861" t="b">
        <f t="shared" ca="1" si="70"/>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H861">
        <v>1.5</v>
      </c>
      <c r="AI861">
        <f t="shared" si="71"/>
        <v>0.2</v>
      </c>
    </row>
    <row r="862" spans="1:35"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OFFSET(E862,-$B862+IF($L862,1,0),0)*IF($B862&gt;OFFSET($B862,1,0),ChapterTable!$S$17,1)*
    (VLOOKUP(SUBSTITUTE(SUBSTITUTE(E$1,"standard",""),"|Float","")&amp;IF(OR($L862=TRUE,$A862=0,MOD($A862,ChapterTable!$S$20)&lt;&gt;0),"","보스")&amp;"인게임누적곱배수",ChapterTable!$S:$T,2,0)^C862
    +VLOOKUP(SUBSTITUTE(SUBSTITUTE(E$1,"standard",""),"|Float","")&amp;IF(OR($L862=TRUE,$A862=0,MOD($A862,ChapterTable!$S$20)&lt;&gt;0),"","보스")&amp;"인게임누적합배수",ChapterTable!$S:$T,2,0)*C862)
  )
  )
  )
)</f>
        <v>354694.05120849609</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(VLOOKUP(SUBSTITUTE(SUBSTITUTE(F$1,"standard",""),"|Float","")&amp;IF(OR($L862=TRUE,$A862=0,MOD($A862,ChapterTable!$S$20)&lt;&gt;0),"","보스")&amp;"인게임누적곱배수",ChapterTable!$S:$T,2,0)^D862
    +VLOOKUP(SUBSTITUTE(SUBSTITUTE(F$1,"standard",""),"|Float","")&amp;IF(OR($L862=TRUE,$A862=0,MOD($A862,ChapterTable!$S$20)&lt;&gt;0),"","보스")&amp;"인게임누적합배수",ChapterTable!$S:$T,2,0)*D862)
  )
  )
  )
)</f>
        <v>96062.972202301025</v>
      </c>
      <c r="G862" t="s">
        <v>738</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68"/>
        <v>95</v>
      </c>
      <c r="Q862">
        <f t="shared" si="69"/>
        <v>95</v>
      </c>
      <c r="R862" t="b">
        <f t="shared" ca="1" si="67"/>
        <v>1</v>
      </c>
      <c r="T862" t="b">
        <f t="shared" ca="1" si="70"/>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H862">
        <v>1.5</v>
      </c>
      <c r="AI862">
        <f t="shared" si="71"/>
        <v>0.2</v>
      </c>
    </row>
    <row r="863" spans="1:35"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OFFSET(E863,-$B863+IF($L863,1,0),0)*IF($B863&gt;OFFSET($B863,1,0),ChapterTable!$S$17,1)*
    (VLOOKUP(SUBSTITUTE(SUBSTITUTE(E$1,"standard",""),"|Float","")&amp;IF(OR($L863=TRUE,$A863=0,MOD($A863,ChapterTable!$S$20)&lt;&gt;0),"","보스")&amp;"인게임누적곱배수",ChapterTable!$S:$T,2,0)^C863
    +VLOOKUP(SUBSTITUTE(SUBSTITUTE(E$1,"standard",""),"|Float","")&amp;IF(OR($L863=TRUE,$A863=0,MOD($A863,ChapterTable!$S$20)&lt;&gt;0),"","보스")&amp;"인게임누적합배수",ChapterTable!$S:$T,2,0)*C863)
  )
  )
  )
)</f>
        <v>425632.86145019531</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(VLOOKUP(SUBSTITUTE(SUBSTITUTE(F$1,"standard",""),"|Float","")&amp;IF(OR($L863=TRUE,$A863=0,MOD($A863,ChapterTable!$S$20)&lt;&gt;0),"","보스")&amp;"인게임누적곱배수",ChapterTable!$S:$T,2,0)^D863
    +VLOOKUP(SUBSTITUTE(SUBSTITUTE(F$1,"standard",""),"|Float","")&amp;IF(OR($L863=TRUE,$A863=0,MOD($A863,ChapterTable!$S$20)&lt;&gt;0),"","보스")&amp;"인게임누적합배수",ChapterTable!$S:$T,2,0)*D863)
  )
  )
  )
)</f>
        <v>96062.972202301025</v>
      </c>
      <c r="G863" t="s">
        <v>738</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68"/>
        <v>21</v>
      </c>
      <c r="Q863">
        <f t="shared" si="69"/>
        <v>21</v>
      </c>
      <c r="R863" t="b">
        <f t="shared" ca="1" si="67"/>
        <v>0</v>
      </c>
      <c r="T863" t="b">
        <f t="shared" ca="1" si="70"/>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H863">
        <v>1.5</v>
      </c>
      <c r="AI863">
        <f t="shared" si="71"/>
        <v>0.2</v>
      </c>
    </row>
    <row r="864" spans="1:35"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OFFSET(E864,-$B864+IF($L864,1,0),0)*IF($B864&gt;OFFSET($B864,1,0),ChapterTable!$S$17,1)*
    (VLOOKUP(SUBSTITUTE(SUBSTITUTE(E$1,"standard",""),"|Float","")&amp;IF(OR($L864=TRUE,$A864=0,MOD($A864,ChapterTable!$S$20)&lt;&gt;0),"","보스")&amp;"인게임누적곱배수",ChapterTable!$S:$T,2,0)^C864
    +VLOOKUP(SUBSTITUTE(SUBSTITUTE(E$1,"standard",""),"|Float","")&amp;IF(OR($L864=TRUE,$A864=0,MOD($A864,ChapterTable!$S$20)&lt;&gt;0),"","보스")&amp;"인게임누적합배수",ChapterTable!$S:$T,2,0)*C864)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(VLOOKUP(SUBSTITUTE(SUBSTITUTE(F$1,"standard",""),"|Float","")&amp;IF(OR($L864=TRUE,$A864=0,MOD($A864,ChapterTable!$S$20)&lt;&gt;0),"","보스")&amp;"인게임누적곱배수",ChapterTable!$S:$T,2,0)^D864
    +VLOOKUP(SUBSTITUTE(SUBSTITUTE(F$1,"standard",""),"|Float","")&amp;IF(OR($L864=TRUE,$A864=0,MOD($A864,ChapterTable!$S$20)&lt;&gt;0),"","보스")&amp;"인게임누적합배수",ChapterTable!$S:$T,2,0)*D864)
  )
  )
  )
)</f>
        <v>110841.89100265503</v>
      </c>
      <c r="G864" t="s">
        <v>738</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68"/>
        <v>0</v>
      </c>
      <c r="Q864">
        <f t="shared" si="69"/>
        <v>0</v>
      </c>
      <c r="R864" t="b">
        <f t="shared" ca="1" si="67"/>
        <v>0</v>
      </c>
      <c r="T864" t="b">
        <f t="shared" ca="1" si="70"/>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H864">
        <v>1.5</v>
      </c>
      <c r="AI864">
        <f t="shared" si="71"/>
        <v>0</v>
      </c>
    </row>
    <row r="865" spans="1:35"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OFFSET(E865,-$B865+IF($L865,1,0),0)*IF($B865&gt;OFFSET($B865,1,0),ChapterTable!$S$17,1)*
    (VLOOKUP(SUBSTITUTE(SUBSTITUTE(E$1,"standard",""),"|Float","")&amp;IF(OR($L865=TRUE,$A865=0,MOD($A865,ChapterTable!$S$20)&lt;&gt;0),"","보스")&amp;"인게임누적곱배수",ChapterTable!$S:$T,2,0)^C865
    +VLOOKUP(SUBSTITUTE(SUBSTITUTE(E$1,"standard",""),"|Float","")&amp;IF(OR($L865=TRUE,$A865=0,MOD($A865,ChapterTable!$S$20)&lt;&gt;0),"","보스")&amp;"인게임누적합배수",ChapterTable!$S:$T,2,0)*C865)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(VLOOKUP(SUBSTITUTE(SUBSTITUTE(F$1,"standard",""),"|Float","")&amp;IF(OR($L865=TRUE,$A865=0,MOD($A865,ChapterTable!$S$20)&lt;&gt;0),"","보스")&amp;"인게임누적곱배수",ChapterTable!$S:$T,2,0)^D865
    +VLOOKUP(SUBSTITUTE(SUBSTITUTE(F$1,"standard",""),"|Float","")&amp;IF(OR($L865=TRUE,$A865=0,MOD($A865,ChapterTable!$S$20)&lt;&gt;0),"","보스")&amp;"인게임누적합배수",ChapterTable!$S:$T,2,0)*D865)
  )
  )
  )
)</f>
        <v>110841.89100265503</v>
      </c>
      <c r="G865" t="s">
        <v>738</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68"/>
        <v>1</v>
      </c>
      <c r="Q865">
        <f t="shared" si="69"/>
        <v>1</v>
      </c>
      <c r="R865" t="b">
        <f t="shared" ca="1" si="67"/>
        <v>0</v>
      </c>
      <c r="T865" t="b">
        <f t="shared" ca="1" si="70"/>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H865">
        <v>1.5</v>
      </c>
      <c r="AI865">
        <f t="shared" si="71"/>
        <v>1</v>
      </c>
    </row>
    <row r="866" spans="1:35"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OFFSET(E866,-$B866+IF($L866,1,0),0)*IF($B866&gt;OFFSET($B866,1,0),ChapterTable!$S$17,1)*
    (VLOOKUP(SUBSTITUTE(SUBSTITUTE(E$1,"standard",""),"|Float","")&amp;IF(OR($L866=TRUE,$A866=0,MOD($A866,ChapterTable!$S$20)&lt;&gt;0),"","보스")&amp;"인게임누적곱배수",ChapterTable!$S:$T,2,0)^C866
    +VLOOKUP(SUBSTITUTE(SUBSTITUTE(E$1,"standard",""),"|Float","")&amp;IF(OR($L866=TRUE,$A866=0,MOD($A866,ChapterTable!$S$20)&lt;&gt;0),"","보스")&amp;"인게임누적합배수",ChapterTable!$S:$T,2,0)*C866)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(VLOOKUP(SUBSTITUTE(SUBSTITUTE(F$1,"standard",""),"|Float","")&amp;IF(OR($L866=TRUE,$A866=0,MOD($A866,ChapterTable!$S$20)&lt;&gt;0),"","보스")&amp;"인게임누적곱배수",ChapterTable!$S:$T,2,0)^D866
    +VLOOKUP(SUBSTITUTE(SUBSTITUTE(F$1,"standard",""),"|Float","")&amp;IF(OR($L866=TRUE,$A866=0,MOD($A866,ChapterTable!$S$20)&lt;&gt;0),"","보스")&amp;"인게임누적합배수",ChapterTable!$S:$T,2,0)*D866)
  )
  )
  )
)</f>
        <v>110841.89100265503</v>
      </c>
      <c r="G866" t="s">
        <v>738</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68"/>
        <v>1</v>
      </c>
      <c r="Q866">
        <f t="shared" si="69"/>
        <v>1</v>
      </c>
      <c r="R866" t="b">
        <f t="shared" ca="1" si="67"/>
        <v>0</v>
      </c>
      <c r="T866" t="b">
        <f t="shared" ca="1" si="70"/>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H866">
        <v>1.5</v>
      </c>
      <c r="AI866">
        <f t="shared" si="71"/>
        <v>1</v>
      </c>
    </row>
    <row r="867" spans="1:35"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OFFSET(E867,-$B867+IF($L867,1,0),0)*IF($B867&gt;OFFSET($B867,1,0),ChapterTable!$S$17,1)*
    (VLOOKUP(SUBSTITUTE(SUBSTITUTE(E$1,"standard",""),"|Float","")&amp;IF(OR($L867=TRUE,$A867=0,MOD($A867,ChapterTable!$S$20)&lt;&gt;0),"","보스")&amp;"인게임누적곱배수",ChapterTable!$S:$T,2,0)^C867
    +VLOOKUP(SUBSTITUTE(SUBSTITUTE(E$1,"standard",""),"|Float","")&amp;IF(OR($L867=TRUE,$A867=0,MOD($A867,ChapterTable!$S$20)&lt;&gt;0),"","보스")&amp;"인게임누적합배수",ChapterTable!$S:$T,2,0)*C867)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(VLOOKUP(SUBSTITUTE(SUBSTITUTE(F$1,"standard",""),"|Float","")&amp;IF(OR($L867=TRUE,$A867=0,MOD($A867,ChapterTable!$S$20)&lt;&gt;0),"","보스")&amp;"인게임누적곱배수",ChapterTable!$S:$T,2,0)^D867
    +VLOOKUP(SUBSTITUTE(SUBSTITUTE(F$1,"standard",""),"|Float","")&amp;IF(OR($L867=TRUE,$A867=0,MOD($A867,ChapterTable!$S$20)&lt;&gt;0),"","보스")&amp;"인게임누적합배수",ChapterTable!$S:$T,2,0)*D867)
  )
  )
  )
)</f>
        <v>110841.89100265503</v>
      </c>
      <c r="G867" t="s">
        <v>738</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68"/>
        <v>1</v>
      </c>
      <c r="Q867">
        <f t="shared" si="69"/>
        <v>1</v>
      </c>
      <c r="R867" t="b">
        <f t="shared" ca="1" si="67"/>
        <v>0</v>
      </c>
      <c r="T867" t="b">
        <f t="shared" ca="1" si="70"/>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H867">
        <v>1.5</v>
      </c>
      <c r="AI867">
        <f t="shared" si="71"/>
        <v>1</v>
      </c>
    </row>
    <row r="868" spans="1:35"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OFFSET(E868,-$B868+IF($L868,1,0),0)*IF($B868&gt;OFFSET($B868,1,0),ChapterTable!$S$17,1)*
    (VLOOKUP(SUBSTITUTE(SUBSTITUTE(E$1,"standard",""),"|Float","")&amp;IF(OR($L868=TRUE,$A868=0,MOD($A868,ChapterTable!$S$20)&lt;&gt;0),"","보스")&amp;"인게임누적곱배수",ChapterTable!$S:$T,2,0)^C868
    +VLOOKUP(SUBSTITUTE(SUBSTITUTE(E$1,"standard",""),"|Float","")&amp;IF(OR($L868=TRUE,$A868=0,MOD($A868,ChapterTable!$S$20)&lt;&gt;0),"","보스")&amp;"인게임누적합배수",ChapterTable!$S:$T,2,0)*C868)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(VLOOKUP(SUBSTITUTE(SUBSTITUTE(F$1,"standard",""),"|Float","")&amp;IF(OR($L868=TRUE,$A868=0,MOD($A868,ChapterTable!$S$20)&lt;&gt;0),"","보스")&amp;"인게임누적곱배수",ChapterTable!$S:$T,2,0)^D868
    +VLOOKUP(SUBSTITUTE(SUBSTITUTE(F$1,"standard",""),"|Float","")&amp;IF(OR($L868=TRUE,$A868=0,MOD($A868,ChapterTable!$S$20)&lt;&gt;0),"","보스")&amp;"인게임누적합배수",ChapterTable!$S:$T,2,0)*D868)
  )
  )
  )
)</f>
        <v>110841.89100265503</v>
      </c>
      <c r="G868" t="s">
        <v>738</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68"/>
        <v>1</v>
      </c>
      <c r="Q868">
        <f t="shared" si="69"/>
        <v>1</v>
      </c>
      <c r="R868" t="b">
        <f t="shared" ca="1" si="67"/>
        <v>0</v>
      </c>
      <c r="T868" t="b">
        <f t="shared" ca="1" si="70"/>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H868">
        <v>1.5</v>
      </c>
      <c r="AI868">
        <f t="shared" si="71"/>
        <v>1</v>
      </c>
    </row>
    <row r="869" spans="1:35"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OFFSET(E869,-$B869+IF($L869,1,0),0)*IF($B869&gt;OFFSET($B869,1,0),ChapterTable!$S$17,1)*
    (VLOOKUP(SUBSTITUTE(SUBSTITUTE(E$1,"standard",""),"|Float","")&amp;IF(OR($L869=TRUE,$A869=0,MOD($A869,ChapterTable!$S$20)&lt;&gt;0),"","보스")&amp;"인게임누적곱배수",ChapterTable!$S:$T,2,0)^C869
    +VLOOKUP(SUBSTITUTE(SUBSTITUTE(E$1,"standard",""),"|Float","")&amp;IF(OR($L869=TRUE,$A869=0,MOD($A869,ChapterTable!$S$20)&lt;&gt;0),"","보스")&amp;"인게임누적합배수",ChapterTable!$S:$T,2,0)*C869)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(VLOOKUP(SUBSTITUTE(SUBSTITUTE(F$1,"standard",""),"|Float","")&amp;IF(OR($L869=TRUE,$A869=0,MOD($A869,ChapterTable!$S$20)&lt;&gt;0),"","보스")&amp;"인게임누적곱배수",ChapterTable!$S:$T,2,0)^D869
    +VLOOKUP(SUBSTITUTE(SUBSTITUTE(F$1,"standard",""),"|Float","")&amp;IF(OR($L869=TRUE,$A869=0,MOD($A869,ChapterTable!$S$20)&lt;&gt;0),"","보스")&amp;"인게임누적합배수",ChapterTable!$S:$T,2,0)*D869)
  )
  )
  )
)</f>
        <v>110841.89100265503</v>
      </c>
      <c r="G869" t="s">
        <v>738</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68"/>
        <v>11</v>
      </c>
      <c r="Q869">
        <f t="shared" si="69"/>
        <v>11</v>
      </c>
      <c r="R869" t="b">
        <f t="shared" ca="1" si="67"/>
        <v>0</v>
      </c>
      <c r="T869" t="b">
        <f t="shared" ca="1" si="70"/>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H869">
        <v>1.5</v>
      </c>
      <c r="AI869">
        <f t="shared" si="71"/>
        <v>1</v>
      </c>
    </row>
    <row r="870" spans="1:35"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OFFSET(E870,-$B870+IF($L870,1,0),0)*IF($B870&gt;OFFSET($B870,1,0),ChapterTable!$S$17,1)*
    (VLOOKUP(SUBSTITUTE(SUBSTITUTE(E$1,"standard",""),"|Float","")&amp;IF(OR($L870=TRUE,$A870=0,MOD($A870,ChapterTable!$S$20)&lt;&gt;0),"","보스")&amp;"인게임누적곱배수",ChapterTable!$S:$T,2,0)^C870
    +VLOOKUP(SUBSTITUTE(SUBSTITUTE(E$1,"standard",""),"|Float","")&amp;IF(OR($L870=TRUE,$A870=0,MOD($A870,ChapterTable!$S$20)&lt;&gt;0),"","보스")&amp;"인게임누적합배수",ChapterTable!$S:$T,2,0)*C870)
  )
  )
  )
)</f>
        <v>319224.64608764648</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(VLOOKUP(SUBSTITUTE(SUBSTITUTE(F$1,"standard",""),"|Float","")&amp;IF(OR($L870=TRUE,$A870=0,MOD($A870,ChapterTable!$S$20)&lt;&gt;0),"","보스")&amp;"인게임누적곱배수",ChapterTable!$S:$T,2,0)^D870
    +VLOOKUP(SUBSTITUTE(SUBSTITUTE(F$1,"standard",""),"|Float","")&amp;IF(OR($L870=TRUE,$A870=0,MOD($A870,ChapterTable!$S$20)&lt;&gt;0),"","보스")&amp;"인게임누적합배수",ChapterTable!$S:$T,2,0)*D870)
  )
  )
  )
)</f>
        <v>110841.89100265503</v>
      </c>
      <c r="G870" t="s">
        <v>738</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68"/>
        <v>1</v>
      </c>
      <c r="Q870">
        <f t="shared" si="69"/>
        <v>1</v>
      </c>
      <c r="R870" t="b">
        <f t="shared" ca="1" si="67"/>
        <v>0</v>
      </c>
      <c r="T870" t="b">
        <f t="shared" ca="1" si="70"/>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H870">
        <v>1.5</v>
      </c>
      <c r="AI870">
        <f t="shared" si="71"/>
        <v>1</v>
      </c>
    </row>
    <row r="871" spans="1:35"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OFFSET(E871,-$B871+IF($L871,1,0),0)*IF($B871&gt;OFFSET($B871,1,0),ChapterTable!$S$17,1)*
    (VLOOKUP(SUBSTITUTE(SUBSTITUTE(E$1,"standard",""),"|Float","")&amp;IF(OR($L871=TRUE,$A871=0,MOD($A871,ChapterTable!$S$20)&lt;&gt;0),"","보스")&amp;"인게임누적곱배수",ChapterTable!$S:$T,2,0)^C871
    +VLOOKUP(SUBSTITUTE(SUBSTITUTE(E$1,"standard",""),"|Float","")&amp;IF(OR($L871=TRUE,$A871=0,MOD($A871,ChapterTable!$S$20)&lt;&gt;0),"","보스")&amp;"인게임누적합배수",ChapterTable!$S:$T,2,0)*C871)
  )
  )
  )
)</f>
        <v>319224.64608764648</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(VLOOKUP(SUBSTITUTE(SUBSTITUTE(F$1,"standard",""),"|Float","")&amp;IF(OR($L871=TRUE,$A871=0,MOD($A871,ChapterTable!$S$20)&lt;&gt;0),"","보스")&amp;"인게임누적곱배수",ChapterTable!$S:$T,2,0)^D871
    +VLOOKUP(SUBSTITUTE(SUBSTITUTE(F$1,"standard",""),"|Float","")&amp;IF(OR($L871=TRUE,$A871=0,MOD($A871,ChapterTable!$S$20)&lt;&gt;0),"","보스")&amp;"인게임누적합배수",ChapterTable!$S:$T,2,0)*D871)
  )
  )
  )
)</f>
        <v>110841.89100265503</v>
      </c>
      <c r="G871" t="s">
        <v>738</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68"/>
        <v>1</v>
      </c>
      <c r="Q871">
        <f t="shared" si="69"/>
        <v>1</v>
      </c>
      <c r="R871" t="b">
        <f t="shared" ca="1" si="67"/>
        <v>0</v>
      </c>
      <c r="T871" t="b">
        <f t="shared" ca="1" si="70"/>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H871">
        <v>1.5</v>
      </c>
      <c r="AI871">
        <f t="shared" si="71"/>
        <v>1</v>
      </c>
    </row>
    <row r="872" spans="1:35"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OFFSET(E872,-$B872+IF($L872,1,0),0)*IF($B872&gt;OFFSET($B872,1,0),ChapterTable!$S$17,1)*
    (VLOOKUP(SUBSTITUTE(SUBSTITUTE(E$1,"standard",""),"|Float","")&amp;IF(OR($L872=TRUE,$A872=0,MOD($A872,ChapterTable!$S$20)&lt;&gt;0),"","보스")&amp;"인게임누적곱배수",ChapterTable!$S:$T,2,0)^C872
    +VLOOKUP(SUBSTITUTE(SUBSTITUTE(E$1,"standard",""),"|Float","")&amp;IF(OR($L872=TRUE,$A872=0,MOD($A872,ChapterTable!$S$20)&lt;&gt;0),"","보스")&amp;"인게임누적합배수",ChapterTable!$S:$T,2,0)*C872)
  )
  )
  )
)</f>
        <v>319224.64608764648</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(VLOOKUP(SUBSTITUTE(SUBSTITUTE(F$1,"standard",""),"|Float","")&amp;IF(OR($L872=TRUE,$A872=0,MOD($A872,ChapterTable!$S$20)&lt;&gt;0),"","보스")&amp;"인게임누적곱배수",ChapterTable!$S:$T,2,0)^D872
    +VLOOKUP(SUBSTITUTE(SUBSTITUTE(F$1,"standard",""),"|Float","")&amp;IF(OR($L872=TRUE,$A872=0,MOD($A872,ChapterTable!$S$20)&lt;&gt;0),"","보스")&amp;"인게임누적합배수",ChapterTable!$S:$T,2,0)*D872)
  )
  )
  )
)</f>
        <v>110841.89100265503</v>
      </c>
      <c r="G872" t="s">
        <v>738</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68"/>
        <v>1</v>
      </c>
      <c r="Q872">
        <f t="shared" si="69"/>
        <v>1</v>
      </c>
      <c r="R872" t="b">
        <f t="shared" ca="1" si="67"/>
        <v>0</v>
      </c>
      <c r="T872" t="b">
        <f t="shared" ca="1" si="70"/>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H872">
        <v>1.5</v>
      </c>
      <c r="AI872">
        <f t="shared" si="71"/>
        <v>1</v>
      </c>
    </row>
    <row r="873" spans="1:35"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OFFSET(E873,-$B873+IF($L873,1,0),0)*IF($B873&gt;OFFSET($B873,1,0),ChapterTable!$S$17,1)*
    (VLOOKUP(SUBSTITUTE(SUBSTITUTE(E$1,"standard",""),"|Float","")&amp;IF(OR($L873=TRUE,$A873=0,MOD($A873,ChapterTable!$S$20)&lt;&gt;0),"","보스")&amp;"인게임누적곱배수",ChapterTable!$S:$T,2,0)^C873
    +VLOOKUP(SUBSTITUTE(SUBSTITUTE(E$1,"standard",""),"|Float","")&amp;IF(OR($L873=TRUE,$A873=0,MOD($A873,ChapterTable!$S$20)&lt;&gt;0),"","보스")&amp;"인게임누적합배수",ChapterTable!$S:$T,2,0)*C873)
  )
  )
  )
)</f>
        <v>319224.64608764648</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(VLOOKUP(SUBSTITUTE(SUBSTITUTE(F$1,"standard",""),"|Float","")&amp;IF(OR($L873=TRUE,$A873=0,MOD($A873,ChapterTable!$S$20)&lt;&gt;0),"","보스")&amp;"인게임누적곱배수",ChapterTable!$S:$T,2,0)^D873
    +VLOOKUP(SUBSTITUTE(SUBSTITUTE(F$1,"standard",""),"|Float","")&amp;IF(OR($L873=TRUE,$A873=0,MOD($A873,ChapterTable!$S$20)&lt;&gt;0),"","보스")&amp;"인게임누적합배수",ChapterTable!$S:$T,2,0)*D873)
  )
  )
  )
)</f>
        <v>110841.89100265503</v>
      </c>
      <c r="G873" t="s">
        <v>738</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68"/>
        <v>91</v>
      </c>
      <c r="Q873">
        <f t="shared" si="69"/>
        <v>91</v>
      </c>
      <c r="R873" t="b">
        <f t="shared" ca="1" si="67"/>
        <v>1</v>
      </c>
      <c r="T873" t="b">
        <f t="shared" ca="1" si="70"/>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H873">
        <v>1.5</v>
      </c>
      <c r="AI873">
        <f t="shared" si="71"/>
        <v>1</v>
      </c>
    </row>
    <row r="874" spans="1:35"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OFFSET(E874,-$B874+IF($L874,1,0),0)*IF($B874&gt;OFFSET($B874,1,0),ChapterTable!$S$17,1)*
    (VLOOKUP(SUBSTITUTE(SUBSTITUTE(E$1,"standard",""),"|Float","")&amp;IF(OR($L874=TRUE,$A874=0,MOD($A874,ChapterTable!$S$20)&lt;&gt;0),"","보스")&amp;"인게임누적곱배수",ChapterTable!$S:$T,2,0)^C874
    +VLOOKUP(SUBSTITUTE(SUBSTITUTE(E$1,"standard",""),"|Float","")&amp;IF(OR($L874=TRUE,$A874=0,MOD($A874,ChapterTable!$S$20)&lt;&gt;0),"","보스")&amp;"인게임누적합배수",ChapterTable!$S:$T,2,0)*C874)
  )
  )
  )
)</f>
        <v>319224.64608764648</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(VLOOKUP(SUBSTITUTE(SUBSTITUTE(F$1,"standard",""),"|Float","")&amp;IF(OR($L874=TRUE,$A874=0,MOD($A874,ChapterTable!$S$20)&lt;&gt;0),"","보스")&amp;"인게임누적곱배수",ChapterTable!$S:$T,2,0)^D874
    +VLOOKUP(SUBSTITUTE(SUBSTITUTE(F$1,"standard",""),"|Float","")&amp;IF(OR($L874=TRUE,$A874=0,MOD($A874,ChapterTable!$S$20)&lt;&gt;0),"","보스")&amp;"인게임누적합배수",ChapterTable!$S:$T,2,0)*D874)
  )
  )
  )
)</f>
        <v>110841.89100265503</v>
      </c>
      <c r="G874" t="s">
        <v>738</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68"/>
        <v>21</v>
      </c>
      <c r="Q874">
        <f t="shared" si="69"/>
        <v>21</v>
      </c>
      <c r="R874" t="b">
        <f t="shared" ca="1" si="67"/>
        <v>0</v>
      </c>
      <c r="T874" t="b">
        <f t="shared" ca="1" si="70"/>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H874">
        <v>1.5</v>
      </c>
      <c r="AI874">
        <f t="shared" si="71"/>
        <v>1</v>
      </c>
    </row>
    <row r="875" spans="1:35"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OFFSET(E875,-$B875+IF($L875,1,0),0)*IF($B875&gt;OFFSET($B875,1,0),ChapterTable!$S$17,1)*
    (VLOOKUP(SUBSTITUTE(SUBSTITUTE(E$1,"standard",""),"|Float","")&amp;IF(OR($L875=TRUE,$A875=0,MOD($A875,ChapterTable!$S$20)&lt;&gt;0),"","보스")&amp;"인게임누적곱배수",ChapterTable!$S:$T,2,0)^C875
    +VLOOKUP(SUBSTITUTE(SUBSTITUTE(E$1,"standard",""),"|Float","")&amp;IF(OR($L875=TRUE,$A875=0,MOD($A875,ChapterTable!$S$20)&lt;&gt;0),"","보스")&amp;"인게임누적합배수",ChapterTable!$S:$T,2,0)*C875)
  )
  )
  )
)</f>
        <v>319224.64608764648</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(VLOOKUP(SUBSTITUTE(SUBSTITUTE(F$1,"standard",""),"|Float","")&amp;IF(OR($L875=TRUE,$A875=0,MOD($A875,ChapterTable!$S$20)&lt;&gt;0),"","보스")&amp;"인게임누적곱배수",ChapterTable!$S:$T,2,0)^D875
    +VLOOKUP(SUBSTITUTE(SUBSTITUTE(F$1,"standard",""),"|Float","")&amp;IF(OR($L875=TRUE,$A875=0,MOD($A875,ChapterTable!$S$20)&lt;&gt;0),"","보스")&amp;"인게임누적합배수",ChapterTable!$S:$T,2,0)*D875)
  )
  )
  )
)</f>
        <v>119155.03282785416</v>
      </c>
      <c r="G875" t="s">
        <v>738</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68"/>
        <v>2</v>
      </c>
      <c r="Q875">
        <f t="shared" si="69"/>
        <v>2</v>
      </c>
      <c r="R875" t="b">
        <f t="shared" ca="1" si="67"/>
        <v>0</v>
      </c>
      <c r="T875" t="b">
        <f t="shared" ca="1" si="70"/>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H875">
        <v>1.5</v>
      </c>
      <c r="AI875">
        <f t="shared" si="71"/>
        <v>0.5</v>
      </c>
    </row>
    <row r="876" spans="1:35"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OFFSET(E876,-$B876+IF($L876,1,0),0)*IF($B876&gt;OFFSET($B876,1,0),ChapterTable!$S$17,1)*
    (VLOOKUP(SUBSTITUTE(SUBSTITUTE(E$1,"standard",""),"|Float","")&amp;IF(OR($L876=TRUE,$A876=0,MOD($A876,ChapterTable!$S$20)&lt;&gt;0),"","보스")&amp;"인게임누적곱배수",ChapterTable!$S:$T,2,0)^C876
    +VLOOKUP(SUBSTITUTE(SUBSTITUTE(E$1,"standard",""),"|Float","")&amp;IF(OR($L876=TRUE,$A876=0,MOD($A876,ChapterTable!$S$20)&lt;&gt;0),"","보스")&amp;"인게임누적합배수",ChapterTable!$S:$T,2,0)*C876)
  )
  )
  )
)</f>
        <v>319224.64608764648</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(VLOOKUP(SUBSTITUTE(SUBSTITUTE(F$1,"standard",""),"|Float","")&amp;IF(OR($L876=TRUE,$A876=0,MOD($A876,ChapterTable!$S$20)&lt;&gt;0),"","보스")&amp;"인게임누적곱배수",ChapterTable!$S:$T,2,0)^D876
    +VLOOKUP(SUBSTITUTE(SUBSTITUTE(F$1,"standard",""),"|Float","")&amp;IF(OR($L876=TRUE,$A876=0,MOD($A876,ChapterTable!$S$20)&lt;&gt;0),"","보스")&amp;"인게임누적합배수",ChapterTable!$S:$T,2,0)*D876)
  )
  )
  )
)</f>
        <v>119155.03282785416</v>
      </c>
      <c r="G876" t="s">
        <v>738</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68"/>
        <v>2</v>
      </c>
      <c r="Q876">
        <f t="shared" si="69"/>
        <v>2</v>
      </c>
      <c r="R876" t="b">
        <f t="shared" ca="1" si="67"/>
        <v>0</v>
      </c>
      <c r="T876" t="b">
        <f t="shared" ca="1" si="70"/>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H876">
        <v>1.5</v>
      </c>
      <c r="AI876">
        <f t="shared" si="71"/>
        <v>0.5</v>
      </c>
    </row>
    <row r="877" spans="1:35"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OFFSET(E877,-$B877+IF($L877,1,0),0)*IF($B877&gt;OFFSET($B877,1,0),ChapterTable!$S$17,1)*
    (VLOOKUP(SUBSTITUTE(SUBSTITUTE(E$1,"standard",""),"|Float","")&amp;IF(OR($L877=TRUE,$A877=0,MOD($A877,ChapterTable!$S$20)&lt;&gt;0),"","보스")&amp;"인게임누적곱배수",ChapterTable!$S:$T,2,0)^C877
    +VLOOKUP(SUBSTITUTE(SUBSTITUTE(E$1,"standard",""),"|Float","")&amp;IF(OR($L877=TRUE,$A877=0,MOD($A877,ChapterTable!$S$20)&lt;&gt;0),"","보스")&amp;"인게임누적합배수",ChapterTable!$S:$T,2,0)*C877)
  )
  )
  )
)</f>
        <v>319224.64608764648</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(VLOOKUP(SUBSTITUTE(SUBSTITUTE(F$1,"standard",""),"|Float","")&amp;IF(OR($L877=TRUE,$A877=0,MOD($A877,ChapterTable!$S$20)&lt;&gt;0),"","보스")&amp;"인게임누적곱배수",ChapterTable!$S:$T,2,0)^D877
    +VLOOKUP(SUBSTITUTE(SUBSTITUTE(F$1,"standard",""),"|Float","")&amp;IF(OR($L877=TRUE,$A877=0,MOD($A877,ChapterTable!$S$20)&lt;&gt;0),"","보스")&amp;"인게임누적합배수",ChapterTable!$S:$T,2,0)*D877)
  )
  )
  )
)</f>
        <v>119155.03282785416</v>
      </c>
      <c r="G877" t="s">
        <v>738</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68"/>
        <v>2</v>
      </c>
      <c r="Q877">
        <f t="shared" si="69"/>
        <v>2</v>
      </c>
      <c r="R877" t="b">
        <f t="shared" ca="1" si="67"/>
        <v>0</v>
      </c>
      <c r="T877" t="b">
        <f t="shared" ca="1" si="70"/>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H877">
        <v>1.5</v>
      </c>
      <c r="AI877">
        <f t="shared" si="71"/>
        <v>0.5</v>
      </c>
    </row>
    <row r="878" spans="1:35"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OFFSET(E878,-$B878+IF($L878,1,0),0)*IF($B878&gt;OFFSET($B878,1,0),ChapterTable!$S$17,1)*
    (VLOOKUP(SUBSTITUTE(SUBSTITUTE(E$1,"standard",""),"|Float","")&amp;IF(OR($L878=TRUE,$A878=0,MOD($A878,ChapterTable!$S$20)&lt;&gt;0),"","보스")&amp;"인게임누적곱배수",ChapterTable!$S:$T,2,0)^C878
    +VLOOKUP(SUBSTITUTE(SUBSTITUTE(E$1,"standard",""),"|Float","")&amp;IF(OR($L878=TRUE,$A878=0,MOD($A878,ChapterTable!$S$20)&lt;&gt;0),"","보스")&amp;"인게임누적합배수",ChapterTable!$S:$T,2,0)*C878)
  )
  )
  )
)</f>
        <v>319224.64608764648</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(VLOOKUP(SUBSTITUTE(SUBSTITUTE(F$1,"standard",""),"|Float","")&amp;IF(OR($L878=TRUE,$A878=0,MOD($A878,ChapterTable!$S$20)&lt;&gt;0),"","보스")&amp;"인게임누적곱배수",ChapterTable!$S:$T,2,0)^D878
    +VLOOKUP(SUBSTITUTE(SUBSTITUTE(F$1,"standard",""),"|Float","")&amp;IF(OR($L878=TRUE,$A878=0,MOD($A878,ChapterTable!$S$20)&lt;&gt;0),"","보스")&amp;"인게임누적합배수",ChapterTable!$S:$T,2,0)*D878)
  )
  )
  )
)</f>
        <v>119155.03282785416</v>
      </c>
      <c r="G878" t="s">
        <v>738</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68"/>
        <v>2</v>
      </c>
      <c r="Q878">
        <f t="shared" si="69"/>
        <v>2</v>
      </c>
      <c r="R878" t="b">
        <f t="shared" ca="1" si="67"/>
        <v>0</v>
      </c>
      <c r="T878" t="b">
        <f t="shared" ca="1" si="70"/>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H878">
        <v>1.5</v>
      </c>
      <c r="AI878">
        <f t="shared" si="71"/>
        <v>0.5</v>
      </c>
    </row>
    <row r="879" spans="1:35"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OFFSET(E879,-$B879+IF($L879,1,0),0)*IF($B879&gt;OFFSET($B879,1,0),ChapterTable!$S$17,1)*
    (VLOOKUP(SUBSTITUTE(SUBSTITUTE(E$1,"standard",""),"|Float","")&amp;IF(OR($L879=TRUE,$A879=0,MOD($A879,ChapterTable!$S$20)&lt;&gt;0),"","보스")&amp;"인게임누적곱배수",ChapterTable!$S:$T,2,0)^C879
    +VLOOKUP(SUBSTITUTE(SUBSTITUTE(E$1,"standard",""),"|Float","")&amp;IF(OR($L879=TRUE,$A879=0,MOD($A879,ChapterTable!$S$20)&lt;&gt;0),"","보스")&amp;"인게임누적합배수",ChapterTable!$S:$T,2,0)*C879)
  )
  )
  )
)</f>
        <v>319224.64608764648</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(VLOOKUP(SUBSTITUTE(SUBSTITUTE(F$1,"standard",""),"|Float","")&amp;IF(OR($L879=TRUE,$A879=0,MOD($A879,ChapterTable!$S$20)&lt;&gt;0),"","보스")&amp;"인게임누적곱배수",ChapterTable!$S:$T,2,0)^D879
    +VLOOKUP(SUBSTITUTE(SUBSTITUTE(F$1,"standard",""),"|Float","")&amp;IF(OR($L879=TRUE,$A879=0,MOD($A879,ChapterTable!$S$20)&lt;&gt;0),"","보스")&amp;"인게임누적합배수",ChapterTable!$S:$T,2,0)*D879)
  )
  )
  )
)</f>
        <v>119155.03282785416</v>
      </c>
      <c r="G879" t="s">
        <v>738</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68"/>
        <v>11</v>
      </c>
      <c r="Q879">
        <f t="shared" si="69"/>
        <v>11</v>
      </c>
      <c r="R879" t="b">
        <f t="shared" ca="1" si="67"/>
        <v>0</v>
      </c>
      <c r="T879" t="b">
        <f t="shared" ca="1" si="70"/>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H879">
        <v>1.5</v>
      </c>
      <c r="AI879">
        <f t="shared" si="71"/>
        <v>0.5</v>
      </c>
    </row>
    <row r="880" spans="1:35"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OFFSET(E880,-$B880+IF($L880,1,0),0)*IF($B880&gt;OFFSET($B880,1,0),ChapterTable!$S$17,1)*
    (VLOOKUP(SUBSTITUTE(SUBSTITUTE(E$1,"standard",""),"|Float","")&amp;IF(OR($L880=TRUE,$A880=0,MOD($A880,ChapterTable!$S$20)&lt;&gt;0),"","보스")&amp;"인게임누적곱배수",ChapterTable!$S:$T,2,0)^C880
    +VLOOKUP(SUBSTITUTE(SUBSTITUTE(E$1,"standard",""),"|Float","")&amp;IF(OR($L880=TRUE,$A880=0,MOD($A880,ChapterTable!$S$20)&lt;&gt;0),"","보스")&amp;"인게임누적합배수",ChapterTable!$S:$T,2,0)*C880)
  )
  )
  )
)</f>
        <v>372428.7537689209</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(VLOOKUP(SUBSTITUTE(SUBSTITUTE(F$1,"standard",""),"|Float","")&amp;IF(OR($L880=TRUE,$A880=0,MOD($A880,ChapterTable!$S$20)&lt;&gt;0),"","보스")&amp;"인게임누적곱배수",ChapterTable!$S:$T,2,0)^D880
    +VLOOKUP(SUBSTITUTE(SUBSTITUTE(F$1,"standard",""),"|Float","")&amp;IF(OR($L880=TRUE,$A880=0,MOD($A880,ChapterTable!$S$20)&lt;&gt;0),"","보스")&amp;"인게임누적합배수",ChapterTable!$S:$T,2,0)*D880)
  )
  )
  )
)</f>
        <v>119155.03282785416</v>
      </c>
      <c r="G880" t="s">
        <v>738</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68"/>
        <v>2</v>
      </c>
      <c r="Q880">
        <f t="shared" si="69"/>
        <v>2</v>
      </c>
      <c r="R880" t="b">
        <f t="shared" ca="1" si="67"/>
        <v>0</v>
      </c>
      <c r="T880" t="b">
        <f t="shared" ca="1" si="70"/>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H880">
        <v>1.5</v>
      </c>
      <c r="AI880">
        <f t="shared" si="71"/>
        <v>0.5</v>
      </c>
    </row>
    <row r="881" spans="1:35"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OFFSET(E881,-$B881+IF($L881,1,0),0)*IF($B881&gt;OFFSET($B881,1,0),ChapterTable!$S$17,1)*
    (VLOOKUP(SUBSTITUTE(SUBSTITUTE(E$1,"standard",""),"|Float","")&amp;IF(OR($L881=TRUE,$A881=0,MOD($A881,ChapterTable!$S$20)&lt;&gt;0),"","보스")&amp;"인게임누적곱배수",ChapterTable!$S:$T,2,0)^C881
    +VLOOKUP(SUBSTITUTE(SUBSTITUTE(E$1,"standard",""),"|Float","")&amp;IF(OR($L881=TRUE,$A881=0,MOD($A881,ChapterTable!$S$20)&lt;&gt;0),"","보스")&amp;"인게임누적합배수",ChapterTable!$S:$T,2,0)*C881)
  )
  )
  )
)</f>
        <v>372428.7537689209</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(VLOOKUP(SUBSTITUTE(SUBSTITUTE(F$1,"standard",""),"|Float","")&amp;IF(OR($L881=TRUE,$A881=0,MOD($A881,ChapterTable!$S$20)&lt;&gt;0),"","보스")&amp;"인게임누적곱배수",ChapterTable!$S:$T,2,0)^D881
    +VLOOKUP(SUBSTITUTE(SUBSTITUTE(F$1,"standard",""),"|Float","")&amp;IF(OR($L881=TRUE,$A881=0,MOD($A881,ChapterTable!$S$20)&lt;&gt;0),"","보스")&amp;"인게임누적합배수",ChapterTable!$S:$T,2,0)*D881)
  )
  )
  )
)</f>
        <v>119155.03282785416</v>
      </c>
      <c r="G881" t="s">
        <v>738</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68"/>
        <v>2</v>
      </c>
      <c r="Q881">
        <f t="shared" si="69"/>
        <v>2</v>
      </c>
      <c r="R881" t="b">
        <f t="shared" ca="1" si="67"/>
        <v>0</v>
      </c>
      <c r="T881" t="b">
        <f t="shared" ca="1" si="70"/>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H881">
        <v>1.5</v>
      </c>
      <c r="AI881">
        <f t="shared" si="71"/>
        <v>0.5</v>
      </c>
    </row>
    <row r="882" spans="1:35"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OFFSET(E882,-$B882+IF($L882,1,0),0)*IF($B882&gt;OFFSET($B882,1,0),ChapterTable!$S$17,1)*
    (VLOOKUP(SUBSTITUTE(SUBSTITUTE(E$1,"standard",""),"|Float","")&amp;IF(OR($L882=TRUE,$A882=0,MOD($A882,ChapterTable!$S$20)&lt;&gt;0),"","보스")&amp;"인게임누적곱배수",ChapterTable!$S:$T,2,0)^C882
    +VLOOKUP(SUBSTITUTE(SUBSTITUTE(E$1,"standard",""),"|Float","")&amp;IF(OR($L882=TRUE,$A882=0,MOD($A882,ChapterTable!$S$20)&lt;&gt;0),"","보스")&amp;"인게임누적합배수",ChapterTable!$S:$T,2,0)*C882)
  )
  )
  )
)</f>
        <v>372428.7537689209</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(VLOOKUP(SUBSTITUTE(SUBSTITUTE(F$1,"standard",""),"|Float","")&amp;IF(OR($L882=TRUE,$A882=0,MOD($A882,ChapterTable!$S$20)&lt;&gt;0),"","보스")&amp;"인게임누적곱배수",ChapterTable!$S:$T,2,0)^D882
    +VLOOKUP(SUBSTITUTE(SUBSTITUTE(F$1,"standard",""),"|Float","")&amp;IF(OR($L882=TRUE,$A882=0,MOD($A882,ChapterTable!$S$20)&lt;&gt;0),"","보스")&amp;"인게임누적합배수",ChapterTable!$S:$T,2,0)*D882)
  )
  )
  )
)</f>
        <v>119155.03282785416</v>
      </c>
      <c r="G882" t="s">
        <v>738</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68"/>
        <v>2</v>
      </c>
      <c r="Q882">
        <f t="shared" si="69"/>
        <v>2</v>
      </c>
      <c r="R882" t="b">
        <f t="shared" ca="1" si="67"/>
        <v>0</v>
      </c>
      <c r="T882" t="b">
        <f t="shared" ca="1" si="70"/>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H882">
        <v>1.5</v>
      </c>
      <c r="AI882">
        <f t="shared" si="71"/>
        <v>0.5</v>
      </c>
    </row>
    <row r="883" spans="1:35"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OFFSET(E883,-$B883+IF($L883,1,0),0)*IF($B883&gt;OFFSET($B883,1,0),ChapterTable!$S$17,1)*
    (VLOOKUP(SUBSTITUTE(SUBSTITUTE(E$1,"standard",""),"|Float","")&amp;IF(OR($L883=TRUE,$A883=0,MOD($A883,ChapterTable!$S$20)&lt;&gt;0),"","보스")&amp;"인게임누적곱배수",ChapterTable!$S:$T,2,0)^C883
    +VLOOKUP(SUBSTITUTE(SUBSTITUTE(E$1,"standard",""),"|Float","")&amp;IF(OR($L883=TRUE,$A883=0,MOD($A883,ChapterTable!$S$20)&lt;&gt;0),"","보스")&amp;"인게임누적합배수",ChapterTable!$S:$T,2,0)*C883)
  )
  )
  )
)</f>
        <v>372428.7537689209</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(VLOOKUP(SUBSTITUTE(SUBSTITUTE(F$1,"standard",""),"|Float","")&amp;IF(OR($L883=TRUE,$A883=0,MOD($A883,ChapterTable!$S$20)&lt;&gt;0),"","보스")&amp;"인게임누적곱배수",ChapterTable!$S:$T,2,0)^D883
    +VLOOKUP(SUBSTITUTE(SUBSTITUTE(F$1,"standard",""),"|Float","")&amp;IF(OR($L883=TRUE,$A883=0,MOD($A883,ChapterTable!$S$20)&lt;&gt;0),"","보스")&amp;"인게임누적합배수",ChapterTable!$S:$T,2,0)*D883)
  )
  )
  )
)</f>
        <v>119155.03282785416</v>
      </c>
      <c r="G883" t="s">
        <v>738</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68"/>
        <v>92</v>
      </c>
      <c r="Q883">
        <f t="shared" si="69"/>
        <v>92</v>
      </c>
      <c r="R883" t="b">
        <f t="shared" ca="1" si="67"/>
        <v>1</v>
      </c>
      <c r="T883" t="b">
        <f t="shared" ca="1" si="70"/>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H883">
        <v>1.5</v>
      </c>
      <c r="AI883">
        <f t="shared" si="71"/>
        <v>0.5</v>
      </c>
    </row>
    <row r="884" spans="1:35"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OFFSET(E884,-$B884+IF($L884,1,0),0)*IF($B884&gt;OFFSET($B884,1,0),ChapterTable!$S$17,1)*
    (VLOOKUP(SUBSTITUTE(SUBSTITUTE(E$1,"standard",""),"|Float","")&amp;IF(OR($L884=TRUE,$A884=0,MOD($A884,ChapterTable!$S$20)&lt;&gt;0),"","보스")&amp;"인게임누적곱배수",ChapterTable!$S:$T,2,0)^C884
    +VLOOKUP(SUBSTITUTE(SUBSTITUTE(E$1,"standard",""),"|Float","")&amp;IF(OR($L884=TRUE,$A884=0,MOD($A884,ChapterTable!$S$20)&lt;&gt;0),"","보스")&amp;"인게임누적합배수",ChapterTable!$S:$T,2,0)*C884)
  )
  )
  )
)</f>
        <v>372428.7537689209</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(VLOOKUP(SUBSTITUTE(SUBSTITUTE(F$1,"standard",""),"|Float","")&amp;IF(OR($L884=TRUE,$A884=0,MOD($A884,ChapterTable!$S$20)&lt;&gt;0),"","보스")&amp;"인게임누적곱배수",ChapterTable!$S:$T,2,0)^D884
    +VLOOKUP(SUBSTITUTE(SUBSTITUTE(F$1,"standard",""),"|Float","")&amp;IF(OR($L884=TRUE,$A884=0,MOD($A884,ChapterTable!$S$20)&lt;&gt;0),"","보스")&amp;"인게임누적합배수",ChapterTable!$S:$T,2,0)*D884)
  )
  )
  )
)</f>
        <v>119155.03282785416</v>
      </c>
      <c r="G884" t="s">
        <v>738</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68"/>
        <v>21</v>
      </c>
      <c r="Q884">
        <f t="shared" si="69"/>
        <v>21</v>
      </c>
      <c r="R884" t="b">
        <f t="shared" ca="1" si="67"/>
        <v>0</v>
      </c>
      <c r="T884" t="b">
        <f t="shared" ca="1" si="70"/>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H884">
        <v>1.5</v>
      </c>
      <c r="AI884">
        <f t="shared" si="71"/>
        <v>0.5</v>
      </c>
    </row>
    <row r="885" spans="1:35"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OFFSET(E885,-$B885+IF($L885,1,0),0)*IF($B885&gt;OFFSET($B885,1,0),ChapterTable!$S$17,1)*
    (VLOOKUP(SUBSTITUTE(SUBSTITUTE(E$1,"standard",""),"|Float","")&amp;IF(OR($L885=TRUE,$A885=0,MOD($A885,ChapterTable!$S$20)&lt;&gt;0),"","보스")&amp;"인게임누적곱배수",ChapterTable!$S:$T,2,0)^C885
    +VLOOKUP(SUBSTITUTE(SUBSTITUTE(E$1,"standard",""),"|Float","")&amp;IF(OR($L885=TRUE,$A885=0,MOD($A885,ChapterTable!$S$20)&lt;&gt;0),"","보스")&amp;"인게임누적합배수",ChapterTable!$S:$T,2,0)*C885)
  )
  )
  )
)</f>
        <v>372428.7537689209</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(VLOOKUP(SUBSTITUTE(SUBSTITUTE(F$1,"standard",""),"|Float","")&amp;IF(OR($L885=TRUE,$A885=0,MOD($A885,ChapterTable!$S$20)&lt;&gt;0),"","보스")&amp;"인게임누적곱배수",ChapterTable!$S:$T,2,0)^D885
    +VLOOKUP(SUBSTITUTE(SUBSTITUTE(F$1,"standard",""),"|Float","")&amp;IF(OR($L885=TRUE,$A885=0,MOD($A885,ChapterTable!$S$20)&lt;&gt;0),"","보스")&amp;"인게임누적합배수",ChapterTable!$S:$T,2,0)*D885)
  )
  )
  )
)</f>
        <v>127468.17465305327</v>
      </c>
      <c r="G885" t="s">
        <v>738</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68"/>
        <v>3</v>
      </c>
      <c r="Q885">
        <f t="shared" si="69"/>
        <v>3</v>
      </c>
      <c r="R885" t="b">
        <f t="shared" ca="1" si="67"/>
        <v>0</v>
      </c>
      <c r="T885" t="b">
        <f t="shared" ca="1" si="70"/>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H885">
        <v>1.5</v>
      </c>
      <c r="AI885">
        <f t="shared" si="71"/>
        <v>0.33333333333333331</v>
      </c>
    </row>
    <row r="886" spans="1:35"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OFFSET(E886,-$B886+IF($L886,1,0),0)*IF($B886&gt;OFFSET($B886,1,0),ChapterTable!$S$17,1)*
    (VLOOKUP(SUBSTITUTE(SUBSTITUTE(E$1,"standard",""),"|Float","")&amp;IF(OR($L886=TRUE,$A886=0,MOD($A886,ChapterTable!$S$20)&lt;&gt;0),"","보스")&amp;"인게임누적곱배수",ChapterTable!$S:$T,2,0)^C886
    +VLOOKUP(SUBSTITUTE(SUBSTITUTE(E$1,"standard",""),"|Float","")&amp;IF(OR($L886=TRUE,$A886=0,MOD($A886,ChapterTable!$S$20)&lt;&gt;0),"","보스")&amp;"인게임누적합배수",ChapterTable!$S:$T,2,0)*C886)
  )
  )
  )
)</f>
        <v>372428.7537689209</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(VLOOKUP(SUBSTITUTE(SUBSTITUTE(F$1,"standard",""),"|Float","")&amp;IF(OR($L886=TRUE,$A886=0,MOD($A886,ChapterTable!$S$20)&lt;&gt;0),"","보스")&amp;"인게임누적곱배수",ChapterTable!$S:$T,2,0)^D886
    +VLOOKUP(SUBSTITUTE(SUBSTITUTE(F$1,"standard",""),"|Float","")&amp;IF(OR($L886=TRUE,$A886=0,MOD($A886,ChapterTable!$S$20)&lt;&gt;0),"","보스")&amp;"인게임누적합배수",ChapterTable!$S:$T,2,0)*D886)
  )
  )
  )
)</f>
        <v>127468.17465305327</v>
      </c>
      <c r="G886" t="s">
        <v>738</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68"/>
        <v>3</v>
      </c>
      <c r="Q886">
        <f t="shared" si="69"/>
        <v>3</v>
      </c>
      <c r="R886" t="b">
        <f t="shared" ca="1" si="67"/>
        <v>0</v>
      </c>
      <c r="T886" t="b">
        <f t="shared" ca="1" si="70"/>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H886">
        <v>1.5</v>
      </c>
      <c r="AI886">
        <f t="shared" si="71"/>
        <v>0.33333333333333331</v>
      </c>
    </row>
    <row r="887" spans="1:35"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OFFSET(E887,-$B887+IF($L887,1,0),0)*IF($B887&gt;OFFSET($B887,1,0),ChapterTable!$S$17,1)*
    (VLOOKUP(SUBSTITUTE(SUBSTITUTE(E$1,"standard",""),"|Float","")&amp;IF(OR($L887=TRUE,$A887=0,MOD($A887,ChapterTable!$S$20)&lt;&gt;0),"","보스")&amp;"인게임누적곱배수",ChapterTable!$S:$T,2,0)^C887
    +VLOOKUP(SUBSTITUTE(SUBSTITUTE(E$1,"standard",""),"|Float","")&amp;IF(OR($L887=TRUE,$A887=0,MOD($A887,ChapterTable!$S$20)&lt;&gt;0),"","보스")&amp;"인게임누적합배수",ChapterTable!$S:$T,2,0)*C887)
  )
  )
  )
)</f>
        <v>372428.7537689209</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(VLOOKUP(SUBSTITUTE(SUBSTITUTE(F$1,"standard",""),"|Float","")&amp;IF(OR($L887=TRUE,$A887=0,MOD($A887,ChapterTable!$S$20)&lt;&gt;0),"","보스")&amp;"인게임누적곱배수",ChapterTable!$S:$T,2,0)^D887
    +VLOOKUP(SUBSTITUTE(SUBSTITUTE(F$1,"standard",""),"|Float","")&amp;IF(OR($L887=TRUE,$A887=0,MOD($A887,ChapterTable!$S$20)&lt;&gt;0),"","보스")&amp;"인게임누적합배수",ChapterTable!$S:$T,2,0)*D887)
  )
  )
  )
)</f>
        <v>127468.17465305327</v>
      </c>
      <c r="G887" t="s">
        <v>738</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68"/>
        <v>3</v>
      </c>
      <c r="Q887">
        <f t="shared" si="69"/>
        <v>3</v>
      </c>
      <c r="R887" t="b">
        <f t="shared" ca="1" si="67"/>
        <v>0</v>
      </c>
      <c r="T887" t="b">
        <f t="shared" ca="1" si="70"/>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H887">
        <v>1.5</v>
      </c>
      <c r="AI887">
        <f t="shared" si="71"/>
        <v>0.33333333333333331</v>
      </c>
    </row>
    <row r="888" spans="1:35"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OFFSET(E888,-$B888+IF($L888,1,0),0)*IF($B888&gt;OFFSET($B888,1,0),ChapterTable!$S$17,1)*
    (VLOOKUP(SUBSTITUTE(SUBSTITUTE(E$1,"standard",""),"|Float","")&amp;IF(OR($L888=TRUE,$A888=0,MOD($A888,ChapterTable!$S$20)&lt;&gt;0),"","보스")&amp;"인게임누적곱배수",ChapterTable!$S:$T,2,0)^C888
    +VLOOKUP(SUBSTITUTE(SUBSTITUTE(E$1,"standard",""),"|Float","")&amp;IF(OR($L888=TRUE,$A888=0,MOD($A888,ChapterTable!$S$20)&lt;&gt;0),"","보스")&amp;"인게임누적합배수",ChapterTable!$S:$T,2,0)*C888)
  )
  )
  )
)</f>
        <v>372428.7537689209</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(VLOOKUP(SUBSTITUTE(SUBSTITUTE(F$1,"standard",""),"|Float","")&amp;IF(OR($L888=TRUE,$A888=0,MOD($A888,ChapterTable!$S$20)&lt;&gt;0),"","보스")&amp;"인게임누적곱배수",ChapterTable!$S:$T,2,0)^D888
    +VLOOKUP(SUBSTITUTE(SUBSTITUTE(F$1,"standard",""),"|Float","")&amp;IF(OR($L888=TRUE,$A888=0,MOD($A888,ChapterTable!$S$20)&lt;&gt;0),"","보스")&amp;"인게임누적합배수",ChapterTable!$S:$T,2,0)*D888)
  )
  )
  )
)</f>
        <v>127468.17465305327</v>
      </c>
      <c r="G888" t="s">
        <v>738</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68"/>
        <v>3</v>
      </c>
      <c r="Q888">
        <f t="shared" si="69"/>
        <v>3</v>
      </c>
      <c r="R888" t="b">
        <f t="shared" ca="1" si="67"/>
        <v>0</v>
      </c>
      <c r="T888" t="b">
        <f t="shared" ca="1" si="70"/>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H888">
        <v>1.5</v>
      </c>
      <c r="AI888">
        <f t="shared" si="71"/>
        <v>0.33333333333333331</v>
      </c>
    </row>
    <row r="889" spans="1:35"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OFFSET(E889,-$B889+IF($L889,1,0),0)*IF($B889&gt;OFFSET($B889,1,0),ChapterTable!$S$17,1)*
    (VLOOKUP(SUBSTITUTE(SUBSTITUTE(E$1,"standard",""),"|Float","")&amp;IF(OR($L889=TRUE,$A889=0,MOD($A889,ChapterTable!$S$20)&lt;&gt;0),"","보스")&amp;"인게임누적곱배수",ChapterTable!$S:$T,2,0)^C889
    +VLOOKUP(SUBSTITUTE(SUBSTITUTE(E$1,"standard",""),"|Float","")&amp;IF(OR($L889=TRUE,$A889=0,MOD($A889,ChapterTable!$S$20)&lt;&gt;0),"","보스")&amp;"인게임누적합배수",ChapterTable!$S:$T,2,0)*C889)
  )
  )
  )
)</f>
        <v>372428.7537689209</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(VLOOKUP(SUBSTITUTE(SUBSTITUTE(F$1,"standard",""),"|Float","")&amp;IF(OR($L889=TRUE,$A889=0,MOD($A889,ChapterTable!$S$20)&lt;&gt;0),"","보스")&amp;"인게임누적곱배수",ChapterTable!$S:$T,2,0)^D889
    +VLOOKUP(SUBSTITUTE(SUBSTITUTE(F$1,"standard",""),"|Float","")&amp;IF(OR($L889=TRUE,$A889=0,MOD($A889,ChapterTable!$S$20)&lt;&gt;0),"","보스")&amp;"인게임누적합배수",ChapterTable!$S:$T,2,0)*D889)
  )
  )
  )
)</f>
        <v>127468.17465305327</v>
      </c>
      <c r="G889" t="s">
        <v>738</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68"/>
        <v>11</v>
      </c>
      <c r="Q889">
        <f t="shared" si="69"/>
        <v>11</v>
      </c>
      <c r="R889" t="b">
        <f t="shared" ca="1" si="67"/>
        <v>0</v>
      </c>
      <c r="T889" t="b">
        <f t="shared" ca="1" si="70"/>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H889">
        <v>1.5</v>
      </c>
      <c r="AI889">
        <f t="shared" si="71"/>
        <v>0.33333333333333331</v>
      </c>
    </row>
    <row r="890" spans="1:35"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OFFSET(E890,-$B890+IF($L890,1,0),0)*IF($B890&gt;OFFSET($B890,1,0),ChapterTable!$S$17,1)*
    (VLOOKUP(SUBSTITUTE(SUBSTITUTE(E$1,"standard",""),"|Float","")&amp;IF(OR($L890=TRUE,$A890=0,MOD($A890,ChapterTable!$S$20)&lt;&gt;0),"","보스")&amp;"인게임누적곱배수",ChapterTable!$S:$T,2,0)^C890
    +VLOOKUP(SUBSTITUTE(SUBSTITUTE(E$1,"standard",""),"|Float","")&amp;IF(OR($L890=TRUE,$A890=0,MOD($A890,ChapterTable!$S$20)&lt;&gt;0),"","보스")&amp;"인게임누적합배수",ChapterTable!$S:$T,2,0)*C890)
  )
  )
  )
)</f>
        <v>425632.86145019531</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(VLOOKUP(SUBSTITUTE(SUBSTITUTE(F$1,"standard",""),"|Float","")&amp;IF(OR($L890=TRUE,$A890=0,MOD($A890,ChapterTable!$S$20)&lt;&gt;0),"","보스")&amp;"인게임누적곱배수",ChapterTable!$S:$T,2,0)^D890
    +VLOOKUP(SUBSTITUTE(SUBSTITUTE(F$1,"standard",""),"|Float","")&amp;IF(OR($L890=TRUE,$A890=0,MOD($A890,ChapterTable!$S$20)&lt;&gt;0),"","보스")&amp;"인게임누적합배수",ChapterTable!$S:$T,2,0)*D890)
  )
  )
  )
)</f>
        <v>127468.17465305327</v>
      </c>
      <c r="G890" t="s">
        <v>738</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68"/>
        <v>3</v>
      </c>
      <c r="Q890">
        <f t="shared" si="69"/>
        <v>3</v>
      </c>
      <c r="R890" t="b">
        <f t="shared" ca="1" si="67"/>
        <v>0</v>
      </c>
      <c r="T890" t="b">
        <f t="shared" ca="1" si="70"/>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H890">
        <v>1.5</v>
      </c>
      <c r="AI890">
        <f t="shared" si="71"/>
        <v>0.33333333333333331</v>
      </c>
    </row>
    <row r="891" spans="1:35"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OFFSET(E891,-$B891+IF($L891,1,0),0)*IF($B891&gt;OFFSET($B891,1,0),ChapterTable!$S$17,1)*
    (VLOOKUP(SUBSTITUTE(SUBSTITUTE(E$1,"standard",""),"|Float","")&amp;IF(OR($L891=TRUE,$A891=0,MOD($A891,ChapterTable!$S$20)&lt;&gt;0),"","보스")&amp;"인게임누적곱배수",ChapterTable!$S:$T,2,0)^C891
    +VLOOKUP(SUBSTITUTE(SUBSTITUTE(E$1,"standard",""),"|Float","")&amp;IF(OR($L891=TRUE,$A891=0,MOD($A891,ChapterTable!$S$20)&lt;&gt;0),"","보스")&amp;"인게임누적합배수",ChapterTable!$S:$T,2,0)*C891)
  )
  )
  )
)</f>
        <v>425632.86145019531</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(VLOOKUP(SUBSTITUTE(SUBSTITUTE(F$1,"standard",""),"|Float","")&amp;IF(OR($L891=TRUE,$A891=0,MOD($A891,ChapterTable!$S$20)&lt;&gt;0),"","보스")&amp;"인게임누적곱배수",ChapterTable!$S:$T,2,0)^D891
    +VLOOKUP(SUBSTITUTE(SUBSTITUTE(F$1,"standard",""),"|Float","")&amp;IF(OR($L891=TRUE,$A891=0,MOD($A891,ChapterTable!$S$20)&lt;&gt;0),"","보스")&amp;"인게임누적합배수",ChapterTable!$S:$T,2,0)*D891)
  )
  )
  )
)</f>
        <v>127468.17465305327</v>
      </c>
      <c r="G891" t="s">
        <v>738</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68"/>
        <v>3</v>
      </c>
      <c r="Q891">
        <f t="shared" si="69"/>
        <v>3</v>
      </c>
      <c r="R891" t="b">
        <f t="shared" ca="1" si="67"/>
        <v>0</v>
      </c>
      <c r="T891" t="b">
        <f t="shared" ca="1" si="70"/>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H891">
        <v>1.5</v>
      </c>
      <c r="AI891">
        <f t="shared" si="71"/>
        <v>0.33333333333333331</v>
      </c>
    </row>
    <row r="892" spans="1:35"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OFFSET(E892,-$B892+IF($L892,1,0),0)*IF($B892&gt;OFFSET($B892,1,0),ChapterTable!$S$17,1)*
    (VLOOKUP(SUBSTITUTE(SUBSTITUTE(E$1,"standard",""),"|Float","")&amp;IF(OR($L892=TRUE,$A892=0,MOD($A892,ChapterTable!$S$20)&lt;&gt;0),"","보스")&amp;"인게임누적곱배수",ChapterTable!$S:$T,2,0)^C892
    +VLOOKUP(SUBSTITUTE(SUBSTITUTE(E$1,"standard",""),"|Float","")&amp;IF(OR($L892=TRUE,$A892=0,MOD($A892,ChapterTable!$S$20)&lt;&gt;0),"","보스")&amp;"인게임누적합배수",ChapterTable!$S:$T,2,0)*C892)
  )
  )
  )
)</f>
        <v>425632.86145019531</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(VLOOKUP(SUBSTITUTE(SUBSTITUTE(F$1,"standard",""),"|Float","")&amp;IF(OR($L892=TRUE,$A892=0,MOD($A892,ChapterTable!$S$20)&lt;&gt;0),"","보스")&amp;"인게임누적곱배수",ChapterTable!$S:$T,2,0)^D892
    +VLOOKUP(SUBSTITUTE(SUBSTITUTE(F$1,"standard",""),"|Float","")&amp;IF(OR($L892=TRUE,$A892=0,MOD($A892,ChapterTable!$S$20)&lt;&gt;0),"","보스")&amp;"인게임누적합배수",ChapterTable!$S:$T,2,0)*D892)
  )
  )
  )
)</f>
        <v>127468.17465305327</v>
      </c>
      <c r="G892" t="s">
        <v>738</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68"/>
        <v>3</v>
      </c>
      <c r="Q892">
        <f t="shared" si="69"/>
        <v>3</v>
      </c>
      <c r="R892" t="b">
        <f t="shared" ca="1" si="67"/>
        <v>0</v>
      </c>
      <c r="T892" t="b">
        <f t="shared" ca="1" si="70"/>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H892">
        <v>1.5</v>
      </c>
      <c r="AI892">
        <f t="shared" si="71"/>
        <v>0.33333333333333331</v>
      </c>
    </row>
    <row r="893" spans="1:35"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OFFSET(E893,-$B893+IF($L893,1,0),0)*IF($B893&gt;OFFSET($B893,1,0),ChapterTable!$S$17,1)*
    (VLOOKUP(SUBSTITUTE(SUBSTITUTE(E$1,"standard",""),"|Float","")&amp;IF(OR($L893=TRUE,$A893=0,MOD($A893,ChapterTable!$S$20)&lt;&gt;0),"","보스")&amp;"인게임누적곱배수",ChapterTable!$S:$T,2,0)^C893
    +VLOOKUP(SUBSTITUTE(SUBSTITUTE(E$1,"standard",""),"|Float","")&amp;IF(OR($L893=TRUE,$A893=0,MOD($A893,ChapterTable!$S$20)&lt;&gt;0),"","보스")&amp;"인게임누적합배수",ChapterTable!$S:$T,2,0)*C893)
  )
  )
  )
)</f>
        <v>425632.86145019531</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(VLOOKUP(SUBSTITUTE(SUBSTITUTE(F$1,"standard",""),"|Float","")&amp;IF(OR($L893=TRUE,$A893=0,MOD($A893,ChapterTable!$S$20)&lt;&gt;0),"","보스")&amp;"인게임누적곱배수",ChapterTable!$S:$T,2,0)^D893
    +VLOOKUP(SUBSTITUTE(SUBSTITUTE(F$1,"standard",""),"|Float","")&amp;IF(OR($L893=TRUE,$A893=0,MOD($A893,ChapterTable!$S$20)&lt;&gt;0),"","보스")&amp;"인게임누적합배수",ChapterTable!$S:$T,2,0)*D893)
  )
  )
  )
)</f>
        <v>127468.17465305327</v>
      </c>
      <c r="G893" t="s">
        <v>738</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68"/>
        <v>93</v>
      </c>
      <c r="Q893">
        <f t="shared" si="69"/>
        <v>93</v>
      </c>
      <c r="R893" t="b">
        <f t="shared" ca="1" si="67"/>
        <v>1</v>
      </c>
      <c r="T893" t="b">
        <f t="shared" ca="1" si="70"/>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H893">
        <v>1.5</v>
      </c>
      <c r="AI893">
        <f t="shared" si="71"/>
        <v>0.33333333333333331</v>
      </c>
    </row>
    <row r="894" spans="1:35"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OFFSET(E894,-$B894+IF($L894,1,0),0)*IF($B894&gt;OFFSET($B894,1,0),ChapterTable!$S$17,1)*
    (VLOOKUP(SUBSTITUTE(SUBSTITUTE(E$1,"standard",""),"|Float","")&amp;IF(OR($L894=TRUE,$A894=0,MOD($A894,ChapterTable!$S$20)&lt;&gt;0),"","보스")&amp;"인게임누적곱배수",ChapterTable!$S:$T,2,0)^C894
    +VLOOKUP(SUBSTITUTE(SUBSTITUTE(E$1,"standard",""),"|Float","")&amp;IF(OR($L894=TRUE,$A894=0,MOD($A894,ChapterTable!$S$20)&lt;&gt;0),"","보스")&amp;"인게임누적합배수",ChapterTable!$S:$T,2,0)*C894)
  )
  )
  )
)</f>
        <v>425632.86145019531</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(VLOOKUP(SUBSTITUTE(SUBSTITUTE(F$1,"standard",""),"|Float","")&amp;IF(OR($L894=TRUE,$A894=0,MOD($A894,ChapterTable!$S$20)&lt;&gt;0),"","보스")&amp;"인게임누적곱배수",ChapterTable!$S:$T,2,0)^D894
    +VLOOKUP(SUBSTITUTE(SUBSTITUTE(F$1,"standard",""),"|Float","")&amp;IF(OR($L894=TRUE,$A894=0,MOD($A894,ChapterTable!$S$20)&lt;&gt;0),"","보스")&amp;"인게임누적합배수",ChapterTable!$S:$T,2,0)*D894)
  )
  )
  )
)</f>
        <v>127468.17465305327</v>
      </c>
      <c r="G894" t="s">
        <v>738</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68"/>
        <v>21</v>
      </c>
      <c r="Q894">
        <f t="shared" si="69"/>
        <v>21</v>
      </c>
      <c r="R894" t="b">
        <f t="shared" ca="1" si="67"/>
        <v>0</v>
      </c>
      <c r="T894" t="b">
        <f t="shared" ca="1" si="70"/>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H894">
        <v>1.5</v>
      </c>
      <c r="AI894">
        <f t="shared" si="71"/>
        <v>0.33333333333333331</v>
      </c>
    </row>
    <row r="895" spans="1:35"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OFFSET(E895,-$B895+IF($L895,1,0),0)*IF($B895&gt;OFFSET($B895,1,0),ChapterTable!$S$17,1)*
    (VLOOKUP(SUBSTITUTE(SUBSTITUTE(E$1,"standard",""),"|Float","")&amp;IF(OR($L895=TRUE,$A895=0,MOD($A895,ChapterTable!$S$20)&lt;&gt;0),"","보스")&amp;"인게임누적곱배수",ChapterTable!$S:$T,2,0)^C895
    +VLOOKUP(SUBSTITUTE(SUBSTITUTE(E$1,"standard",""),"|Float","")&amp;IF(OR($L895=TRUE,$A895=0,MOD($A895,ChapterTable!$S$20)&lt;&gt;0),"","보스")&amp;"인게임누적합배수",ChapterTable!$S:$T,2,0)*C895)
  )
  )
  )
)</f>
        <v>425632.86145019531</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(VLOOKUP(SUBSTITUTE(SUBSTITUTE(F$1,"standard",""),"|Float","")&amp;IF(OR($L895=TRUE,$A895=0,MOD($A895,ChapterTable!$S$20)&lt;&gt;0),"","보스")&amp;"인게임누적곱배수",ChapterTable!$S:$T,2,0)^D895
    +VLOOKUP(SUBSTITUTE(SUBSTITUTE(F$1,"standard",""),"|Float","")&amp;IF(OR($L895=TRUE,$A895=0,MOD($A895,ChapterTable!$S$20)&lt;&gt;0),"","보스")&amp;"인게임누적합배수",ChapterTable!$S:$T,2,0)*D895)
  )
  )
  )
)</f>
        <v>135781.31647825241</v>
      </c>
      <c r="G895" t="s">
        <v>738</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68"/>
        <v>4</v>
      </c>
      <c r="Q895">
        <f t="shared" si="69"/>
        <v>4</v>
      </c>
      <c r="R895" t="b">
        <f t="shared" ca="1" si="67"/>
        <v>0</v>
      </c>
      <c r="T895" t="b">
        <f t="shared" ca="1" si="70"/>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H895">
        <v>1.5</v>
      </c>
      <c r="AI895">
        <f t="shared" si="71"/>
        <v>0.25</v>
      </c>
    </row>
    <row r="896" spans="1:35"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OFFSET(E896,-$B896+IF($L896,1,0),0)*IF($B896&gt;OFFSET($B896,1,0),ChapterTable!$S$17,1)*
    (VLOOKUP(SUBSTITUTE(SUBSTITUTE(E$1,"standard",""),"|Float","")&amp;IF(OR($L896=TRUE,$A896=0,MOD($A896,ChapterTable!$S$20)&lt;&gt;0),"","보스")&amp;"인게임누적곱배수",ChapterTable!$S:$T,2,0)^C896
    +VLOOKUP(SUBSTITUTE(SUBSTITUTE(E$1,"standard",""),"|Float","")&amp;IF(OR($L896=TRUE,$A896=0,MOD($A896,ChapterTable!$S$20)&lt;&gt;0),"","보스")&amp;"인게임누적합배수",ChapterTable!$S:$T,2,0)*C896)
  )
  )
  )
)</f>
        <v>425632.86145019531</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(VLOOKUP(SUBSTITUTE(SUBSTITUTE(F$1,"standard",""),"|Float","")&amp;IF(OR($L896=TRUE,$A896=0,MOD($A896,ChapterTable!$S$20)&lt;&gt;0),"","보스")&amp;"인게임누적곱배수",ChapterTable!$S:$T,2,0)^D896
    +VLOOKUP(SUBSTITUTE(SUBSTITUTE(F$1,"standard",""),"|Float","")&amp;IF(OR($L896=TRUE,$A896=0,MOD($A896,ChapterTable!$S$20)&lt;&gt;0),"","보스")&amp;"인게임누적합배수",ChapterTable!$S:$T,2,0)*D896)
  )
  )
  )
)</f>
        <v>135781.31647825241</v>
      </c>
      <c r="G896" t="s">
        <v>738</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68"/>
        <v>4</v>
      </c>
      <c r="Q896">
        <f t="shared" si="69"/>
        <v>4</v>
      </c>
      <c r="R896" t="b">
        <f t="shared" ca="1" si="67"/>
        <v>0</v>
      </c>
      <c r="T896" t="b">
        <f t="shared" ca="1" si="70"/>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H896">
        <v>1.5</v>
      </c>
      <c r="AI896">
        <f t="shared" si="71"/>
        <v>0.25</v>
      </c>
    </row>
    <row r="897" spans="1:35"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OFFSET(E897,-$B897+IF($L897,1,0),0)*IF($B897&gt;OFFSET($B897,1,0),ChapterTable!$S$17,1)*
    (VLOOKUP(SUBSTITUTE(SUBSTITUTE(E$1,"standard",""),"|Float","")&amp;IF(OR($L897=TRUE,$A897=0,MOD($A897,ChapterTable!$S$20)&lt;&gt;0),"","보스")&amp;"인게임누적곱배수",ChapterTable!$S:$T,2,0)^C897
    +VLOOKUP(SUBSTITUTE(SUBSTITUTE(E$1,"standard",""),"|Float","")&amp;IF(OR($L897=TRUE,$A897=0,MOD($A897,ChapterTable!$S$20)&lt;&gt;0),"","보스")&amp;"인게임누적합배수",ChapterTable!$S:$T,2,0)*C897)
  )
  )
  )
)</f>
        <v>425632.86145019531</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(VLOOKUP(SUBSTITUTE(SUBSTITUTE(F$1,"standard",""),"|Float","")&amp;IF(OR($L897=TRUE,$A897=0,MOD($A897,ChapterTable!$S$20)&lt;&gt;0),"","보스")&amp;"인게임누적곱배수",ChapterTable!$S:$T,2,0)^D897
    +VLOOKUP(SUBSTITUTE(SUBSTITUTE(F$1,"standard",""),"|Float","")&amp;IF(OR($L897=TRUE,$A897=0,MOD($A897,ChapterTable!$S$20)&lt;&gt;0),"","보스")&amp;"인게임누적합배수",ChapterTable!$S:$T,2,0)*D897)
  )
  )
  )
)</f>
        <v>135781.31647825241</v>
      </c>
      <c r="G897" t="s">
        <v>738</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68"/>
        <v>4</v>
      </c>
      <c r="Q897">
        <f t="shared" si="69"/>
        <v>4</v>
      </c>
      <c r="R897" t="b">
        <f t="shared" ca="1" si="67"/>
        <v>0</v>
      </c>
      <c r="T897" t="b">
        <f t="shared" ca="1" si="70"/>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H897">
        <v>1.5</v>
      </c>
      <c r="AI897">
        <f t="shared" si="71"/>
        <v>0.25</v>
      </c>
    </row>
    <row r="898" spans="1:35"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OFFSET(E898,-$B898+IF($L898,1,0),0)*IF($B898&gt;OFFSET($B898,1,0),ChapterTable!$S$17,1)*
    (VLOOKUP(SUBSTITUTE(SUBSTITUTE(E$1,"standard",""),"|Float","")&amp;IF(OR($L898=TRUE,$A898=0,MOD($A898,ChapterTable!$S$20)&lt;&gt;0),"","보스")&amp;"인게임누적곱배수",ChapterTable!$S:$T,2,0)^C898
    +VLOOKUP(SUBSTITUTE(SUBSTITUTE(E$1,"standard",""),"|Float","")&amp;IF(OR($L898=TRUE,$A898=0,MOD($A898,ChapterTable!$S$20)&lt;&gt;0),"","보스")&amp;"인게임누적합배수",ChapterTable!$S:$T,2,0)*C898)
  )
  )
  )
)</f>
        <v>425632.86145019531</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(VLOOKUP(SUBSTITUTE(SUBSTITUTE(F$1,"standard",""),"|Float","")&amp;IF(OR($L898=TRUE,$A898=0,MOD($A898,ChapterTable!$S$20)&lt;&gt;0),"","보스")&amp;"인게임누적곱배수",ChapterTable!$S:$T,2,0)^D898
    +VLOOKUP(SUBSTITUTE(SUBSTITUTE(F$1,"standard",""),"|Float","")&amp;IF(OR($L898=TRUE,$A898=0,MOD($A898,ChapterTable!$S$20)&lt;&gt;0),"","보스")&amp;"인게임누적합배수",ChapterTable!$S:$T,2,0)*D898)
  )
  )
  )
)</f>
        <v>135781.31647825241</v>
      </c>
      <c r="G898" t="s">
        <v>738</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68"/>
        <v>4</v>
      </c>
      <c r="Q898">
        <f t="shared" si="69"/>
        <v>4</v>
      </c>
      <c r="R898" t="b">
        <f t="shared" ref="R898:R961" ca="1" si="72">IF(OR(B898=0,OFFSET(B898,1,0)=0),FALSE,
IF(AND(L898,B898&lt;OFFSET(B898,1,0)),TRUE,
IF(OFFSET(O898,1,0)=21,TRUE,FALSE)))</f>
        <v>0</v>
      </c>
      <c r="T898" t="b">
        <f t="shared" ca="1" si="70"/>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H898">
        <v>1.5</v>
      </c>
      <c r="AI898">
        <f t="shared" si="71"/>
        <v>0.25</v>
      </c>
    </row>
    <row r="899" spans="1:35"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OFFSET(E899,-$B899+IF($L899,1,0),0)*IF($B899&gt;OFFSET($B899,1,0),ChapterTable!$S$17,1)*
    (VLOOKUP(SUBSTITUTE(SUBSTITUTE(E$1,"standard",""),"|Float","")&amp;IF(OR($L899=TRUE,$A899=0,MOD($A899,ChapterTable!$S$20)&lt;&gt;0),"","보스")&amp;"인게임누적곱배수",ChapterTable!$S:$T,2,0)^C899
    +VLOOKUP(SUBSTITUTE(SUBSTITUTE(E$1,"standard",""),"|Float","")&amp;IF(OR($L899=TRUE,$A899=0,MOD($A899,ChapterTable!$S$20)&lt;&gt;0),"","보스")&amp;"인게임누적합배수",ChapterTable!$S:$T,2,0)*C899)
  )
  )
  )
)</f>
        <v>425632.86145019531</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(VLOOKUP(SUBSTITUTE(SUBSTITUTE(F$1,"standard",""),"|Float","")&amp;IF(OR($L899=TRUE,$A899=0,MOD($A899,ChapterTable!$S$20)&lt;&gt;0),"","보스")&amp;"인게임누적곱배수",ChapterTable!$S:$T,2,0)^D899
    +VLOOKUP(SUBSTITUTE(SUBSTITUTE(F$1,"standard",""),"|Float","")&amp;IF(OR($L899=TRUE,$A899=0,MOD($A899,ChapterTable!$S$20)&lt;&gt;0),"","보스")&amp;"인게임누적합배수",ChapterTable!$S:$T,2,0)*D899)
  )
  )
  )
)</f>
        <v>135781.31647825241</v>
      </c>
      <c r="G899" t="s">
        <v>738</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73">IF(B899=0,0,
  IF(AND(L899=FALSE,A899&lt;&gt;0,MOD(A899,7)=0),21,
  IF(MOD(B899,10)=0,21,
  IF(MOD(B899,10)=5,11,
  IF(MOD(B899,10)=9,INT(B899/10)+91,
  INT(B899/10+1))))))</f>
        <v>11</v>
      </c>
      <c r="Q899">
        <f t="shared" ref="Q899:Q962" si="74">IF(ISBLANK(P899),O899,P899)</f>
        <v>11</v>
      </c>
      <c r="R899" t="b">
        <f t="shared" ca="1" si="72"/>
        <v>0</v>
      </c>
      <c r="T899" t="b">
        <f t="shared" ref="T899:T962" ca="1" si="75">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H899">
        <v>1.5</v>
      </c>
      <c r="AI899">
        <f t="shared" si="71"/>
        <v>0.25</v>
      </c>
    </row>
    <row r="900" spans="1:35"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OFFSET(E900,-$B900+IF($L900,1,0),0)*IF($B900&gt;OFFSET($B900,1,0),ChapterTable!$S$17,1)*
    (VLOOKUP(SUBSTITUTE(SUBSTITUTE(E$1,"standard",""),"|Float","")&amp;IF(OR($L900=TRUE,$A900=0,MOD($A900,ChapterTable!$S$20)&lt;&gt;0),"","보스")&amp;"인게임누적곱배수",ChapterTable!$S:$T,2,0)^C900
    +VLOOKUP(SUBSTITUTE(SUBSTITUTE(E$1,"standard",""),"|Float","")&amp;IF(OR($L900=TRUE,$A900=0,MOD($A900,ChapterTable!$S$20)&lt;&gt;0),"","보스")&amp;"인게임누적합배수",ChapterTable!$S:$T,2,0)*C900)
  )
  )
  )
)</f>
        <v>478836.96913146973</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(VLOOKUP(SUBSTITUTE(SUBSTITUTE(F$1,"standard",""),"|Float","")&amp;IF(OR($L900=TRUE,$A900=0,MOD($A900,ChapterTable!$S$20)&lt;&gt;0),"","보스")&amp;"인게임누적곱배수",ChapterTable!$S:$T,2,0)^D900
    +VLOOKUP(SUBSTITUTE(SUBSTITUTE(F$1,"standard",""),"|Float","")&amp;IF(OR($L900=TRUE,$A900=0,MOD($A900,ChapterTable!$S$20)&lt;&gt;0),"","보스")&amp;"인게임누적합배수",ChapterTable!$S:$T,2,0)*D900)
  )
  )
  )
)</f>
        <v>135781.31647825241</v>
      </c>
      <c r="G900" t="s">
        <v>738</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73"/>
        <v>4</v>
      </c>
      <c r="Q900">
        <f t="shared" si="74"/>
        <v>4</v>
      </c>
      <c r="R900" t="b">
        <f t="shared" ca="1" si="72"/>
        <v>0</v>
      </c>
      <c r="T900" t="b">
        <f t="shared" ca="1" si="75"/>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H900">
        <v>1.5</v>
      </c>
      <c r="AI900">
        <f t="shared" ref="AI900:AI963" si="76">IF(B900=0,0,1/(INT((B900-1)/10)+1))</f>
        <v>0.25</v>
      </c>
    </row>
    <row r="901" spans="1:35"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OFFSET(E901,-$B901+IF($L901,1,0),0)*IF($B901&gt;OFFSET($B901,1,0),ChapterTable!$S$17,1)*
    (VLOOKUP(SUBSTITUTE(SUBSTITUTE(E$1,"standard",""),"|Float","")&amp;IF(OR($L901=TRUE,$A901=0,MOD($A901,ChapterTable!$S$20)&lt;&gt;0),"","보스")&amp;"인게임누적곱배수",ChapterTable!$S:$T,2,0)^C901
    +VLOOKUP(SUBSTITUTE(SUBSTITUTE(E$1,"standard",""),"|Float","")&amp;IF(OR($L901=TRUE,$A901=0,MOD($A901,ChapterTable!$S$20)&lt;&gt;0),"","보스")&amp;"인게임누적합배수",ChapterTable!$S:$T,2,0)*C901)
  )
  )
  )
)</f>
        <v>478836.96913146973</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(VLOOKUP(SUBSTITUTE(SUBSTITUTE(F$1,"standard",""),"|Float","")&amp;IF(OR($L901=TRUE,$A901=0,MOD($A901,ChapterTable!$S$20)&lt;&gt;0),"","보스")&amp;"인게임누적곱배수",ChapterTable!$S:$T,2,0)^D901
    +VLOOKUP(SUBSTITUTE(SUBSTITUTE(F$1,"standard",""),"|Float","")&amp;IF(OR($L901=TRUE,$A901=0,MOD($A901,ChapterTable!$S$20)&lt;&gt;0),"","보스")&amp;"인게임누적합배수",ChapterTable!$S:$T,2,0)*D901)
  )
  )
  )
)</f>
        <v>135781.31647825241</v>
      </c>
      <c r="G901" t="s">
        <v>738</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73"/>
        <v>4</v>
      </c>
      <c r="Q901">
        <f t="shared" si="74"/>
        <v>4</v>
      </c>
      <c r="R901" t="b">
        <f t="shared" ca="1" si="72"/>
        <v>0</v>
      </c>
      <c r="T901" t="b">
        <f t="shared" ca="1" si="75"/>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H901">
        <v>1.5</v>
      </c>
      <c r="AI901">
        <f t="shared" si="76"/>
        <v>0.25</v>
      </c>
    </row>
    <row r="902" spans="1:35"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OFFSET(E902,-$B902+IF($L902,1,0),0)*IF($B902&gt;OFFSET($B902,1,0),ChapterTable!$S$17,1)*
    (VLOOKUP(SUBSTITUTE(SUBSTITUTE(E$1,"standard",""),"|Float","")&amp;IF(OR($L902=TRUE,$A902=0,MOD($A902,ChapterTable!$S$20)&lt;&gt;0),"","보스")&amp;"인게임누적곱배수",ChapterTable!$S:$T,2,0)^C902
    +VLOOKUP(SUBSTITUTE(SUBSTITUTE(E$1,"standard",""),"|Float","")&amp;IF(OR($L902=TRUE,$A902=0,MOD($A902,ChapterTable!$S$20)&lt;&gt;0),"","보스")&amp;"인게임누적합배수",ChapterTable!$S:$T,2,0)*C902)
  )
  )
  )
)</f>
        <v>478836.96913146973</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(VLOOKUP(SUBSTITUTE(SUBSTITUTE(F$1,"standard",""),"|Float","")&amp;IF(OR($L902=TRUE,$A902=0,MOD($A902,ChapterTable!$S$20)&lt;&gt;0),"","보스")&amp;"인게임누적곱배수",ChapterTable!$S:$T,2,0)^D902
    +VLOOKUP(SUBSTITUTE(SUBSTITUTE(F$1,"standard",""),"|Float","")&amp;IF(OR($L902=TRUE,$A902=0,MOD($A902,ChapterTable!$S$20)&lt;&gt;0),"","보스")&amp;"인게임누적합배수",ChapterTable!$S:$T,2,0)*D902)
  )
  )
  )
)</f>
        <v>135781.31647825241</v>
      </c>
      <c r="G902" t="s">
        <v>738</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73"/>
        <v>4</v>
      </c>
      <c r="Q902">
        <f t="shared" si="74"/>
        <v>4</v>
      </c>
      <c r="R902" t="b">
        <f t="shared" ca="1" si="72"/>
        <v>0</v>
      </c>
      <c r="T902" t="b">
        <f t="shared" ca="1" si="75"/>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H902">
        <v>1.5</v>
      </c>
      <c r="AI902">
        <f t="shared" si="76"/>
        <v>0.25</v>
      </c>
    </row>
    <row r="903" spans="1:35"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OFFSET(E903,-$B903+IF($L903,1,0),0)*IF($B903&gt;OFFSET($B903,1,0),ChapterTable!$S$17,1)*
    (VLOOKUP(SUBSTITUTE(SUBSTITUTE(E$1,"standard",""),"|Float","")&amp;IF(OR($L903=TRUE,$A903=0,MOD($A903,ChapterTable!$S$20)&lt;&gt;0),"","보스")&amp;"인게임누적곱배수",ChapterTable!$S:$T,2,0)^C903
    +VLOOKUP(SUBSTITUTE(SUBSTITUTE(E$1,"standard",""),"|Float","")&amp;IF(OR($L903=TRUE,$A903=0,MOD($A903,ChapterTable!$S$20)&lt;&gt;0),"","보스")&amp;"인게임누적합배수",ChapterTable!$S:$T,2,0)*C903)
  )
  )
  )
)</f>
        <v>478836.96913146973</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(VLOOKUP(SUBSTITUTE(SUBSTITUTE(F$1,"standard",""),"|Float","")&amp;IF(OR($L903=TRUE,$A903=0,MOD($A903,ChapterTable!$S$20)&lt;&gt;0),"","보스")&amp;"인게임누적곱배수",ChapterTable!$S:$T,2,0)^D903
    +VLOOKUP(SUBSTITUTE(SUBSTITUTE(F$1,"standard",""),"|Float","")&amp;IF(OR($L903=TRUE,$A903=0,MOD($A903,ChapterTable!$S$20)&lt;&gt;0),"","보스")&amp;"인게임누적합배수",ChapterTable!$S:$T,2,0)*D903)
  )
  )
  )
)</f>
        <v>135781.31647825241</v>
      </c>
      <c r="G903" t="s">
        <v>738</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73"/>
        <v>94</v>
      </c>
      <c r="Q903">
        <f t="shared" si="74"/>
        <v>94</v>
      </c>
      <c r="R903" t="b">
        <f t="shared" ca="1" si="72"/>
        <v>1</v>
      </c>
      <c r="T903" t="b">
        <f t="shared" ca="1" si="75"/>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H903">
        <v>1.5</v>
      </c>
      <c r="AI903">
        <f t="shared" si="76"/>
        <v>0.25</v>
      </c>
    </row>
    <row r="904" spans="1:35"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OFFSET(E904,-$B904+IF($L904,1,0),0)*IF($B904&gt;OFFSET($B904,1,0),ChapterTable!$S$17,1)*
    (VLOOKUP(SUBSTITUTE(SUBSTITUTE(E$1,"standard",""),"|Float","")&amp;IF(OR($L904=TRUE,$A904=0,MOD($A904,ChapterTable!$S$20)&lt;&gt;0),"","보스")&amp;"인게임누적곱배수",ChapterTable!$S:$T,2,0)^C904
    +VLOOKUP(SUBSTITUTE(SUBSTITUTE(E$1,"standard",""),"|Float","")&amp;IF(OR($L904=TRUE,$A904=0,MOD($A904,ChapterTable!$S$20)&lt;&gt;0),"","보스")&amp;"인게임누적합배수",ChapterTable!$S:$T,2,0)*C904)
  )
  )
  )
)</f>
        <v>478836.96913146973</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(VLOOKUP(SUBSTITUTE(SUBSTITUTE(F$1,"standard",""),"|Float","")&amp;IF(OR($L904=TRUE,$A904=0,MOD($A904,ChapterTable!$S$20)&lt;&gt;0),"","보스")&amp;"인게임누적곱배수",ChapterTable!$S:$T,2,0)^D904
    +VLOOKUP(SUBSTITUTE(SUBSTITUTE(F$1,"standard",""),"|Float","")&amp;IF(OR($L904=TRUE,$A904=0,MOD($A904,ChapterTable!$S$20)&lt;&gt;0),"","보스")&amp;"인게임누적합배수",ChapterTable!$S:$T,2,0)*D904)
  )
  )
  )
)</f>
        <v>135781.31647825241</v>
      </c>
      <c r="G904" t="s">
        <v>738</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73"/>
        <v>21</v>
      </c>
      <c r="Q904">
        <f t="shared" si="74"/>
        <v>21</v>
      </c>
      <c r="R904" t="b">
        <f t="shared" ca="1" si="72"/>
        <v>0</v>
      </c>
      <c r="T904" t="b">
        <f t="shared" ca="1" si="75"/>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H904">
        <v>1.5</v>
      </c>
      <c r="AI904">
        <f t="shared" si="76"/>
        <v>0.25</v>
      </c>
    </row>
    <row r="905" spans="1:35"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OFFSET(E905,-$B905+IF($L905,1,0),0)*IF($B905&gt;OFFSET($B905,1,0),ChapterTable!$S$17,1)*
    (VLOOKUP(SUBSTITUTE(SUBSTITUTE(E$1,"standard",""),"|Float","")&amp;IF(OR($L905=TRUE,$A905=0,MOD($A905,ChapterTable!$S$20)&lt;&gt;0),"","보스")&amp;"인게임누적곱배수",ChapterTable!$S:$T,2,0)^C905
    +VLOOKUP(SUBSTITUTE(SUBSTITUTE(E$1,"standard",""),"|Float","")&amp;IF(OR($L905=TRUE,$A905=0,MOD($A905,ChapterTable!$S$20)&lt;&gt;0),"","보스")&amp;"인게임누적합배수",ChapterTable!$S:$T,2,0)*C905)
  )
  )
  )
)</f>
        <v>478836.96913146973</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(VLOOKUP(SUBSTITUTE(SUBSTITUTE(F$1,"standard",""),"|Float","")&amp;IF(OR($L905=TRUE,$A905=0,MOD($A905,ChapterTable!$S$20)&lt;&gt;0),"","보스")&amp;"인게임누적곱배수",ChapterTable!$S:$T,2,0)^D905
    +VLOOKUP(SUBSTITUTE(SUBSTITUTE(F$1,"standard",""),"|Float","")&amp;IF(OR($L905=TRUE,$A905=0,MOD($A905,ChapterTable!$S$20)&lt;&gt;0),"","보스")&amp;"인게임누적합배수",ChapterTable!$S:$T,2,0)*D905)
  )
  )
  )
)</f>
        <v>144094.45830345154</v>
      </c>
      <c r="G905" t="s">
        <v>738</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73"/>
        <v>5</v>
      </c>
      <c r="Q905">
        <f t="shared" si="74"/>
        <v>5</v>
      </c>
      <c r="R905" t="b">
        <f t="shared" ca="1" si="72"/>
        <v>0</v>
      </c>
      <c r="T905" t="b">
        <f t="shared" ca="1" si="75"/>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H905">
        <v>1.5</v>
      </c>
      <c r="AI905">
        <f t="shared" si="76"/>
        <v>0.2</v>
      </c>
    </row>
    <row r="906" spans="1:35"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OFFSET(E906,-$B906+IF($L906,1,0),0)*IF($B906&gt;OFFSET($B906,1,0),ChapterTable!$S$17,1)*
    (VLOOKUP(SUBSTITUTE(SUBSTITUTE(E$1,"standard",""),"|Float","")&amp;IF(OR($L906=TRUE,$A906=0,MOD($A906,ChapterTable!$S$20)&lt;&gt;0),"","보스")&amp;"인게임누적곱배수",ChapterTable!$S:$T,2,0)^C906
    +VLOOKUP(SUBSTITUTE(SUBSTITUTE(E$1,"standard",""),"|Float","")&amp;IF(OR($L906=TRUE,$A906=0,MOD($A906,ChapterTable!$S$20)&lt;&gt;0),"","보스")&amp;"인게임누적합배수",ChapterTable!$S:$T,2,0)*C906)
  )
  )
  )
)</f>
        <v>478836.96913146973</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(VLOOKUP(SUBSTITUTE(SUBSTITUTE(F$1,"standard",""),"|Float","")&amp;IF(OR($L906=TRUE,$A906=0,MOD($A906,ChapterTable!$S$20)&lt;&gt;0),"","보스")&amp;"인게임누적곱배수",ChapterTable!$S:$T,2,0)^D906
    +VLOOKUP(SUBSTITUTE(SUBSTITUTE(F$1,"standard",""),"|Float","")&amp;IF(OR($L906=TRUE,$A906=0,MOD($A906,ChapterTable!$S$20)&lt;&gt;0),"","보스")&amp;"인게임누적합배수",ChapterTable!$S:$T,2,0)*D906)
  )
  )
  )
)</f>
        <v>144094.45830345154</v>
      </c>
      <c r="G906" t="s">
        <v>738</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73"/>
        <v>5</v>
      </c>
      <c r="Q906">
        <f t="shared" si="74"/>
        <v>5</v>
      </c>
      <c r="R906" t="b">
        <f t="shared" ca="1" si="72"/>
        <v>0</v>
      </c>
      <c r="T906" t="b">
        <f t="shared" ca="1" si="75"/>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H906">
        <v>1.5</v>
      </c>
      <c r="AI906">
        <f t="shared" si="76"/>
        <v>0.2</v>
      </c>
    </row>
    <row r="907" spans="1:35"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OFFSET(E907,-$B907+IF($L907,1,0),0)*IF($B907&gt;OFFSET($B907,1,0),ChapterTable!$S$17,1)*
    (VLOOKUP(SUBSTITUTE(SUBSTITUTE(E$1,"standard",""),"|Float","")&amp;IF(OR($L907=TRUE,$A907=0,MOD($A907,ChapterTable!$S$20)&lt;&gt;0),"","보스")&amp;"인게임누적곱배수",ChapterTable!$S:$T,2,0)^C907
    +VLOOKUP(SUBSTITUTE(SUBSTITUTE(E$1,"standard",""),"|Float","")&amp;IF(OR($L907=TRUE,$A907=0,MOD($A907,ChapterTable!$S$20)&lt;&gt;0),"","보스")&amp;"인게임누적합배수",ChapterTable!$S:$T,2,0)*C907)
  )
  )
  )
)</f>
        <v>478836.96913146973</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(VLOOKUP(SUBSTITUTE(SUBSTITUTE(F$1,"standard",""),"|Float","")&amp;IF(OR($L907=TRUE,$A907=0,MOD($A907,ChapterTable!$S$20)&lt;&gt;0),"","보스")&amp;"인게임누적곱배수",ChapterTable!$S:$T,2,0)^D907
    +VLOOKUP(SUBSTITUTE(SUBSTITUTE(F$1,"standard",""),"|Float","")&amp;IF(OR($L907=TRUE,$A907=0,MOD($A907,ChapterTable!$S$20)&lt;&gt;0),"","보스")&amp;"인게임누적합배수",ChapterTable!$S:$T,2,0)*D907)
  )
  )
  )
)</f>
        <v>144094.45830345154</v>
      </c>
      <c r="G907" t="s">
        <v>738</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73"/>
        <v>5</v>
      </c>
      <c r="Q907">
        <f t="shared" si="74"/>
        <v>5</v>
      </c>
      <c r="R907" t="b">
        <f t="shared" ca="1" si="72"/>
        <v>0</v>
      </c>
      <c r="T907" t="b">
        <f t="shared" ca="1" si="75"/>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H907">
        <v>1.5</v>
      </c>
      <c r="AI907">
        <f t="shared" si="76"/>
        <v>0.2</v>
      </c>
    </row>
    <row r="908" spans="1:35"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OFFSET(E908,-$B908+IF($L908,1,0),0)*IF($B908&gt;OFFSET($B908,1,0),ChapterTable!$S$17,1)*
    (VLOOKUP(SUBSTITUTE(SUBSTITUTE(E$1,"standard",""),"|Float","")&amp;IF(OR($L908=TRUE,$A908=0,MOD($A908,ChapterTable!$S$20)&lt;&gt;0),"","보스")&amp;"인게임누적곱배수",ChapterTable!$S:$T,2,0)^C908
    +VLOOKUP(SUBSTITUTE(SUBSTITUTE(E$1,"standard",""),"|Float","")&amp;IF(OR($L908=TRUE,$A908=0,MOD($A908,ChapterTable!$S$20)&lt;&gt;0),"","보스")&amp;"인게임누적합배수",ChapterTable!$S:$T,2,0)*C908)
  )
  )
  )
)</f>
        <v>478836.96913146973</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(VLOOKUP(SUBSTITUTE(SUBSTITUTE(F$1,"standard",""),"|Float","")&amp;IF(OR($L908=TRUE,$A908=0,MOD($A908,ChapterTable!$S$20)&lt;&gt;0),"","보스")&amp;"인게임누적곱배수",ChapterTable!$S:$T,2,0)^D908
    +VLOOKUP(SUBSTITUTE(SUBSTITUTE(F$1,"standard",""),"|Float","")&amp;IF(OR($L908=TRUE,$A908=0,MOD($A908,ChapterTable!$S$20)&lt;&gt;0),"","보스")&amp;"인게임누적합배수",ChapterTable!$S:$T,2,0)*D908)
  )
  )
  )
)</f>
        <v>144094.45830345154</v>
      </c>
      <c r="G908" t="s">
        <v>738</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73"/>
        <v>5</v>
      </c>
      <c r="Q908">
        <f t="shared" si="74"/>
        <v>5</v>
      </c>
      <c r="R908" t="b">
        <f t="shared" ca="1" si="72"/>
        <v>0</v>
      </c>
      <c r="T908" t="b">
        <f t="shared" ca="1" si="75"/>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H908">
        <v>1.5</v>
      </c>
      <c r="AI908">
        <f t="shared" si="76"/>
        <v>0.2</v>
      </c>
    </row>
    <row r="909" spans="1:35"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OFFSET(E909,-$B909+IF($L909,1,0),0)*IF($B909&gt;OFFSET($B909,1,0),ChapterTable!$S$17,1)*
    (VLOOKUP(SUBSTITUTE(SUBSTITUTE(E$1,"standard",""),"|Float","")&amp;IF(OR($L909=TRUE,$A909=0,MOD($A909,ChapterTable!$S$20)&lt;&gt;0),"","보스")&amp;"인게임누적곱배수",ChapterTable!$S:$T,2,0)^C909
    +VLOOKUP(SUBSTITUTE(SUBSTITUTE(E$1,"standard",""),"|Float","")&amp;IF(OR($L909=TRUE,$A909=0,MOD($A909,ChapterTable!$S$20)&lt;&gt;0),"","보스")&amp;"인게임누적합배수",ChapterTable!$S:$T,2,0)*C909)
  )
  )
  )
)</f>
        <v>478836.96913146973</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(VLOOKUP(SUBSTITUTE(SUBSTITUTE(F$1,"standard",""),"|Float","")&amp;IF(OR($L909=TRUE,$A909=0,MOD($A909,ChapterTable!$S$20)&lt;&gt;0),"","보스")&amp;"인게임누적곱배수",ChapterTable!$S:$T,2,0)^D909
    +VLOOKUP(SUBSTITUTE(SUBSTITUTE(F$1,"standard",""),"|Float","")&amp;IF(OR($L909=TRUE,$A909=0,MOD($A909,ChapterTable!$S$20)&lt;&gt;0),"","보스")&amp;"인게임누적합배수",ChapterTable!$S:$T,2,0)*D909)
  )
  )
  )
)</f>
        <v>144094.45830345154</v>
      </c>
      <c r="G909" t="s">
        <v>738</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73"/>
        <v>11</v>
      </c>
      <c r="Q909">
        <f t="shared" si="74"/>
        <v>11</v>
      </c>
      <c r="R909" t="b">
        <f t="shared" ca="1" si="72"/>
        <v>0</v>
      </c>
      <c r="T909" t="b">
        <f t="shared" ca="1" si="75"/>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H909">
        <v>1.5</v>
      </c>
      <c r="AI909">
        <f t="shared" si="76"/>
        <v>0.2</v>
      </c>
    </row>
    <row r="910" spans="1:35"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OFFSET(E910,-$B910+IF($L910,1,0),0)*IF($B910&gt;OFFSET($B910,1,0),ChapterTable!$S$17,1)*
    (VLOOKUP(SUBSTITUTE(SUBSTITUTE(E$1,"standard",""),"|Float","")&amp;IF(OR($L910=TRUE,$A910=0,MOD($A910,ChapterTable!$S$20)&lt;&gt;0),"","보스")&amp;"인게임누적곱배수",ChapterTable!$S:$T,2,0)^C910
    +VLOOKUP(SUBSTITUTE(SUBSTITUTE(E$1,"standard",""),"|Float","")&amp;IF(OR($L910=TRUE,$A910=0,MOD($A910,ChapterTable!$S$20)&lt;&gt;0),"","보스")&amp;"인게임누적합배수",ChapterTable!$S:$T,2,0)*C910)
  )
  )
  )
)</f>
        <v>532041.07681274414</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(VLOOKUP(SUBSTITUTE(SUBSTITUTE(F$1,"standard",""),"|Float","")&amp;IF(OR($L910=TRUE,$A910=0,MOD($A910,ChapterTable!$S$20)&lt;&gt;0),"","보스")&amp;"인게임누적곱배수",ChapterTable!$S:$T,2,0)^D910
    +VLOOKUP(SUBSTITUTE(SUBSTITUTE(F$1,"standard",""),"|Float","")&amp;IF(OR($L910=TRUE,$A910=0,MOD($A910,ChapterTable!$S$20)&lt;&gt;0),"","보스")&amp;"인게임누적합배수",ChapterTable!$S:$T,2,0)*D910)
  )
  )
  )
)</f>
        <v>144094.45830345154</v>
      </c>
      <c r="G910" t="s">
        <v>738</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73"/>
        <v>5</v>
      </c>
      <c r="Q910">
        <f t="shared" si="74"/>
        <v>5</v>
      </c>
      <c r="R910" t="b">
        <f t="shared" ca="1" si="72"/>
        <v>0</v>
      </c>
      <c r="T910" t="b">
        <f t="shared" ca="1" si="75"/>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H910">
        <v>1.5</v>
      </c>
      <c r="AI910">
        <f t="shared" si="76"/>
        <v>0.2</v>
      </c>
    </row>
    <row r="911" spans="1:35"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OFFSET(E911,-$B911+IF($L911,1,0),0)*IF($B911&gt;OFFSET($B911,1,0),ChapterTable!$S$17,1)*
    (VLOOKUP(SUBSTITUTE(SUBSTITUTE(E$1,"standard",""),"|Float","")&amp;IF(OR($L911=TRUE,$A911=0,MOD($A911,ChapterTable!$S$20)&lt;&gt;0),"","보스")&amp;"인게임누적곱배수",ChapterTable!$S:$T,2,0)^C911
    +VLOOKUP(SUBSTITUTE(SUBSTITUTE(E$1,"standard",""),"|Float","")&amp;IF(OR($L911=TRUE,$A911=0,MOD($A911,ChapterTable!$S$20)&lt;&gt;0),"","보스")&amp;"인게임누적합배수",ChapterTable!$S:$T,2,0)*C911)
  )
  )
  )
)</f>
        <v>532041.07681274414</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(VLOOKUP(SUBSTITUTE(SUBSTITUTE(F$1,"standard",""),"|Float","")&amp;IF(OR($L911=TRUE,$A911=0,MOD($A911,ChapterTable!$S$20)&lt;&gt;0),"","보스")&amp;"인게임누적곱배수",ChapterTable!$S:$T,2,0)^D911
    +VLOOKUP(SUBSTITUTE(SUBSTITUTE(F$1,"standard",""),"|Float","")&amp;IF(OR($L911=TRUE,$A911=0,MOD($A911,ChapterTable!$S$20)&lt;&gt;0),"","보스")&amp;"인게임누적합배수",ChapterTable!$S:$T,2,0)*D911)
  )
  )
  )
)</f>
        <v>144094.45830345154</v>
      </c>
      <c r="G911" t="s">
        <v>738</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73"/>
        <v>5</v>
      </c>
      <c r="Q911">
        <f t="shared" si="74"/>
        <v>5</v>
      </c>
      <c r="R911" t="b">
        <f t="shared" ca="1" si="72"/>
        <v>0</v>
      </c>
      <c r="T911" t="b">
        <f t="shared" ca="1" si="75"/>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H911">
        <v>1.5</v>
      </c>
      <c r="AI911">
        <f t="shared" si="76"/>
        <v>0.2</v>
      </c>
    </row>
    <row r="912" spans="1:35"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OFFSET(E912,-$B912+IF($L912,1,0),0)*IF($B912&gt;OFFSET($B912,1,0),ChapterTable!$S$17,1)*
    (VLOOKUP(SUBSTITUTE(SUBSTITUTE(E$1,"standard",""),"|Float","")&amp;IF(OR($L912=TRUE,$A912=0,MOD($A912,ChapterTable!$S$20)&lt;&gt;0),"","보스")&amp;"인게임누적곱배수",ChapterTable!$S:$T,2,0)^C912
    +VLOOKUP(SUBSTITUTE(SUBSTITUTE(E$1,"standard",""),"|Float","")&amp;IF(OR($L912=TRUE,$A912=0,MOD($A912,ChapterTable!$S$20)&lt;&gt;0),"","보스")&amp;"인게임누적합배수",ChapterTable!$S:$T,2,0)*C912)
  )
  )
  )
)</f>
        <v>532041.07681274414</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(VLOOKUP(SUBSTITUTE(SUBSTITUTE(F$1,"standard",""),"|Float","")&amp;IF(OR($L912=TRUE,$A912=0,MOD($A912,ChapterTable!$S$20)&lt;&gt;0),"","보스")&amp;"인게임누적곱배수",ChapterTable!$S:$T,2,0)^D912
    +VLOOKUP(SUBSTITUTE(SUBSTITUTE(F$1,"standard",""),"|Float","")&amp;IF(OR($L912=TRUE,$A912=0,MOD($A912,ChapterTable!$S$20)&lt;&gt;0),"","보스")&amp;"인게임누적합배수",ChapterTable!$S:$T,2,0)*D912)
  )
  )
  )
)</f>
        <v>144094.45830345154</v>
      </c>
      <c r="G912" t="s">
        <v>738</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73"/>
        <v>5</v>
      </c>
      <c r="Q912">
        <f t="shared" si="74"/>
        <v>5</v>
      </c>
      <c r="R912" t="b">
        <f t="shared" ca="1" si="72"/>
        <v>0</v>
      </c>
      <c r="T912" t="b">
        <f t="shared" ca="1" si="75"/>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H912">
        <v>1.5</v>
      </c>
      <c r="AI912">
        <f t="shared" si="76"/>
        <v>0.2</v>
      </c>
    </row>
    <row r="913" spans="1:35"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OFFSET(E913,-$B913+IF($L913,1,0),0)*IF($B913&gt;OFFSET($B913,1,0),ChapterTable!$S$17,1)*
    (VLOOKUP(SUBSTITUTE(SUBSTITUTE(E$1,"standard",""),"|Float","")&amp;IF(OR($L913=TRUE,$A913=0,MOD($A913,ChapterTable!$S$20)&lt;&gt;0),"","보스")&amp;"인게임누적곱배수",ChapterTable!$S:$T,2,0)^C913
    +VLOOKUP(SUBSTITUTE(SUBSTITUTE(E$1,"standard",""),"|Float","")&amp;IF(OR($L913=TRUE,$A913=0,MOD($A913,ChapterTable!$S$20)&lt;&gt;0),"","보스")&amp;"인게임누적합배수",ChapterTable!$S:$T,2,0)*C913)
  )
  )
  )
)</f>
        <v>532041.07681274414</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(VLOOKUP(SUBSTITUTE(SUBSTITUTE(F$1,"standard",""),"|Float","")&amp;IF(OR($L913=TRUE,$A913=0,MOD($A913,ChapterTable!$S$20)&lt;&gt;0),"","보스")&amp;"인게임누적곱배수",ChapterTable!$S:$T,2,0)^D913
    +VLOOKUP(SUBSTITUTE(SUBSTITUTE(F$1,"standard",""),"|Float","")&amp;IF(OR($L913=TRUE,$A913=0,MOD($A913,ChapterTable!$S$20)&lt;&gt;0),"","보스")&amp;"인게임누적합배수",ChapterTable!$S:$T,2,0)*D913)
  )
  )
  )
)</f>
        <v>144094.45830345154</v>
      </c>
      <c r="G913" t="s">
        <v>738</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73"/>
        <v>95</v>
      </c>
      <c r="Q913">
        <f t="shared" si="74"/>
        <v>95</v>
      </c>
      <c r="R913" t="b">
        <f t="shared" ca="1" si="72"/>
        <v>1</v>
      </c>
      <c r="T913" t="b">
        <f t="shared" ca="1" si="75"/>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H913">
        <v>1.5</v>
      </c>
      <c r="AI913">
        <f t="shared" si="76"/>
        <v>0.2</v>
      </c>
    </row>
    <row r="914" spans="1:35"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OFFSET(E914,-$B914+IF($L914,1,0),0)*IF($B914&gt;OFFSET($B914,1,0),ChapterTable!$S$17,1)*
    (VLOOKUP(SUBSTITUTE(SUBSTITUTE(E$1,"standard",""),"|Float","")&amp;IF(OR($L914=TRUE,$A914=0,MOD($A914,ChapterTable!$S$20)&lt;&gt;0),"","보스")&amp;"인게임누적곱배수",ChapterTable!$S:$T,2,0)^C914
    +VLOOKUP(SUBSTITUTE(SUBSTITUTE(E$1,"standard",""),"|Float","")&amp;IF(OR($L914=TRUE,$A914=0,MOD($A914,ChapterTable!$S$20)&lt;&gt;0),"","보스")&amp;"인게임누적합배수",ChapterTable!$S:$T,2,0)*C914)
  )
  )
  )
)</f>
        <v>638449.29217529297</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(VLOOKUP(SUBSTITUTE(SUBSTITUTE(F$1,"standard",""),"|Float","")&amp;IF(OR($L914=TRUE,$A914=0,MOD($A914,ChapterTable!$S$20)&lt;&gt;0),"","보스")&amp;"인게임누적곱배수",ChapterTable!$S:$T,2,0)^D914
    +VLOOKUP(SUBSTITUTE(SUBSTITUTE(F$1,"standard",""),"|Float","")&amp;IF(OR($L914=TRUE,$A914=0,MOD($A914,ChapterTable!$S$20)&lt;&gt;0),"","보스")&amp;"인게임누적합배수",ChapterTable!$S:$T,2,0)*D914)
  )
  )
  )
)</f>
        <v>144094.45830345154</v>
      </c>
      <c r="G914" t="s">
        <v>738</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73"/>
        <v>21</v>
      </c>
      <c r="Q914">
        <f t="shared" si="74"/>
        <v>21</v>
      </c>
      <c r="R914" t="b">
        <f t="shared" ca="1" si="72"/>
        <v>0</v>
      </c>
      <c r="T914" t="b">
        <f t="shared" ca="1" si="75"/>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H914">
        <v>1.5</v>
      </c>
      <c r="AI914">
        <f t="shared" si="76"/>
        <v>0.2</v>
      </c>
    </row>
    <row r="915" spans="1:35"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OFFSET(E915,-$B915+IF($L915,1,0),0)*IF($B915&gt;OFFSET($B915,1,0),ChapterTable!$S$17,1)*
    (VLOOKUP(SUBSTITUTE(SUBSTITUTE(E$1,"standard",""),"|Float","")&amp;IF(OR($L915=TRUE,$A915=0,MOD($A915,ChapterTable!$S$20)&lt;&gt;0),"","보스")&amp;"인게임누적곱배수",ChapterTable!$S:$T,2,0)^C915
    +VLOOKUP(SUBSTITUTE(SUBSTITUTE(E$1,"standard",""),"|Float","")&amp;IF(OR($L915=TRUE,$A915=0,MOD($A915,ChapterTable!$S$20)&lt;&gt;0),"","보스")&amp;"인게임누적합배수",ChapterTable!$S:$T,2,0)*C915)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(VLOOKUP(SUBSTITUTE(SUBSTITUTE(F$1,"standard",""),"|Float","")&amp;IF(OR($L915=TRUE,$A915=0,MOD($A915,ChapterTable!$S$20)&lt;&gt;0),"","보스")&amp;"인게임누적곱배수",ChapterTable!$S:$T,2,0)^D915
    +VLOOKUP(SUBSTITUTE(SUBSTITUTE(F$1,"standard",""),"|Float","")&amp;IF(OR($L915=TRUE,$A915=0,MOD($A915,ChapterTable!$S$20)&lt;&gt;0),"","보스")&amp;"인게임누적합배수",ChapterTable!$S:$T,2,0)*D915)
  )
  )
  )
)</f>
        <v>166262.83650398254</v>
      </c>
      <c r="G915" t="s">
        <v>738</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73"/>
        <v>0</v>
      </c>
      <c r="Q915">
        <f t="shared" si="74"/>
        <v>0</v>
      </c>
      <c r="R915" t="b">
        <f t="shared" ca="1" si="72"/>
        <v>0</v>
      </c>
      <c r="T915" t="b">
        <f t="shared" ca="1" si="75"/>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H915">
        <v>1.5</v>
      </c>
      <c r="AI915">
        <f t="shared" si="76"/>
        <v>0</v>
      </c>
    </row>
    <row r="916" spans="1:35"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OFFSET(E916,-$B916+IF($L916,1,0),0)*IF($B916&gt;OFFSET($B916,1,0),ChapterTable!$S$17,1)*
    (VLOOKUP(SUBSTITUTE(SUBSTITUTE(E$1,"standard",""),"|Float","")&amp;IF(OR($L916=TRUE,$A916=0,MOD($A916,ChapterTable!$S$20)&lt;&gt;0),"","보스")&amp;"인게임누적곱배수",ChapterTable!$S:$T,2,0)^C916
    +VLOOKUP(SUBSTITUTE(SUBSTITUTE(E$1,"standard",""),"|Float","")&amp;IF(OR($L916=TRUE,$A916=0,MOD($A916,ChapterTable!$S$20)&lt;&gt;0),"","보스")&amp;"인게임누적합배수",ChapterTable!$S:$T,2,0)*C916)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(VLOOKUP(SUBSTITUTE(SUBSTITUTE(F$1,"standard",""),"|Float","")&amp;IF(OR($L916=TRUE,$A916=0,MOD($A916,ChapterTable!$S$20)&lt;&gt;0),"","보스")&amp;"인게임누적곱배수",ChapterTable!$S:$T,2,0)^D916
    +VLOOKUP(SUBSTITUTE(SUBSTITUTE(F$1,"standard",""),"|Float","")&amp;IF(OR($L916=TRUE,$A916=0,MOD($A916,ChapterTable!$S$20)&lt;&gt;0),"","보스")&amp;"인게임누적합배수",ChapterTable!$S:$T,2,0)*D916)
  )
  )
  )
)</f>
        <v>166262.83650398254</v>
      </c>
      <c r="G916" t="s">
        <v>738</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73"/>
        <v>1</v>
      </c>
      <c r="Q916">
        <f t="shared" si="74"/>
        <v>1</v>
      </c>
      <c r="R916" t="b">
        <f t="shared" ca="1" si="72"/>
        <v>0</v>
      </c>
      <c r="T916" t="b">
        <f t="shared" ca="1" si="75"/>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H916">
        <v>1.5</v>
      </c>
      <c r="AI916">
        <f t="shared" si="76"/>
        <v>1</v>
      </c>
    </row>
    <row r="917" spans="1:35"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OFFSET(E917,-$B917+IF($L917,1,0),0)*IF($B917&gt;OFFSET($B917,1,0),ChapterTable!$S$17,1)*
    (VLOOKUP(SUBSTITUTE(SUBSTITUTE(E$1,"standard",""),"|Float","")&amp;IF(OR($L917=TRUE,$A917=0,MOD($A917,ChapterTable!$S$20)&lt;&gt;0),"","보스")&amp;"인게임누적곱배수",ChapterTable!$S:$T,2,0)^C917
    +VLOOKUP(SUBSTITUTE(SUBSTITUTE(E$1,"standard",""),"|Float","")&amp;IF(OR($L917=TRUE,$A917=0,MOD($A917,ChapterTable!$S$20)&lt;&gt;0),"","보스")&amp;"인게임누적합배수",ChapterTable!$S:$T,2,0)*C917)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(VLOOKUP(SUBSTITUTE(SUBSTITUTE(F$1,"standard",""),"|Float","")&amp;IF(OR($L917=TRUE,$A917=0,MOD($A917,ChapterTable!$S$20)&lt;&gt;0),"","보스")&amp;"인게임누적곱배수",ChapterTable!$S:$T,2,0)^D917
    +VLOOKUP(SUBSTITUTE(SUBSTITUTE(F$1,"standard",""),"|Float","")&amp;IF(OR($L917=TRUE,$A917=0,MOD($A917,ChapterTable!$S$20)&lt;&gt;0),"","보스")&amp;"인게임누적합배수",ChapterTable!$S:$T,2,0)*D917)
  )
  )
  )
)</f>
        <v>166262.83650398254</v>
      </c>
      <c r="G917" t="s">
        <v>738</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73"/>
        <v>1</v>
      </c>
      <c r="Q917">
        <f t="shared" si="74"/>
        <v>1</v>
      </c>
      <c r="R917" t="b">
        <f t="shared" ca="1" si="72"/>
        <v>0</v>
      </c>
      <c r="T917" t="b">
        <f t="shared" ca="1" si="75"/>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H917">
        <v>1.5</v>
      </c>
      <c r="AI917">
        <f t="shared" si="76"/>
        <v>1</v>
      </c>
    </row>
    <row r="918" spans="1:35"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OFFSET(E918,-$B918+IF($L918,1,0),0)*IF($B918&gt;OFFSET($B918,1,0),ChapterTable!$S$17,1)*
    (VLOOKUP(SUBSTITUTE(SUBSTITUTE(E$1,"standard",""),"|Float","")&amp;IF(OR($L918=TRUE,$A918=0,MOD($A918,ChapterTable!$S$20)&lt;&gt;0),"","보스")&amp;"인게임누적곱배수",ChapterTable!$S:$T,2,0)^C918
    +VLOOKUP(SUBSTITUTE(SUBSTITUTE(E$1,"standard",""),"|Float","")&amp;IF(OR($L918=TRUE,$A918=0,MOD($A918,ChapterTable!$S$20)&lt;&gt;0),"","보스")&amp;"인게임누적합배수",ChapterTable!$S:$T,2,0)*C918)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(VLOOKUP(SUBSTITUTE(SUBSTITUTE(F$1,"standard",""),"|Float","")&amp;IF(OR($L918=TRUE,$A918=0,MOD($A918,ChapterTable!$S$20)&lt;&gt;0),"","보스")&amp;"인게임누적곱배수",ChapterTable!$S:$T,2,0)^D918
    +VLOOKUP(SUBSTITUTE(SUBSTITUTE(F$1,"standard",""),"|Float","")&amp;IF(OR($L918=TRUE,$A918=0,MOD($A918,ChapterTable!$S$20)&lt;&gt;0),"","보스")&amp;"인게임누적합배수",ChapterTable!$S:$T,2,0)*D918)
  )
  )
  )
)</f>
        <v>166262.83650398254</v>
      </c>
      <c r="G918" t="s">
        <v>738</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73"/>
        <v>1</v>
      </c>
      <c r="Q918">
        <f t="shared" si="74"/>
        <v>1</v>
      </c>
      <c r="R918" t="b">
        <f t="shared" ca="1" si="72"/>
        <v>0</v>
      </c>
      <c r="T918" t="b">
        <f t="shared" ca="1" si="75"/>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H918">
        <v>1.5</v>
      </c>
      <c r="AI918">
        <f t="shared" si="76"/>
        <v>1</v>
      </c>
    </row>
    <row r="919" spans="1:35"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OFFSET(E919,-$B919+IF($L919,1,0),0)*IF($B919&gt;OFFSET($B919,1,0),ChapterTable!$S$17,1)*
    (VLOOKUP(SUBSTITUTE(SUBSTITUTE(E$1,"standard",""),"|Float","")&amp;IF(OR($L919=TRUE,$A919=0,MOD($A919,ChapterTable!$S$20)&lt;&gt;0),"","보스")&amp;"인게임누적곱배수",ChapterTable!$S:$T,2,0)^C919
    +VLOOKUP(SUBSTITUTE(SUBSTITUTE(E$1,"standard",""),"|Float","")&amp;IF(OR($L919=TRUE,$A919=0,MOD($A919,ChapterTable!$S$20)&lt;&gt;0),"","보스")&amp;"인게임누적합배수",ChapterTable!$S:$T,2,0)*C919)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(VLOOKUP(SUBSTITUTE(SUBSTITUTE(F$1,"standard",""),"|Float","")&amp;IF(OR($L919=TRUE,$A919=0,MOD($A919,ChapterTable!$S$20)&lt;&gt;0),"","보스")&amp;"인게임누적곱배수",ChapterTable!$S:$T,2,0)^D919
    +VLOOKUP(SUBSTITUTE(SUBSTITUTE(F$1,"standard",""),"|Float","")&amp;IF(OR($L919=TRUE,$A919=0,MOD($A919,ChapterTable!$S$20)&lt;&gt;0),"","보스")&amp;"인게임누적합배수",ChapterTable!$S:$T,2,0)*D919)
  )
  )
  )
)</f>
        <v>166262.83650398254</v>
      </c>
      <c r="G919" t="s">
        <v>738</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73"/>
        <v>1</v>
      </c>
      <c r="Q919">
        <f t="shared" si="74"/>
        <v>1</v>
      </c>
      <c r="R919" t="b">
        <f t="shared" ca="1" si="72"/>
        <v>0</v>
      </c>
      <c r="T919" t="b">
        <f t="shared" ca="1" si="75"/>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H919">
        <v>1.5</v>
      </c>
      <c r="AI919">
        <f t="shared" si="76"/>
        <v>1</v>
      </c>
    </row>
    <row r="920" spans="1:35"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OFFSET(E920,-$B920+IF($L920,1,0),0)*IF($B920&gt;OFFSET($B920,1,0),ChapterTable!$S$17,1)*
    (VLOOKUP(SUBSTITUTE(SUBSTITUTE(E$1,"standard",""),"|Float","")&amp;IF(OR($L920=TRUE,$A920=0,MOD($A920,ChapterTable!$S$20)&lt;&gt;0),"","보스")&amp;"인게임누적곱배수",ChapterTable!$S:$T,2,0)^C920
    +VLOOKUP(SUBSTITUTE(SUBSTITUTE(E$1,"standard",""),"|Float","")&amp;IF(OR($L920=TRUE,$A920=0,MOD($A920,ChapterTable!$S$20)&lt;&gt;0),"","보스")&amp;"인게임누적합배수",ChapterTable!$S:$T,2,0)*C920)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(VLOOKUP(SUBSTITUTE(SUBSTITUTE(F$1,"standard",""),"|Float","")&amp;IF(OR($L920=TRUE,$A920=0,MOD($A920,ChapterTable!$S$20)&lt;&gt;0),"","보스")&amp;"인게임누적곱배수",ChapterTable!$S:$T,2,0)^D920
    +VLOOKUP(SUBSTITUTE(SUBSTITUTE(F$1,"standard",""),"|Float","")&amp;IF(OR($L920=TRUE,$A920=0,MOD($A920,ChapterTable!$S$20)&lt;&gt;0),"","보스")&amp;"인게임누적합배수",ChapterTable!$S:$T,2,0)*D920)
  )
  )
  )
)</f>
        <v>166262.83650398254</v>
      </c>
      <c r="G920" t="s">
        <v>738</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73"/>
        <v>11</v>
      </c>
      <c r="Q920">
        <f t="shared" si="74"/>
        <v>11</v>
      </c>
      <c r="R920" t="b">
        <f t="shared" ca="1" si="72"/>
        <v>0</v>
      </c>
      <c r="T920" t="b">
        <f t="shared" ca="1" si="75"/>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H920">
        <v>1.5</v>
      </c>
      <c r="AI920">
        <f t="shared" si="76"/>
        <v>1</v>
      </c>
    </row>
    <row r="921" spans="1:35"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OFFSET(E921,-$B921+IF($L921,1,0),0)*IF($B921&gt;OFFSET($B921,1,0),ChapterTable!$S$17,1)*
    (VLOOKUP(SUBSTITUTE(SUBSTITUTE(E$1,"standard",""),"|Float","")&amp;IF(OR($L921=TRUE,$A921=0,MOD($A921,ChapterTable!$S$20)&lt;&gt;0),"","보스")&amp;"인게임누적곱배수",ChapterTable!$S:$T,2,0)^C921
    +VLOOKUP(SUBSTITUTE(SUBSTITUTE(E$1,"standard",""),"|Float","")&amp;IF(OR($L921=TRUE,$A921=0,MOD($A921,ChapterTable!$S$20)&lt;&gt;0),"","보스")&amp;"인게임누적합배수",ChapterTable!$S:$T,2,0)*C921)
  )
  )
  )
)</f>
        <v>478836.96913146973</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(VLOOKUP(SUBSTITUTE(SUBSTITUTE(F$1,"standard",""),"|Float","")&amp;IF(OR($L921=TRUE,$A921=0,MOD($A921,ChapterTable!$S$20)&lt;&gt;0),"","보스")&amp;"인게임누적곱배수",ChapterTable!$S:$T,2,0)^D921
    +VLOOKUP(SUBSTITUTE(SUBSTITUTE(F$1,"standard",""),"|Float","")&amp;IF(OR($L921=TRUE,$A921=0,MOD($A921,ChapterTable!$S$20)&lt;&gt;0),"","보스")&amp;"인게임누적합배수",ChapterTable!$S:$T,2,0)*D921)
  )
  )
  )
)</f>
        <v>166262.83650398254</v>
      </c>
      <c r="G921" t="s">
        <v>738</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73"/>
        <v>1</v>
      </c>
      <c r="Q921">
        <f t="shared" si="74"/>
        <v>1</v>
      </c>
      <c r="R921" t="b">
        <f t="shared" ca="1" si="72"/>
        <v>0</v>
      </c>
      <c r="T921" t="b">
        <f t="shared" ca="1" si="75"/>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H921">
        <v>1.5</v>
      </c>
      <c r="AI921">
        <f t="shared" si="76"/>
        <v>1</v>
      </c>
    </row>
    <row r="922" spans="1:35"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OFFSET(E922,-$B922+IF($L922,1,0),0)*IF($B922&gt;OFFSET($B922,1,0),ChapterTable!$S$17,1)*
    (VLOOKUP(SUBSTITUTE(SUBSTITUTE(E$1,"standard",""),"|Float","")&amp;IF(OR($L922=TRUE,$A922=0,MOD($A922,ChapterTable!$S$20)&lt;&gt;0),"","보스")&amp;"인게임누적곱배수",ChapterTable!$S:$T,2,0)^C922
    +VLOOKUP(SUBSTITUTE(SUBSTITUTE(E$1,"standard",""),"|Float","")&amp;IF(OR($L922=TRUE,$A922=0,MOD($A922,ChapterTable!$S$20)&lt;&gt;0),"","보스")&amp;"인게임누적합배수",ChapterTable!$S:$T,2,0)*C922)
  )
  )
  )
)</f>
        <v>478836.96913146973</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(VLOOKUP(SUBSTITUTE(SUBSTITUTE(F$1,"standard",""),"|Float","")&amp;IF(OR($L922=TRUE,$A922=0,MOD($A922,ChapterTable!$S$20)&lt;&gt;0),"","보스")&amp;"인게임누적곱배수",ChapterTable!$S:$T,2,0)^D922
    +VLOOKUP(SUBSTITUTE(SUBSTITUTE(F$1,"standard",""),"|Float","")&amp;IF(OR($L922=TRUE,$A922=0,MOD($A922,ChapterTable!$S$20)&lt;&gt;0),"","보스")&amp;"인게임누적합배수",ChapterTable!$S:$T,2,0)*D922)
  )
  )
  )
)</f>
        <v>166262.83650398254</v>
      </c>
      <c r="G922" t="s">
        <v>738</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73"/>
        <v>1</v>
      </c>
      <c r="Q922">
        <f t="shared" si="74"/>
        <v>1</v>
      </c>
      <c r="R922" t="b">
        <f t="shared" ca="1" si="72"/>
        <v>0</v>
      </c>
      <c r="T922" t="b">
        <f t="shared" ca="1" si="75"/>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H922">
        <v>1.5</v>
      </c>
      <c r="AI922">
        <f t="shared" si="76"/>
        <v>1</v>
      </c>
    </row>
    <row r="923" spans="1:35"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OFFSET(E923,-$B923+IF($L923,1,0),0)*IF($B923&gt;OFFSET($B923,1,0),ChapterTable!$S$17,1)*
    (VLOOKUP(SUBSTITUTE(SUBSTITUTE(E$1,"standard",""),"|Float","")&amp;IF(OR($L923=TRUE,$A923=0,MOD($A923,ChapterTable!$S$20)&lt;&gt;0),"","보스")&amp;"인게임누적곱배수",ChapterTable!$S:$T,2,0)^C923
    +VLOOKUP(SUBSTITUTE(SUBSTITUTE(E$1,"standard",""),"|Float","")&amp;IF(OR($L923=TRUE,$A923=0,MOD($A923,ChapterTable!$S$20)&lt;&gt;0),"","보스")&amp;"인게임누적합배수",ChapterTable!$S:$T,2,0)*C923)
  )
  )
  )
)</f>
        <v>478836.96913146973</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(VLOOKUP(SUBSTITUTE(SUBSTITUTE(F$1,"standard",""),"|Float","")&amp;IF(OR($L923=TRUE,$A923=0,MOD($A923,ChapterTable!$S$20)&lt;&gt;0),"","보스")&amp;"인게임누적곱배수",ChapterTable!$S:$T,2,0)^D923
    +VLOOKUP(SUBSTITUTE(SUBSTITUTE(F$1,"standard",""),"|Float","")&amp;IF(OR($L923=TRUE,$A923=0,MOD($A923,ChapterTable!$S$20)&lt;&gt;0),"","보스")&amp;"인게임누적합배수",ChapterTable!$S:$T,2,0)*D923)
  )
  )
  )
)</f>
        <v>166262.83650398254</v>
      </c>
      <c r="G923" t="s">
        <v>738</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73"/>
        <v>1</v>
      </c>
      <c r="Q923">
        <f t="shared" si="74"/>
        <v>1</v>
      </c>
      <c r="R923" t="b">
        <f t="shared" ca="1" si="72"/>
        <v>0</v>
      </c>
      <c r="T923" t="b">
        <f t="shared" ca="1" si="75"/>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H923">
        <v>1.5</v>
      </c>
      <c r="AI923">
        <f t="shared" si="76"/>
        <v>1</v>
      </c>
    </row>
    <row r="924" spans="1:35"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OFFSET(E924,-$B924+IF($L924,1,0),0)*IF($B924&gt;OFFSET($B924,1,0),ChapterTable!$S$17,1)*
    (VLOOKUP(SUBSTITUTE(SUBSTITUTE(E$1,"standard",""),"|Float","")&amp;IF(OR($L924=TRUE,$A924=0,MOD($A924,ChapterTable!$S$20)&lt;&gt;0),"","보스")&amp;"인게임누적곱배수",ChapterTable!$S:$T,2,0)^C924
    +VLOOKUP(SUBSTITUTE(SUBSTITUTE(E$1,"standard",""),"|Float","")&amp;IF(OR($L924=TRUE,$A924=0,MOD($A924,ChapterTable!$S$20)&lt;&gt;0),"","보스")&amp;"인게임누적합배수",ChapterTable!$S:$T,2,0)*C924)
  )
  )
  )
)</f>
        <v>478836.96913146973</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(VLOOKUP(SUBSTITUTE(SUBSTITUTE(F$1,"standard",""),"|Float","")&amp;IF(OR($L924=TRUE,$A924=0,MOD($A924,ChapterTable!$S$20)&lt;&gt;0),"","보스")&amp;"인게임누적곱배수",ChapterTable!$S:$T,2,0)^D924
    +VLOOKUP(SUBSTITUTE(SUBSTITUTE(F$1,"standard",""),"|Float","")&amp;IF(OR($L924=TRUE,$A924=0,MOD($A924,ChapterTable!$S$20)&lt;&gt;0),"","보스")&amp;"인게임누적합배수",ChapterTable!$S:$T,2,0)*D924)
  )
  )
  )
)</f>
        <v>166262.83650398254</v>
      </c>
      <c r="G924" t="s">
        <v>738</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73"/>
        <v>91</v>
      </c>
      <c r="Q924">
        <f t="shared" si="74"/>
        <v>91</v>
      </c>
      <c r="R924" t="b">
        <f t="shared" ca="1" si="72"/>
        <v>1</v>
      </c>
      <c r="T924" t="b">
        <f t="shared" ca="1" si="75"/>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H924">
        <v>1.5</v>
      </c>
      <c r="AI924">
        <f t="shared" si="76"/>
        <v>1</v>
      </c>
    </row>
    <row r="925" spans="1:35"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OFFSET(E925,-$B925+IF($L925,1,0),0)*IF($B925&gt;OFFSET($B925,1,0),ChapterTable!$S$17,1)*
    (VLOOKUP(SUBSTITUTE(SUBSTITUTE(E$1,"standard",""),"|Float","")&amp;IF(OR($L925=TRUE,$A925=0,MOD($A925,ChapterTable!$S$20)&lt;&gt;0),"","보스")&amp;"인게임누적곱배수",ChapterTable!$S:$T,2,0)^C925
    +VLOOKUP(SUBSTITUTE(SUBSTITUTE(E$1,"standard",""),"|Float","")&amp;IF(OR($L925=TRUE,$A925=0,MOD($A925,ChapterTable!$S$20)&lt;&gt;0),"","보스")&amp;"인게임누적합배수",ChapterTable!$S:$T,2,0)*C925)
  )
  )
  )
)</f>
        <v>478836.96913146973</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(VLOOKUP(SUBSTITUTE(SUBSTITUTE(F$1,"standard",""),"|Float","")&amp;IF(OR($L925=TRUE,$A925=0,MOD($A925,ChapterTable!$S$20)&lt;&gt;0),"","보스")&amp;"인게임누적곱배수",ChapterTable!$S:$T,2,0)^D925
    +VLOOKUP(SUBSTITUTE(SUBSTITUTE(F$1,"standard",""),"|Float","")&amp;IF(OR($L925=TRUE,$A925=0,MOD($A925,ChapterTable!$S$20)&lt;&gt;0),"","보스")&amp;"인게임누적합배수",ChapterTable!$S:$T,2,0)*D925)
  )
  )
  )
)</f>
        <v>166262.83650398254</v>
      </c>
      <c r="G925" t="s">
        <v>738</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73"/>
        <v>21</v>
      </c>
      <c r="Q925">
        <f t="shared" si="74"/>
        <v>21</v>
      </c>
      <c r="R925" t="b">
        <f t="shared" ca="1" si="72"/>
        <v>0</v>
      </c>
      <c r="T925" t="b">
        <f t="shared" ca="1" si="75"/>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H925">
        <v>1.5</v>
      </c>
      <c r="AI925">
        <f t="shared" si="76"/>
        <v>1</v>
      </c>
    </row>
    <row r="926" spans="1:35"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OFFSET(E926,-$B926+IF($L926,1,0),0)*IF($B926&gt;OFFSET($B926,1,0),ChapterTable!$S$17,1)*
    (VLOOKUP(SUBSTITUTE(SUBSTITUTE(E$1,"standard",""),"|Float","")&amp;IF(OR($L926=TRUE,$A926=0,MOD($A926,ChapterTable!$S$20)&lt;&gt;0),"","보스")&amp;"인게임누적곱배수",ChapterTable!$S:$T,2,0)^C926
    +VLOOKUP(SUBSTITUTE(SUBSTITUTE(E$1,"standard",""),"|Float","")&amp;IF(OR($L926=TRUE,$A926=0,MOD($A926,ChapterTable!$S$20)&lt;&gt;0),"","보스")&amp;"인게임누적합배수",ChapterTable!$S:$T,2,0)*C926)
  )
  )
  )
)</f>
        <v>478836.96913146973</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(VLOOKUP(SUBSTITUTE(SUBSTITUTE(F$1,"standard",""),"|Float","")&amp;IF(OR($L926=TRUE,$A926=0,MOD($A926,ChapterTable!$S$20)&lt;&gt;0),"","보스")&amp;"인게임누적곱배수",ChapterTable!$S:$T,2,0)^D926
    +VLOOKUP(SUBSTITUTE(SUBSTITUTE(F$1,"standard",""),"|Float","")&amp;IF(OR($L926=TRUE,$A926=0,MOD($A926,ChapterTable!$S$20)&lt;&gt;0),"","보스")&amp;"인게임누적합배수",ChapterTable!$S:$T,2,0)*D926)
  )
  )
  )
)</f>
        <v>178732.54924178123</v>
      </c>
      <c r="G926" t="s">
        <v>738</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73"/>
        <v>2</v>
      </c>
      <c r="Q926">
        <f t="shared" si="74"/>
        <v>2</v>
      </c>
      <c r="R926" t="b">
        <f t="shared" ca="1" si="72"/>
        <v>0</v>
      </c>
      <c r="T926" t="b">
        <f t="shared" ca="1" si="75"/>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H926">
        <v>1.5</v>
      </c>
      <c r="AI926">
        <f t="shared" si="76"/>
        <v>0.5</v>
      </c>
    </row>
    <row r="927" spans="1:35"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OFFSET(E927,-$B927+IF($L927,1,0),0)*IF($B927&gt;OFFSET($B927,1,0),ChapterTable!$S$17,1)*
    (VLOOKUP(SUBSTITUTE(SUBSTITUTE(E$1,"standard",""),"|Float","")&amp;IF(OR($L927=TRUE,$A927=0,MOD($A927,ChapterTable!$S$20)&lt;&gt;0),"","보스")&amp;"인게임누적곱배수",ChapterTable!$S:$T,2,0)^C927
    +VLOOKUP(SUBSTITUTE(SUBSTITUTE(E$1,"standard",""),"|Float","")&amp;IF(OR($L927=TRUE,$A927=0,MOD($A927,ChapterTable!$S$20)&lt;&gt;0),"","보스")&amp;"인게임누적합배수",ChapterTable!$S:$T,2,0)*C927)
  )
  )
  )
)</f>
        <v>478836.96913146973</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(VLOOKUP(SUBSTITUTE(SUBSTITUTE(F$1,"standard",""),"|Float","")&amp;IF(OR($L927=TRUE,$A927=0,MOD($A927,ChapterTable!$S$20)&lt;&gt;0),"","보스")&amp;"인게임누적곱배수",ChapterTable!$S:$T,2,0)^D927
    +VLOOKUP(SUBSTITUTE(SUBSTITUTE(F$1,"standard",""),"|Float","")&amp;IF(OR($L927=TRUE,$A927=0,MOD($A927,ChapterTable!$S$20)&lt;&gt;0),"","보스")&amp;"인게임누적합배수",ChapterTable!$S:$T,2,0)*D927)
  )
  )
  )
)</f>
        <v>178732.54924178123</v>
      </c>
      <c r="G927" t="s">
        <v>738</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73"/>
        <v>2</v>
      </c>
      <c r="Q927">
        <f t="shared" si="74"/>
        <v>2</v>
      </c>
      <c r="R927" t="b">
        <f t="shared" ca="1" si="72"/>
        <v>0</v>
      </c>
      <c r="T927" t="b">
        <f t="shared" ca="1" si="75"/>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H927">
        <v>1.5</v>
      </c>
      <c r="AI927">
        <f t="shared" si="76"/>
        <v>0.5</v>
      </c>
    </row>
    <row r="928" spans="1:35"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OFFSET(E928,-$B928+IF($L928,1,0),0)*IF($B928&gt;OFFSET($B928,1,0),ChapterTable!$S$17,1)*
    (VLOOKUP(SUBSTITUTE(SUBSTITUTE(E$1,"standard",""),"|Float","")&amp;IF(OR($L928=TRUE,$A928=0,MOD($A928,ChapterTable!$S$20)&lt;&gt;0),"","보스")&amp;"인게임누적곱배수",ChapterTable!$S:$T,2,0)^C928
    +VLOOKUP(SUBSTITUTE(SUBSTITUTE(E$1,"standard",""),"|Float","")&amp;IF(OR($L928=TRUE,$A928=0,MOD($A928,ChapterTable!$S$20)&lt;&gt;0),"","보스")&amp;"인게임누적합배수",ChapterTable!$S:$T,2,0)*C928)
  )
  )
  )
)</f>
        <v>478836.96913146973</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(VLOOKUP(SUBSTITUTE(SUBSTITUTE(F$1,"standard",""),"|Float","")&amp;IF(OR($L928=TRUE,$A928=0,MOD($A928,ChapterTable!$S$20)&lt;&gt;0),"","보스")&amp;"인게임누적곱배수",ChapterTable!$S:$T,2,0)^D928
    +VLOOKUP(SUBSTITUTE(SUBSTITUTE(F$1,"standard",""),"|Float","")&amp;IF(OR($L928=TRUE,$A928=0,MOD($A928,ChapterTable!$S$20)&lt;&gt;0),"","보스")&amp;"인게임누적합배수",ChapterTable!$S:$T,2,0)*D928)
  )
  )
  )
)</f>
        <v>178732.54924178123</v>
      </c>
      <c r="G928" t="s">
        <v>738</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73"/>
        <v>2</v>
      </c>
      <c r="Q928">
        <f t="shared" si="74"/>
        <v>2</v>
      </c>
      <c r="R928" t="b">
        <f t="shared" ca="1" si="72"/>
        <v>0</v>
      </c>
      <c r="T928" t="b">
        <f t="shared" ca="1" si="75"/>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H928">
        <v>1.5</v>
      </c>
      <c r="AI928">
        <f t="shared" si="76"/>
        <v>0.5</v>
      </c>
    </row>
    <row r="929" spans="1:35"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OFFSET(E929,-$B929+IF($L929,1,0),0)*IF($B929&gt;OFFSET($B929,1,0),ChapterTable!$S$17,1)*
    (VLOOKUP(SUBSTITUTE(SUBSTITUTE(E$1,"standard",""),"|Float","")&amp;IF(OR($L929=TRUE,$A929=0,MOD($A929,ChapterTable!$S$20)&lt;&gt;0),"","보스")&amp;"인게임누적곱배수",ChapterTable!$S:$T,2,0)^C929
    +VLOOKUP(SUBSTITUTE(SUBSTITUTE(E$1,"standard",""),"|Float","")&amp;IF(OR($L929=TRUE,$A929=0,MOD($A929,ChapterTable!$S$20)&lt;&gt;0),"","보스")&amp;"인게임누적합배수",ChapterTable!$S:$T,2,0)*C929)
  )
  )
  )
)</f>
        <v>478836.96913146973</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(VLOOKUP(SUBSTITUTE(SUBSTITUTE(F$1,"standard",""),"|Float","")&amp;IF(OR($L929=TRUE,$A929=0,MOD($A929,ChapterTable!$S$20)&lt;&gt;0),"","보스")&amp;"인게임누적곱배수",ChapterTable!$S:$T,2,0)^D929
    +VLOOKUP(SUBSTITUTE(SUBSTITUTE(F$1,"standard",""),"|Float","")&amp;IF(OR($L929=TRUE,$A929=0,MOD($A929,ChapterTable!$S$20)&lt;&gt;0),"","보스")&amp;"인게임누적합배수",ChapterTable!$S:$T,2,0)*D929)
  )
  )
  )
)</f>
        <v>178732.54924178123</v>
      </c>
      <c r="G929" t="s">
        <v>738</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73"/>
        <v>2</v>
      </c>
      <c r="Q929">
        <f t="shared" si="74"/>
        <v>2</v>
      </c>
      <c r="R929" t="b">
        <f t="shared" ca="1" si="72"/>
        <v>0</v>
      </c>
      <c r="T929" t="b">
        <f t="shared" ca="1" si="75"/>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H929">
        <v>1.5</v>
      </c>
      <c r="AI929">
        <f t="shared" si="76"/>
        <v>0.5</v>
      </c>
    </row>
    <row r="930" spans="1:35"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OFFSET(E930,-$B930+IF($L930,1,0),0)*IF($B930&gt;OFFSET($B930,1,0),ChapterTable!$S$17,1)*
    (VLOOKUP(SUBSTITUTE(SUBSTITUTE(E$1,"standard",""),"|Float","")&amp;IF(OR($L930=TRUE,$A930=0,MOD($A930,ChapterTable!$S$20)&lt;&gt;0),"","보스")&amp;"인게임누적곱배수",ChapterTable!$S:$T,2,0)^C930
    +VLOOKUP(SUBSTITUTE(SUBSTITUTE(E$1,"standard",""),"|Float","")&amp;IF(OR($L930=TRUE,$A930=0,MOD($A930,ChapterTable!$S$20)&lt;&gt;0),"","보스")&amp;"인게임누적합배수",ChapterTable!$S:$T,2,0)*C930)
  )
  )
  )
)</f>
        <v>478836.96913146973</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(VLOOKUP(SUBSTITUTE(SUBSTITUTE(F$1,"standard",""),"|Float","")&amp;IF(OR($L930=TRUE,$A930=0,MOD($A930,ChapterTable!$S$20)&lt;&gt;0),"","보스")&amp;"인게임누적곱배수",ChapterTable!$S:$T,2,0)^D930
    +VLOOKUP(SUBSTITUTE(SUBSTITUTE(F$1,"standard",""),"|Float","")&amp;IF(OR($L930=TRUE,$A930=0,MOD($A930,ChapterTable!$S$20)&lt;&gt;0),"","보스")&amp;"인게임누적합배수",ChapterTable!$S:$T,2,0)*D930)
  )
  )
  )
)</f>
        <v>178732.54924178123</v>
      </c>
      <c r="G930" t="s">
        <v>738</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73"/>
        <v>11</v>
      </c>
      <c r="Q930">
        <f t="shared" si="74"/>
        <v>11</v>
      </c>
      <c r="R930" t="b">
        <f t="shared" ca="1" si="72"/>
        <v>0</v>
      </c>
      <c r="T930" t="b">
        <f t="shared" ca="1" si="75"/>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H930">
        <v>1.5</v>
      </c>
      <c r="AI930">
        <f t="shared" si="76"/>
        <v>0.5</v>
      </c>
    </row>
    <row r="931" spans="1:35"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OFFSET(E931,-$B931+IF($L931,1,0),0)*IF($B931&gt;OFFSET($B931,1,0),ChapterTable!$S$17,1)*
    (VLOOKUP(SUBSTITUTE(SUBSTITUTE(E$1,"standard",""),"|Float","")&amp;IF(OR($L931=TRUE,$A931=0,MOD($A931,ChapterTable!$S$20)&lt;&gt;0),"","보스")&amp;"인게임누적곱배수",ChapterTable!$S:$T,2,0)^C931
    +VLOOKUP(SUBSTITUTE(SUBSTITUTE(E$1,"standard",""),"|Float","")&amp;IF(OR($L931=TRUE,$A931=0,MOD($A931,ChapterTable!$S$20)&lt;&gt;0),"","보스")&amp;"인게임누적합배수",ChapterTable!$S:$T,2,0)*C931)
  )
  )
  )
)</f>
        <v>558643.13065338135</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(VLOOKUP(SUBSTITUTE(SUBSTITUTE(F$1,"standard",""),"|Float","")&amp;IF(OR($L931=TRUE,$A931=0,MOD($A931,ChapterTable!$S$20)&lt;&gt;0),"","보스")&amp;"인게임누적곱배수",ChapterTable!$S:$T,2,0)^D931
    +VLOOKUP(SUBSTITUTE(SUBSTITUTE(F$1,"standard",""),"|Float","")&amp;IF(OR($L931=TRUE,$A931=0,MOD($A931,ChapterTable!$S$20)&lt;&gt;0),"","보스")&amp;"인게임누적합배수",ChapterTable!$S:$T,2,0)*D931)
  )
  )
  )
)</f>
        <v>178732.54924178123</v>
      </c>
      <c r="G931" t="s">
        <v>738</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73"/>
        <v>2</v>
      </c>
      <c r="Q931">
        <f t="shared" si="74"/>
        <v>2</v>
      </c>
      <c r="R931" t="b">
        <f t="shared" ca="1" si="72"/>
        <v>0</v>
      </c>
      <c r="T931" t="b">
        <f t="shared" ca="1" si="75"/>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H931">
        <v>1.5</v>
      </c>
      <c r="AI931">
        <f t="shared" si="76"/>
        <v>0.5</v>
      </c>
    </row>
    <row r="932" spans="1:35"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OFFSET(E932,-$B932+IF($L932,1,0),0)*IF($B932&gt;OFFSET($B932,1,0),ChapterTable!$S$17,1)*
    (VLOOKUP(SUBSTITUTE(SUBSTITUTE(E$1,"standard",""),"|Float","")&amp;IF(OR($L932=TRUE,$A932=0,MOD($A932,ChapterTable!$S$20)&lt;&gt;0),"","보스")&amp;"인게임누적곱배수",ChapterTable!$S:$T,2,0)^C932
    +VLOOKUP(SUBSTITUTE(SUBSTITUTE(E$1,"standard",""),"|Float","")&amp;IF(OR($L932=TRUE,$A932=0,MOD($A932,ChapterTable!$S$20)&lt;&gt;0),"","보스")&amp;"인게임누적합배수",ChapterTable!$S:$T,2,0)*C932)
  )
  )
  )
)</f>
        <v>558643.13065338135</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(VLOOKUP(SUBSTITUTE(SUBSTITUTE(F$1,"standard",""),"|Float","")&amp;IF(OR($L932=TRUE,$A932=0,MOD($A932,ChapterTable!$S$20)&lt;&gt;0),"","보스")&amp;"인게임누적곱배수",ChapterTable!$S:$T,2,0)^D932
    +VLOOKUP(SUBSTITUTE(SUBSTITUTE(F$1,"standard",""),"|Float","")&amp;IF(OR($L932=TRUE,$A932=0,MOD($A932,ChapterTable!$S$20)&lt;&gt;0),"","보스")&amp;"인게임누적합배수",ChapterTable!$S:$T,2,0)*D932)
  )
  )
  )
)</f>
        <v>178732.54924178123</v>
      </c>
      <c r="G932" t="s">
        <v>738</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73"/>
        <v>2</v>
      </c>
      <c r="Q932">
        <f t="shared" si="74"/>
        <v>2</v>
      </c>
      <c r="R932" t="b">
        <f t="shared" ca="1" si="72"/>
        <v>0</v>
      </c>
      <c r="T932" t="b">
        <f t="shared" ca="1" si="75"/>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H932">
        <v>1.5</v>
      </c>
      <c r="AI932">
        <f t="shared" si="76"/>
        <v>0.5</v>
      </c>
    </row>
    <row r="933" spans="1:35"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OFFSET(E933,-$B933+IF($L933,1,0),0)*IF($B933&gt;OFFSET($B933,1,0),ChapterTable!$S$17,1)*
    (VLOOKUP(SUBSTITUTE(SUBSTITUTE(E$1,"standard",""),"|Float","")&amp;IF(OR($L933=TRUE,$A933=0,MOD($A933,ChapterTable!$S$20)&lt;&gt;0),"","보스")&amp;"인게임누적곱배수",ChapterTable!$S:$T,2,0)^C933
    +VLOOKUP(SUBSTITUTE(SUBSTITUTE(E$1,"standard",""),"|Float","")&amp;IF(OR($L933=TRUE,$A933=0,MOD($A933,ChapterTable!$S$20)&lt;&gt;0),"","보스")&amp;"인게임누적합배수",ChapterTable!$S:$T,2,0)*C933)
  )
  )
  )
)</f>
        <v>558643.13065338135</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(VLOOKUP(SUBSTITUTE(SUBSTITUTE(F$1,"standard",""),"|Float","")&amp;IF(OR($L933=TRUE,$A933=0,MOD($A933,ChapterTable!$S$20)&lt;&gt;0),"","보스")&amp;"인게임누적곱배수",ChapterTable!$S:$T,2,0)^D933
    +VLOOKUP(SUBSTITUTE(SUBSTITUTE(F$1,"standard",""),"|Float","")&amp;IF(OR($L933=TRUE,$A933=0,MOD($A933,ChapterTable!$S$20)&lt;&gt;0),"","보스")&amp;"인게임누적합배수",ChapterTable!$S:$T,2,0)*D933)
  )
  )
  )
)</f>
        <v>178732.54924178123</v>
      </c>
      <c r="G933" t="s">
        <v>738</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73"/>
        <v>2</v>
      </c>
      <c r="Q933">
        <f t="shared" si="74"/>
        <v>2</v>
      </c>
      <c r="R933" t="b">
        <f t="shared" ca="1" si="72"/>
        <v>0</v>
      </c>
      <c r="T933" t="b">
        <f t="shared" ca="1" si="75"/>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H933">
        <v>1.5</v>
      </c>
      <c r="AI933">
        <f t="shared" si="76"/>
        <v>0.5</v>
      </c>
    </row>
    <row r="934" spans="1:35"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OFFSET(E934,-$B934+IF($L934,1,0),0)*IF($B934&gt;OFFSET($B934,1,0),ChapterTable!$S$17,1)*
    (VLOOKUP(SUBSTITUTE(SUBSTITUTE(E$1,"standard",""),"|Float","")&amp;IF(OR($L934=TRUE,$A934=0,MOD($A934,ChapterTable!$S$20)&lt;&gt;0),"","보스")&amp;"인게임누적곱배수",ChapterTable!$S:$T,2,0)^C934
    +VLOOKUP(SUBSTITUTE(SUBSTITUTE(E$1,"standard",""),"|Float","")&amp;IF(OR($L934=TRUE,$A934=0,MOD($A934,ChapterTable!$S$20)&lt;&gt;0),"","보스")&amp;"인게임누적합배수",ChapterTable!$S:$T,2,0)*C934)
  )
  )
  )
)</f>
        <v>558643.13065338135</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(VLOOKUP(SUBSTITUTE(SUBSTITUTE(F$1,"standard",""),"|Float","")&amp;IF(OR($L934=TRUE,$A934=0,MOD($A934,ChapterTable!$S$20)&lt;&gt;0),"","보스")&amp;"인게임누적곱배수",ChapterTable!$S:$T,2,0)^D934
    +VLOOKUP(SUBSTITUTE(SUBSTITUTE(F$1,"standard",""),"|Float","")&amp;IF(OR($L934=TRUE,$A934=0,MOD($A934,ChapterTable!$S$20)&lt;&gt;0),"","보스")&amp;"인게임누적합배수",ChapterTable!$S:$T,2,0)*D934)
  )
  )
  )
)</f>
        <v>178732.54924178123</v>
      </c>
      <c r="G934" t="s">
        <v>738</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73"/>
        <v>92</v>
      </c>
      <c r="Q934">
        <f t="shared" si="74"/>
        <v>92</v>
      </c>
      <c r="R934" t="b">
        <f t="shared" ca="1" si="72"/>
        <v>1</v>
      </c>
      <c r="T934" t="b">
        <f t="shared" ca="1" si="75"/>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H934">
        <v>1.5</v>
      </c>
      <c r="AI934">
        <f t="shared" si="76"/>
        <v>0.5</v>
      </c>
    </row>
    <row r="935" spans="1:35"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OFFSET(E935,-$B935+IF($L935,1,0),0)*IF($B935&gt;OFFSET($B935,1,0),ChapterTable!$S$17,1)*
    (VLOOKUP(SUBSTITUTE(SUBSTITUTE(E$1,"standard",""),"|Float","")&amp;IF(OR($L935=TRUE,$A935=0,MOD($A935,ChapterTable!$S$20)&lt;&gt;0),"","보스")&amp;"인게임누적곱배수",ChapterTable!$S:$T,2,0)^C935
    +VLOOKUP(SUBSTITUTE(SUBSTITUTE(E$1,"standard",""),"|Float","")&amp;IF(OR($L935=TRUE,$A935=0,MOD($A935,ChapterTable!$S$20)&lt;&gt;0),"","보스")&amp;"인게임누적합배수",ChapterTable!$S:$T,2,0)*C935)
  )
  )
  )
)</f>
        <v>558643.13065338135</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(VLOOKUP(SUBSTITUTE(SUBSTITUTE(F$1,"standard",""),"|Float","")&amp;IF(OR($L935=TRUE,$A935=0,MOD($A935,ChapterTable!$S$20)&lt;&gt;0),"","보스")&amp;"인게임누적곱배수",ChapterTable!$S:$T,2,0)^D935
    +VLOOKUP(SUBSTITUTE(SUBSTITUTE(F$1,"standard",""),"|Float","")&amp;IF(OR($L935=TRUE,$A935=0,MOD($A935,ChapterTable!$S$20)&lt;&gt;0),"","보스")&amp;"인게임누적합배수",ChapterTable!$S:$T,2,0)*D935)
  )
  )
  )
)</f>
        <v>178732.54924178123</v>
      </c>
      <c r="G935" t="s">
        <v>738</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73"/>
        <v>21</v>
      </c>
      <c r="Q935">
        <f t="shared" si="74"/>
        <v>21</v>
      </c>
      <c r="R935" t="b">
        <f t="shared" ca="1" si="72"/>
        <v>0</v>
      </c>
      <c r="T935" t="b">
        <f t="shared" ca="1" si="75"/>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H935">
        <v>1.5</v>
      </c>
      <c r="AI935">
        <f t="shared" si="76"/>
        <v>0.5</v>
      </c>
    </row>
    <row r="936" spans="1:35"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OFFSET(E936,-$B936+IF($L936,1,0),0)*IF($B936&gt;OFFSET($B936,1,0),ChapterTable!$S$17,1)*
    (VLOOKUP(SUBSTITUTE(SUBSTITUTE(E$1,"standard",""),"|Float","")&amp;IF(OR($L936=TRUE,$A936=0,MOD($A936,ChapterTable!$S$20)&lt;&gt;0),"","보스")&amp;"인게임누적곱배수",ChapterTable!$S:$T,2,0)^C936
    +VLOOKUP(SUBSTITUTE(SUBSTITUTE(E$1,"standard",""),"|Float","")&amp;IF(OR($L936=TRUE,$A936=0,MOD($A936,ChapterTable!$S$20)&lt;&gt;0),"","보스")&amp;"인게임누적합배수",ChapterTable!$S:$T,2,0)*C936)
  )
  )
  )
)</f>
        <v>558643.13065338135</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(VLOOKUP(SUBSTITUTE(SUBSTITUTE(F$1,"standard",""),"|Float","")&amp;IF(OR($L936=TRUE,$A936=0,MOD($A936,ChapterTable!$S$20)&lt;&gt;0),"","보스")&amp;"인게임누적곱배수",ChapterTable!$S:$T,2,0)^D936
    +VLOOKUP(SUBSTITUTE(SUBSTITUTE(F$1,"standard",""),"|Float","")&amp;IF(OR($L936=TRUE,$A936=0,MOD($A936,ChapterTable!$S$20)&lt;&gt;0),"","보스")&amp;"인게임누적합배수",ChapterTable!$S:$T,2,0)*D936)
  )
  )
  )
)</f>
        <v>191202.2619795799</v>
      </c>
      <c r="G936" t="s">
        <v>738</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73"/>
        <v>3</v>
      </c>
      <c r="Q936">
        <f t="shared" si="74"/>
        <v>3</v>
      </c>
      <c r="R936" t="b">
        <f t="shared" ca="1" si="72"/>
        <v>0</v>
      </c>
      <c r="T936" t="b">
        <f t="shared" ca="1" si="75"/>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H936">
        <v>1.5</v>
      </c>
      <c r="AI936">
        <f t="shared" si="76"/>
        <v>0.33333333333333331</v>
      </c>
    </row>
    <row r="937" spans="1:35"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OFFSET(E937,-$B937+IF($L937,1,0),0)*IF($B937&gt;OFFSET($B937,1,0),ChapterTable!$S$17,1)*
    (VLOOKUP(SUBSTITUTE(SUBSTITUTE(E$1,"standard",""),"|Float","")&amp;IF(OR($L937=TRUE,$A937=0,MOD($A937,ChapterTable!$S$20)&lt;&gt;0),"","보스")&amp;"인게임누적곱배수",ChapterTable!$S:$T,2,0)^C937
    +VLOOKUP(SUBSTITUTE(SUBSTITUTE(E$1,"standard",""),"|Float","")&amp;IF(OR($L937=TRUE,$A937=0,MOD($A937,ChapterTable!$S$20)&lt;&gt;0),"","보스")&amp;"인게임누적합배수",ChapterTable!$S:$T,2,0)*C937)
  )
  )
  )
)</f>
        <v>558643.13065338135</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(VLOOKUP(SUBSTITUTE(SUBSTITUTE(F$1,"standard",""),"|Float","")&amp;IF(OR($L937=TRUE,$A937=0,MOD($A937,ChapterTable!$S$20)&lt;&gt;0),"","보스")&amp;"인게임누적곱배수",ChapterTable!$S:$T,2,0)^D937
    +VLOOKUP(SUBSTITUTE(SUBSTITUTE(F$1,"standard",""),"|Float","")&amp;IF(OR($L937=TRUE,$A937=0,MOD($A937,ChapterTable!$S$20)&lt;&gt;0),"","보스")&amp;"인게임누적합배수",ChapterTable!$S:$T,2,0)*D937)
  )
  )
  )
)</f>
        <v>191202.2619795799</v>
      </c>
      <c r="G937" t="s">
        <v>738</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73"/>
        <v>3</v>
      </c>
      <c r="Q937">
        <f t="shared" si="74"/>
        <v>3</v>
      </c>
      <c r="R937" t="b">
        <f t="shared" ca="1" si="72"/>
        <v>0</v>
      </c>
      <c r="T937" t="b">
        <f t="shared" ca="1" si="75"/>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H937">
        <v>1.5</v>
      </c>
      <c r="AI937">
        <f t="shared" si="76"/>
        <v>0.33333333333333331</v>
      </c>
    </row>
    <row r="938" spans="1:35"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OFFSET(E938,-$B938+IF($L938,1,0),0)*IF($B938&gt;OFFSET($B938,1,0),ChapterTable!$S$17,1)*
    (VLOOKUP(SUBSTITUTE(SUBSTITUTE(E$1,"standard",""),"|Float","")&amp;IF(OR($L938=TRUE,$A938=0,MOD($A938,ChapterTable!$S$20)&lt;&gt;0),"","보스")&amp;"인게임누적곱배수",ChapterTable!$S:$T,2,0)^C938
    +VLOOKUP(SUBSTITUTE(SUBSTITUTE(E$1,"standard",""),"|Float","")&amp;IF(OR($L938=TRUE,$A938=0,MOD($A938,ChapterTable!$S$20)&lt;&gt;0),"","보스")&amp;"인게임누적합배수",ChapterTable!$S:$T,2,0)*C938)
  )
  )
  )
)</f>
        <v>558643.13065338135</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(VLOOKUP(SUBSTITUTE(SUBSTITUTE(F$1,"standard",""),"|Float","")&amp;IF(OR($L938=TRUE,$A938=0,MOD($A938,ChapterTable!$S$20)&lt;&gt;0),"","보스")&amp;"인게임누적곱배수",ChapterTable!$S:$T,2,0)^D938
    +VLOOKUP(SUBSTITUTE(SUBSTITUTE(F$1,"standard",""),"|Float","")&amp;IF(OR($L938=TRUE,$A938=0,MOD($A938,ChapterTable!$S$20)&lt;&gt;0),"","보스")&amp;"인게임누적합배수",ChapterTable!$S:$T,2,0)*D938)
  )
  )
  )
)</f>
        <v>191202.2619795799</v>
      </c>
      <c r="G938" t="s">
        <v>738</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73"/>
        <v>3</v>
      </c>
      <c r="Q938">
        <f t="shared" si="74"/>
        <v>3</v>
      </c>
      <c r="R938" t="b">
        <f t="shared" ca="1" si="72"/>
        <v>0</v>
      </c>
      <c r="T938" t="b">
        <f t="shared" ca="1" si="75"/>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H938">
        <v>1.5</v>
      </c>
      <c r="AI938">
        <f t="shared" si="76"/>
        <v>0.33333333333333331</v>
      </c>
    </row>
    <row r="939" spans="1:35"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OFFSET(E939,-$B939+IF($L939,1,0),0)*IF($B939&gt;OFFSET($B939,1,0),ChapterTable!$S$17,1)*
    (VLOOKUP(SUBSTITUTE(SUBSTITUTE(E$1,"standard",""),"|Float","")&amp;IF(OR($L939=TRUE,$A939=0,MOD($A939,ChapterTable!$S$20)&lt;&gt;0),"","보스")&amp;"인게임누적곱배수",ChapterTable!$S:$T,2,0)^C939
    +VLOOKUP(SUBSTITUTE(SUBSTITUTE(E$1,"standard",""),"|Float","")&amp;IF(OR($L939=TRUE,$A939=0,MOD($A939,ChapterTable!$S$20)&lt;&gt;0),"","보스")&amp;"인게임누적합배수",ChapterTable!$S:$T,2,0)*C939)
  )
  )
  )
)</f>
        <v>558643.13065338135</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(VLOOKUP(SUBSTITUTE(SUBSTITUTE(F$1,"standard",""),"|Float","")&amp;IF(OR($L939=TRUE,$A939=0,MOD($A939,ChapterTable!$S$20)&lt;&gt;0),"","보스")&amp;"인게임누적곱배수",ChapterTable!$S:$T,2,0)^D939
    +VLOOKUP(SUBSTITUTE(SUBSTITUTE(F$1,"standard",""),"|Float","")&amp;IF(OR($L939=TRUE,$A939=0,MOD($A939,ChapterTable!$S$20)&lt;&gt;0),"","보스")&amp;"인게임누적합배수",ChapterTable!$S:$T,2,0)*D939)
  )
  )
  )
)</f>
        <v>191202.2619795799</v>
      </c>
      <c r="G939" t="s">
        <v>738</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73"/>
        <v>3</v>
      </c>
      <c r="Q939">
        <f t="shared" si="74"/>
        <v>3</v>
      </c>
      <c r="R939" t="b">
        <f t="shared" ca="1" si="72"/>
        <v>0</v>
      </c>
      <c r="T939" t="b">
        <f t="shared" ca="1" si="75"/>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H939">
        <v>1.5</v>
      </c>
      <c r="AI939">
        <f t="shared" si="76"/>
        <v>0.33333333333333331</v>
      </c>
    </row>
    <row r="940" spans="1:35"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OFFSET(E940,-$B940+IF($L940,1,0),0)*IF($B940&gt;OFFSET($B940,1,0),ChapterTable!$S$17,1)*
    (VLOOKUP(SUBSTITUTE(SUBSTITUTE(E$1,"standard",""),"|Float","")&amp;IF(OR($L940=TRUE,$A940=0,MOD($A940,ChapterTable!$S$20)&lt;&gt;0),"","보스")&amp;"인게임누적곱배수",ChapterTable!$S:$T,2,0)^C940
    +VLOOKUP(SUBSTITUTE(SUBSTITUTE(E$1,"standard",""),"|Float","")&amp;IF(OR($L940=TRUE,$A940=0,MOD($A940,ChapterTable!$S$20)&lt;&gt;0),"","보스")&amp;"인게임누적합배수",ChapterTable!$S:$T,2,0)*C940)
  )
  )
  )
)</f>
        <v>558643.13065338135</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(VLOOKUP(SUBSTITUTE(SUBSTITUTE(F$1,"standard",""),"|Float","")&amp;IF(OR($L940=TRUE,$A940=0,MOD($A940,ChapterTable!$S$20)&lt;&gt;0),"","보스")&amp;"인게임누적곱배수",ChapterTable!$S:$T,2,0)^D940
    +VLOOKUP(SUBSTITUTE(SUBSTITUTE(F$1,"standard",""),"|Float","")&amp;IF(OR($L940=TRUE,$A940=0,MOD($A940,ChapterTable!$S$20)&lt;&gt;0),"","보스")&amp;"인게임누적합배수",ChapterTable!$S:$T,2,0)*D940)
  )
  )
  )
)</f>
        <v>191202.2619795799</v>
      </c>
      <c r="G940" t="s">
        <v>738</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73"/>
        <v>11</v>
      </c>
      <c r="Q940">
        <f t="shared" si="74"/>
        <v>11</v>
      </c>
      <c r="R940" t="b">
        <f t="shared" ca="1" si="72"/>
        <v>0</v>
      </c>
      <c r="T940" t="b">
        <f t="shared" ca="1" si="75"/>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H940">
        <v>1.5</v>
      </c>
      <c r="AI940">
        <f t="shared" si="76"/>
        <v>0.33333333333333331</v>
      </c>
    </row>
    <row r="941" spans="1:35"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OFFSET(E941,-$B941+IF($L941,1,0),0)*IF($B941&gt;OFFSET($B941,1,0),ChapterTable!$S$17,1)*
    (VLOOKUP(SUBSTITUTE(SUBSTITUTE(E$1,"standard",""),"|Float","")&amp;IF(OR($L941=TRUE,$A941=0,MOD($A941,ChapterTable!$S$20)&lt;&gt;0),"","보스")&amp;"인게임누적곱배수",ChapterTable!$S:$T,2,0)^C941
    +VLOOKUP(SUBSTITUTE(SUBSTITUTE(E$1,"standard",""),"|Float","")&amp;IF(OR($L941=TRUE,$A941=0,MOD($A941,ChapterTable!$S$20)&lt;&gt;0),"","보스")&amp;"인게임누적합배수",ChapterTable!$S:$T,2,0)*C941)
  )
  )
  )
)</f>
        <v>638449.29217529297</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(VLOOKUP(SUBSTITUTE(SUBSTITUTE(F$1,"standard",""),"|Float","")&amp;IF(OR($L941=TRUE,$A941=0,MOD($A941,ChapterTable!$S$20)&lt;&gt;0),"","보스")&amp;"인게임누적곱배수",ChapterTable!$S:$T,2,0)^D941
    +VLOOKUP(SUBSTITUTE(SUBSTITUTE(F$1,"standard",""),"|Float","")&amp;IF(OR($L941=TRUE,$A941=0,MOD($A941,ChapterTable!$S$20)&lt;&gt;0),"","보스")&amp;"인게임누적합배수",ChapterTable!$S:$T,2,0)*D941)
  )
  )
  )
)</f>
        <v>191202.2619795799</v>
      </c>
      <c r="G941" t="s">
        <v>738</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73"/>
        <v>3</v>
      </c>
      <c r="Q941">
        <f t="shared" si="74"/>
        <v>3</v>
      </c>
      <c r="R941" t="b">
        <f t="shared" ca="1" si="72"/>
        <v>0</v>
      </c>
      <c r="T941" t="b">
        <f t="shared" ca="1" si="75"/>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H941">
        <v>1.5</v>
      </c>
      <c r="AI941">
        <f t="shared" si="76"/>
        <v>0.33333333333333331</v>
      </c>
    </row>
    <row r="942" spans="1:35"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OFFSET(E942,-$B942+IF($L942,1,0),0)*IF($B942&gt;OFFSET($B942,1,0),ChapterTable!$S$17,1)*
    (VLOOKUP(SUBSTITUTE(SUBSTITUTE(E$1,"standard",""),"|Float","")&amp;IF(OR($L942=TRUE,$A942=0,MOD($A942,ChapterTable!$S$20)&lt;&gt;0),"","보스")&amp;"인게임누적곱배수",ChapterTable!$S:$T,2,0)^C942
    +VLOOKUP(SUBSTITUTE(SUBSTITUTE(E$1,"standard",""),"|Float","")&amp;IF(OR($L942=TRUE,$A942=0,MOD($A942,ChapterTable!$S$20)&lt;&gt;0),"","보스")&amp;"인게임누적합배수",ChapterTable!$S:$T,2,0)*C942)
  )
  )
  )
)</f>
        <v>638449.29217529297</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(VLOOKUP(SUBSTITUTE(SUBSTITUTE(F$1,"standard",""),"|Float","")&amp;IF(OR($L942=TRUE,$A942=0,MOD($A942,ChapterTable!$S$20)&lt;&gt;0),"","보스")&amp;"인게임누적곱배수",ChapterTable!$S:$T,2,0)^D942
    +VLOOKUP(SUBSTITUTE(SUBSTITUTE(F$1,"standard",""),"|Float","")&amp;IF(OR($L942=TRUE,$A942=0,MOD($A942,ChapterTable!$S$20)&lt;&gt;0),"","보스")&amp;"인게임누적합배수",ChapterTable!$S:$T,2,0)*D942)
  )
  )
  )
)</f>
        <v>191202.2619795799</v>
      </c>
      <c r="G942" t="s">
        <v>738</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73"/>
        <v>3</v>
      </c>
      <c r="Q942">
        <f t="shared" si="74"/>
        <v>3</v>
      </c>
      <c r="R942" t="b">
        <f t="shared" ca="1" si="72"/>
        <v>0</v>
      </c>
      <c r="T942" t="b">
        <f t="shared" ca="1" si="75"/>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H942">
        <v>1.5</v>
      </c>
      <c r="AI942">
        <f t="shared" si="76"/>
        <v>0.33333333333333331</v>
      </c>
    </row>
    <row r="943" spans="1:35"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OFFSET(E943,-$B943+IF($L943,1,0),0)*IF($B943&gt;OFFSET($B943,1,0),ChapterTable!$S$17,1)*
    (VLOOKUP(SUBSTITUTE(SUBSTITUTE(E$1,"standard",""),"|Float","")&amp;IF(OR($L943=TRUE,$A943=0,MOD($A943,ChapterTable!$S$20)&lt;&gt;0),"","보스")&amp;"인게임누적곱배수",ChapterTable!$S:$T,2,0)^C943
    +VLOOKUP(SUBSTITUTE(SUBSTITUTE(E$1,"standard",""),"|Float","")&amp;IF(OR($L943=TRUE,$A943=0,MOD($A943,ChapterTable!$S$20)&lt;&gt;0),"","보스")&amp;"인게임누적합배수",ChapterTable!$S:$T,2,0)*C943)
  )
  )
  )
)</f>
        <v>638449.29217529297</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(VLOOKUP(SUBSTITUTE(SUBSTITUTE(F$1,"standard",""),"|Float","")&amp;IF(OR($L943=TRUE,$A943=0,MOD($A943,ChapterTable!$S$20)&lt;&gt;0),"","보스")&amp;"인게임누적곱배수",ChapterTable!$S:$T,2,0)^D943
    +VLOOKUP(SUBSTITUTE(SUBSTITUTE(F$1,"standard",""),"|Float","")&amp;IF(OR($L943=TRUE,$A943=0,MOD($A943,ChapterTable!$S$20)&lt;&gt;0),"","보스")&amp;"인게임누적합배수",ChapterTable!$S:$T,2,0)*D943)
  )
  )
  )
)</f>
        <v>191202.2619795799</v>
      </c>
      <c r="G943" t="s">
        <v>738</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73"/>
        <v>3</v>
      </c>
      <c r="Q943">
        <f t="shared" si="74"/>
        <v>3</v>
      </c>
      <c r="R943" t="b">
        <f t="shared" ca="1" si="72"/>
        <v>0</v>
      </c>
      <c r="T943" t="b">
        <f t="shared" ca="1" si="75"/>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H943">
        <v>1.5</v>
      </c>
      <c r="AI943">
        <f t="shared" si="76"/>
        <v>0.33333333333333331</v>
      </c>
    </row>
    <row r="944" spans="1:35"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OFFSET(E944,-$B944+IF($L944,1,0),0)*IF($B944&gt;OFFSET($B944,1,0),ChapterTable!$S$17,1)*
    (VLOOKUP(SUBSTITUTE(SUBSTITUTE(E$1,"standard",""),"|Float","")&amp;IF(OR($L944=TRUE,$A944=0,MOD($A944,ChapterTable!$S$20)&lt;&gt;0),"","보스")&amp;"인게임누적곱배수",ChapterTable!$S:$T,2,0)^C944
    +VLOOKUP(SUBSTITUTE(SUBSTITUTE(E$1,"standard",""),"|Float","")&amp;IF(OR($L944=TRUE,$A944=0,MOD($A944,ChapterTable!$S$20)&lt;&gt;0),"","보스")&amp;"인게임누적합배수",ChapterTable!$S:$T,2,0)*C944)
  )
  )
  )
)</f>
        <v>638449.29217529297</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(VLOOKUP(SUBSTITUTE(SUBSTITUTE(F$1,"standard",""),"|Float","")&amp;IF(OR($L944=TRUE,$A944=0,MOD($A944,ChapterTable!$S$20)&lt;&gt;0),"","보스")&amp;"인게임누적곱배수",ChapterTable!$S:$T,2,0)^D944
    +VLOOKUP(SUBSTITUTE(SUBSTITUTE(F$1,"standard",""),"|Float","")&amp;IF(OR($L944=TRUE,$A944=0,MOD($A944,ChapterTable!$S$20)&lt;&gt;0),"","보스")&amp;"인게임누적합배수",ChapterTable!$S:$T,2,0)*D944)
  )
  )
  )
)</f>
        <v>191202.2619795799</v>
      </c>
      <c r="G944" t="s">
        <v>738</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73"/>
        <v>93</v>
      </c>
      <c r="Q944">
        <f t="shared" si="74"/>
        <v>93</v>
      </c>
      <c r="R944" t="b">
        <f t="shared" ca="1" si="72"/>
        <v>1</v>
      </c>
      <c r="T944" t="b">
        <f t="shared" ca="1" si="75"/>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H944">
        <v>1.5</v>
      </c>
      <c r="AI944">
        <f t="shared" si="76"/>
        <v>0.33333333333333331</v>
      </c>
    </row>
    <row r="945" spans="1:35"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OFFSET(E945,-$B945+IF($L945,1,0),0)*IF($B945&gt;OFFSET($B945,1,0),ChapterTable!$S$17,1)*
    (VLOOKUP(SUBSTITUTE(SUBSTITUTE(E$1,"standard",""),"|Float","")&amp;IF(OR($L945=TRUE,$A945=0,MOD($A945,ChapterTable!$S$20)&lt;&gt;0),"","보스")&amp;"인게임누적곱배수",ChapterTable!$S:$T,2,0)^C945
    +VLOOKUP(SUBSTITUTE(SUBSTITUTE(E$1,"standard",""),"|Float","")&amp;IF(OR($L945=TRUE,$A945=0,MOD($A945,ChapterTable!$S$20)&lt;&gt;0),"","보스")&amp;"인게임누적합배수",ChapterTable!$S:$T,2,0)*C945)
  )
  )
  )
)</f>
        <v>638449.29217529297</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(VLOOKUP(SUBSTITUTE(SUBSTITUTE(F$1,"standard",""),"|Float","")&amp;IF(OR($L945=TRUE,$A945=0,MOD($A945,ChapterTable!$S$20)&lt;&gt;0),"","보스")&amp;"인게임누적곱배수",ChapterTable!$S:$T,2,0)^D945
    +VLOOKUP(SUBSTITUTE(SUBSTITUTE(F$1,"standard",""),"|Float","")&amp;IF(OR($L945=TRUE,$A945=0,MOD($A945,ChapterTable!$S$20)&lt;&gt;0),"","보스")&amp;"인게임누적합배수",ChapterTable!$S:$T,2,0)*D945)
  )
  )
  )
)</f>
        <v>191202.2619795799</v>
      </c>
      <c r="G945" t="s">
        <v>738</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73"/>
        <v>21</v>
      </c>
      <c r="Q945">
        <f t="shared" si="74"/>
        <v>21</v>
      </c>
      <c r="R945" t="b">
        <f t="shared" ca="1" si="72"/>
        <v>0</v>
      </c>
      <c r="T945" t="b">
        <f t="shared" ca="1" si="75"/>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H945">
        <v>1.5</v>
      </c>
      <c r="AI945">
        <f t="shared" si="76"/>
        <v>0.33333333333333331</v>
      </c>
    </row>
    <row r="946" spans="1:35"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OFFSET(E946,-$B946+IF($L946,1,0),0)*IF($B946&gt;OFFSET($B946,1,0),ChapterTable!$S$17,1)*
    (VLOOKUP(SUBSTITUTE(SUBSTITUTE(E$1,"standard",""),"|Float","")&amp;IF(OR($L946=TRUE,$A946=0,MOD($A946,ChapterTable!$S$20)&lt;&gt;0),"","보스")&amp;"인게임누적곱배수",ChapterTable!$S:$T,2,0)^C946
    +VLOOKUP(SUBSTITUTE(SUBSTITUTE(E$1,"standard",""),"|Float","")&amp;IF(OR($L946=TRUE,$A946=0,MOD($A946,ChapterTable!$S$20)&lt;&gt;0),"","보스")&amp;"인게임누적합배수",ChapterTable!$S:$T,2,0)*C946)
  )
  )
  )
)</f>
        <v>638449.29217529297</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(VLOOKUP(SUBSTITUTE(SUBSTITUTE(F$1,"standard",""),"|Float","")&amp;IF(OR($L946=TRUE,$A946=0,MOD($A946,ChapterTable!$S$20)&lt;&gt;0),"","보스")&amp;"인게임누적곱배수",ChapterTable!$S:$T,2,0)^D946
    +VLOOKUP(SUBSTITUTE(SUBSTITUTE(F$1,"standard",""),"|Float","")&amp;IF(OR($L946=TRUE,$A946=0,MOD($A946,ChapterTable!$S$20)&lt;&gt;0),"","보스")&amp;"인게임누적합배수",ChapterTable!$S:$T,2,0)*D946)
  )
  )
  )
)</f>
        <v>203671.97471737865</v>
      </c>
      <c r="G946" t="s">
        <v>738</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73"/>
        <v>4</v>
      </c>
      <c r="Q946">
        <f t="shared" si="74"/>
        <v>4</v>
      </c>
      <c r="R946" t="b">
        <f t="shared" ca="1" si="72"/>
        <v>0</v>
      </c>
      <c r="T946" t="b">
        <f t="shared" ca="1" si="75"/>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H946">
        <v>1.5</v>
      </c>
      <c r="AI946">
        <f t="shared" si="76"/>
        <v>0.25</v>
      </c>
    </row>
    <row r="947" spans="1:35"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OFFSET(E947,-$B947+IF($L947,1,0),0)*IF($B947&gt;OFFSET($B947,1,0),ChapterTable!$S$17,1)*
    (VLOOKUP(SUBSTITUTE(SUBSTITUTE(E$1,"standard",""),"|Float","")&amp;IF(OR($L947=TRUE,$A947=0,MOD($A947,ChapterTable!$S$20)&lt;&gt;0),"","보스")&amp;"인게임누적곱배수",ChapterTable!$S:$T,2,0)^C947
    +VLOOKUP(SUBSTITUTE(SUBSTITUTE(E$1,"standard",""),"|Float","")&amp;IF(OR($L947=TRUE,$A947=0,MOD($A947,ChapterTable!$S$20)&lt;&gt;0),"","보스")&amp;"인게임누적합배수",ChapterTable!$S:$T,2,0)*C947)
  )
  )
  )
)</f>
        <v>638449.29217529297</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(VLOOKUP(SUBSTITUTE(SUBSTITUTE(F$1,"standard",""),"|Float","")&amp;IF(OR($L947=TRUE,$A947=0,MOD($A947,ChapterTable!$S$20)&lt;&gt;0),"","보스")&amp;"인게임누적곱배수",ChapterTable!$S:$T,2,0)^D947
    +VLOOKUP(SUBSTITUTE(SUBSTITUTE(F$1,"standard",""),"|Float","")&amp;IF(OR($L947=TRUE,$A947=0,MOD($A947,ChapterTable!$S$20)&lt;&gt;0),"","보스")&amp;"인게임누적합배수",ChapterTable!$S:$T,2,0)*D947)
  )
  )
  )
)</f>
        <v>203671.97471737865</v>
      </c>
      <c r="G947" t="s">
        <v>738</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73"/>
        <v>4</v>
      </c>
      <c r="Q947">
        <f t="shared" si="74"/>
        <v>4</v>
      </c>
      <c r="R947" t="b">
        <f t="shared" ca="1" si="72"/>
        <v>0</v>
      </c>
      <c r="T947" t="b">
        <f t="shared" ca="1" si="75"/>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H947">
        <v>1.5</v>
      </c>
      <c r="AI947">
        <f t="shared" si="76"/>
        <v>0.25</v>
      </c>
    </row>
    <row r="948" spans="1:35"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OFFSET(E948,-$B948+IF($L948,1,0),0)*IF($B948&gt;OFFSET($B948,1,0),ChapterTable!$S$17,1)*
    (VLOOKUP(SUBSTITUTE(SUBSTITUTE(E$1,"standard",""),"|Float","")&amp;IF(OR($L948=TRUE,$A948=0,MOD($A948,ChapterTable!$S$20)&lt;&gt;0),"","보스")&amp;"인게임누적곱배수",ChapterTable!$S:$T,2,0)^C948
    +VLOOKUP(SUBSTITUTE(SUBSTITUTE(E$1,"standard",""),"|Float","")&amp;IF(OR($L948=TRUE,$A948=0,MOD($A948,ChapterTable!$S$20)&lt;&gt;0),"","보스")&amp;"인게임누적합배수",ChapterTable!$S:$T,2,0)*C948)
  )
  )
  )
)</f>
        <v>638449.29217529297</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(VLOOKUP(SUBSTITUTE(SUBSTITUTE(F$1,"standard",""),"|Float","")&amp;IF(OR($L948=TRUE,$A948=0,MOD($A948,ChapterTable!$S$20)&lt;&gt;0),"","보스")&amp;"인게임누적곱배수",ChapterTable!$S:$T,2,0)^D948
    +VLOOKUP(SUBSTITUTE(SUBSTITUTE(F$1,"standard",""),"|Float","")&amp;IF(OR($L948=TRUE,$A948=0,MOD($A948,ChapterTable!$S$20)&lt;&gt;0),"","보스")&amp;"인게임누적합배수",ChapterTable!$S:$T,2,0)*D948)
  )
  )
  )
)</f>
        <v>203671.97471737865</v>
      </c>
      <c r="G948" t="s">
        <v>738</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73"/>
        <v>4</v>
      </c>
      <c r="Q948">
        <f t="shared" si="74"/>
        <v>4</v>
      </c>
      <c r="R948" t="b">
        <f t="shared" ca="1" si="72"/>
        <v>0</v>
      </c>
      <c r="T948" t="b">
        <f t="shared" ca="1" si="75"/>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H948">
        <v>1.5</v>
      </c>
      <c r="AI948">
        <f t="shared" si="76"/>
        <v>0.25</v>
      </c>
    </row>
    <row r="949" spans="1:35"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OFFSET(E949,-$B949+IF($L949,1,0),0)*IF($B949&gt;OFFSET($B949,1,0),ChapterTable!$S$17,1)*
    (VLOOKUP(SUBSTITUTE(SUBSTITUTE(E$1,"standard",""),"|Float","")&amp;IF(OR($L949=TRUE,$A949=0,MOD($A949,ChapterTable!$S$20)&lt;&gt;0),"","보스")&amp;"인게임누적곱배수",ChapterTable!$S:$T,2,0)^C949
    +VLOOKUP(SUBSTITUTE(SUBSTITUTE(E$1,"standard",""),"|Float","")&amp;IF(OR($L949=TRUE,$A949=0,MOD($A949,ChapterTable!$S$20)&lt;&gt;0),"","보스")&amp;"인게임누적합배수",ChapterTable!$S:$T,2,0)*C949)
  )
  )
  )
)</f>
        <v>638449.29217529297</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(VLOOKUP(SUBSTITUTE(SUBSTITUTE(F$1,"standard",""),"|Float","")&amp;IF(OR($L949=TRUE,$A949=0,MOD($A949,ChapterTable!$S$20)&lt;&gt;0),"","보스")&amp;"인게임누적곱배수",ChapterTable!$S:$T,2,0)^D949
    +VLOOKUP(SUBSTITUTE(SUBSTITUTE(F$1,"standard",""),"|Float","")&amp;IF(OR($L949=TRUE,$A949=0,MOD($A949,ChapterTable!$S$20)&lt;&gt;0),"","보스")&amp;"인게임누적합배수",ChapterTable!$S:$T,2,0)*D949)
  )
  )
  )
)</f>
        <v>203671.97471737865</v>
      </c>
      <c r="G949" t="s">
        <v>738</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73"/>
        <v>4</v>
      </c>
      <c r="Q949">
        <f t="shared" si="74"/>
        <v>4</v>
      </c>
      <c r="R949" t="b">
        <f t="shared" ca="1" si="72"/>
        <v>0</v>
      </c>
      <c r="T949" t="b">
        <f t="shared" ca="1" si="75"/>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H949">
        <v>1.5</v>
      </c>
      <c r="AI949">
        <f t="shared" si="76"/>
        <v>0.25</v>
      </c>
    </row>
    <row r="950" spans="1:35"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OFFSET(E950,-$B950+IF($L950,1,0),0)*IF($B950&gt;OFFSET($B950,1,0),ChapterTable!$S$17,1)*
    (VLOOKUP(SUBSTITUTE(SUBSTITUTE(E$1,"standard",""),"|Float","")&amp;IF(OR($L950=TRUE,$A950=0,MOD($A950,ChapterTable!$S$20)&lt;&gt;0),"","보스")&amp;"인게임누적곱배수",ChapterTable!$S:$T,2,0)^C950
    +VLOOKUP(SUBSTITUTE(SUBSTITUTE(E$1,"standard",""),"|Float","")&amp;IF(OR($L950=TRUE,$A950=0,MOD($A950,ChapterTable!$S$20)&lt;&gt;0),"","보스")&amp;"인게임누적합배수",ChapterTable!$S:$T,2,0)*C950)
  )
  )
  )
)</f>
        <v>638449.29217529297</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(VLOOKUP(SUBSTITUTE(SUBSTITUTE(F$1,"standard",""),"|Float","")&amp;IF(OR($L950=TRUE,$A950=0,MOD($A950,ChapterTable!$S$20)&lt;&gt;0),"","보스")&amp;"인게임누적곱배수",ChapterTable!$S:$T,2,0)^D950
    +VLOOKUP(SUBSTITUTE(SUBSTITUTE(F$1,"standard",""),"|Float","")&amp;IF(OR($L950=TRUE,$A950=0,MOD($A950,ChapterTable!$S$20)&lt;&gt;0),"","보스")&amp;"인게임누적합배수",ChapterTable!$S:$T,2,0)*D950)
  )
  )
  )
)</f>
        <v>203671.97471737865</v>
      </c>
      <c r="G950" t="s">
        <v>738</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73"/>
        <v>11</v>
      </c>
      <c r="Q950">
        <f t="shared" si="74"/>
        <v>11</v>
      </c>
      <c r="R950" t="b">
        <f t="shared" ca="1" si="72"/>
        <v>0</v>
      </c>
      <c r="T950" t="b">
        <f t="shared" ca="1" si="75"/>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H950">
        <v>1.5</v>
      </c>
      <c r="AI950">
        <f t="shared" si="76"/>
        <v>0.25</v>
      </c>
    </row>
    <row r="951" spans="1:35"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OFFSET(E951,-$B951+IF($L951,1,0),0)*IF($B951&gt;OFFSET($B951,1,0),ChapterTable!$S$17,1)*
    (VLOOKUP(SUBSTITUTE(SUBSTITUTE(E$1,"standard",""),"|Float","")&amp;IF(OR($L951=TRUE,$A951=0,MOD($A951,ChapterTable!$S$20)&lt;&gt;0),"","보스")&amp;"인게임누적곱배수",ChapterTable!$S:$T,2,0)^C951
    +VLOOKUP(SUBSTITUTE(SUBSTITUTE(E$1,"standard",""),"|Float","")&amp;IF(OR($L951=TRUE,$A951=0,MOD($A951,ChapterTable!$S$20)&lt;&gt;0),"","보스")&amp;"인게임누적합배수",ChapterTable!$S:$T,2,0)*C951)
  )
  )
  )
)</f>
        <v>718255.45369720459</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(VLOOKUP(SUBSTITUTE(SUBSTITUTE(F$1,"standard",""),"|Float","")&amp;IF(OR($L951=TRUE,$A951=0,MOD($A951,ChapterTable!$S$20)&lt;&gt;0),"","보스")&amp;"인게임누적곱배수",ChapterTable!$S:$T,2,0)^D951
    +VLOOKUP(SUBSTITUTE(SUBSTITUTE(F$1,"standard",""),"|Float","")&amp;IF(OR($L951=TRUE,$A951=0,MOD($A951,ChapterTable!$S$20)&lt;&gt;0),"","보스")&amp;"인게임누적합배수",ChapterTable!$S:$T,2,0)*D951)
  )
  )
  )
)</f>
        <v>203671.97471737865</v>
      </c>
      <c r="G951" t="s">
        <v>738</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73"/>
        <v>4</v>
      </c>
      <c r="Q951">
        <f t="shared" si="74"/>
        <v>4</v>
      </c>
      <c r="R951" t="b">
        <f t="shared" ca="1" si="72"/>
        <v>0</v>
      </c>
      <c r="T951" t="b">
        <f t="shared" ca="1" si="75"/>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H951">
        <v>1.5</v>
      </c>
      <c r="AI951">
        <f t="shared" si="76"/>
        <v>0.25</v>
      </c>
    </row>
    <row r="952" spans="1:35"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OFFSET(E952,-$B952+IF($L952,1,0),0)*IF($B952&gt;OFFSET($B952,1,0),ChapterTable!$S$17,1)*
    (VLOOKUP(SUBSTITUTE(SUBSTITUTE(E$1,"standard",""),"|Float","")&amp;IF(OR($L952=TRUE,$A952=0,MOD($A952,ChapterTable!$S$20)&lt;&gt;0),"","보스")&amp;"인게임누적곱배수",ChapterTable!$S:$T,2,0)^C952
    +VLOOKUP(SUBSTITUTE(SUBSTITUTE(E$1,"standard",""),"|Float","")&amp;IF(OR($L952=TRUE,$A952=0,MOD($A952,ChapterTable!$S$20)&lt;&gt;0),"","보스")&amp;"인게임누적합배수",ChapterTable!$S:$T,2,0)*C952)
  )
  )
  )
)</f>
        <v>718255.45369720459</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(VLOOKUP(SUBSTITUTE(SUBSTITUTE(F$1,"standard",""),"|Float","")&amp;IF(OR($L952=TRUE,$A952=0,MOD($A952,ChapterTable!$S$20)&lt;&gt;0),"","보스")&amp;"인게임누적곱배수",ChapterTable!$S:$T,2,0)^D952
    +VLOOKUP(SUBSTITUTE(SUBSTITUTE(F$1,"standard",""),"|Float","")&amp;IF(OR($L952=TRUE,$A952=0,MOD($A952,ChapterTable!$S$20)&lt;&gt;0),"","보스")&amp;"인게임누적합배수",ChapterTable!$S:$T,2,0)*D952)
  )
  )
  )
)</f>
        <v>203671.97471737865</v>
      </c>
      <c r="G952" t="s">
        <v>738</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73"/>
        <v>4</v>
      </c>
      <c r="Q952">
        <f t="shared" si="74"/>
        <v>4</v>
      </c>
      <c r="R952" t="b">
        <f t="shared" ca="1" si="72"/>
        <v>0</v>
      </c>
      <c r="T952" t="b">
        <f t="shared" ca="1" si="75"/>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H952">
        <v>1.5</v>
      </c>
      <c r="AI952">
        <f t="shared" si="76"/>
        <v>0.25</v>
      </c>
    </row>
    <row r="953" spans="1:35"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OFFSET(E953,-$B953+IF($L953,1,0),0)*IF($B953&gt;OFFSET($B953,1,0),ChapterTable!$S$17,1)*
    (VLOOKUP(SUBSTITUTE(SUBSTITUTE(E$1,"standard",""),"|Float","")&amp;IF(OR($L953=TRUE,$A953=0,MOD($A953,ChapterTable!$S$20)&lt;&gt;0),"","보스")&amp;"인게임누적곱배수",ChapterTable!$S:$T,2,0)^C953
    +VLOOKUP(SUBSTITUTE(SUBSTITUTE(E$1,"standard",""),"|Float","")&amp;IF(OR($L953=TRUE,$A953=0,MOD($A953,ChapterTable!$S$20)&lt;&gt;0),"","보스")&amp;"인게임누적합배수",ChapterTable!$S:$T,2,0)*C953)
  )
  )
  )
)</f>
        <v>718255.45369720459</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(VLOOKUP(SUBSTITUTE(SUBSTITUTE(F$1,"standard",""),"|Float","")&amp;IF(OR($L953=TRUE,$A953=0,MOD($A953,ChapterTable!$S$20)&lt;&gt;0),"","보스")&amp;"인게임누적곱배수",ChapterTable!$S:$T,2,0)^D953
    +VLOOKUP(SUBSTITUTE(SUBSTITUTE(F$1,"standard",""),"|Float","")&amp;IF(OR($L953=TRUE,$A953=0,MOD($A953,ChapterTable!$S$20)&lt;&gt;0),"","보스")&amp;"인게임누적합배수",ChapterTable!$S:$T,2,0)*D953)
  )
  )
  )
)</f>
        <v>203671.97471737865</v>
      </c>
      <c r="G953" t="s">
        <v>738</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73"/>
        <v>4</v>
      </c>
      <c r="Q953">
        <f t="shared" si="74"/>
        <v>4</v>
      </c>
      <c r="R953" t="b">
        <f t="shared" ca="1" si="72"/>
        <v>0</v>
      </c>
      <c r="T953" t="b">
        <f t="shared" ca="1" si="75"/>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H953">
        <v>1.5</v>
      </c>
      <c r="AI953">
        <f t="shared" si="76"/>
        <v>0.25</v>
      </c>
    </row>
    <row r="954" spans="1:35"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OFFSET(E954,-$B954+IF($L954,1,0),0)*IF($B954&gt;OFFSET($B954,1,0),ChapterTable!$S$17,1)*
    (VLOOKUP(SUBSTITUTE(SUBSTITUTE(E$1,"standard",""),"|Float","")&amp;IF(OR($L954=TRUE,$A954=0,MOD($A954,ChapterTable!$S$20)&lt;&gt;0),"","보스")&amp;"인게임누적곱배수",ChapterTable!$S:$T,2,0)^C954
    +VLOOKUP(SUBSTITUTE(SUBSTITUTE(E$1,"standard",""),"|Float","")&amp;IF(OR($L954=TRUE,$A954=0,MOD($A954,ChapterTable!$S$20)&lt;&gt;0),"","보스")&amp;"인게임누적합배수",ChapterTable!$S:$T,2,0)*C954)
  )
  )
  )
)</f>
        <v>718255.45369720459</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(VLOOKUP(SUBSTITUTE(SUBSTITUTE(F$1,"standard",""),"|Float","")&amp;IF(OR($L954=TRUE,$A954=0,MOD($A954,ChapterTable!$S$20)&lt;&gt;0),"","보스")&amp;"인게임누적곱배수",ChapterTable!$S:$T,2,0)^D954
    +VLOOKUP(SUBSTITUTE(SUBSTITUTE(F$1,"standard",""),"|Float","")&amp;IF(OR($L954=TRUE,$A954=0,MOD($A954,ChapterTable!$S$20)&lt;&gt;0),"","보스")&amp;"인게임누적합배수",ChapterTable!$S:$T,2,0)*D954)
  )
  )
  )
)</f>
        <v>203671.97471737865</v>
      </c>
      <c r="G954" t="s">
        <v>738</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73"/>
        <v>94</v>
      </c>
      <c r="Q954">
        <f t="shared" si="74"/>
        <v>94</v>
      </c>
      <c r="R954" t="b">
        <f t="shared" ca="1" si="72"/>
        <v>1</v>
      </c>
      <c r="T954" t="b">
        <f t="shared" ca="1" si="75"/>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H954">
        <v>1.5</v>
      </c>
      <c r="AI954">
        <f t="shared" si="76"/>
        <v>0.25</v>
      </c>
    </row>
    <row r="955" spans="1:35"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OFFSET(E955,-$B955+IF($L955,1,0),0)*IF($B955&gt;OFFSET($B955,1,0),ChapterTable!$S$17,1)*
    (VLOOKUP(SUBSTITUTE(SUBSTITUTE(E$1,"standard",""),"|Float","")&amp;IF(OR($L955=TRUE,$A955=0,MOD($A955,ChapterTable!$S$20)&lt;&gt;0),"","보스")&amp;"인게임누적곱배수",ChapterTable!$S:$T,2,0)^C955
    +VLOOKUP(SUBSTITUTE(SUBSTITUTE(E$1,"standard",""),"|Float","")&amp;IF(OR($L955=TRUE,$A955=0,MOD($A955,ChapterTable!$S$20)&lt;&gt;0),"","보스")&amp;"인게임누적합배수",ChapterTable!$S:$T,2,0)*C955)
  )
  )
  )
)</f>
        <v>718255.45369720459</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(VLOOKUP(SUBSTITUTE(SUBSTITUTE(F$1,"standard",""),"|Float","")&amp;IF(OR($L955=TRUE,$A955=0,MOD($A955,ChapterTable!$S$20)&lt;&gt;0),"","보스")&amp;"인게임누적곱배수",ChapterTable!$S:$T,2,0)^D955
    +VLOOKUP(SUBSTITUTE(SUBSTITUTE(F$1,"standard",""),"|Float","")&amp;IF(OR($L955=TRUE,$A955=0,MOD($A955,ChapterTable!$S$20)&lt;&gt;0),"","보스")&amp;"인게임누적합배수",ChapterTable!$S:$T,2,0)*D955)
  )
  )
  )
)</f>
        <v>203671.97471737865</v>
      </c>
      <c r="G955" t="s">
        <v>738</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73"/>
        <v>21</v>
      </c>
      <c r="Q955">
        <f t="shared" si="74"/>
        <v>21</v>
      </c>
      <c r="R955" t="b">
        <f t="shared" ca="1" si="72"/>
        <v>0</v>
      </c>
      <c r="T955" t="b">
        <f t="shared" ca="1" si="75"/>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H955">
        <v>1.5</v>
      </c>
      <c r="AI955">
        <f t="shared" si="76"/>
        <v>0.25</v>
      </c>
    </row>
    <row r="956" spans="1:35"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OFFSET(E956,-$B956+IF($L956,1,0),0)*IF($B956&gt;OFFSET($B956,1,0),ChapterTable!$S$17,1)*
    (VLOOKUP(SUBSTITUTE(SUBSTITUTE(E$1,"standard",""),"|Float","")&amp;IF(OR($L956=TRUE,$A956=0,MOD($A956,ChapterTable!$S$20)&lt;&gt;0),"","보스")&amp;"인게임누적곱배수",ChapterTable!$S:$T,2,0)^C956
    +VLOOKUP(SUBSTITUTE(SUBSTITUTE(E$1,"standard",""),"|Float","")&amp;IF(OR($L956=TRUE,$A956=0,MOD($A956,ChapterTable!$S$20)&lt;&gt;0),"","보스")&amp;"인게임누적합배수",ChapterTable!$S:$T,2,0)*C956)
  )
  )
  )
)</f>
        <v>718255.45369720459</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(VLOOKUP(SUBSTITUTE(SUBSTITUTE(F$1,"standard",""),"|Float","")&amp;IF(OR($L956=TRUE,$A956=0,MOD($A956,ChapterTable!$S$20)&lt;&gt;0),"","보스")&amp;"인게임누적곱배수",ChapterTable!$S:$T,2,0)^D956
    +VLOOKUP(SUBSTITUTE(SUBSTITUTE(F$1,"standard",""),"|Float","")&amp;IF(OR($L956=TRUE,$A956=0,MOD($A956,ChapterTable!$S$20)&lt;&gt;0),"","보스")&amp;"인게임누적합배수",ChapterTable!$S:$T,2,0)*D956)
  )
  )
  )
)</f>
        <v>216141.68745517731</v>
      </c>
      <c r="G956" t="s">
        <v>738</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73"/>
        <v>5</v>
      </c>
      <c r="Q956">
        <f t="shared" si="74"/>
        <v>5</v>
      </c>
      <c r="R956" t="b">
        <f t="shared" ca="1" si="72"/>
        <v>0</v>
      </c>
      <c r="T956" t="b">
        <f t="shared" ca="1" si="75"/>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H956">
        <v>1.5</v>
      </c>
      <c r="AI956">
        <f t="shared" si="76"/>
        <v>0.2</v>
      </c>
    </row>
    <row r="957" spans="1:35"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OFFSET(E957,-$B957+IF($L957,1,0),0)*IF($B957&gt;OFFSET($B957,1,0),ChapterTable!$S$17,1)*
    (VLOOKUP(SUBSTITUTE(SUBSTITUTE(E$1,"standard",""),"|Float","")&amp;IF(OR($L957=TRUE,$A957=0,MOD($A957,ChapterTable!$S$20)&lt;&gt;0),"","보스")&amp;"인게임누적곱배수",ChapterTable!$S:$T,2,0)^C957
    +VLOOKUP(SUBSTITUTE(SUBSTITUTE(E$1,"standard",""),"|Float","")&amp;IF(OR($L957=TRUE,$A957=0,MOD($A957,ChapterTable!$S$20)&lt;&gt;0),"","보스")&amp;"인게임누적합배수",ChapterTable!$S:$T,2,0)*C957)
  )
  )
  )
)</f>
        <v>718255.45369720459</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(VLOOKUP(SUBSTITUTE(SUBSTITUTE(F$1,"standard",""),"|Float","")&amp;IF(OR($L957=TRUE,$A957=0,MOD($A957,ChapterTable!$S$20)&lt;&gt;0),"","보스")&amp;"인게임누적곱배수",ChapterTable!$S:$T,2,0)^D957
    +VLOOKUP(SUBSTITUTE(SUBSTITUTE(F$1,"standard",""),"|Float","")&amp;IF(OR($L957=TRUE,$A957=0,MOD($A957,ChapterTable!$S$20)&lt;&gt;0),"","보스")&amp;"인게임누적합배수",ChapterTable!$S:$T,2,0)*D957)
  )
  )
  )
)</f>
        <v>216141.68745517731</v>
      </c>
      <c r="G957" t="s">
        <v>738</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73"/>
        <v>5</v>
      </c>
      <c r="Q957">
        <f t="shared" si="74"/>
        <v>5</v>
      </c>
      <c r="R957" t="b">
        <f t="shared" ca="1" si="72"/>
        <v>0</v>
      </c>
      <c r="T957" t="b">
        <f t="shared" ca="1" si="75"/>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H957">
        <v>1.5</v>
      </c>
      <c r="AI957">
        <f t="shared" si="76"/>
        <v>0.2</v>
      </c>
    </row>
    <row r="958" spans="1:35"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OFFSET(E958,-$B958+IF($L958,1,0),0)*IF($B958&gt;OFFSET($B958,1,0),ChapterTable!$S$17,1)*
    (VLOOKUP(SUBSTITUTE(SUBSTITUTE(E$1,"standard",""),"|Float","")&amp;IF(OR($L958=TRUE,$A958=0,MOD($A958,ChapterTable!$S$20)&lt;&gt;0),"","보스")&amp;"인게임누적곱배수",ChapterTable!$S:$T,2,0)^C958
    +VLOOKUP(SUBSTITUTE(SUBSTITUTE(E$1,"standard",""),"|Float","")&amp;IF(OR($L958=TRUE,$A958=0,MOD($A958,ChapterTable!$S$20)&lt;&gt;0),"","보스")&amp;"인게임누적합배수",ChapterTable!$S:$T,2,0)*C958)
  )
  )
  )
)</f>
        <v>718255.45369720459</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(VLOOKUP(SUBSTITUTE(SUBSTITUTE(F$1,"standard",""),"|Float","")&amp;IF(OR($L958=TRUE,$A958=0,MOD($A958,ChapterTable!$S$20)&lt;&gt;0),"","보스")&amp;"인게임누적곱배수",ChapterTable!$S:$T,2,0)^D958
    +VLOOKUP(SUBSTITUTE(SUBSTITUTE(F$1,"standard",""),"|Float","")&amp;IF(OR($L958=TRUE,$A958=0,MOD($A958,ChapterTable!$S$20)&lt;&gt;0),"","보스")&amp;"인게임누적합배수",ChapterTable!$S:$T,2,0)*D958)
  )
  )
  )
)</f>
        <v>216141.68745517731</v>
      </c>
      <c r="G958" t="s">
        <v>738</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73"/>
        <v>5</v>
      </c>
      <c r="Q958">
        <f t="shared" si="74"/>
        <v>5</v>
      </c>
      <c r="R958" t="b">
        <f t="shared" ca="1" si="72"/>
        <v>0</v>
      </c>
      <c r="T958" t="b">
        <f t="shared" ca="1" si="75"/>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H958">
        <v>1.5</v>
      </c>
      <c r="AI958">
        <f t="shared" si="76"/>
        <v>0.2</v>
      </c>
    </row>
    <row r="959" spans="1:35"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OFFSET(E959,-$B959+IF($L959,1,0),0)*IF($B959&gt;OFFSET($B959,1,0),ChapterTable!$S$17,1)*
    (VLOOKUP(SUBSTITUTE(SUBSTITUTE(E$1,"standard",""),"|Float","")&amp;IF(OR($L959=TRUE,$A959=0,MOD($A959,ChapterTable!$S$20)&lt;&gt;0),"","보스")&amp;"인게임누적곱배수",ChapterTable!$S:$T,2,0)^C959
    +VLOOKUP(SUBSTITUTE(SUBSTITUTE(E$1,"standard",""),"|Float","")&amp;IF(OR($L959=TRUE,$A959=0,MOD($A959,ChapterTable!$S$20)&lt;&gt;0),"","보스")&amp;"인게임누적합배수",ChapterTable!$S:$T,2,0)*C959)
  )
  )
  )
)</f>
        <v>718255.45369720459</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(VLOOKUP(SUBSTITUTE(SUBSTITUTE(F$1,"standard",""),"|Float","")&amp;IF(OR($L959=TRUE,$A959=0,MOD($A959,ChapterTable!$S$20)&lt;&gt;0),"","보스")&amp;"인게임누적곱배수",ChapterTable!$S:$T,2,0)^D959
    +VLOOKUP(SUBSTITUTE(SUBSTITUTE(F$1,"standard",""),"|Float","")&amp;IF(OR($L959=TRUE,$A959=0,MOD($A959,ChapterTable!$S$20)&lt;&gt;0),"","보스")&amp;"인게임누적합배수",ChapterTable!$S:$T,2,0)*D959)
  )
  )
  )
)</f>
        <v>216141.68745517731</v>
      </c>
      <c r="G959" t="s">
        <v>738</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73"/>
        <v>5</v>
      </c>
      <c r="Q959">
        <f t="shared" si="74"/>
        <v>5</v>
      </c>
      <c r="R959" t="b">
        <f t="shared" ca="1" si="72"/>
        <v>0</v>
      </c>
      <c r="T959" t="b">
        <f t="shared" ca="1" si="75"/>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H959">
        <v>1.5</v>
      </c>
      <c r="AI959">
        <f t="shared" si="76"/>
        <v>0.2</v>
      </c>
    </row>
    <row r="960" spans="1:35"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OFFSET(E960,-$B960+IF($L960,1,0),0)*IF($B960&gt;OFFSET($B960,1,0),ChapterTable!$S$17,1)*
    (VLOOKUP(SUBSTITUTE(SUBSTITUTE(E$1,"standard",""),"|Float","")&amp;IF(OR($L960=TRUE,$A960=0,MOD($A960,ChapterTable!$S$20)&lt;&gt;0),"","보스")&amp;"인게임누적곱배수",ChapterTable!$S:$T,2,0)^C960
    +VLOOKUP(SUBSTITUTE(SUBSTITUTE(E$1,"standard",""),"|Float","")&amp;IF(OR($L960=TRUE,$A960=0,MOD($A960,ChapterTable!$S$20)&lt;&gt;0),"","보스")&amp;"인게임누적합배수",ChapterTable!$S:$T,2,0)*C960)
  )
  )
  )
)</f>
        <v>718255.45369720459</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(VLOOKUP(SUBSTITUTE(SUBSTITUTE(F$1,"standard",""),"|Float","")&amp;IF(OR($L960=TRUE,$A960=0,MOD($A960,ChapterTable!$S$20)&lt;&gt;0),"","보스")&amp;"인게임누적곱배수",ChapterTable!$S:$T,2,0)^D960
    +VLOOKUP(SUBSTITUTE(SUBSTITUTE(F$1,"standard",""),"|Float","")&amp;IF(OR($L960=TRUE,$A960=0,MOD($A960,ChapterTable!$S$20)&lt;&gt;0),"","보스")&amp;"인게임누적합배수",ChapterTable!$S:$T,2,0)*D960)
  )
  )
  )
)</f>
        <v>216141.68745517731</v>
      </c>
      <c r="G960" t="s">
        <v>738</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73"/>
        <v>11</v>
      </c>
      <c r="Q960">
        <f t="shared" si="74"/>
        <v>11</v>
      </c>
      <c r="R960" t="b">
        <f t="shared" ca="1" si="72"/>
        <v>0</v>
      </c>
      <c r="T960" t="b">
        <f t="shared" ca="1" si="75"/>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H960">
        <v>1.5</v>
      </c>
      <c r="AI960">
        <f t="shared" si="76"/>
        <v>0.2</v>
      </c>
    </row>
    <row r="961" spans="1:35"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OFFSET(E961,-$B961+IF($L961,1,0),0)*IF($B961&gt;OFFSET($B961,1,0),ChapterTable!$S$17,1)*
    (VLOOKUP(SUBSTITUTE(SUBSTITUTE(E$1,"standard",""),"|Float","")&amp;IF(OR($L961=TRUE,$A961=0,MOD($A961,ChapterTable!$S$20)&lt;&gt;0),"","보스")&amp;"인게임누적곱배수",ChapterTable!$S:$T,2,0)^C961
    +VLOOKUP(SUBSTITUTE(SUBSTITUTE(E$1,"standard",""),"|Float","")&amp;IF(OR($L961=TRUE,$A961=0,MOD($A961,ChapterTable!$S$20)&lt;&gt;0),"","보스")&amp;"인게임누적합배수",ChapterTable!$S:$T,2,0)*C961)
  )
  )
  )
)</f>
        <v>798061.61521911621</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(VLOOKUP(SUBSTITUTE(SUBSTITUTE(F$1,"standard",""),"|Float","")&amp;IF(OR($L961=TRUE,$A961=0,MOD($A961,ChapterTable!$S$20)&lt;&gt;0),"","보스")&amp;"인게임누적곱배수",ChapterTable!$S:$T,2,0)^D961
    +VLOOKUP(SUBSTITUTE(SUBSTITUTE(F$1,"standard",""),"|Float","")&amp;IF(OR($L961=TRUE,$A961=0,MOD($A961,ChapterTable!$S$20)&lt;&gt;0),"","보스")&amp;"인게임누적합배수",ChapterTable!$S:$T,2,0)*D961)
  )
  )
  )
)</f>
        <v>216141.68745517731</v>
      </c>
      <c r="G961" t="s">
        <v>738</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73"/>
        <v>5</v>
      </c>
      <c r="Q961">
        <f t="shared" si="74"/>
        <v>5</v>
      </c>
      <c r="R961" t="b">
        <f t="shared" ca="1" si="72"/>
        <v>0</v>
      </c>
      <c r="T961" t="b">
        <f t="shared" ca="1" si="75"/>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H961">
        <v>1.5</v>
      </c>
      <c r="AI961">
        <f t="shared" si="76"/>
        <v>0.2</v>
      </c>
    </row>
    <row r="962" spans="1:35"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OFFSET(E962,-$B962+IF($L962,1,0),0)*IF($B962&gt;OFFSET($B962,1,0),ChapterTable!$S$17,1)*
    (VLOOKUP(SUBSTITUTE(SUBSTITUTE(E$1,"standard",""),"|Float","")&amp;IF(OR($L962=TRUE,$A962=0,MOD($A962,ChapterTable!$S$20)&lt;&gt;0),"","보스")&amp;"인게임누적곱배수",ChapterTable!$S:$T,2,0)^C962
    +VLOOKUP(SUBSTITUTE(SUBSTITUTE(E$1,"standard",""),"|Float","")&amp;IF(OR($L962=TRUE,$A962=0,MOD($A962,ChapterTable!$S$20)&lt;&gt;0),"","보스")&amp;"인게임누적합배수",ChapterTable!$S:$T,2,0)*C962)
  )
  )
  )
)</f>
        <v>798061.61521911621</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(VLOOKUP(SUBSTITUTE(SUBSTITUTE(F$1,"standard",""),"|Float","")&amp;IF(OR($L962=TRUE,$A962=0,MOD($A962,ChapterTable!$S$20)&lt;&gt;0),"","보스")&amp;"인게임누적곱배수",ChapterTable!$S:$T,2,0)^D962
    +VLOOKUP(SUBSTITUTE(SUBSTITUTE(F$1,"standard",""),"|Float","")&amp;IF(OR($L962=TRUE,$A962=0,MOD($A962,ChapterTable!$S$20)&lt;&gt;0),"","보스")&amp;"인게임누적합배수",ChapterTable!$S:$T,2,0)*D962)
  )
  )
  )
)</f>
        <v>216141.68745517731</v>
      </c>
      <c r="G962" t="s">
        <v>738</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73"/>
        <v>5</v>
      </c>
      <c r="Q962">
        <f t="shared" si="74"/>
        <v>5</v>
      </c>
      <c r="R962" t="b">
        <f t="shared" ref="R962:R1025" ca="1" si="77">IF(OR(B962=0,OFFSET(B962,1,0)=0),FALSE,
IF(AND(L962,B962&lt;OFFSET(B962,1,0)),TRUE,
IF(OFFSET(O962,1,0)=21,TRUE,FALSE)))</f>
        <v>0</v>
      </c>
      <c r="T962" t="b">
        <f t="shared" ca="1" si="75"/>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H962">
        <v>1.5</v>
      </c>
      <c r="AI962">
        <f t="shared" si="76"/>
        <v>0.2</v>
      </c>
    </row>
    <row r="963" spans="1:35"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OFFSET(E963,-$B963+IF($L963,1,0),0)*IF($B963&gt;OFFSET($B963,1,0),ChapterTable!$S$17,1)*
    (VLOOKUP(SUBSTITUTE(SUBSTITUTE(E$1,"standard",""),"|Float","")&amp;IF(OR($L963=TRUE,$A963=0,MOD($A963,ChapterTable!$S$20)&lt;&gt;0),"","보스")&amp;"인게임누적곱배수",ChapterTable!$S:$T,2,0)^C963
    +VLOOKUP(SUBSTITUTE(SUBSTITUTE(E$1,"standard",""),"|Float","")&amp;IF(OR($L963=TRUE,$A963=0,MOD($A963,ChapterTable!$S$20)&lt;&gt;0),"","보스")&amp;"인게임누적합배수",ChapterTable!$S:$T,2,0)*C963)
  )
  )
  )
)</f>
        <v>798061.61521911621</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(VLOOKUP(SUBSTITUTE(SUBSTITUTE(F$1,"standard",""),"|Float","")&amp;IF(OR($L963=TRUE,$A963=0,MOD($A963,ChapterTable!$S$20)&lt;&gt;0),"","보스")&amp;"인게임누적곱배수",ChapterTable!$S:$T,2,0)^D963
    +VLOOKUP(SUBSTITUTE(SUBSTITUTE(F$1,"standard",""),"|Float","")&amp;IF(OR($L963=TRUE,$A963=0,MOD($A963,ChapterTable!$S$20)&lt;&gt;0),"","보스")&amp;"인게임누적합배수",ChapterTable!$S:$T,2,0)*D963)
  )
  )
  )
)</f>
        <v>216141.68745517731</v>
      </c>
      <c r="G963" t="s">
        <v>738</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78">IF(B963=0,0,
  IF(AND(L963=FALSE,A963&lt;&gt;0,MOD(A963,7)=0),21,
  IF(MOD(B963,10)=0,21,
  IF(MOD(B963,10)=5,11,
  IF(MOD(B963,10)=9,INT(B963/10)+91,
  INT(B963/10+1))))))</f>
        <v>5</v>
      </c>
      <c r="Q963">
        <f t="shared" ref="Q963:Q1026" si="79">IF(ISBLANK(P963),O963,P963)</f>
        <v>5</v>
      </c>
      <c r="R963" t="b">
        <f t="shared" ca="1" si="77"/>
        <v>0</v>
      </c>
      <c r="T963" t="b">
        <f t="shared" ref="T963:T1026" ca="1" si="80">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H963">
        <v>1.5</v>
      </c>
      <c r="AI963">
        <f t="shared" si="76"/>
        <v>0.2</v>
      </c>
    </row>
    <row r="964" spans="1:35"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OFFSET(E964,-$B964+IF($L964,1,0),0)*IF($B964&gt;OFFSET($B964,1,0),ChapterTable!$S$17,1)*
    (VLOOKUP(SUBSTITUTE(SUBSTITUTE(E$1,"standard",""),"|Float","")&amp;IF(OR($L964=TRUE,$A964=0,MOD($A964,ChapterTable!$S$20)&lt;&gt;0),"","보스")&amp;"인게임누적곱배수",ChapterTable!$S:$T,2,0)^C964
    +VLOOKUP(SUBSTITUTE(SUBSTITUTE(E$1,"standard",""),"|Float","")&amp;IF(OR($L964=TRUE,$A964=0,MOD($A964,ChapterTable!$S$20)&lt;&gt;0),"","보스")&amp;"인게임누적합배수",ChapterTable!$S:$T,2,0)*C964)
  )
  )
  )
)</f>
        <v>798061.61521911621</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(VLOOKUP(SUBSTITUTE(SUBSTITUTE(F$1,"standard",""),"|Float","")&amp;IF(OR($L964=TRUE,$A964=0,MOD($A964,ChapterTable!$S$20)&lt;&gt;0),"","보스")&amp;"인게임누적곱배수",ChapterTable!$S:$T,2,0)^D964
    +VLOOKUP(SUBSTITUTE(SUBSTITUTE(F$1,"standard",""),"|Float","")&amp;IF(OR($L964=TRUE,$A964=0,MOD($A964,ChapterTable!$S$20)&lt;&gt;0),"","보스")&amp;"인게임누적합배수",ChapterTable!$S:$T,2,0)*D964)
  )
  )
  )
)</f>
        <v>216141.68745517731</v>
      </c>
      <c r="G964" t="s">
        <v>738</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78"/>
        <v>95</v>
      </c>
      <c r="Q964">
        <f t="shared" si="79"/>
        <v>95</v>
      </c>
      <c r="R964" t="b">
        <f t="shared" ca="1" si="77"/>
        <v>1</v>
      </c>
      <c r="T964" t="b">
        <f t="shared" ca="1" si="80"/>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H964">
        <v>1.5</v>
      </c>
      <c r="AI964">
        <f t="shared" ref="AI964:AI1027" si="81">IF(B964=0,0,1/(INT((B964-1)/10)+1))</f>
        <v>0.2</v>
      </c>
    </row>
    <row r="965" spans="1:35"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OFFSET(E965,-$B965+IF($L965,1,0),0)*IF($B965&gt;OFFSET($B965,1,0),ChapterTable!$S$17,1)*
    (VLOOKUP(SUBSTITUTE(SUBSTITUTE(E$1,"standard",""),"|Float","")&amp;IF(OR($L965=TRUE,$A965=0,MOD($A965,ChapterTable!$S$20)&lt;&gt;0),"","보스")&amp;"인게임누적곱배수",ChapterTable!$S:$T,2,0)^C965
    +VLOOKUP(SUBSTITUTE(SUBSTITUTE(E$1,"standard",""),"|Float","")&amp;IF(OR($L965=TRUE,$A965=0,MOD($A965,ChapterTable!$S$20)&lt;&gt;0),"","보스")&amp;"인게임누적합배수",ChapterTable!$S:$T,2,0)*C965)
  )
  )
  )
)</f>
        <v>957673.93826293945</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(VLOOKUP(SUBSTITUTE(SUBSTITUTE(F$1,"standard",""),"|Float","")&amp;IF(OR($L965=TRUE,$A965=0,MOD($A965,ChapterTable!$S$20)&lt;&gt;0),"","보스")&amp;"인게임누적곱배수",ChapterTable!$S:$T,2,0)^D965
    +VLOOKUP(SUBSTITUTE(SUBSTITUTE(F$1,"standard",""),"|Float","")&amp;IF(OR($L965=TRUE,$A965=0,MOD($A965,ChapterTable!$S$20)&lt;&gt;0),"","보스")&amp;"인게임누적합배수",ChapterTable!$S:$T,2,0)*D965)
  )
  )
  )
)</f>
        <v>216141.68745517731</v>
      </c>
      <c r="G965" t="s">
        <v>738</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78"/>
        <v>21</v>
      </c>
      <c r="Q965">
        <f t="shared" si="79"/>
        <v>21</v>
      </c>
      <c r="R965" t="b">
        <f t="shared" ca="1" si="77"/>
        <v>0</v>
      </c>
      <c r="T965" t="b">
        <f t="shared" ca="1" si="80"/>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H965">
        <v>1.5</v>
      </c>
      <c r="AI965">
        <f t="shared" si="81"/>
        <v>0.2</v>
      </c>
    </row>
    <row r="966" spans="1:35"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OFFSET(E966,-$B966+IF($L966,1,0),0)*IF($B966&gt;OFFSET($B966,1,0),ChapterTable!$S$17,1)*
    (VLOOKUP(SUBSTITUTE(SUBSTITUTE(E$1,"standard",""),"|Float","")&amp;IF(OR($L966=TRUE,$A966=0,MOD($A966,ChapterTable!$S$20)&lt;&gt;0),"","보스")&amp;"인게임누적곱배수",ChapterTable!$S:$T,2,0)^C966
    +VLOOKUP(SUBSTITUTE(SUBSTITUTE(E$1,"standard",""),"|Float","")&amp;IF(OR($L966=TRUE,$A966=0,MOD($A966,ChapterTable!$S$20)&lt;&gt;0),"","보스")&amp;"인게임누적합배수",ChapterTable!$S:$T,2,0)*C966)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(VLOOKUP(SUBSTITUTE(SUBSTITUTE(F$1,"standard",""),"|Float","")&amp;IF(OR($L966=TRUE,$A966=0,MOD($A966,ChapterTable!$S$20)&lt;&gt;0),"","보스")&amp;"인게임누적곱배수",ChapterTable!$S:$T,2,0)^D966
    +VLOOKUP(SUBSTITUTE(SUBSTITUTE(F$1,"standard",""),"|Float","")&amp;IF(OR($L966=TRUE,$A966=0,MOD($A966,ChapterTable!$S$20)&lt;&gt;0),"","보스")&amp;"인게임누적합배수",ChapterTable!$S:$T,2,0)*D966)
  )
  )
  )
)</f>
        <v>249394.25475597382</v>
      </c>
      <c r="G966" t="s">
        <v>738</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78"/>
        <v>0</v>
      </c>
      <c r="Q966">
        <f t="shared" si="79"/>
        <v>0</v>
      </c>
      <c r="R966" t="b">
        <f t="shared" ca="1" si="77"/>
        <v>0</v>
      </c>
      <c r="T966" t="b">
        <f t="shared" ca="1" si="80"/>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H966">
        <v>1.5</v>
      </c>
      <c r="AI966">
        <f t="shared" si="81"/>
        <v>0</v>
      </c>
    </row>
    <row r="967" spans="1:35"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OFFSET(E967,-$B967+IF($L967,1,0),0)*IF($B967&gt;OFFSET($B967,1,0),ChapterTable!$S$17,1)*
    (VLOOKUP(SUBSTITUTE(SUBSTITUTE(E$1,"standard",""),"|Float","")&amp;IF(OR($L967=TRUE,$A967=0,MOD($A967,ChapterTable!$S$20)&lt;&gt;0),"","보스")&amp;"인게임누적곱배수",ChapterTable!$S:$T,2,0)^C967
    +VLOOKUP(SUBSTITUTE(SUBSTITUTE(E$1,"standard",""),"|Float","")&amp;IF(OR($L967=TRUE,$A967=0,MOD($A967,ChapterTable!$S$20)&lt;&gt;0),"","보스")&amp;"인게임누적합배수",ChapterTable!$S:$T,2,0)*C967)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(VLOOKUP(SUBSTITUTE(SUBSTITUTE(F$1,"standard",""),"|Float","")&amp;IF(OR($L967=TRUE,$A967=0,MOD($A967,ChapterTable!$S$20)&lt;&gt;0),"","보스")&amp;"인게임누적곱배수",ChapterTable!$S:$T,2,0)^D967
    +VLOOKUP(SUBSTITUTE(SUBSTITUTE(F$1,"standard",""),"|Float","")&amp;IF(OR($L967=TRUE,$A967=0,MOD($A967,ChapterTable!$S$20)&lt;&gt;0),"","보스")&amp;"인게임누적합배수",ChapterTable!$S:$T,2,0)*D967)
  )
  )
  )
)</f>
        <v>249394.25475597382</v>
      </c>
      <c r="G967" t="s">
        <v>738</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78"/>
        <v>21</v>
      </c>
      <c r="Q967">
        <f t="shared" si="79"/>
        <v>21</v>
      </c>
      <c r="R967" t="b">
        <f t="shared" ca="1" si="77"/>
        <v>1</v>
      </c>
      <c r="T967" t="b">
        <f t="shared" ca="1" si="80"/>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H967">
        <v>1.5</v>
      </c>
      <c r="AI967">
        <f t="shared" si="81"/>
        <v>1</v>
      </c>
    </row>
    <row r="968" spans="1:35"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OFFSET(E968,-$B968+IF($L968,1,0),0)*IF($B968&gt;OFFSET($B968,1,0),ChapterTable!$S$17,1)*
    (VLOOKUP(SUBSTITUTE(SUBSTITUTE(E$1,"standard",""),"|Float","")&amp;IF(OR($L968=TRUE,$A968=0,MOD($A968,ChapterTable!$S$20)&lt;&gt;0),"","보스")&amp;"인게임누적곱배수",ChapterTable!$S:$T,2,0)^C968
    +VLOOKUP(SUBSTITUTE(SUBSTITUTE(E$1,"standard",""),"|Float","")&amp;IF(OR($L968=TRUE,$A968=0,MOD($A968,ChapterTable!$S$20)&lt;&gt;0),"","보스")&amp;"인게임누적합배수",ChapterTable!$S:$T,2,0)*C968)
  )
  )
  )
)</f>
        <v>718255.45369720459</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(VLOOKUP(SUBSTITUTE(SUBSTITUTE(F$1,"standard",""),"|Float","")&amp;IF(OR($L968=TRUE,$A968=0,MOD($A968,ChapterTable!$S$20)&lt;&gt;0),"","보스")&amp;"인게임누적곱배수",ChapterTable!$S:$T,2,0)^D968
    +VLOOKUP(SUBSTITUTE(SUBSTITUTE(F$1,"standard",""),"|Float","")&amp;IF(OR($L968=TRUE,$A968=0,MOD($A968,ChapterTable!$S$20)&lt;&gt;0),"","보스")&amp;"인게임누적합배수",ChapterTable!$S:$T,2,0)*D968)
  )
  )
  )
)</f>
        <v>249394.25475597382</v>
      </c>
      <c r="G968" t="s">
        <v>738</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78"/>
        <v>21</v>
      </c>
      <c r="Q968">
        <f t="shared" si="79"/>
        <v>21</v>
      </c>
      <c r="R968" t="b">
        <f t="shared" ca="1" si="77"/>
        <v>1</v>
      </c>
      <c r="T968" t="b">
        <f t="shared" ca="1" si="80"/>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H968">
        <v>1.5</v>
      </c>
      <c r="AI968">
        <f t="shared" si="81"/>
        <v>1</v>
      </c>
    </row>
    <row r="969" spans="1:35"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OFFSET(E969,-$B969+IF($L969,1,0),0)*IF($B969&gt;OFFSET($B969,1,0),ChapterTable!$S$17,1)*
    (VLOOKUP(SUBSTITUTE(SUBSTITUTE(E$1,"standard",""),"|Float","")&amp;IF(OR($L969=TRUE,$A969=0,MOD($A969,ChapterTable!$S$20)&lt;&gt;0),"","보스")&amp;"인게임누적곱배수",ChapterTable!$S:$T,2,0)^C969
    +VLOOKUP(SUBSTITUTE(SUBSTITUTE(E$1,"standard",""),"|Float","")&amp;IF(OR($L969=TRUE,$A969=0,MOD($A969,ChapterTable!$S$20)&lt;&gt;0),"","보스")&amp;"인게임누적합배수",ChapterTable!$S:$T,2,0)*C969)
  )
  )
  )
)</f>
        <v>837964.69598007202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(VLOOKUP(SUBSTITUTE(SUBSTITUTE(F$1,"standard",""),"|Float","")&amp;IF(OR($L969=TRUE,$A969=0,MOD($A969,ChapterTable!$S$20)&lt;&gt;0),"","보스")&amp;"인게임누적곱배수",ChapterTable!$S:$T,2,0)^D969
    +VLOOKUP(SUBSTITUTE(SUBSTITUTE(F$1,"standard",""),"|Float","")&amp;IF(OR($L969=TRUE,$A969=0,MOD($A969,ChapterTable!$S$20)&lt;&gt;0),"","보스")&amp;"인게임누적합배수",ChapterTable!$S:$T,2,0)*D969)
  )
  )
  )
)</f>
        <v>268098.82386267185</v>
      </c>
      <c r="G969" t="s">
        <v>738</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78"/>
        <v>21</v>
      </c>
      <c r="Q969">
        <f t="shared" si="79"/>
        <v>21</v>
      </c>
      <c r="R969" t="b">
        <f t="shared" ca="1" si="77"/>
        <v>1</v>
      </c>
      <c r="T969" t="b">
        <f t="shared" ca="1" si="80"/>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H969">
        <v>1.5</v>
      </c>
      <c r="AI969">
        <f t="shared" si="81"/>
        <v>1</v>
      </c>
    </row>
    <row r="970" spans="1:35"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OFFSET(E970,-$B970+IF($L970,1,0),0)*IF($B970&gt;OFFSET($B970,1,0),ChapterTable!$S$17,1)*
    (VLOOKUP(SUBSTITUTE(SUBSTITUTE(E$1,"standard",""),"|Float","")&amp;IF(OR($L970=TRUE,$A970=0,MOD($A970,ChapterTable!$S$20)&lt;&gt;0),"","보스")&amp;"인게임누적곱배수",ChapterTable!$S:$T,2,0)^C970
    +VLOOKUP(SUBSTITUTE(SUBSTITUTE(E$1,"standard",""),"|Float","")&amp;IF(OR($L970=TRUE,$A970=0,MOD($A970,ChapterTable!$S$20)&lt;&gt;0),"","보스")&amp;"인게임누적합배수",ChapterTable!$S:$T,2,0)*C970)
  )
  )
  )
)</f>
        <v>957673.93826293945</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(VLOOKUP(SUBSTITUTE(SUBSTITUTE(F$1,"standard",""),"|Float","")&amp;IF(OR($L970=TRUE,$A970=0,MOD($A970,ChapterTable!$S$20)&lt;&gt;0),"","보스")&amp;"인게임누적곱배수",ChapterTable!$S:$T,2,0)^D970
    +VLOOKUP(SUBSTITUTE(SUBSTITUTE(F$1,"standard",""),"|Float","")&amp;IF(OR($L970=TRUE,$A970=0,MOD($A970,ChapterTable!$S$20)&lt;&gt;0),"","보스")&amp;"인게임누적합배수",ChapterTable!$S:$T,2,0)*D970)
  )
  )
  )
)</f>
        <v>286803.39296936989</v>
      </c>
      <c r="G970" t="s">
        <v>738</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78"/>
        <v>21</v>
      </c>
      <c r="Q970">
        <f t="shared" si="79"/>
        <v>21</v>
      </c>
      <c r="R970" t="b">
        <f t="shared" ca="1" si="77"/>
        <v>1</v>
      </c>
      <c r="T970" t="b">
        <f t="shared" ca="1" si="80"/>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H970">
        <v>1.5</v>
      </c>
      <c r="AI970">
        <f t="shared" si="81"/>
        <v>1</v>
      </c>
    </row>
    <row r="971" spans="1:35"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OFFSET(E971,-$B971+IF($L971,1,0),0)*IF($B971&gt;OFFSET($B971,1,0),ChapterTable!$S$17,1)*
    (VLOOKUP(SUBSTITUTE(SUBSTITUTE(E$1,"standard",""),"|Float","")&amp;IF(OR($L971=TRUE,$A971=0,MOD($A971,ChapterTable!$S$20)&lt;&gt;0),"","보스")&amp;"인게임누적곱배수",ChapterTable!$S:$T,2,0)^C971
    +VLOOKUP(SUBSTITUTE(SUBSTITUTE(E$1,"standard",""),"|Float","")&amp;IF(OR($L971=TRUE,$A971=0,MOD($A971,ChapterTable!$S$20)&lt;&gt;0),"","보스")&amp;"인게임누적합배수",ChapterTable!$S:$T,2,0)*C971)
  )
  )
  )
)</f>
        <v>1077383.1805458069</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(VLOOKUP(SUBSTITUTE(SUBSTITUTE(F$1,"standard",""),"|Float","")&amp;IF(OR($L971=TRUE,$A971=0,MOD($A971,ChapterTable!$S$20)&lt;&gt;0),"","보스")&amp;"인게임누적곱배수",ChapterTable!$S:$T,2,0)^D971
    +VLOOKUP(SUBSTITUTE(SUBSTITUTE(F$1,"standard",""),"|Float","")&amp;IF(OR($L971=TRUE,$A971=0,MOD($A971,ChapterTable!$S$20)&lt;&gt;0),"","보스")&amp;"인게임누적합배수",ChapterTable!$S:$T,2,0)*D971)
  )
  )
  )
)</f>
        <v>305507.96207606792</v>
      </c>
      <c r="G971" t="s">
        <v>738</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78"/>
        <v>21</v>
      </c>
      <c r="Q971">
        <f t="shared" si="79"/>
        <v>21</v>
      </c>
      <c r="R971" t="b">
        <f t="shared" ca="1" si="77"/>
        <v>1</v>
      </c>
      <c r="T971" t="b">
        <f t="shared" ca="1" si="80"/>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H971">
        <v>1.5</v>
      </c>
      <c r="AI971">
        <f t="shared" si="81"/>
        <v>1</v>
      </c>
    </row>
    <row r="972" spans="1:35"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OFFSET(E972,-$B972+IF($L972,1,0),0)*IF($B972&gt;OFFSET($B972,1,0),ChapterTable!$S$17,1)*
    (VLOOKUP(SUBSTITUTE(SUBSTITUTE(E$1,"standard",""),"|Float","")&amp;IF(OR($L972=TRUE,$A972=0,MOD($A972,ChapterTable!$S$20)&lt;&gt;0),"","보스")&amp;"인게임누적곱배수",ChapterTable!$S:$T,2,0)^C972
    +VLOOKUP(SUBSTITUTE(SUBSTITUTE(E$1,"standard",""),"|Float","")&amp;IF(OR($L972=TRUE,$A972=0,MOD($A972,ChapterTable!$S$20)&lt;&gt;0),"","보스")&amp;"인게임누적합배수",ChapterTable!$S:$T,2,0)*C972)
  )
  )
  )
)</f>
        <v>1197092.4228286743</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(VLOOKUP(SUBSTITUTE(SUBSTITUTE(F$1,"standard",""),"|Float","")&amp;IF(OR($L972=TRUE,$A972=0,MOD($A972,ChapterTable!$S$20)&lt;&gt;0),"","보스")&amp;"인게임누적곱배수",ChapterTable!$S:$T,2,0)^D972
    +VLOOKUP(SUBSTITUTE(SUBSTITUTE(F$1,"standard",""),"|Float","")&amp;IF(OR($L972=TRUE,$A972=0,MOD($A972,ChapterTable!$S$20)&lt;&gt;0),"","보스")&amp;"인게임누적합배수",ChapterTable!$S:$T,2,0)*D972)
  )
  )
  )
)</f>
        <v>324212.53118276596</v>
      </c>
      <c r="G972" t="s">
        <v>738</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78"/>
        <v>21</v>
      </c>
      <c r="Q972">
        <f t="shared" si="79"/>
        <v>21</v>
      </c>
      <c r="R972" t="b">
        <f t="shared" ca="1" si="77"/>
        <v>1</v>
      </c>
      <c r="T972" t="b">
        <f t="shared" ca="1" si="80"/>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H972">
        <v>1.5</v>
      </c>
      <c r="AI972">
        <f t="shared" si="81"/>
        <v>1</v>
      </c>
    </row>
    <row r="973" spans="1:35"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OFFSET(E973,-$B973+IF($L973,1,0),0)*IF($B973&gt;OFFSET($B973,1,0),ChapterTable!$S$17,1)*
    (VLOOKUP(SUBSTITUTE(SUBSTITUTE(E$1,"standard",""),"|Float","")&amp;IF(OR($L973=TRUE,$A973=0,MOD($A973,ChapterTable!$S$20)&lt;&gt;0),"","보스")&amp;"인게임누적곱배수",ChapterTable!$S:$T,2,0)^C973
    +VLOOKUP(SUBSTITUTE(SUBSTITUTE(E$1,"standard",""),"|Float","")&amp;IF(OR($L973=TRUE,$A973=0,MOD($A973,ChapterTable!$S$20)&lt;&gt;0),"","보스")&amp;"인게임누적합배수",ChapterTable!$S:$T,2,0)*C973)
  )
  )
  )
)</f>
        <v>1316801.6651115417</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(VLOOKUP(SUBSTITUTE(SUBSTITUTE(F$1,"standard",""),"|Float","")&amp;IF(OR($L973=TRUE,$A973=0,MOD($A973,ChapterTable!$S$20)&lt;&gt;0),"","보스")&amp;"인게임누적곱배수",ChapterTable!$S:$T,2,0)^D973
    +VLOOKUP(SUBSTITUTE(SUBSTITUTE(F$1,"standard",""),"|Float","")&amp;IF(OR($L973=TRUE,$A973=0,MOD($A973,ChapterTable!$S$20)&lt;&gt;0),"","보스")&amp;"인게임누적합배수",ChapterTable!$S:$T,2,0)*D973)
  )
  )
  )
)</f>
        <v>342917.100289464</v>
      </c>
      <c r="G973" t="s">
        <v>738</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78"/>
        <v>21</v>
      </c>
      <c r="Q973">
        <f t="shared" si="79"/>
        <v>21</v>
      </c>
      <c r="R973" t="b">
        <f t="shared" ca="1" si="77"/>
        <v>1</v>
      </c>
      <c r="T973" t="b">
        <f t="shared" ca="1" si="80"/>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H973">
        <v>1.5</v>
      </c>
      <c r="AI973">
        <f t="shared" si="81"/>
        <v>1</v>
      </c>
    </row>
    <row r="974" spans="1:35"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OFFSET(E974,-$B974+IF($L974,1,0),0)*IF($B974&gt;OFFSET($B974,1,0),ChapterTable!$S$17,1)*
    (VLOOKUP(SUBSTITUTE(SUBSTITUTE(E$1,"standard",""),"|Float","")&amp;IF(OR($L974=TRUE,$A974=0,MOD($A974,ChapterTable!$S$20)&lt;&gt;0),"","보스")&amp;"인게임누적곱배수",ChapterTable!$S:$T,2,0)^C974
    +VLOOKUP(SUBSTITUTE(SUBSTITUTE(E$1,"standard",""),"|Float","")&amp;IF(OR($L974=TRUE,$A974=0,MOD($A974,ChapterTable!$S$20)&lt;&gt;0),"","보스")&amp;"인게임누적합배수",ChapterTable!$S:$T,2,0)*C974)
  )
  )
  )
)</f>
        <v>1723813.0888732912</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(VLOOKUP(SUBSTITUTE(SUBSTITUTE(F$1,"standard",""),"|Float","")&amp;IF(OR($L974=TRUE,$A974=0,MOD($A974,ChapterTable!$S$20)&lt;&gt;0),"","보스")&amp;"인게임누적곱배수",ChapterTable!$S:$T,2,0)^D974
    +VLOOKUP(SUBSTITUTE(SUBSTITUTE(F$1,"standard",""),"|Float","")&amp;IF(OR($L974=TRUE,$A974=0,MOD($A974,ChapterTable!$S$20)&lt;&gt;0),"","보스")&amp;"인게임누적합배수",ChapterTable!$S:$T,2,0)*D974)
  )
  )
  )
)</f>
        <v>361621.66939616203</v>
      </c>
      <c r="G974" t="s">
        <v>738</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78"/>
        <v>21</v>
      </c>
      <c r="Q974">
        <f t="shared" si="79"/>
        <v>21</v>
      </c>
      <c r="R974" t="b">
        <f t="shared" ca="1" si="77"/>
        <v>0</v>
      </c>
      <c r="T974" t="b">
        <f t="shared" ca="1" si="80"/>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H974">
        <v>1.5</v>
      </c>
      <c r="AI974">
        <f t="shared" si="81"/>
        <v>1</v>
      </c>
    </row>
    <row r="975" spans="1:35"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OFFSET(E975,-$B975+IF($L975,1,0),0)*IF($B975&gt;OFFSET($B975,1,0),ChapterTable!$S$17,1)*
    (VLOOKUP(SUBSTITUTE(SUBSTITUTE(E$1,"standard",""),"|Float","")&amp;IF(OR($L975=TRUE,$A975=0,MOD($A975,ChapterTable!$S$20)&lt;&gt;0),"","보스")&amp;"인게임누적곱배수",ChapterTable!$S:$T,2,0)^C975
    +VLOOKUP(SUBSTITUTE(SUBSTITUTE(E$1,"standard",""),"|Float","")&amp;IF(OR($L975=TRUE,$A975=0,MOD($A975,ChapterTable!$S$20)&lt;&gt;0),"","보스")&amp;"인게임누적합배수",ChapterTable!$S:$T,2,0)*C975)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(VLOOKUP(SUBSTITUTE(SUBSTITUTE(F$1,"standard",""),"|Float","")&amp;IF(OR($L975=TRUE,$A975=0,MOD($A975,ChapterTable!$S$20)&lt;&gt;0),"","보스")&amp;"인게임누적곱배수",ChapterTable!$S:$T,2,0)^D975
    +VLOOKUP(SUBSTITUTE(SUBSTITUTE(F$1,"standard",""),"|Float","")&amp;IF(OR($L975=TRUE,$A975=0,MOD($A975,ChapterTable!$S$20)&lt;&gt;0),"","보스")&amp;"인게임누적합배수",ChapterTable!$S:$T,2,0)*D975)
  )
  )
  )
)</f>
        <v>374091.38213396072</v>
      </c>
      <c r="G975" t="s">
        <v>738</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78"/>
        <v>0</v>
      </c>
      <c r="Q975">
        <f t="shared" si="79"/>
        <v>0</v>
      </c>
      <c r="R975" t="b">
        <f t="shared" ca="1" si="77"/>
        <v>0</v>
      </c>
      <c r="T975" t="b">
        <f t="shared" ca="1" si="80"/>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H975">
        <v>1.5</v>
      </c>
      <c r="AI975">
        <f t="shared" si="81"/>
        <v>0</v>
      </c>
    </row>
    <row r="976" spans="1:35"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OFFSET(E976,-$B976+IF($L976,1,0),0)*IF($B976&gt;OFFSET($B976,1,0),ChapterTable!$S$17,1)*
    (VLOOKUP(SUBSTITUTE(SUBSTITUTE(E$1,"standard",""),"|Float","")&amp;IF(OR($L976=TRUE,$A976=0,MOD($A976,ChapterTable!$S$20)&lt;&gt;0),"","보스")&amp;"인게임누적곱배수",ChapterTable!$S:$T,2,0)^C976
    +VLOOKUP(SUBSTITUTE(SUBSTITUTE(E$1,"standard",""),"|Float","")&amp;IF(OR($L976=TRUE,$A976=0,MOD($A976,ChapterTable!$S$20)&lt;&gt;0),"","보스")&amp;"인게임누적합배수",ChapterTable!$S:$T,2,0)*C976)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(VLOOKUP(SUBSTITUTE(SUBSTITUTE(F$1,"standard",""),"|Float","")&amp;IF(OR($L976=TRUE,$A976=0,MOD($A976,ChapterTable!$S$20)&lt;&gt;0),"","보스")&amp;"인게임누적곱배수",ChapterTable!$S:$T,2,0)^D976
    +VLOOKUP(SUBSTITUTE(SUBSTITUTE(F$1,"standard",""),"|Float","")&amp;IF(OR($L976=TRUE,$A976=0,MOD($A976,ChapterTable!$S$20)&lt;&gt;0),"","보스")&amp;"인게임누적합배수",ChapterTable!$S:$T,2,0)*D976)
  )
  )
  )
)</f>
        <v>374091.38213396072</v>
      </c>
      <c r="G976" t="s">
        <v>738</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78"/>
        <v>1</v>
      </c>
      <c r="Q976">
        <f t="shared" si="79"/>
        <v>1</v>
      </c>
      <c r="R976" t="b">
        <f t="shared" ca="1" si="77"/>
        <v>0</v>
      </c>
      <c r="T976" t="b">
        <f t="shared" ca="1" si="80"/>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H976">
        <v>1.5</v>
      </c>
      <c r="AI976">
        <f t="shared" si="81"/>
        <v>1</v>
      </c>
    </row>
    <row r="977" spans="1:35"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OFFSET(E977,-$B977+IF($L977,1,0),0)*IF($B977&gt;OFFSET($B977,1,0),ChapterTable!$S$17,1)*
    (VLOOKUP(SUBSTITUTE(SUBSTITUTE(E$1,"standard",""),"|Float","")&amp;IF(OR($L977=TRUE,$A977=0,MOD($A977,ChapterTable!$S$20)&lt;&gt;0),"","보스")&amp;"인게임누적곱배수",ChapterTable!$S:$T,2,0)^C977
    +VLOOKUP(SUBSTITUTE(SUBSTITUTE(E$1,"standard",""),"|Float","")&amp;IF(OR($L977=TRUE,$A977=0,MOD($A977,ChapterTable!$S$20)&lt;&gt;0),"","보스")&amp;"인게임누적합배수",ChapterTable!$S:$T,2,0)*C977)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(VLOOKUP(SUBSTITUTE(SUBSTITUTE(F$1,"standard",""),"|Float","")&amp;IF(OR($L977=TRUE,$A977=0,MOD($A977,ChapterTable!$S$20)&lt;&gt;0),"","보스")&amp;"인게임누적곱배수",ChapterTable!$S:$T,2,0)^D977
    +VLOOKUP(SUBSTITUTE(SUBSTITUTE(F$1,"standard",""),"|Float","")&amp;IF(OR($L977=TRUE,$A977=0,MOD($A977,ChapterTable!$S$20)&lt;&gt;0),"","보스")&amp;"인게임누적합배수",ChapterTable!$S:$T,2,0)*D977)
  )
  )
  )
)</f>
        <v>374091.38213396072</v>
      </c>
      <c r="G977" t="s">
        <v>738</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78"/>
        <v>1</v>
      </c>
      <c r="Q977">
        <f t="shared" si="79"/>
        <v>1</v>
      </c>
      <c r="R977" t="b">
        <f t="shared" ca="1" si="77"/>
        <v>0</v>
      </c>
      <c r="T977" t="b">
        <f t="shared" ca="1" si="80"/>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H977">
        <v>1.5</v>
      </c>
      <c r="AI977">
        <f t="shared" si="81"/>
        <v>1</v>
      </c>
    </row>
    <row r="978" spans="1:35"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OFFSET(E978,-$B978+IF($L978,1,0),0)*IF($B978&gt;OFFSET($B978,1,0),ChapterTable!$S$17,1)*
    (VLOOKUP(SUBSTITUTE(SUBSTITUTE(E$1,"standard",""),"|Float","")&amp;IF(OR($L978=TRUE,$A978=0,MOD($A978,ChapterTable!$S$20)&lt;&gt;0),"","보스")&amp;"인게임누적곱배수",ChapterTable!$S:$T,2,0)^C978
    +VLOOKUP(SUBSTITUTE(SUBSTITUTE(E$1,"standard",""),"|Float","")&amp;IF(OR($L978=TRUE,$A978=0,MOD($A978,ChapterTable!$S$20)&lt;&gt;0),"","보스")&amp;"인게임누적합배수",ChapterTable!$S:$T,2,0)*C978)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(VLOOKUP(SUBSTITUTE(SUBSTITUTE(F$1,"standard",""),"|Float","")&amp;IF(OR($L978=TRUE,$A978=0,MOD($A978,ChapterTable!$S$20)&lt;&gt;0),"","보스")&amp;"인게임누적곱배수",ChapterTable!$S:$T,2,0)^D978
    +VLOOKUP(SUBSTITUTE(SUBSTITUTE(F$1,"standard",""),"|Float","")&amp;IF(OR($L978=TRUE,$A978=0,MOD($A978,ChapterTable!$S$20)&lt;&gt;0),"","보스")&amp;"인게임누적합배수",ChapterTable!$S:$T,2,0)*D978)
  )
  )
  )
)</f>
        <v>374091.38213396072</v>
      </c>
      <c r="G978" t="s">
        <v>738</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78"/>
        <v>1</v>
      </c>
      <c r="Q978">
        <f t="shared" si="79"/>
        <v>1</v>
      </c>
      <c r="R978" t="b">
        <f t="shared" ca="1" si="77"/>
        <v>0</v>
      </c>
      <c r="T978" t="b">
        <f t="shared" ca="1" si="80"/>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H978">
        <v>1.5</v>
      </c>
      <c r="AI978">
        <f t="shared" si="81"/>
        <v>1</v>
      </c>
    </row>
    <row r="979" spans="1:35"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OFFSET(E979,-$B979+IF($L979,1,0),0)*IF($B979&gt;OFFSET($B979,1,0),ChapterTable!$S$17,1)*
    (VLOOKUP(SUBSTITUTE(SUBSTITUTE(E$1,"standard",""),"|Float","")&amp;IF(OR($L979=TRUE,$A979=0,MOD($A979,ChapterTable!$S$20)&lt;&gt;0),"","보스")&amp;"인게임누적곱배수",ChapterTable!$S:$T,2,0)^C979
    +VLOOKUP(SUBSTITUTE(SUBSTITUTE(E$1,"standard",""),"|Float","")&amp;IF(OR($L979=TRUE,$A979=0,MOD($A979,ChapterTable!$S$20)&lt;&gt;0),"","보스")&amp;"인게임누적합배수",ChapterTable!$S:$T,2,0)*C979)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(VLOOKUP(SUBSTITUTE(SUBSTITUTE(F$1,"standard",""),"|Float","")&amp;IF(OR($L979=TRUE,$A979=0,MOD($A979,ChapterTable!$S$20)&lt;&gt;0),"","보스")&amp;"인게임누적곱배수",ChapterTable!$S:$T,2,0)^D979
    +VLOOKUP(SUBSTITUTE(SUBSTITUTE(F$1,"standard",""),"|Float","")&amp;IF(OR($L979=TRUE,$A979=0,MOD($A979,ChapterTable!$S$20)&lt;&gt;0),"","보스")&amp;"인게임누적합배수",ChapterTable!$S:$T,2,0)*D979)
  )
  )
  )
)</f>
        <v>374091.38213396072</v>
      </c>
      <c r="G979" t="s">
        <v>738</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78"/>
        <v>1</v>
      </c>
      <c r="Q979">
        <f t="shared" si="79"/>
        <v>1</v>
      </c>
      <c r="R979" t="b">
        <f t="shared" ca="1" si="77"/>
        <v>0</v>
      </c>
      <c r="T979" t="b">
        <f t="shared" ca="1" si="80"/>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H979">
        <v>1.5</v>
      </c>
      <c r="AI979">
        <f t="shared" si="81"/>
        <v>1</v>
      </c>
    </row>
    <row r="980" spans="1:35"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OFFSET(E980,-$B980+IF($L980,1,0),0)*IF($B980&gt;OFFSET($B980,1,0),ChapterTable!$S$17,1)*
    (VLOOKUP(SUBSTITUTE(SUBSTITUTE(E$1,"standard",""),"|Float","")&amp;IF(OR($L980=TRUE,$A980=0,MOD($A980,ChapterTable!$S$20)&lt;&gt;0),"","보스")&amp;"인게임누적곱배수",ChapterTable!$S:$T,2,0)^C980
    +VLOOKUP(SUBSTITUTE(SUBSTITUTE(E$1,"standard",""),"|Float","")&amp;IF(OR($L980=TRUE,$A980=0,MOD($A980,ChapterTable!$S$20)&lt;&gt;0),"","보스")&amp;"인게임누적합배수",ChapterTable!$S:$T,2,0)*C980)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(VLOOKUP(SUBSTITUTE(SUBSTITUTE(F$1,"standard",""),"|Float","")&amp;IF(OR($L980=TRUE,$A980=0,MOD($A980,ChapterTable!$S$20)&lt;&gt;0),"","보스")&amp;"인게임누적곱배수",ChapterTable!$S:$T,2,0)^D980
    +VLOOKUP(SUBSTITUTE(SUBSTITUTE(F$1,"standard",""),"|Float","")&amp;IF(OR($L980=TRUE,$A980=0,MOD($A980,ChapterTable!$S$20)&lt;&gt;0),"","보스")&amp;"인게임누적합배수",ChapterTable!$S:$T,2,0)*D980)
  )
  )
  )
)</f>
        <v>374091.38213396072</v>
      </c>
      <c r="G980" t="s">
        <v>738</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78"/>
        <v>11</v>
      </c>
      <c r="Q980">
        <f t="shared" si="79"/>
        <v>11</v>
      </c>
      <c r="R980" t="b">
        <f t="shared" ca="1" si="77"/>
        <v>0</v>
      </c>
      <c r="T980" t="b">
        <f t="shared" ca="1" si="80"/>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H980">
        <v>1.5</v>
      </c>
      <c r="AI980">
        <f t="shared" si="81"/>
        <v>1</v>
      </c>
    </row>
    <row r="981" spans="1:35"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OFFSET(E981,-$B981+IF($L981,1,0),0)*IF($B981&gt;OFFSET($B981,1,0),ChapterTable!$S$17,1)*
    (VLOOKUP(SUBSTITUTE(SUBSTITUTE(E$1,"standard",""),"|Float","")&amp;IF(OR($L981=TRUE,$A981=0,MOD($A981,ChapterTable!$S$20)&lt;&gt;0),"","보스")&amp;"인게임누적곱배수",ChapterTable!$S:$T,2,0)^C981
    +VLOOKUP(SUBSTITUTE(SUBSTITUTE(E$1,"standard",""),"|Float","")&amp;IF(OR($L981=TRUE,$A981=0,MOD($A981,ChapterTable!$S$20)&lt;&gt;0),"","보스")&amp;"인게임누적합배수",ChapterTable!$S:$T,2,0)*C981)
  )
  )
  )
)</f>
        <v>1077383.1805458069</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(VLOOKUP(SUBSTITUTE(SUBSTITUTE(F$1,"standard",""),"|Float","")&amp;IF(OR($L981=TRUE,$A981=0,MOD($A981,ChapterTable!$S$20)&lt;&gt;0),"","보스")&amp;"인게임누적곱배수",ChapterTable!$S:$T,2,0)^D981
    +VLOOKUP(SUBSTITUTE(SUBSTITUTE(F$1,"standard",""),"|Float","")&amp;IF(OR($L981=TRUE,$A981=0,MOD($A981,ChapterTable!$S$20)&lt;&gt;0),"","보스")&amp;"인게임누적합배수",ChapterTable!$S:$T,2,0)*D981)
  )
  )
  )
)</f>
        <v>374091.38213396072</v>
      </c>
      <c r="G981" t="s">
        <v>738</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78"/>
        <v>1</v>
      </c>
      <c r="Q981">
        <f t="shared" si="79"/>
        <v>1</v>
      </c>
      <c r="R981" t="b">
        <f t="shared" ca="1" si="77"/>
        <v>0</v>
      </c>
      <c r="T981" t="b">
        <f t="shared" ca="1" si="80"/>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H981">
        <v>1.5</v>
      </c>
      <c r="AI981">
        <f t="shared" si="81"/>
        <v>1</v>
      </c>
    </row>
    <row r="982" spans="1:35"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OFFSET(E982,-$B982+IF($L982,1,0),0)*IF($B982&gt;OFFSET($B982,1,0),ChapterTable!$S$17,1)*
    (VLOOKUP(SUBSTITUTE(SUBSTITUTE(E$1,"standard",""),"|Float","")&amp;IF(OR($L982=TRUE,$A982=0,MOD($A982,ChapterTable!$S$20)&lt;&gt;0),"","보스")&amp;"인게임누적곱배수",ChapterTable!$S:$T,2,0)^C982
    +VLOOKUP(SUBSTITUTE(SUBSTITUTE(E$1,"standard",""),"|Float","")&amp;IF(OR($L982=TRUE,$A982=0,MOD($A982,ChapterTable!$S$20)&lt;&gt;0),"","보스")&amp;"인게임누적합배수",ChapterTable!$S:$T,2,0)*C982)
  )
  )
  )
)</f>
        <v>1077383.1805458069</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(VLOOKUP(SUBSTITUTE(SUBSTITUTE(F$1,"standard",""),"|Float","")&amp;IF(OR($L982=TRUE,$A982=0,MOD($A982,ChapterTable!$S$20)&lt;&gt;0),"","보스")&amp;"인게임누적곱배수",ChapterTable!$S:$T,2,0)^D982
    +VLOOKUP(SUBSTITUTE(SUBSTITUTE(F$1,"standard",""),"|Float","")&amp;IF(OR($L982=TRUE,$A982=0,MOD($A982,ChapterTable!$S$20)&lt;&gt;0),"","보스")&amp;"인게임누적합배수",ChapterTable!$S:$T,2,0)*D982)
  )
  )
  )
)</f>
        <v>374091.38213396072</v>
      </c>
      <c r="G982" t="s">
        <v>738</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78"/>
        <v>1</v>
      </c>
      <c r="Q982">
        <f t="shared" si="79"/>
        <v>1</v>
      </c>
      <c r="R982" t="b">
        <f t="shared" ca="1" si="77"/>
        <v>0</v>
      </c>
      <c r="T982" t="b">
        <f t="shared" ca="1" si="80"/>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H982">
        <v>1.5</v>
      </c>
      <c r="AI982">
        <f t="shared" si="81"/>
        <v>1</v>
      </c>
    </row>
    <row r="983" spans="1:35"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OFFSET(E983,-$B983+IF($L983,1,0),0)*IF($B983&gt;OFFSET($B983,1,0),ChapterTable!$S$17,1)*
    (VLOOKUP(SUBSTITUTE(SUBSTITUTE(E$1,"standard",""),"|Float","")&amp;IF(OR($L983=TRUE,$A983=0,MOD($A983,ChapterTable!$S$20)&lt;&gt;0),"","보스")&amp;"인게임누적곱배수",ChapterTable!$S:$T,2,0)^C983
    +VLOOKUP(SUBSTITUTE(SUBSTITUTE(E$1,"standard",""),"|Float","")&amp;IF(OR($L983=TRUE,$A983=0,MOD($A983,ChapterTable!$S$20)&lt;&gt;0),"","보스")&amp;"인게임누적합배수",ChapterTable!$S:$T,2,0)*C983)
  )
  )
  )
)</f>
        <v>1077383.1805458069</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(VLOOKUP(SUBSTITUTE(SUBSTITUTE(F$1,"standard",""),"|Float","")&amp;IF(OR($L983=TRUE,$A983=0,MOD($A983,ChapterTable!$S$20)&lt;&gt;0),"","보스")&amp;"인게임누적곱배수",ChapterTable!$S:$T,2,0)^D983
    +VLOOKUP(SUBSTITUTE(SUBSTITUTE(F$1,"standard",""),"|Float","")&amp;IF(OR($L983=TRUE,$A983=0,MOD($A983,ChapterTable!$S$20)&lt;&gt;0),"","보스")&amp;"인게임누적합배수",ChapterTable!$S:$T,2,0)*D983)
  )
  )
  )
)</f>
        <v>374091.38213396072</v>
      </c>
      <c r="G983" t="s">
        <v>738</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78"/>
        <v>1</v>
      </c>
      <c r="Q983">
        <f t="shared" si="79"/>
        <v>1</v>
      </c>
      <c r="R983" t="b">
        <f t="shared" ca="1" si="77"/>
        <v>0</v>
      </c>
      <c r="T983" t="b">
        <f t="shared" ca="1" si="80"/>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H983">
        <v>1.5</v>
      </c>
      <c r="AI983">
        <f t="shared" si="81"/>
        <v>1</v>
      </c>
    </row>
    <row r="984" spans="1:35"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OFFSET(E984,-$B984+IF($L984,1,0),0)*IF($B984&gt;OFFSET($B984,1,0),ChapterTable!$S$17,1)*
    (VLOOKUP(SUBSTITUTE(SUBSTITUTE(E$1,"standard",""),"|Float","")&amp;IF(OR($L984=TRUE,$A984=0,MOD($A984,ChapterTable!$S$20)&lt;&gt;0),"","보스")&amp;"인게임누적곱배수",ChapterTable!$S:$T,2,0)^C984
    +VLOOKUP(SUBSTITUTE(SUBSTITUTE(E$1,"standard",""),"|Float","")&amp;IF(OR($L984=TRUE,$A984=0,MOD($A984,ChapterTable!$S$20)&lt;&gt;0),"","보스")&amp;"인게임누적합배수",ChapterTable!$S:$T,2,0)*C984)
  )
  )
  )
)</f>
        <v>1077383.1805458069</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(VLOOKUP(SUBSTITUTE(SUBSTITUTE(F$1,"standard",""),"|Float","")&amp;IF(OR($L984=TRUE,$A984=0,MOD($A984,ChapterTable!$S$20)&lt;&gt;0),"","보스")&amp;"인게임누적곱배수",ChapterTable!$S:$T,2,0)^D984
    +VLOOKUP(SUBSTITUTE(SUBSTITUTE(F$1,"standard",""),"|Float","")&amp;IF(OR($L984=TRUE,$A984=0,MOD($A984,ChapterTable!$S$20)&lt;&gt;0),"","보스")&amp;"인게임누적합배수",ChapterTable!$S:$T,2,0)*D984)
  )
  )
  )
)</f>
        <v>374091.38213396072</v>
      </c>
      <c r="G984" t="s">
        <v>738</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78"/>
        <v>91</v>
      </c>
      <c r="Q984">
        <f t="shared" si="79"/>
        <v>91</v>
      </c>
      <c r="R984" t="b">
        <f t="shared" ca="1" si="77"/>
        <v>1</v>
      </c>
      <c r="T984" t="b">
        <f t="shared" ca="1" si="80"/>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H984">
        <v>1.5</v>
      </c>
      <c r="AI984">
        <f t="shared" si="81"/>
        <v>1</v>
      </c>
    </row>
    <row r="985" spans="1:35"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OFFSET(E985,-$B985+IF($L985,1,0),0)*IF($B985&gt;OFFSET($B985,1,0),ChapterTable!$S$17,1)*
    (VLOOKUP(SUBSTITUTE(SUBSTITUTE(E$1,"standard",""),"|Float","")&amp;IF(OR($L985=TRUE,$A985=0,MOD($A985,ChapterTable!$S$20)&lt;&gt;0),"","보스")&amp;"인게임누적곱배수",ChapterTable!$S:$T,2,0)^C985
    +VLOOKUP(SUBSTITUTE(SUBSTITUTE(E$1,"standard",""),"|Float","")&amp;IF(OR($L985=TRUE,$A985=0,MOD($A985,ChapterTable!$S$20)&lt;&gt;0),"","보스")&amp;"인게임누적합배수",ChapterTable!$S:$T,2,0)*C985)
  )
  )
  )
)</f>
        <v>1077383.1805458069</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(VLOOKUP(SUBSTITUTE(SUBSTITUTE(F$1,"standard",""),"|Float","")&amp;IF(OR($L985=TRUE,$A985=0,MOD($A985,ChapterTable!$S$20)&lt;&gt;0),"","보스")&amp;"인게임누적곱배수",ChapterTable!$S:$T,2,0)^D985
    +VLOOKUP(SUBSTITUTE(SUBSTITUTE(F$1,"standard",""),"|Float","")&amp;IF(OR($L985=TRUE,$A985=0,MOD($A985,ChapterTable!$S$20)&lt;&gt;0),"","보스")&amp;"인게임누적합배수",ChapterTable!$S:$T,2,0)*D985)
  )
  )
  )
)</f>
        <v>374091.38213396072</v>
      </c>
      <c r="G985" t="s">
        <v>738</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78"/>
        <v>21</v>
      </c>
      <c r="Q985">
        <f t="shared" si="79"/>
        <v>21</v>
      </c>
      <c r="R985" t="b">
        <f t="shared" ca="1" si="77"/>
        <v>0</v>
      </c>
      <c r="T985" t="b">
        <f t="shared" ca="1" si="80"/>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H985">
        <v>1.5</v>
      </c>
      <c r="AI985">
        <f t="shared" si="81"/>
        <v>1</v>
      </c>
    </row>
    <row r="986" spans="1:35"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OFFSET(E986,-$B986+IF($L986,1,0),0)*IF($B986&gt;OFFSET($B986,1,0),ChapterTable!$S$17,1)*
    (VLOOKUP(SUBSTITUTE(SUBSTITUTE(E$1,"standard",""),"|Float","")&amp;IF(OR($L986=TRUE,$A986=0,MOD($A986,ChapterTable!$S$20)&lt;&gt;0),"","보스")&amp;"인게임누적곱배수",ChapterTable!$S:$T,2,0)^C986
    +VLOOKUP(SUBSTITUTE(SUBSTITUTE(E$1,"standard",""),"|Float","")&amp;IF(OR($L986=TRUE,$A986=0,MOD($A986,ChapterTable!$S$20)&lt;&gt;0),"","보스")&amp;"인게임누적합배수",ChapterTable!$S:$T,2,0)*C986)
  )
  )
  )
)</f>
        <v>1077383.1805458069</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(VLOOKUP(SUBSTITUTE(SUBSTITUTE(F$1,"standard",""),"|Float","")&amp;IF(OR($L986=TRUE,$A986=0,MOD($A986,ChapterTable!$S$20)&lt;&gt;0),"","보스")&amp;"인게임누적곱배수",ChapterTable!$S:$T,2,0)^D986
    +VLOOKUP(SUBSTITUTE(SUBSTITUTE(F$1,"standard",""),"|Float","")&amp;IF(OR($L986=TRUE,$A986=0,MOD($A986,ChapterTable!$S$20)&lt;&gt;0),"","보스")&amp;"인게임누적합배수",ChapterTable!$S:$T,2,0)*D986)
  )
  )
  )
)</f>
        <v>402148.23579400778</v>
      </c>
      <c r="G986" t="s">
        <v>738</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78"/>
        <v>2</v>
      </c>
      <c r="Q986">
        <f t="shared" si="79"/>
        <v>2</v>
      </c>
      <c r="R986" t="b">
        <f t="shared" ca="1" si="77"/>
        <v>0</v>
      </c>
      <c r="T986" t="b">
        <f t="shared" ca="1" si="80"/>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H986">
        <v>1.5</v>
      </c>
      <c r="AI986">
        <f t="shared" si="81"/>
        <v>0.5</v>
      </c>
    </row>
    <row r="987" spans="1:35"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OFFSET(E987,-$B987+IF($L987,1,0),0)*IF($B987&gt;OFFSET($B987,1,0),ChapterTable!$S$17,1)*
    (VLOOKUP(SUBSTITUTE(SUBSTITUTE(E$1,"standard",""),"|Float","")&amp;IF(OR($L987=TRUE,$A987=0,MOD($A987,ChapterTable!$S$20)&lt;&gt;0),"","보스")&amp;"인게임누적곱배수",ChapterTable!$S:$T,2,0)^C987
    +VLOOKUP(SUBSTITUTE(SUBSTITUTE(E$1,"standard",""),"|Float","")&amp;IF(OR($L987=TRUE,$A987=0,MOD($A987,ChapterTable!$S$20)&lt;&gt;0),"","보스")&amp;"인게임누적합배수",ChapterTable!$S:$T,2,0)*C987)
  )
  )
  )
)</f>
        <v>1077383.1805458069</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(VLOOKUP(SUBSTITUTE(SUBSTITUTE(F$1,"standard",""),"|Float","")&amp;IF(OR($L987=TRUE,$A987=0,MOD($A987,ChapterTable!$S$20)&lt;&gt;0),"","보스")&amp;"인게임누적곱배수",ChapterTable!$S:$T,2,0)^D987
    +VLOOKUP(SUBSTITUTE(SUBSTITUTE(F$1,"standard",""),"|Float","")&amp;IF(OR($L987=TRUE,$A987=0,MOD($A987,ChapterTable!$S$20)&lt;&gt;0),"","보스")&amp;"인게임누적합배수",ChapterTable!$S:$T,2,0)*D987)
  )
  )
  )
)</f>
        <v>402148.23579400778</v>
      </c>
      <c r="G987" t="s">
        <v>738</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78"/>
        <v>2</v>
      </c>
      <c r="Q987">
        <f t="shared" si="79"/>
        <v>2</v>
      </c>
      <c r="R987" t="b">
        <f t="shared" ca="1" si="77"/>
        <v>0</v>
      </c>
      <c r="T987" t="b">
        <f t="shared" ca="1" si="80"/>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H987">
        <v>1.5</v>
      </c>
      <c r="AI987">
        <f t="shared" si="81"/>
        <v>0.5</v>
      </c>
    </row>
    <row r="988" spans="1:35"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OFFSET(E988,-$B988+IF($L988,1,0),0)*IF($B988&gt;OFFSET($B988,1,0),ChapterTable!$S$17,1)*
    (VLOOKUP(SUBSTITUTE(SUBSTITUTE(E$1,"standard",""),"|Float","")&amp;IF(OR($L988=TRUE,$A988=0,MOD($A988,ChapterTable!$S$20)&lt;&gt;0),"","보스")&amp;"인게임누적곱배수",ChapterTable!$S:$T,2,0)^C988
    +VLOOKUP(SUBSTITUTE(SUBSTITUTE(E$1,"standard",""),"|Float","")&amp;IF(OR($L988=TRUE,$A988=0,MOD($A988,ChapterTable!$S$20)&lt;&gt;0),"","보스")&amp;"인게임누적합배수",ChapterTable!$S:$T,2,0)*C988)
  )
  )
  )
)</f>
        <v>1077383.1805458069</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(VLOOKUP(SUBSTITUTE(SUBSTITUTE(F$1,"standard",""),"|Float","")&amp;IF(OR($L988=TRUE,$A988=0,MOD($A988,ChapterTable!$S$20)&lt;&gt;0),"","보스")&amp;"인게임누적곱배수",ChapterTable!$S:$T,2,0)^D988
    +VLOOKUP(SUBSTITUTE(SUBSTITUTE(F$1,"standard",""),"|Float","")&amp;IF(OR($L988=TRUE,$A988=0,MOD($A988,ChapterTable!$S$20)&lt;&gt;0),"","보스")&amp;"인게임누적합배수",ChapterTable!$S:$T,2,0)*D988)
  )
  )
  )
)</f>
        <v>402148.23579400778</v>
      </c>
      <c r="G988" t="s">
        <v>738</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78"/>
        <v>2</v>
      </c>
      <c r="Q988">
        <f t="shared" si="79"/>
        <v>2</v>
      </c>
      <c r="R988" t="b">
        <f t="shared" ca="1" si="77"/>
        <v>0</v>
      </c>
      <c r="T988" t="b">
        <f t="shared" ca="1" si="80"/>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H988">
        <v>1.5</v>
      </c>
      <c r="AI988">
        <f t="shared" si="81"/>
        <v>0.5</v>
      </c>
    </row>
    <row r="989" spans="1:35"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OFFSET(E989,-$B989+IF($L989,1,0),0)*IF($B989&gt;OFFSET($B989,1,0),ChapterTable!$S$17,1)*
    (VLOOKUP(SUBSTITUTE(SUBSTITUTE(E$1,"standard",""),"|Float","")&amp;IF(OR($L989=TRUE,$A989=0,MOD($A989,ChapterTable!$S$20)&lt;&gt;0),"","보스")&amp;"인게임누적곱배수",ChapterTable!$S:$T,2,0)^C989
    +VLOOKUP(SUBSTITUTE(SUBSTITUTE(E$1,"standard",""),"|Float","")&amp;IF(OR($L989=TRUE,$A989=0,MOD($A989,ChapterTable!$S$20)&lt;&gt;0),"","보스")&amp;"인게임누적합배수",ChapterTable!$S:$T,2,0)*C989)
  )
  )
  )
)</f>
        <v>1077383.1805458069</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(VLOOKUP(SUBSTITUTE(SUBSTITUTE(F$1,"standard",""),"|Float","")&amp;IF(OR($L989=TRUE,$A989=0,MOD($A989,ChapterTable!$S$20)&lt;&gt;0),"","보스")&amp;"인게임누적곱배수",ChapterTable!$S:$T,2,0)^D989
    +VLOOKUP(SUBSTITUTE(SUBSTITUTE(F$1,"standard",""),"|Float","")&amp;IF(OR($L989=TRUE,$A989=0,MOD($A989,ChapterTable!$S$20)&lt;&gt;0),"","보스")&amp;"인게임누적합배수",ChapterTable!$S:$T,2,0)*D989)
  )
  )
  )
)</f>
        <v>402148.23579400778</v>
      </c>
      <c r="G989" t="s">
        <v>738</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78"/>
        <v>2</v>
      </c>
      <c r="Q989">
        <f t="shared" si="79"/>
        <v>2</v>
      </c>
      <c r="R989" t="b">
        <f t="shared" ca="1" si="77"/>
        <v>0</v>
      </c>
      <c r="T989" t="b">
        <f t="shared" ca="1" si="80"/>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H989">
        <v>1.5</v>
      </c>
      <c r="AI989">
        <f t="shared" si="81"/>
        <v>0.5</v>
      </c>
    </row>
    <row r="990" spans="1:35"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OFFSET(E990,-$B990+IF($L990,1,0),0)*IF($B990&gt;OFFSET($B990,1,0),ChapterTable!$S$17,1)*
    (VLOOKUP(SUBSTITUTE(SUBSTITUTE(E$1,"standard",""),"|Float","")&amp;IF(OR($L990=TRUE,$A990=0,MOD($A990,ChapterTable!$S$20)&lt;&gt;0),"","보스")&amp;"인게임누적곱배수",ChapterTable!$S:$T,2,0)^C990
    +VLOOKUP(SUBSTITUTE(SUBSTITUTE(E$1,"standard",""),"|Float","")&amp;IF(OR($L990=TRUE,$A990=0,MOD($A990,ChapterTable!$S$20)&lt;&gt;0),"","보스")&amp;"인게임누적합배수",ChapterTable!$S:$T,2,0)*C990)
  )
  )
  )
)</f>
        <v>1077383.1805458069</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(VLOOKUP(SUBSTITUTE(SUBSTITUTE(F$1,"standard",""),"|Float","")&amp;IF(OR($L990=TRUE,$A990=0,MOD($A990,ChapterTable!$S$20)&lt;&gt;0),"","보스")&amp;"인게임누적곱배수",ChapterTable!$S:$T,2,0)^D990
    +VLOOKUP(SUBSTITUTE(SUBSTITUTE(F$1,"standard",""),"|Float","")&amp;IF(OR($L990=TRUE,$A990=0,MOD($A990,ChapterTable!$S$20)&lt;&gt;0),"","보스")&amp;"인게임누적합배수",ChapterTable!$S:$T,2,0)*D990)
  )
  )
  )
)</f>
        <v>402148.23579400778</v>
      </c>
      <c r="G990" t="s">
        <v>738</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78"/>
        <v>11</v>
      </c>
      <c r="Q990">
        <f t="shared" si="79"/>
        <v>11</v>
      </c>
      <c r="R990" t="b">
        <f t="shared" ca="1" si="77"/>
        <v>0</v>
      </c>
      <c r="T990" t="b">
        <f t="shared" ca="1" si="80"/>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H990">
        <v>1.5</v>
      </c>
      <c r="AI990">
        <f t="shared" si="81"/>
        <v>0.5</v>
      </c>
    </row>
    <row r="991" spans="1:35"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OFFSET(E991,-$B991+IF($L991,1,0),0)*IF($B991&gt;OFFSET($B991,1,0),ChapterTable!$S$17,1)*
    (VLOOKUP(SUBSTITUTE(SUBSTITUTE(E$1,"standard",""),"|Float","")&amp;IF(OR($L991=TRUE,$A991=0,MOD($A991,ChapterTable!$S$20)&lt;&gt;0),"","보스")&amp;"인게임누적곱배수",ChapterTable!$S:$T,2,0)^C991
    +VLOOKUP(SUBSTITUTE(SUBSTITUTE(E$1,"standard",""),"|Float","")&amp;IF(OR($L991=TRUE,$A991=0,MOD($A991,ChapterTable!$S$20)&lt;&gt;0),"","보스")&amp;"인게임누적합배수",ChapterTable!$S:$T,2,0)*C991)
  )
  )
  )
)</f>
        <v>1256947.043970108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(VLOOKUP(SUBSTITUTE(SUBSTITUTE(F$1,"standard",""),"|Float","")&amp;IF(OR($L991=TRUE,$A991=0,MOD($A991,ChapterTable!$S$20)&lt;&gt;0),"","보스")&amp;"인게임누적곱배수",ChapterTable!$S:$T,2,0)^D991
    +VLOOKUP(SUBSTITUTE(SUBSTITUTE(F$1,"standard",""),"|Float","")&amp;IF(OR($L991=TRUE,$A991=0,MOD($A991,ChapterTable!$S$20)&lt;&gt;0),"","보스")&amp;"인게임누적합배수",ChapterTable!$S:$T,2,0)*D991)
  )
  )
  )
)</f>
        <v>402148.23579400778</v>
      </c>
      <c r="G991" t="s">
        <v>738</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78"/>
        <v>2</v>
      </c>
      <c r="Q991">
        <f t="shared" si="79"/>
        <v>2</v>
      </c>
      <c r="R991" t="b">
        <f t="shared" ca="1" si="77"/>
        <v>0</v>
      </c>
      <c r="T991" t="b">
        <f t="shared" ca="1" si="80"/>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H991">
        <v>1.5</v>
      </c>
      <c r="AI991">
        <f t="shared" si="81"/>
        <v>0.5</v>
      </c>
    </row>
    <row r="992" spans="1:35"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OFFSET(E992,-$B992+IF($L992,1,0),0)*IF($B992&gt;OFFSET($B992,1,0),ChapterTable!$S$17,1)*
    (VLOOKUP(SUBSTITUTE(SUBSTITUTE(E$1,"standard",""),"|Float","")&amp;IF(OR($L992=TRUE,$A992=0,MOD($A992,ChapterTable!$S$20)&lt;&gt;0),"","보스")&amp;"인게임누적곱배수",ChapterTable!$S:$T,2,0)^C992
    +VLOOKUP(SUBSTITUTE(SUBSTITUTE(E$1,"standard",""),"|Float","")&amp;IF(OR($L992=TRUE,$A992=0,MOD($A992,ChapterTable!$S$20)&lt;&gt;0),"","보스")&amp;"인게임누적합배수",ChapterTable!$S:$T,2,0)*C992)
  )
  )
  )
)</f>
        <v>1256947.043970108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(VLOOKUP(SUBSTITUTE(SUBSTITUTE(F$1,"standard",""),"|Float","")&amp;IF(OR($L992=TRUE,$A992=0,MOD($A992,ChapterTable!$S$20)&lt;&gt;0),"","보스")&amp;"인게임누적곱배수",ChapterTable!$S:$T,2,0)^D992
    +VLOOKUP(SUBSTITUTE(SUBSTITUTE(F$1,"standard",""),"|Float","")&amp;IF(OR($L992=TRUE,$A992=0,MOD($A992,ChapterTable!$S$20)&lt;&gt;0),"","보스")&amp;"인게임누적합배수",ChapterTable!$S:$T,2,0)*D992)
  )
  )
  )
)</f>
        <v>402148.23579400778</v>
      </c>
      <c r="G992" t="s">
        <v>738</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78"/>
        <v>2</v>
      </c>
      <c r="Q992">
        <f t="shared" si="79"/>
        <v>2</v>
      </c>
      <c r="R992" t="b">
        <f t="shared" ca="1" si="77"/>
        <v>0</v>
      </c>
      <c r="T992" t="b">
        <f t="shared" ca="1" si="80"/>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H992">
        <v>1.5</v>
      </c>
      <c r="AI992">
        <f t="shared" si="81"/>
        <v>0.5</v>
      </c>
    </row>
    <row r="993" spans="1:35"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OFFSET(E993,-$B993+IF($L993,1,0),0)*IF($B993&gt;OFFSET($B993,1,0),ChapterTable!$S$17,1)*
    (VLOOKUP(SUBSTITUTE(SUBSTITUTE(E$1,"standard",""),"|Float","")&amp;IF(OR($L993=TRUE,$A993=0,MOD($A993,ChapterTable!$S$20)&lt;&gt;0),"","보스")&amp;"인게임누적곱배수",ChapterTable!$S:$T,2,0)^C993
    +VLOOKUP(SUBSTITUTE(SUBSTITUTE(E$1,"standard",""),"|Float","")&amp;IF(OR($L993=TRUE,$A993=0,MOD($A993,ChapterTable!$S$20)&lt;&gt;0),"","보스")&amp;"인게임누적합배수",ChapterTable!$S:$T,2,0)*C993)
  )
  )
  )
)</f>
        <v>1256947.043970108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(VLOOKUP(SUBSTITUTE(SUBSTITUTE(F$1,"standard",""),"|Float","")&amp;IF(OR($L993=TRUE,$A993=0,MOD($A993,ChapterTable!$S$20)&lt;&gt;0),"","보스")&amp;"인게임누적곱배수",ChapterTable!$S:$T,2,0)^D993
    +VLOOKUP(SUBSTITUTE(SUBSTITUTE(F$1,"standard",""),"|Float","")&amp;IF(OR($L993=TRUE,$A993=0,MOD($A993,ChapterTable!$S$20)&lt;&gt;0),"","보스")&amp;"인게임누적합배수",ChapterTable!$S:$T,2,0)*D993)
  )
  )
  )
)</f>
        <v>402148.23579400778</v>
      </c>
      <c r="G993" t="s">
        <v>738</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78"/>
        <v>2</v>
      </c>
      <c r="Q993">
        <f t="shared" si="79"/>
        <v>2</v>
      </c>
      <c r="R993" t="b">
        <f t="shared" ca="1" si="77"/>
        <v>0</v>
      </c>
      <c r="T993" t="b">
        <f t="shared" ca="1" si="80"/>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H993">
        <v>1.5</v>
      </c>
      <c r="AI993">
        <f t="shared" si="81"/>
        <v>0.5</v>
      </c>
    </row>
    <row r="994" spans="1:35"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OFFSET(E994,-$B994+IF($L994,1,0),0)*IF($B994&gt;OFFSET($B994,1,0),ChapterTable!$S$17,1)*
    (VLOOKUP(SUBSTITUTE(SUBSTITUTE(E$1,"standard",""),"|Float","")&amp;IF(OR($L994=TRUE,$A994=0,MOD($A994,ChapterTable!$S$20)&lt;&gt;0),"","보스")&amp;"인게임누적곱배수",ChapterTable!$S:$T,2,0)^C994
    +VLOOKUP(SUBSTITUTE(SUBSTITUTE(E$1,"standard",""),"|Float","")&amp;IF(OR($L994=TRUE,$A994=0,MOD($A994,ChapterTable!$S$20)&lt;&gt;0),"","보스")&amp;"인게임누적합배수",ChapterTable!$S:$T,2,0)*C994)
  )
  )
  )
)</f>
        <v>1256947.043970108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(VLOOKUP(SUBSTITUTE(SUBSTITUTE(F$1,"standard",""),"|Float","")&amp;IF(OR($L994=TRUE,$A994=0,MOD($A994,ChapterTable!$S$20)&lt;&gt;0),"","보스")&amp;"인게임누적곱배수",ChapterTable!$S:$T,2,0)^D994
    +VLOOKUP(SUBSTITUTE(SUBSTITUTE(F$1,"standard",""),"|Float","")&amp;IF(OR($L994=TRUE,$A994=0,MOD($A994,ChapterTable!$S$20)&lt;&gt;0),"","보스")&amp;"인게임누적합배수",ChapterTable!$S:$T,2,0)*D994)
  )
  )
  )
)</f>
        <v>402148.23579400778</v>
      </c>
      <c r="G994" t="s">
        <v>738</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78"/>
        <v>92</v>
      </c>
      <c r="Q994">
        <f t="shared" si="79"/>
        <v>92</v>
      </c>
      <c r="R994" t="b">
        <f t="shared" ca="1" si="77"/>
        <v>1</v>
      </c>
      <c r="T994" t="b">
        <f t="shared" ca="1" si="80"/>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H994">
        <v>1.5</v>
      </c>
      <c r="AI994">
        <f t="shared" si="81"/>
        <v>0.5</v>
      </c>
    </row>
    <row r="995" spans="1:35"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OFFSET(E995,-$B995+IF($L995,1,0),0)*IF($B995&gt;OFFSET($B995,1,0),ChapterTable!$S$17,1)*
    (VLOOKUP(SUBSTITUTE(SUBSTITUTE(E$1,"standard",""),"|Float","")&amp;IF(OR($L995=TRUE,$A995=0,MOD($A995,ChapterTable!$S$20)&lt;&gt;0),"","보스")&amp;"인게임누적곱배수",ChapterTable!$S:$T,2,0)^C995
    +VLOOKUP(SUBSTITUTE(SUBSTITUTE(E$1,"standard",""),"|Float","")&amp;IF(OR($L995=TRUE,$A995=0,MOD($A995,ChapterTable!$S$20)&lt;&gt;0),"","보스")&amp;"인게임누적합배수",ChapterTable!$S:$T,2,0)*C995)
  )
  )
  )
)</f>
        <v>1256947.043970108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(VLOOKUP(SUBSTITUTE(SUBSTITUTE(F$1,"standard",""),"|Float","")&amp;IF(OR($L995=TRUE,$A995=0,MOD($A995,ChapterTable!$S$20)&lt;&gt;0),"","보스")&amp;"인게임누적곱배수",ChapterTable!$S:$T,2,0)^D995
    +VLOOKUP(SUBSTITUTE(SUBSTITUTE(F$1,"standard",""),"|Float","")&amp;IF(OR($L995=TRUE,$A995=0,MOD($A995,ChapterTable!$S$20)&lt;&gt;0),"","보스")&amp;"인게임누적합배수",ChapterTable!$S:$T,2,0)*D995)
  )
  )
  )
)</f>
        <v>402148.23579400778</v>
      </c>
      <c r="G995" t="s">
        <v>738</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78"/>
        <v>21</v>
      </c>
      <c r="Q995">
        <f t="shared" si="79"/>
        <v>21</v>
      </c>
      <c r="R995" t="b">
        <f t="shared" ca="1" si="77"/>
        <v>0</v>
      </c>
      <c r="T995" t="b">
        <f t="shared" ca="1" si="80"/>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H995">
        <v>1.5</v>
      </c>
      <c r="AI995">
        <f t="shared" si="81"/>
        <v>0.5</v>
      </c>
    </row>
    <row r="996" spans="1:35"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OFFSET(E996,-$B996+IF($L996,1,0),0)*IF($B996&gt;OFFSET($B996,1,0),ChapterTable!$S$17,1)*
    (VLOOKUP(SUBSTITUTE(SUBSTITUTE(E$1,"standard",""),"|Float","")&amp;IF(OR($L996=TRUE,$A996=0,MOD($A996,ChapterTable!$S$20)&lt;&gt;0),"","보스")&amp;"인게임누적곱배수",ChapterTable!$S:$T,2,0)^C996
    +VLOOKUP(SUBSTITUTE(SUBSTITUTE(E$1,"standard",""),"|Float","")&amp;IF(OR($L996=TRUE,$A996=0,MOD($A996,ChapterTable!$S$20)&lt;&gt;0),"","보스")&amp;"인게임누적합배수",ChapterTable!$S:$T,2,0)*C996)
  )
  )
  )
)</f>
        <v>1256947.043970108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(VLOOKUP(SUBSTITUTE(SUBSTITUTE(F$1,"standard",""),"|Float","")&amp;IF(OR($L996=TRUE,$A996=0,MOD($A996,ChapterTable!$S$20)&lt;&gt;0),"","보스")&amp;"인게임누적곱배수",ChapterTable!$S:$T,2,0)^D996
    +VLOOKUP(SUBSTITUTE(SUBSTITUTE(F$1,"standard",""),"|Float","")&amp;IF(OR($L996=TRUE,$A996=0,MOD($A996,ChapterTable!$S$20)&lt;&gt;0),"","보스")&amp;"인게임누적합배수",ChapterTable!$S:$T,2,0)*D996)
  )
  )
  )
)</f>
        <v>430205.08945405477</v>
      </c>
      <c r="G996" t="s">
        <v>738</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78"/>
        <v>3</v>
      </c>
      <c r="Q996">
        <f t="shared" si="79"/>
        <v>3</v>
      </c>
      <c r="R996" t="b">
        <f t="shared" ca="1" si="77"/>
        <v>0</v>
      </c>
      <c r="T996" t="b">
        <f t="shared" ca="1" si="80"/>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H996">
        <v>1.5</v>
      </c>
      <c r="AI996">
        <f t="shared" si="81"/>
        <v>0.33333333333333331</v>
      </c>
    </row>
    <row r="997" spans="1:35"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OFFSET(E997,-$B997+IF($L997,1,0),0)*IF($B997&gt;OFFSET($B997,1,0),ChapterTable!$S$17,1)*
    (VLOOKUP(SUBSTITUTE(SUBSTITUTE(E$1,"standard",""),"|Float","")&amp;IF(OR($L997=TRUE,$A997=0,MOD($A997,ChapterTable!$S$20)&lt;&gt;0),"","보스")&amp;"인게임누적곱배수",ChapterTable!$S:$T,2,0)^C997
    +VLOOKUP(SUBSTITUTE(SUBSTITUTE(E$1,"standard",""),"|Float","")&amp;IF(OR($L997=TRUE,$A997=0,MOD($A997,ChapterTable!$S$20)&lt;&gt;0),"","보스")&amp;"인게임누적합배수",ChapterTable!$S:$T,2,0)*C997)
  )
  )
  )
)</f>
        <v>1256947.043970108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(VLOOKUP(SUBSTITUTE(SUBSTITUTE(F$1,"standard",""),"|Float","")&amp;IF(OR($L997=TRUE,$A997=0,MOD($A997,ChapterTable!$S$20)&lt;&gt;0),"","보스")&amp;"인게임누적곱배수",ChapterTable!$S:$T,2,0)^D997
    +VLOOKUP(SUBSTITUTE(SUBSTITUTE(F$1,"standard",""),"|Float","")&amp;IF(OR($L997=TRUE,$A997=0,MOD($A997,ChapterTable!$S$20)&lt;&gt;0),"","보스")&amp;"인게임누적합배수",ChapterTable!$S:$T,2,0)*D997)
  )
  )
  )
)</f>
        <v>430205.08945405477</v>
      </c>
      <c r="G997" t="s">
        <v>738</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78"/>
        <v>3</v>
      </c>
      <c r="Q997">
        <f t="shared" si="79"/>
        <v>3</v>
      </c>
      <c r="R997" t="b">
        <f t="shared" ca="1" si="77"/>
        <v>0</v>
      </c>
      <c r="T997" t="b">
        <f t="shared" ca="1" si="80"/>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H997">
        <v>1.5</v>
      </c>
      <c r="AI997">
        <f t="shared" si="81"/>
        <v>0.33333333333333331</v>
      </c>
    </row>
    <row r="998" spans="1:35"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OFFSET(E998,-$B998+IF($L998,1,0),0)*IF($B998&gt;OFFSET($B998,1,0),ChapterTable!$S$17,1)*
    (VLOOKUP(SUBSTITUTE(SUBSTITUTE(E$1,"standard",""),"|Float","")&amp;IF(OR($L998=TRUE,$A998=0,MOD($A998,ChapterTable!$S$20)&lt;&gt;0),"","보스")&amp;"인게임누적곱배수",ChapterTable!$S:$T,2,0)^C998
    +VLOOKUP(SUBSTITUTE(SUBSTITUTE(E$1,"standard",""),"|Float","")&amp;IF(OR($L998=TRUE,$A998=0,MOD($A998,ChapterTable!$S$20)&lt;&gt;0),"","보스")&amp;"인게임누적합배수",ChapterTable!$S:$T,2,0)*C998)
  )
  )
  )
)</f>
        <v>1256947.043970108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(VLOOKUP(SUBSTITUTE(SUBSTITUTE(F$1,"standard",""),"|Float","")&amp;IF(OR($L998=TRUE,$A998=0,MOD($A998,ChapterTable!$S$20)&lt;&gt;0),"","보스")&amp;"인게임누적곱배수",ChapterTable!$S:$T,2,0)^D998
    +VLOOKUP(SUBSTITUTE(SUBSTITUTE(F$1,"standard",""),"|Float","")&amp;IF(OR($L998=TRUE,$A998=0,MOD($A998,ChapterTable!$S$20)&lt;&gt;0),"","보스")&amp;"인게임누적합배수",ChapterTable!$S:$T,2,0)*D998)
  )
  )
  )
)</f>
        <v>430205.08945405477</v>
      </c>
      <c r="G998" t="s">
        <v>738</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78"/>
        <v>3</v>
      </c>
      <c r="Q998">
        <f t="shared" si="79"/>
        <v>3</v>
      </c>
      <c r="R998" t="b">
        <f t="shared" ca="1" si="77"/>
        <v>0</v>
      </c>
      <c r="T998" t="b">
        <f t="shared" ca="1" si="80"/>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H998">
        <v>1.5</v>
      </c>
      <c r="AI998">
        <f t="shared" si="81"/>
        <v>0.33333333333333331</v>
      </c>
    </row>
    <row r="999" spans="1:35"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OFFSET(E999,-$B999+IF($L999,1,0),0)*IF($B999&gt;OFFSET($B999,1,0),ChapterTable!$S$17,1)*
    (VLOOKUP(SUBSTITUTE(SUBSTITUTE(E$1,"standard",""),"|Float","")&amp;IF(OR($L999=TRUE,$A999=0,MOD($A999,ChapterTable!$S$20)&lt;&gt;0),"","보스")&amp;"인게임누적곱배수",ChapterTable!$S:$T,2,0)^C999
    +VLOOKUP(SUBSTITUTE(SUBSTITUTE(E$1,"standard",""),"|Float","")&amp;IF(OR($L999=TRUE,$A999=0,MOD($A999,ChapterTable!$S$20)&lt;&gt;0),"","보스")&amp;"인게임누적합배수",ChapterTable!$S:$T,2,0)*C999)
  )
  )
  )
)</f>
        <v>1256947.043970108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(VLOOKUP(SUBSTITUTE(SUBSTITUTE(F$1,"standard",""),"|Float","")&amp;IF(OR($L999=TRUE,$A999=0,MOD($A999,ChapterTable!$S$20)&lt;&gt;0),"","보스")&amp;"인게임누적곱배수",ChapterTable!$S:$T,2,0)^D999
    +VLOOKUP(SUBSTITUTE(SUBSTITUTE(F$1,"standard",""),"|Float","")&amp;IF(OR($L999=TRUE,$A999=0,MOD($A999,ChapterTable!$S$20)&lt;&gt;0),"","보스")&amp;"인게임누적합배수",ChapterTable!$S:$T,2,0)*D999)
  )
  )
  )
)</f>
        <v>430205.08945405477</v>
      </c>
      <c r="G999" t="s">
        <v>738</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78"/>
        <v>3</v>
      </c>
      <c r="Q999">
        <f t="shared" si="79"/>
        <v>3</v>
      </c>
      <c r="R999" t="b">
        <f t="shared" ca="1" si="77"/>
        <v>0</v>
      </c>
      <c r="T999" t="b">
        <f t="shared" ca="1" si="80"/>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H999">
        <v>1.5</v>
      </c>
      <c r="AI999">
        <f t="shared" si="81"/>
        <v>0.33333333333333331</v>
      </c>
    </row>
    <row r="1000" spans="1:35"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OFFSET(E1000,-$B1000+IF($L1000,1,0),0)*IF($B1000&gt;OFFSET($B1000,1,0),ChapterTable!$S$17,1)*
    (VLOOKUP(SUBSTITUTE(SUBSTITUTE(E$1,"standard",""),"|Float","")&amp;IF(OR($L1000=TRUE,$A1000=0,MOD($A1000,ChapterTable!$S$20)&lt;&gt;0),"","보스")&amp;"인게임누적곱배수",ChapterTable!$S:$T,2,0)^C1000
    +VLOOKUP(SUBSTITUTE(SUBSTITUTE(E$1,"standard",""),"|Float","")&amp;IF(OR($L1000=TRUE,$A1000=0,MOD($A1000,ChapterTable!$S$20)&lt;&gt;0),"","보스")&amp;"인게임누적합배수",ChapterTable!$S:$T,2,0)*C1000)
  )
  )
  )
)</f>
        <v>1256947.043970108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(VLOOKUP(SUBSTITUTE(SUBSTITUTE(F$1,"standard",""),"|Float","")&amp;IF(OR($L1000=TRUE,$A1000=0,MOD($A1000,ChapterTable!$S$20)&lt;&gt;0),"","보스")&amp;"인게임누적곱배수",ChapterTable!$S:$T,2,0)^D1000
    +VLOOKUP(SUBSTITUTE(SUBSTITUTE(F$1,"standard",""),"|Float","")&amp;IF(OR($L1000=TRUE,$A1000=0,MOD($A1000,ChapterTable!$S$20)&lt;&gt;0),"","보스")&amp;"인게임누적합배수",ChapterTable!$S:$T,2,0)*D1000)
  )
  )
  )
)</f>
        <v>430205.08945405477</v>
      </c>
      <c r="G1000" t="s">
        <v>738</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78"/>
        <v>11</v>
      </c>
      <c r="Q1000">
        <f t="shared" si="79"/>
        <v>11</v>
      </c>
      <c r="R1000" t="b">
        <f t="shared" ca="1" si="77"/>
        <v>0</v>
      </c>
      <c r="T1000" t="b">
        <f t="shared" ca="1" si="80"/>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H1000">
        <v>1.5</v>
      </c>
      <c r="AI1000">
        <f t="shared" si="81"/>
        <v>0.33333333333333331</v>
      </c>
    </row>
    <row r="1001" spans="1:35"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OFFSET(E1001,-$B1001+IF($L1001,1,0),0)*IF($B1001&gt;OFFSET($B1001,1,0),ChapterTable!$S$17,1)*
    (VLOOKUP(SUBSTITUTE(SUBSTITUTE(E$1,"standard",""),"|Float","")&amp;IF(OR($L1001=TRUE,$A1001=0,MOD($A1001,ChapterTable!$S$20)&lt;&gt;0),"","보스")&amp;"인게임누적곱배수",ChapterTable!$S:$T,2,0)^C1001
    +VLOOKUP(SUBSTITUTE(SUBSTITUTE(E$1,"standard",""),"|Float","")&amp;IF(OR($L1001=TRUE,$A1001=0,MOD($A1001,ChapterTable!$S$20)&lt;&gt;0),"","보스")&amp;"인게임누적합배수",ChapterTable!$S:$T,2,0)*C1001)
  )
  )
  )
)</f>
        <v>1436510.9073944092</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(VLOOKUP(SUBSTITUTE(SUBSTITUTE(F$1,"standard",""),"|Float","")&amp;IF(OR($L1001=TRUE,$A1001=0,MOD($A1001,ChapterTable!$S$20)&lt;&gt;0),"","보스")&amp;"인게임누적곱배수",ChapterTable!$S:$T,2,0)^D1001
    +VLOOKUP(SUBSTITUTE(SUBSTITUTE(F$1,"standard",""),"|Float","")&amp;IF(OR($L1001=TRUE,$A1001=0,MOD($A1001,ChapterTable!$S$20)&lt;&gt;0),"","보스")&amp;"인게임누적합배수",ChapterTable!$S:$T,2,0)*D1001)
  )
  )
  )
)</f>
        <v>430205.08945405477</v>
      </c>
      <c r="G1001" t="s">
        <v>738</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78"/>
        <v>3</v>
      </c>
      <c r="Q1001">
        <f t="shared" si="79"/>
        <v>3</v>
      </c>
      <c r="R1001" t="b">
        <f t="shared" ca="1" si="77"/>
        <v>0</v>
      </c>
      <c r="T1001" t="b">
        <f t="shared" ca="1" si="80"/>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H1001">
        <v>1.5</v>
      </c>
      <c r="AI1001">
        <f t="shared" si="81"/>
        <v>0.33333333333333331</v>
      </c>
    </row>
    <row r="1002" spans="1:35"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OFFSET(E1002,-$B1002+IF($L1002,1,0),0)*IF($B1002&gt;OFFSET($B1002,1,0),ChapterTable!$S$17,1)*
    (VLOOKUP(SUBSTITUTE(SUBSTITUTE(E$1,"standard",""),"|Float","")&amp;IF(OR($L1002=TRUE,$A1002=0,MOD($A1002,ChapterTable!$S$20)&lt;&gt;0),"","보스")&amp;"인게임누적곱배수",ChapterTable!$S:$T,2,0)^C1002
    +VLOOKUP(SUBSTITUTE(SUBSTITUTE(E$1,"standard",""),"|Float","")&amp;IF(OR($L1002=TRUE,$A1002=0,MOD($A1002,ChapterTable!$S$20)&lt;&gt;0),"","보스")&amp;"인게임누적합배수",ChapterTable!$S:$T,2,0)*C1002)
  )
  )
  )
)</f>
        <v>1436510.9073944092</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(VLOOKUP(SUBSTITUTE(SUBSTITUTE(F$1,"standard",""),"|Float","")&amp;IF(OR($L1002=TRUE,$A1002=0,MOD($A1002,ChapterTable!$S$20)&lt;&gt;0),"","보스")&amp;"인게임누적곱배수",ChapterTable!$S:$T,2,0)^D1002
    +VLOOKUP(SUBSTITUTE(SUBSTITUTE(F$1,"standard",""),"|Float","")&amp;IF(OR($L1002=TRUE,$A1002=0,MOD($A1002,ChapterTable!$S$20)&lt;&gt;0),"","보스")&amp;"인게임누적합배수",ChapterTable!$S:$T,2,0)*D1002)
  )
  )
  )
)</f>
        <v>430205.08945405477</v>
      </c>
      <c r="G1002" t="s">
        <v>738</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78"/>
        <v>3</v>
      </c>
      <c r="Q1002">
        <f t="shared" si="79"/>
        <v>3</v>
      </c>
      <c r="R1002" t="b">
        <f t="shared" ca="1" si="77"/>
        <v>0</v>
      </c>
      <c r="T1002" t="b">
        <f t="shared" ca="1" si="80"/>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H1002">
        <v>1.5</v>
      </c>
      <c r="AI1002">
        <f t="shared" si="81"/>
        <v>0.33333333333333331</v>
      </c>
    </row>
    <row r="1003" spans="1:35"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OFFSET(E1003,-$B1003+IF($L1003,1,0),0)*IF($B1003&gt;OFFSET($B1003,1,0),ChapterTable!$S$17,1)*
    (VLOOKUP(SUBSTITUTE(SUBSTITUTE(E$1,"standard",""),"|Float","")&amp;IF(OR($L1003=TRUE,$A1003=0,MOD($A1003,ChapterTable!$S$20)&lt;&gt;0),"","보스")&amp;"인게임누적곱배수",ChapterTable!$S:$T,2,0)^C1003
    +VLOOKUP(SUBSTITUTE(SUBSTITUTE(E$1,"standard",""),"|Float","")&amp;IF(OR($L1003=TRUE,$A1003=0,MOD($A1003,ChapterTable!$S$20)&lt;&gt;0),"","보스")&amp;"인게임누적합배수",ChapterTable!$S:$T,2,0)*C1003)
  )
  )
  )
)</f>
        <v>1436510.9073944092</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(VLOOKUP(SUBSTITUTE(SUBSTITUTE(F$1,"standard",""),"|Float","")&amp;IF(OR($L1003=TRUE,$A1003=0,MOD($A1003,ChapterTable!$S$20)&lt;&gt;0),"","보스")&amp;"인게임누적곱배수",ChapterTable!$S:$T,2,0)^D1003
    +VLOOKUP(SUBSTITUTE(SUBSTITUTE(F$1,"standard",""),"|Float","")&amp;IF(OR($L1003=TRUE,$A1003=0,MOD($A1003,ChapterTable!$S$20)&lt;&gt;0),"","보스")&amp;"인게임누적합배수",ChapterTable!$S:$T,2,0)*D1003)
  )
  )
  )
)</f>
        <v>430205.08945405477</v>
      </c>
      <c r="G1003" t="s">
        <v>738</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78"/>
        <v>3</v>
      </c>
      <c r="Q1003">
        <f t="shared" si="79"/>
        <v>3</v>
      </c>
      <c r="R1003" t="b">
        <f t="shared" ca="1" si="77"/>
        <v>0</v>
      </c>
      <c r="T1003" t="b">
        <f t="shared" ca="1" si="80"/>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H1003">
        <v>1.5</v>
      </c>
      <c r="AI1003">
        <f t="shared" si="81"/>
        <v>0.33333333333333331</v>
      </c>
    </row>
    <row r="1004" spans="1:35"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OFFSET(E1004,-$B1004+IF($L1004,1,0),0)*IF($B1004&gt;OFFSET($B1004,1,0),ChapterTable!$S$17,1)*
    (VLOOKUP(SUBSTITUTE(SUBSTITUTE(E$1,"standard",""),"|Float","")&amp;IF(OR($L1004=TRUE,$A1004=0,MOD($A1004,ChapterTable!$S$20)&lt;&gt;0),"","보스")&amp;"인게임누적곱배수",ChapterTable!$S:$T,2,0)^C1004
    +VLOOKUP(SUBSTITUTE(SUBSTITUTE(E$1,"standard",""),"|Float","")&amp;IF(OR($L1004=TRUE,$A1004=0,MOD($A1004,ChapterTable!$S$20)&lt;&gt;0),"","보스")&amp;"인게임누적합배수",ChapterTable!$S:$T,2,0)*C1004)
  )
  )
  )
)</f>
        <v>1436510.9073944092</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(VLOOKUP(SUBSTITUTE(SUBSTITUTE(F$1,"standard",""),"|Float","")&amp;IF(OR($L1004=TRUE,$A1004=0,MOD($A1004,ChapterTable!$S$20)&lt;&gt;0),"","보스")&amp;"인게임누적곱배수",ChapterTable!$S:$T,2,0)^D1004
    +VLOOKUP(SUBSTITUTE(SUBSTITUTE(F$1,"standard",""),"|Float","")&amp;IF(OR($L1004=TRUE,$A1004=0,MOD($A1004,ChapterTable!$S$20)&lt;&gt;0),"","보스")&amp;"인게임누적합배수",ChapterTable!$S:$T,2,0)*D1004)
  )
  )
  )
)</f>
        <v>430205.08945405477</v>
      </c>
      <c r="G1004" t="s">
        <v>738</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78"/>
        <v>93</v>
      </c>
      <c r="Q1004">
        <f t="shared" si="79"/>
        <v>93</v>
      </c>
      <c r="R1004" t="b">
        <f t="shared" ca="1" si="77"/>
        <v>1</v>
      </c>
      <c r="T1004" t="b">
        <f t="shared" ca="1" si="80"/>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H1004">
        <v>1.5</v>
      </c>
      <c r="AI1004">
        <f t="shared" si="81"/>
        <v>0.33333333333333331</v>
      </c>
    </row>
    <row r="1005" spans="1:35"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OFFSET(E1005,-$B1005+IF($L1005,1,0),0)*IF($B1005&gt;OFFSET($B1005,1,0),ChapterTable!$S$17,1)*
    (VLOOKUP(SUBSTITUTE(SUBSTITUTE(E$1,"standard",""),"|Float","")&amp;IF(OR($L1005=TRUE,$A1005=0,MOD($A1005,ChapterTable!$S$20)&lt;&gt;0),"","보스")&amp;"인게임누적곱배수",ChapterTable!$S:$T,2,0)^C1005
    +VLOOKUP(SUBSTITUTE(SUBSTITUTE(E$1,"standard",""),"|Float","")&amp;IF(OR($L1005=TRUE,$A1005=0,MOD($A1005,ChapterTable!$S$20)&lt;&gt;0),"","보스")&amp;"인게임누적합배수",ChapterTable!$S:$T,2,0)*C1005)
  )
  )
  )
)</f>
        <v>1436510.9073944092</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(VLOOKUP(SUBSTITUTE(SUBSTITUTE(F$1,"standard",""),"|Float","")&amp;IF(OR($L1005=TRUE,$A1005=0,MOD($A1005,ChapterTable!$S$20)&lt;&gt;0),"","보스")&amp;"인게임누적곱배수",ChapterTable!$S:$T,2,0)^D1005
    +VLOOKUP(SUBSTITUTE(SUBSTITUTE(F$1,"standard",""),"|Float","")&amp;IF(OR($L1005=TRUE,$A1005=0,MOD($A1005,ChapterTable!$S$20)&lt;&gt;0),"","보스")&amp;"인게임누적합배수",ChapterTable!$S:$T,2,0)*D1005)
  )
  )
  )
)</f>
        <v>430205.08945405477</v>
      </c>
      <c r="G1005" t="s">
        <v>738</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78"/>
        <v>21</v>
      </c>
      <c r="Q1005">
        <f t="shared" si="79"/>
        <v>21</v>
      </c>
      <c r="R1005" t="b">
        <f t="shared" ca="1" si="77"/>
        <v>0</v>
      </c>
      <c r="T1005" t="b">
        <f t="shared" ca="1" si="80"/>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H1005">
        <v>1.5</v>
      </c>
      <c r="AI1005">
        <f t="shared" si="81"/>
        <v>0.33333333333333331</v>
      </c>
    </row>
    <row r="1006" spans="1:35"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OFFSET(E1006,-$B1006+IF($L1006,1,0),0)*IF($B1006&gt;OFFSET($B1006,1,0),ChapterTable!$S$17,1)*
    (VLOOKUP(SUBSTITUTE(SUBSTITUTE(E$1,"standard",""),"|Float","")&amp;IF(OR($L1006=TRUE,$A1006=0,MOD($A1006,ChapterTable!$S$20)&lt;&gt;0),"","보스")&amp;"인게임누적곱배수",ChapterTable!$S:$T,2,0)^C1006
    +VLOOKUP(SUBSTITUTE(SUBSTITUTE(E$1,"standard",""),"|Float","")&amp;IF(OR($L1006=TRUE,$A1006=0,MOD($A1006,ChapterTable!$S$20)&lt;&gt;0),"","보스")&amp;"인게임누적합배수",ChapterTable!$S:$T,2,0)*C1006)
  )
  )
  )
)</f>
        <v>1436510.9073944092</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(VLOOKUP(SUBSTITUTE(SUBSTITUTE(F$1,"standard",""),"|Float","")&amp;IF(OR($L1006=TRUE,$A1006=0,MOD($A1006,ChapterTable!$S$20)&lt;&gt;0),"","보스")&amp;"인게임누적곱배수",ChapterTable!$S:$T,2,0)^D1006
    +VLOOKUP(SUBSTITUTE(SUBSTITUTE(F$1,"standard",""),"|Float","")&amp;IF(OR($L1006=TRUE,$A1006=0,MOD($A1006,ChapterTable!$S$20)&lt;&gt;0),"","보스")&amp;"인게임누적합배수",ChapterTable!$S:$T,2,0)*D1006)
  )
  )
  )
)</f>
        <v>458261.94311410194</v>
      </c>
      <c r="G1006" t="s">
        <v>738</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78"/>
        <v>4</v>
      </c>
      <c r="Q1006">
        <f t="shared" si="79"/>
        <v>4</v>
      </c>
      <c r="R1006" t="b">
        <f t="shared" ca="1" si="77"/>
        <v>0</v>
      </c>
      <c r="T1006" t="b">
        <f t="shared" ca="1" si="80"/>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H1006">
        <v>1.5</v>
      </c>
      <c r="AI1006">
        <f t="shared" si="81"/>
        <v>0.25</v>
      </c>
    </row>
    <row r="1007" spans="1:35"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OFFSET(E1007,-$B1007+IF($L1007,1,0),0)*IF($B1007&gt;OFFSET($B1007,1,0),ChapterTable!$S$17,1)*
    (VLOOKUP(SUBSTITUTE(SUBSTITUTE(E$1,"standard",""),"|Float","")&amp;IF(OR($L1007=TRUE,$A1007=0,MOD($A1007,ChapterTable!$S$20)&lt;&gt;0),"","보스")&amp;"인게임누적곱배수",ChapterTable!$S:$T,2,0)^C1007
    +VLOOKUP(SUBSTITUTE(SUBSTITUTE(E$1,"standard",""),"|Float","")&amp;IF(OR($L1007=TRUE,$A1007=0,MOD($A1007,ChapterTable!$S$20)&lt;&gt;0),"","보스")&amp;"인게임누적합배수",ChapterTable!$S:$T,2,0)*C1007)
  )
  )
  )
)</f>
        <v>1436510.9073944092</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(VLOOKUP(SUBSTITUTE(SUBSTITUTE(F$1,"standard",""),"|Float","")&amp;IF(OR($L1007=TRUE,$A1007=0,MOD($A1007,ChapterTable!$S$20)&lt;&gt;0),"","보스")&amp;"인게임누적곱배수",ChapterTable!$S:$T,2,0)^D1007
    +VLOOKUP(SUBSTITUTE(SUBSTITUTE(F$1,"standard",""),"|Float","")&amp;IF(OR($L1007=TRUE,$A1007=0,MOD($A1007,ChapterTable!$S$20)&lt;&gt;0),"","보스")&amp;"인게임누적합배수",ChapterTable!$S:$T,2,0)*D1007)
  )
  )
  )
)</f>
        <v>458261.94311410194</v>
      </c>
      <c r="G1007" t="s">
        <v>738</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78"/>
        <v>4</v>
      </c>
      <c r="Q1007">
        <f t="shared" si="79"/>
        <v>4</v>
      </c>
      <c r="R1007" t="b">
        <f t="shared" ca="1" si="77"/>
        <v>0</v>
      </c>
      <c r="T1007" t="b">
        <f t="shared" ca="1" si="80"/>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H1007">
        <v>1.5</v>
      </c>
      <c r="AI1007">
        <f t="shared" si="81"/>
        <v>0.25</v>
      </c>
    </row>
    <row r="1008" spans="1:35"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OFFSET(E1008,-$B1008+IF($L1008,1,0),0)*IF($B1008&gt;OFFSET($B1008,1,0),ChapterTable!$S$17,1)*
    (VLOOKUP(SUBSTITUTE(SUBSTITUTE(E$1,"standard",""),"|Float","")&amp;IF(OR($L1008=TRUE,$A1008=0,MOD($A1008,ChapterTable!$S$20)&lt;&gt;0),"","보스")&amp;"인게임누적곱배수",ChapterTable!$S:$T,2,0)^C1008
    +VLOOKUP(SUBSTITUTE(SUBSTITUTE(E$1,"standard",""),"|Float","")&amp;IF(OR($L1008=TRUE,$A1008=0,MOD($A1008,ChapterTable!$S$20)&lt;&gt;0),"","보스")&amp;"인게임누적합배수",ChapterTable!$S:$T,2,0)*C1008)
  )
  )
  )
)</f>
        <v>1436510.9073944092</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(VLOOKUP(SUBSTITUTE(SUBSTITUTE(F$1,"standard",""),"|Float","")&amp;IF(OR($L1008=TRUE,$A1008=0,MOD($A1008,ChapterTable!$S$20)&lt;&gt;0),"","보스")&amp;"인게임누적곱배수",ChapterTable!$S:$T,2,0)^D1008
    +VLOOKUP(SUBSTITUTE(SUBSTITUTE(F$1,"standard",""),"|Float","")&amp;IF(OR($L1008=TRUE,$A1008=0,MOD($A1008,ChapterTable!$S$20)&lt;&gt;0),"","보스")&amp;"인게임누적합배수",ChapterTable!$S:$T,2,0)*D1008)
  )
  )
  )
)</f>
        <v>458261.94311410194</v>
      </c>
      <c r="G1008" t="s">
        <v>738</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78"/>
        <v>4</v>
      </c>
      <c r="Q1008">
        <f t="shared" si="79"/>
        <v>4</v>
      </c>
      <c r="R1008" t="b">
        <f t="shared" ca="1" si="77"/>
        <v>0</v>
      </c>
      <c r="T1008" t="b">
        <f t="shared" ca="1" si="80"/>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H1008">
        <v>1.5</v>
      </c>
      <c r="AI1008">
        <f t="shared" si="81"/>
        <v>0.25</v>
      </c>
    </row>
    <row r="1009" spans="1:35"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OFFSET(E1009,-$B1009+IF($L1009,1,0),0)*IF($B1009&gt;OFFSET($B1009,1,0),ChapterTable!$S$17,1)*
    (VLOOKUP(SUBSTITUTE(SUBSTITUTE(E$1,"standard",""),"|Float","")&amp;IF(OR($L1009=TRUE,$A1009=0,MOD($A1009,ChapterTable!$S$20)&lt;&gt;0),"","보스")&amp;"인게임누적곱배수",ChapterTable!$S:$T,2,0)^C1009
    +VLOOKUP(SUBSTITUTE(SUBSTITUTE(E$1,"standard",""),"|Float","")&amp;IF(OR($L1009=TRUE,$A1009=0,MOD($A1009,ChapterTable!$S$20)&lt;&gt;0),"","보스")&amp;"인게임누적합배수",ChapterTable!$S:$T,2,0)*C1009)
  )
  )
  )
)</f>
        <v>1436510.9073944092</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(VLOOKUP(SUBSTITUTE(SUBSTITUTE(F$1,"standard",""),"|Float","")&amp;IF(OR($L1009=TRUE,$A1009=0,MOD($A1009,ChapterTable!$S$20)&lt;&gt;0),"","보스")&amp;"인게임누적곱배수",ChapterTable!$S:$T,2,0)^D1009
    +VLOOKUP(SUBSTITUTE(SUBSTITUTE(F$1,"standard",""),"|Float","")&amp;IF(OR($L1009=TRUE,$A1009=0,MOD($A1009,ChapterTable!$S$20)&lt;&gt;0),"","보스")&amp;"인게임누적합배수",ChapterTable!$S:$T,2,0)*D1009)
  )
  )
  )
)</f>
        <v>458261.94311410194</v>
      </c>
      <c r="G1009" t="s">
        <v>738</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78"/>
        <v>4</v>
      </c>
      <c r="Q1009">
        <f t="shared" si="79"/>
        <v>4</v>
      </c>
      <c r="R1009" t="b">
        <f t="shared" ca="1" si="77"/>
        <v>0</v>
      </c>
      <c r="T1009" t="b">
        <f t="shared" ca="1" si="80"/>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H1009">
        <v>1.5</v>
      </c>
      <c r="AI1009">
        <f t="shared" si="81"/>
        <v>0.25</v>
      </c>
    </row>
    <row r="1010" spans="1:35"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OFFSET(E1010,-$B1010+IF($L1010,1,0),0)*IF($B1010&gt;OFFSET($B1010,1,0),ChapterTable!$S$17,1)*
    (VLOOKUP(SUBSTITUTE(SUBSTITUTE(E$1,"standard",""),"|Float","")&amp;IF(OR($L1010=TRUE,$A1010=0,MOD($A1010,ChapterTable!$S$20)&lt;&gt;0),"","보스")&amp;"인게임누적곱배수",ChapterTable!$S:$T,2,0)^C1010
    +VLOOKUP(SUBSTITUTE(SUBSTITUTE(E$1,"standard",""),"|Float","")&amp;IF(OR($L1010=TRUE,$A1010=0,MOD($A1010,ChapterTable!$S$20)&lt;&gt;0),"","보스")&amp;"인게임누적합배수",ChapterTable!$S:$T,2,0)*C1010)
  )
  )
  )
)</f>
        <v>1436510.9073944092</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(VLOOKUP(SUBSTITUTE(SUBSTITUTE(F$1,"standard",""),"|Float","")&amp;IF(OR($L1010=TRUE,$A1010=0,MOD($A1010,ChapterTable!$S$20)&lt;&gt;0),"","보스")&amp;"인게임누적곱배수",ChapterTable!$S:$T,2,0)^D1010
    +VLOOKUP(SUBSTITUTE(SUBSTITUTE(F$1,"standard",""),"|Float","")&amp;IF(OR($L1010=TRUE,$A1010=0,MOD($A1010,ChapterTable!$S$20)&lt;&gt;0),"","보스")&amp;"인게임누적합배수",ChapterTable!$S:$T,2,0)*D1010)
  )
  )
  )
)</f>
        <v>458261.94311410194</v>
      </c>
      <c r="G1010" t="s">
        <v>738</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78"/>
        <v>11</v>
      </c>
      <c r="Q1010">
        <f t="shared" si="79"/>
        <v>11</v>
      </c>
      <c r="R1010" t="b">
        <f t="shared" ca="1" si="77"/>
        <v>0</v>
      </c>
      <c r="T1010" t="b">
        <f t="shared" ca="1" si="80"/>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H1010">
        <v>1.5</v>
      </c>
      <c r="AI1010">
        <f t="shared" si="81"/>
        <v>0.25</v>
      </c>
    </row>
    <row r="1011" spans="1:35"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OFFSET(E1011,-$B1011+IF($L1011,1,0),0)*IF($B1011&gt;OFFSET($B1011,1,0),ChapterTable!$S$17,1)*
    (VLOOKUP(SUBSTITUTE(SUBSTITUTE(E$1,"standard",""),"|Float","")&amp;IF(OR($L1011=TRUE,$A1011=0,MOD($A1011,ChapterTable!$S$20)&lt;&gt;0),"","보스")&amp;"인게임누적곱배수",ChapterTable!$S:$T,2,0)^C1011
    +VLOOKUP(SUBSTITUTE(SUBSTITUTE(E$1,"standard",""),"|Float","")&amp;IF(OR($L1011=TRUE,$A1011=0,MOD($A1011,ChapterTable!$S$20)&lt;&gt;0),"","보스")&amp;"인게임누적합배수",ChapterTable!$S:$T,2,0)*C1011)
  )
  )
  )
)</f>
        <v>1616074.7708187103</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(VLOOKUP(SUBSTITUTE(SUBSTITUTE(F$1,"standard",""),"|Float","")&amp;IF(OR($L1011=TRUE,$A1011=0,MOD($A1011,ChapterTable!$S$20)&lt;&gt;0),"","보스")&amp;"인게임누적곱배수",ChapterTable!$S:$T,2,0)^D1011
    +VLOOKUP(SUBSTITUTE(SUBSTITUTE(F$1,"standard",""),"|Float","")&amp;IF(OR($L1011=TRUE,$A1011=0,MOD($A1011,ChapterTable!$S$20)&lt;&gt;0),"","보스")&amp;"인게임누적합배수",ChapterTable!$S:$T,2,0)*D1011)
  )
  )
  )
)</f>
        <v>458261.94311410194</v>
      </c>
      <c r="G1011" t="s">
        <v>738</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78"/>
        <v>4</v>
      </c>
      <c r="Q1011">
        <f t="shared" si="79"/>
        <v>4</v>
      </c>
      <c r="R1011" t="b">
        <f t="shared" ca="1" si="77"/>
        <v>0</v>
      </c>
      <c r="T1011" t="b">
        <f t="shared" ca="1" si="80"/>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H1011">
        <v>1.5</v>
      </c>
      <c r="AI1011">
        <f t="shared" si="81"/>
        <v>0.25</v>
      </c>
    </row>
    <row r="1012" spans="1:35"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OFFSET(E1012,-$B1012+IF($L1012,1,0),0)*IF($B1012&gt;OFFSET($B1012,1,0),ChapterTable!$S$17,1)*
    (VLOOKUP(SUBSTITUTE(SUBSTITUTE(E$1,"standard",""),"|Float","")&amp;IF(OR($L1012=TRUE,$A1012=0,MOD($A1012,ChapterTable!$S$20)&lt;&gt;0),"","보스")&amp;"인게임누적곱배수",ChapterTable!$S:$T,2,0)^C1012
    +VLOOKUP(SUBSTITUTE(SUBSTITUTE(E$1,"standard",""),"|Float","")&amp;IF(OR($L1012=TRUE,$A1012=0,MOD($A1012,ChapterTable!$S$20)&lt;&gt;0),"","보스")&amp;"인게임누적합배수",ChapterTable!$S:$T,2,0)*C1012)
  )
  )
  )
)</f>
        <v>1616074.7708187103</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(VLOOKUP(SUBSTITUTE(SUBSTITUTE(F$1,"standard",""),"|Float","")&amp;IF(OR($L1012=TRUE,$A1012=0,MOD($A1012,ChapterTable!$S$20)&lt;&gt;0),"","보스")&amp;"인게임누적곱배수",ChapterTable!$S:$T,2,0)^D1012
    +VLOOKUP(SUBSTITUTE(SUBSTITUTE(F$1,"standard",""),"|Float","")&amp;IF(OR($L1012=TRUE,$A1012=0,MOD($A1012,ChapterTable!$S$20)&lt;&gt;0),"","보스")&amp;"인게임누적합배수",ChapterTable!$S:$T,2,0)*D1012)
  )
  )
  )
)</f>
        <v>458261.94311410194</v>
      </c>
      <c r="G1012" t="s">
        <v>738</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78"/>
        <v>4</v>
      </c>
      <c r="Q1012">
        <f t="shared" si="79"/>
        <v>4</v>
      </c>
      <c r="R1012" t="b">
        <f t="shared" ca="1" si="77"/>
        <v>0</v>
      </c>
      <c r="T1012" t="b">
        <f t="shared" ca="1" si="80"/>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H1012">
        <v>1.5</v>
      </c>
      <c r="AI1012">
        <f t="shared" si="81"/>
        <v>0.25</v>
      </c>
    </row>
    <row r="1013" spans="1:35"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OFFSET(E1013,-$B1013+IF($L1013,1,0),0)*IF($B1013&gt;OFFSET($B1013,1,0),ChapterTable!$S$17,1)*
    (VLOOKUP(SUBSTITUTE(SUBSTITUTE(E$1,"standard",""),"|Float","")&amp;IF(OR($L1013=TRUE,$A1013=0,MOD($A1013,ChapterTable!$S$20)&lt;&gt;0),"","보스")&amp;"인게임누적곱배수",ChapterTable!$S:$T,2,0)^C1013
    +VLOOKUP(SUBSTITUTE(SUBSTITUTE(E$1,"standard",""),"|Float","")&amp;IF(OR($L1013=TRUE,$A1013=0,MOD($A1013,ChapterTable!$S$20)&lt;&gt;0),"","보스")&amp;"인게임누적합배수",ChapterTable!$S:$T,2,0)*C1013)
  )
  )
  )
)</f>
        <v>1616074.7708187103</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(VLOOKUP(SUBSTITUTE(SUBSTITUTE(F$1,"standard",""),"|Float","")&amp;IF(OR($L1013=TRUE,$A1013=0,MOD($A1013,ChapterTable!$S$20)&lt;&gt;0),"","보스")&amp;"인게임누적곱배수",ChapterTable!$S:$T,2,0)^D1013
    +VLOOKUP(SUBSTITUTE(SUBSTITUTE(F$1,"standard",""),"|Float","")&amp;IF(OR($L1013=TRUE,$A1013=0,MOD($A1013,ChapterTable!$S$20)&lt;&gt;0),"","보스")&amp;"인게임누적합배수",ChapterTable!$S:$T,2,0)*D1013)
  )
  )
  )
)</f>
        <v>458261.94311410194</v>
      </c>
      <c r="G1013" t="s">
        <v>738</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78"/>
        <v>4</v>
      </c>
      <c r="Q1013">
        <f t="shared" si="79"/>
        <v>4</v>
      </c>
      <c r="R1013" t="b">
        <f t="shared" ca="1" si="77"/>
        <v>0</v>
      </c>
      <c r="T1013" t="b">
        <f t="shared" ca="1" si="80"/>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H1013">
        <v>1.5</v>
      </c>
      <c r="AI1013">
        <f t="shared" si="81"/>
        <v>0.25</v>
      </c>
    </row>
    <row r="1014" spans="1:35"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OFFSET(E1014,-$B1014+IF($L1014,1,0),0)*IF($B1014&gt;OFFSET($B1014,1,0),ChapterTable!$S$17,1)*
    (VLOOKUP(SUBSTITUTE(SUBSTITUTE(E$1,"standard",""),"|Float","")&amp;IF(OR($L1014=TRUE,$A1014=0,MOD($A1014,ChapterTable!$S$20)&lt;&gt;0),"","보스")&amp;"인게임누적곱배수",ChapterTable!$S:$T,2,0)^C1014
    +VLOOKUP(SUBSTITUTE(SUBSTITUTE(E$1,"standard",""),"|Float","")&amp;IF(OR($L1014=TRUE,$A1014=0,MOD($A1014,ChapterTable!$S$20)&lt;&gt;0),"","보스")&amp;"인게임누적합배수",ChapterTable!$S:$T,2,0)*C1014)
  )
  )
  )
)</f>
        <v>1616074.7708187103</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(VLOOKUP(SUBSTITUTE(SUBSTITUTE(F$1,"standard",""),"|Float","")&amp;IF(OR($L1014=TRUE,$A1014=0,MOD($A1014,ChapterTable!$S$20)&lt;&gt;0),"","보스")&amp;"인게임누적곱배수",ChapterTable!$S:$T,2,0)^D1014
    +VLOOKUP(SUBSTITUTE(SUBSTITUTE(F$1,"standard",""),"|Float","")&amp;IF(OR($L1014=TRUE,$A1014=0,MOD($A1014,ChapterTable!$S$20)&lt;&gt;0),"","보스")&amp;"인게임누적합배수",ChapterTable!$S:$T,2,0)*D1014)
  )
  )
  )
)</f>
        <v>458261.94311410194</v>
      </c>
      <c r="G1014" t="s">
        <v>738</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78"/>
        <v>94</v>
      </c>
      <c r="Q1014">
        <f t="shared" si="79"/>
        <v>94</v>
      </c>
      <c r="R1014" t="b">
        <f t="shared" ca="1" si="77"/>
        <v>1</v>
      </c>
      <c r="T1014" t="b">
        <f t="shared" ca="1" si="80"/>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H1014">
        <v>1.5</v>
      </c>
      <c r="AI1014">
        <f t="shared" si="81"/>
        <v>0.25</v>
      </c>
    </row>
    <row r="1015" spans="1:35"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OFFSET(E1015,-$B1015+IF($L1015,1,0),0)*IF($B1015&gt;OFFSET($B1015,1,0),ChapterTable!$S$17,1)*
    (VLOOKUP(SUBSTITUTE(SUBSTITUTE(E$1,"standard",""),"|Float","")&amp;IF(OR($L1015=TRUE,$A1015=0,MOD($A1015,ChapterTable!$S$20)&lt;&gt;0),"","보스")&amp;"인게임누적곱배수",ChapterTable!$S:$T,2,0)^C1015
    +VLOOKUP(SUBSTITUTE(SUBSTITUTE(E$1,"standard",""),"|Float","")&amp;IF(OR($L1015=TRUE,$A1015=0,MOD($A1015,ChapterTable!$S$20)&lt;&gt;0),"","보스")&amp;"인게임누적합배수",ChapterTable!$S:$T,2,0)*C1015)
  )
  )
  )
)</f>
        <v>1616074.7708187103</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(VLOOKUP(SUBSTITUTE(SUBSTITUTE(F$1,"standard",""),"|Float","")&amp;IF(OR($L1015=TRUE,$A1015=0,MOD($A1015,ChapterTable!$S$20)&lt;&gt;0),"","보스")&amp;"인게임누적곱배수",ChapterTable!$S:$T,2,0)^D1015
    +VLOOKUP(SUBSTITUTE(SUBSTITUTE(F$1,"standard",""),"|Float","")&amp;IF(OR($L1015=TRUE,$A1015=0,MOD($A1015,ChapterTable!$S$20)&lt;&gt;0),"","보스")&amp;"인게임누적합배수",ChapterTable!$S:$T,2,0)*D1015)
  )
  )
  )
)</f>
        <v>458261.94311410194</v>
      </c>
      <c r="G1015" t="s">
        <v>738</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78"/>
        <v>21</v>
      </c>
      <c r="Q1015">
        <f t="shared" si="79"/>
        <v>21</v>
      </c>
      <c r="R1015" t="b">
        <f t="shared" ca="1" si="77"/>
        <v>0</v>
      </c>
      <c r="T1015" t="b">
        <f t="shared" ca="1" si="80"/>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H1015">
        <v>1.5</v>
      </c>
      <c r="AI1015">
        <f t="shared" si="81"/>
        <v>0.25</v>
      </c>
    </row>
    <row r="1016" spans="1:35"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OFFSET(E1016,-$B1016+IF($L1016,1,0),0)*IF($B1016&gt;OFFSET($B1016,1,0),ChapterTable!$S$17,1)*
    (VLOOKUP(SUBSTITUTE(SUBSTITUTE(E$1,"standard",""),"|Float","")&amp;IF(OR($L1016=TRUE,$A1016=0,MOD($A1016,ChapterTable!$S$20)&lt;&gt;0),"","보스")&amp;"인게임누적곱배수",ChapterTable!$S:$T,2,0)^C1016
    +VLOOKUP(SUBSTITUTE(SUBSTITUTE(E$1,"standard",""),"|Float","")&amp;IF(OR($L1016=TRUE,$A1016=0,MOD($A1016,ChapterTable!$S$20)&lt;&gt;0),"","보스")&amp;"인게임누적합배수",ChapterTable!$S:$T,2,0)*C1016)
  )
  )
  )
)</f>
        <v>1616074.7708187103</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(VLOOKUP(SUBSTITUTE(SUBSTITUTE(F$1,"standard",""),"|Float","")&amp;IF(OR($L1016=TRUE,$A1016=0,MOD($A1016,ChapterTable!$S$20)&lt;&gt;0),"","보스")&amp;"인게임누적곱배수",ChapterTable!$S:$T,2,0)^D1016
    +VLOOKUP(SUBSTITUTE(SUBSTITUTE(F$1,"standard",""),"|Float","")&amp;IF(OR($L1016=TRUE,$A1016=0,MOD($A1016,ChapterTable!$S$20)&lt;&gt;0),"","보스")&amp;"인게임누적합배수",ChapterTable!$S:$T,2,0)*D1016)
  )
  )
  )
)</f>
        <v>486318.79677414894</v>
      </c>
      <c r="G1016" t="s">
        <v>738</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78"/>
        <v>5</v>
      </c>
      <c r="Q1016">
        <f t="shared" si="79"/>
        <v>5</v>
      </c>
      <c r="R1016" t="b">
        <f t="shared" ca="1" si="77"/>
        <v>0</v>
      </c>
      <c r="T1016" t="b">
        <f t="shared" ca="1" si="80"/>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H1016">
        <v>1.5</v>
      </c>
      <c r="AI1016">
        <f t="shared" si="81"/>
        <v>0.2</v>
      </c>
    </row>
    <row r="1017" spans="1:35"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OFFSET(E1017,-$B1017+IF($L1017,1,0),0)*IF($B1017&gt;OFFSET($B1017,1,0),ChapterTable!$S$17,1)*
    (VLOOKUP(SUBSTITUTE(SUBSTITUTE(E$1,"standard",""),"|Float","")&amp;IF(OR($L1017=TRUE,$A1017=0,MOD($A1017,ChapterTable!$S$20)&lt;&gt;0),"","보스")&amp;"인게임누적곱배수",ChapterTable!$S:$T,2,0)^C1017
    +VLOOKUP(SUBSTITUTE(SUBSTITUTE(E$1,"standard",""),"|Float","")&amp;IF(OR($L1017=TRUE,$A1017=0,MOD($A1017,ChapterTable!$S$20)&lt;&gt;0),"","보스")&amp;"인게임누적합배수",ChapterTable!$S:$T,2,0)*C1017)
  )
  )
  )
)</f>
        <v>1616074.7708187103</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(VLOOKUP(SUBSTITUTE(SUBSTITUTE(F$1,"standard",""),"|Float","")&amp;IF(OR($L1017=TRUE,$A1017=0,MOD($A1017,ChapterTable!$S$20)&lt;&gt;0),"","보스")&amp;"인게임누적곱배수",ChapterTable!$S:$T,2,0)^D1017
    +VLOOKUP(SUBSTITUTE(SUBSTITUTE(F$1,"standard",""),"|Float","")&amp;IF(OR($L1017=TRUE,$A1017=0,MOD($A1017,ChapterTable!$S$20)&lt;&gt;0),"","보스")&amp;"인게임누적합배수",ChapterTable!$S:$T,2,0)*D1017)
  )
  )
  )
)</f>
        <v>486318.79677414894</v>
      </c>
      <c r="G1017" t="s">
        <v>738</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78"/>
        <v>5</v>
      </c>
      <c r="Q1017">
        <f t="shared" si="79"/>
        <v>5</v>
      </c>
      <c r="R1017" t="b">
        <f t="shared" ca="1" si="77"/>
        <v>0</v>
      </c>
      <c r="T1017" t="b">
        <f t="shared" ca="1" si="80"/>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H1017">
        <v>1.5</v>
      </c>
      <c r="AI1017">
        <f t="shared" si="81"/>
        <v>0.2</v>
      </c>
    </row>
    <row r="1018" spans="1:35"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OFFSET(E1018,-$B1018+IF($L1018,1,0),0)*IF($B1018&gt;OFFSET($B1018,1,0),ChapterTable!$S$17,1)*
    (VLOOKUP(SUBSTITUTE(SUBSTITUTE(E$1,"standard",""),"|Float","")&amp;IF(OR($L1018=TRUE,$A1018=0,MOD($A1018,ChapterTable!$S$20)&lt;&gt;0),"","보스")&amp;"인게임누적곱배수",ChapterTable!$S:$T,2,0)^C1018
    +VLOOKUP(SUBSTITUTE(SUBSTITUTE(E$1,"standard",""),"|Float","")&amp;IF(OR($L1018=TRUE,$A1018=0,MOD($A1018,ChapterTable!$S$20)&lt;&gt;0),"","보스")&amp;"인게임누적합배수",ChapterTable!$S:$T,2,0)*C1018)
  )
  )
  )
)</f>
        <v>1616074.7708187103</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(VLOOKUP(SUBSTITUTE(SUBSTITUTE(F$1,"standard",""),"|Float","")&amp;IF(OR($L1018=TRUE,$A1018=0,MOD($A1018,ChapterTable!$S$20)&lt;&gt;0),"","보스")&amp;"인게임누적곱배수",ChapterTable!$S:$T,2,0)^D1018
    +VLOOKUP(SUBSTITUTE(SUBSTITUTE(F$1,"standard",""),"|Float","")&amp;IF(OR($L1018=TRUE,$A1018=0,MOD($A1018,ChapterTable!$S$20)&lt;&gt;0),"","보스")&amp;"인게임누적합배수",ChapterTable!$S:$T,2,0)*D1018)
  )
  )
  )
)</f>
        <v>486318.79677414894</v>
      </c>
      <c r="G1018" t="s">
        <v>738</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78"/>
        <v>5</v>
      </c>
      <c r="Q1018">
        <f t="shared" si="79"/>
        <v>5</v>
      </c>
      <c r="R1018" t="b">
        <f t="shared" ca="1" si="77"/>
        <v>0</v>
      </c>
      <c r="T1018" t="b">
        <f t="shared" ca="1" si="80"/>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H1018">
        <v>1.5</v>
      </c>
      <c r="AI1018">
        <f t="shared" si="81"/>
        <v>0.2</v>
      </c>
    </row>
    <row r="1019" spans="1:35"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OFFSET(E1019,-$B1019+IF($L1019,1,0),0)*IF($B1019&gt;OFFSET($B1019,1,0),ChapterTable!$S$17,1)*
    (VLOOKUP(SUBSTITUTE(SUBSTITUTE(E$1,"standard",""),"|Float","")&amp;IF(OR($L1019=TRUE,$A1019=0,MOD($A1019,ChapterTable!$S$20)&lt;&gt;0),"","보스")&amp;"인게임누적곱배수",ChapterTable!$S:$T,2,0)^C1019
    +VLOOKUP(SUBSTITUTE(SUBSTITUTE(E$1,"standard",""),"|Float","")&amp;IF(OR($L1019=TRUE,$A1019=0,MOD($A1019,ChapterTable!$S$20)&lt;&gt;0),"","보스")&amp;"인게임누적합배수",ChapterTable!$S:$T,2,0)*C1019)
  )
  )
  )
)</f>
        <v>1616074.7708187103</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(VLOOKUP(SUBSTITUTE(SUBSTITUTE(F$1,"standard",""),"|Float","")&amp;IF(OR($L1019=TRUE,$A1019=0,MOD($A1019,ChapterTable!$S$20)&lt;&gt;0),"","보스")&amp;"인게임누적곱배수",ChapterTable!$S:$T,2,0)^D1019
    +VLOOKUP(SUBSTITUTE(SUBSTITUTE(F$1,"standard",""),"|Float","")&amp;IF(OR($L1019=TRUE,$A1019=0,MOD($A1019,ChapterTable!$S$20)&lt;&gt;0),"","보스")&amp;"인게임누적합배수",ChapterTable!$S:$T,2,0)*D1019)
  )
  )
  )
)</f>
        <v>486318.79677414894</v>
      </c>
      <c r="G1019" t="s">
        <v>738</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78"/>
        <v>5</v>
      </c>
      <c r="Q1019">
        <f t="shared" si="79"/>
        <v>5</v>
      </c>
      <c r="R1019" t="b">
        <f t="shared" ca="1" si="77"/>
        <v>0</v>
      </c>
      <c r="T1019" t="b">
        <f t="shared" ca="1" si="80"/>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H1019">
        <v>1.5</v>
      </c>
      <c r="AI1019">
        <f t="shared" si="81"/>
        <v>0.2</v>
      </c>
    </row>
    <row r="1020" spans="1:35"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OFFSET(E1020,-$B1020+IF($L1020,1,0),0)*IF($B1020&gt;OFFSET($B1020,1,0),ChapterTable!$S$17,1)*
    (VLOOKUP(SUBSTITUTE(SUBSTITUTE(E$1,"standard",""),"|Float","")&amp;IF(OR($L1020=TRUE,$A1020=0,MOD($A1020,ChapterTable!$S$20)&lt;&gt;0),"","보스")&amp;"인게임누적곱배수",ChapterTable!$S:$T,2,0)^C1020
    +VLOOKUP(SUBSTITUTE(SUBSTITUTE(E$1,"standard",""),"|Float","")&amp;IF(OR($L1020=TRUE,$A1020=0,MOD($A1020,ChapterTable!$S$20)&lt;&gt;0),"","보스")&amp;"인게임누적합배수",ChapterTable!$S:$T,2,0)*C1020)
  )
  )
  )
)</f>
        <v>1616074.7708187103</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(VLOOKUP(SUBSTITUTE(SUBSTITUTE(F$1,"standard",""),"|Float","")&amp;IF(OR($L1020=TRUE,$A1020=0,MOD($A1020,ChapterTable!$S$20)&lt;&gt;0),"","보스")&amp;"인게임누적곱배수",ChapterTable!$S:$T,2,0)^D1020
    +VLOOKUP(SUBSTITUTE(SUBSTITUTE(F$1,"standard",""),"|Float","")&amp;IF(OR($L1020=TRUE,$A1020=0,MOD($A1020,ChapterTable!$S$20)&lt;&gt;0),"","보스")&amp;"인게임누적합배수",ChapterTable!$S:$T,2,0)*D1020)
  )
  )
  )
)</f>
        <v>486318.79677414894</v>
      </c>
      <c r="G1020" t="s">
        <v>738</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78"/>
        <v>11</v>
      </c>
      <c r="Q1020">
        <f t="shared" si="79"/>
        <v>11</v>
      </c>
      <c r="R1020" t="b">
        <f t="shared" ca="1" si="77"/>
        <v>0</v>
      </c>
      <c r="T1020" t="b">
        <f t="shared" ca="1" si="80"/>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H1020">
        <v>1.5</v>
      </c>
      <c r="AI1020">
        <f t="shared" si="81"/>
        <v>0.2</v>
      </c>
    </row>
    <row r="1021" spans="1:35"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OFFSET(E1021,-$B1021+IF($L1021,1,0),0)*IF($B1021&gt;OFFSET($B1021,1,0),ChapterTable!$S$17,1)*
    (VLOOKUP(SUBSTITUTE(SUBSTITUTE(E$1,"standard",""),"|Float","")&amp;IF(OR($L1021=TRUE,$A1021=0,MOD($A1021,ChapterTable!$S$20)&lt;&gt;0),"","보스")&amp;"인게임누적곱배수",ChapterTable!$S:$T,2,0)^C1021
    +VLOOKUP(SUBSTITUTE(SUBSTITUTE(E$1,"standard",""),"|Float","")&amp;IF(OR($L1021=TRUE,$A1021=0,MOD($A1021,ChapterTable!$S$20)&lt;&gt;0),"","보스")&amp;"인게임누적합배수",ChapterTable!$S:$T,2,0)*C1021)
  )
  )
  )
)</f>
        <v>1795638.6342430115</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(VLOOKUP(SUBSTITUTE(SUBSTITUTE(F$1,"standard",""),"|Float","")&amp;IF(OR($L1021=TRUE,$A1021=0,MOD($A1021,ChapterTable!$S$20)&lt;&gt;0),"","보스")&amp;"인게임누적곱배수",ChapterTable!$S:$T,2,0)^D1021
    +VLOOKUP(SUBSTITUTE(SUBSTITUTE(F$1,"standard",""),"|Float","")&amp;IF(OR($L1021=TRUE,$A1021=0,MOD($A1021,ChapterTable!$S$20)&lt;&gt;0),"","보스")&amp;"인게임누적합배수",ChapterTable!$S:$T,2,0)*D1021)
  )
  )
  )
)</f>
        <v>486318.79677414894</v>
      </c>
      <c r="G1021" t="s">
        <v>738</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78"/>
        <v>5</v>
      </c>
      <c r="Q1021">
        <f t="shared" si="79"/>
        <v>5</v>
      </c>
      <c r="R1021" t="b">
        <f t="shared" ca="1" si="77"/>
        <v>0</v>
      </c>
      <c r="T1021" t="b">
        <f t="shared" ca="1" si="80"/>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H1021">
        <v>1.5</v>
      </c>
      <c r="AI1021">
        <f t="shared" si="81"/>
        <v>0.2</v>
      </c>
    </row>
    <row r="1022" spans="1:35"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OFFSET(E1022,-$B1022+IF($L1022,1,0),0)*IF($B1022&gt;OFFSET($B1022,1,0),ChapterTable!$S$17,1)*
    (VLOOKUP(SUBSTITUTE(SUBSTITUTE(E$1,"standard",""),"|Float","")&amp;IF(OR($L1022=TRUE,$A1022=0,MOD($A1022,ChapterTable!$S$20)&lt;&gt;0),"","보스")&amp;"인게임누적곱배수",ChapterTable!$S:$T,2,0)^C1022
    +VLOOKUP(SUBSTITUTE(SUBSTITUTE(E$1,"standard",""),"|Float","")&amp;IF(OR($L1022=TRUE,$A1022=0,MOD($A1022,ChapterTable!$S$20)&lt;&gt;0),"","보스")&amp;"인게임누적합배수",ChapterTable!$S:$T,2,0)*C1022)
  )
  )
  )
)</f>
        <v>1795638.6342430115</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(VLOOKUP(SUBSTITUTE(SUBSTITUTE(F$1,"standard",""),"|Float","")&amp;IF(OR($L1022=TRUE,$A1022=0,MOD($A1022,ChapterTable!$S$20)&lt;&gt;0),"","보스")&amp;"인게임누적곱배수",ChapterTable!$S:$T,2,0)^D1022
    +VLOOKUP(SUBSTITUTE(SUBSTITUTE(F$1,"standard",""),"|Float","")&amp;IF(OR($L1022=TRUE,$A1022=0,MOD($A1022,ChapterTable!$S$20)&lt;&gt;0),"","보스")&amp;"인게임누적합배수",ChapterTable!$S:$T,2,0)*D1022)
  )
  )
  )
)</f>
        <v>486318.79677414894</v>
      </c>
      <c r="G1022" t="s">
        <v>738</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78"/>
        <v>5</v>
      </c>
      <c r="Q1022">
        <f t="shared" si="79"/>
        <v>5</v>
      </c>
      <c r="R1022" t="b">
        <f t="shared" ca="1" si="77"/>
        <v>0</v>
      </c>
      <c r="T1022" t="b">
        <f t="shared" ca="1" si="80"/>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H1022">
        <v>1.5</v>
      </c>
      <c r="AI1022">
        <f t="shared" si="81"/>
        <v>0.2</v>
      </c>
    </row>
    <row r="1023" spans="1:35"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OFFSET(E1023,-$B1023+IF($L1023,1,0),0)*IF($B1023&gt;OFFSET($B1023,1,0),ChapterTable!$S$17,1)*
    (VLOOKUP(SUBSTITUTE(SUBSTITUTE(E$1,"standard",""),"|Float","")&amp;IF(OR($L1023=TRUE,$A1023=0,MOD($A1023,ChapterTable!$S$20)&lt;&gt;0),"","보스")&amp;"인게임누적곱배수",ChapterTable!$S:$T,2,0)^C1023
    +VLOOKUP(SUBSTITUTE(SUBSTITUTE(E$1,"standard",""),"|Float","")&amp;IF(OR($L1023=TRUE,$A1023=0,MOD($A1023,ChapterTable!$S$20)&lt;&gt;0),"","보스")&amp;"인게임누적합배수",ChapterTable!$S:$T,2,0)*C1023)
  )
  )
  )
)</f>
        <v>1795638.6342430115</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(VLOOKUP(SUBSTITUTE(SUBSTITUTE(F$1,"standard",""),"|Float","")&amp;IF(OR($L1023=TRUE,$A1023=0,MOD($A1023,ChapterTable!$S$20)&lt;&gt;0),"","보스")&amp;"인게임누적곱배수",ChapterTable!$S:$T,2,0)^D1023
    +VLOOKUP(SUBSTITUTE(SUBSTITUTE(F$1,"standard",""),"|Float","")&amp;IF(OR($L1023=TRUE,$A1023=0,MOD($A1023,ChapterTable!$S$20)&lt;&gt;0),"","보스")&amp;"인게임누적합배수",ChapterTable!$S:$T,2,0)*D1023)
  )
  )
  )
)</f>
        <v>486318.79677414894</v>
      </c>
      <c r="G1023" t="s">
        <v>738</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78"/>
        <v>5</v>
      </c>
      <c r="Q1023">
        <f t="shared" si="79"/>
        <v>5</v>
      </c>
      <c r="R1023" t="b">
        <f t="shared" ca="1" si="77"/>
        <v>0</v>
      </c>
      <c r="T1023" t="b">
        <f t="shared" ca="1" si="80"/>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H1023">
        <v>1.5</v>
      </c>
      <c r="AI1023">
        <f t="shared" si="81"/>
        <v>0.2</v>
      </c>
    </row>
    <row r="1024" spans="1:35"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OFFSET(E1024,-$B1024+IF($L1024,1,0),0)*IF($B1024&gt;OFFSET($B1024,1,0),ChapterTable!$S$17,1)*
    (VLOOKUP(SUBSTITUTE(SUBSTITUTE(E$1,"standard",""),"|Float","")&amp;IF(OR($L1024=TRUE,$A1024=0,MOD($A1024,ChapterTable!$S$20)&lt;&gt;0),"","보스")&amp;"인게임누적곱배수",ChapterTable!$S:$T,2,0)^C1024
    +VLOOKUP(SUBSTITUTE(SUBSTITUTE(E$1,"standard",""),"|Float","")&amp;IF(OR($L1024=TRUE,$A1024=0,MOD($A1024,ChapterTable!$S$20)&lt;&gt;0),"","보스")&amp;"인게임누적합배수",ChapterTable!$S:$T,2,0)*C1024)
  )
  )
  )
)</f>
        <v>1795638.6342430115</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(VLOOKUP(SUBSTITUTE(SUBSTITUTE(F$1,"standard",""),"|Float","")&amp;IF(OR($L1024=TRUE,$A1024=0,MOD($A1024,ChapterTable!$S$20)&lt;&gt;0),"","보스")&amp;"인게임누적곱배수",ChapterTable!$S:$T,2,0)^D1024
    +VLOOKUP(SUBSTITUTE(SUBSTITUTE(F$1,"standard",""),"|Float","")&amp;IF(OR($L1024=TRUE,$A1024=0,MOD($A1024,ChapterTable!$S$20)&lt;&gt;0),"","보스")&amp;"인게임누적합배수",ChapterTable!$S:$T,2,0)*D1024)
  )
  )
  )
)</f>
        <v>486318.79677414894</v>
      </c>
      <c r="G1024" t="s">
        <v>738</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78"/>
        <v>95</v>
      </c>
      <c r="Q1024">
        <f t="shared" si="79"/>
        <v>95</v>
      </c>
      <c r="R1024" t="b">
        <f t="shared" ca="1" si="77"/>
        <v>1</v>
      </c>
      <c r="T1024" t="b">
        <f t="shared" ca="1" si="80"/>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H1024">
        <v>1.5</v>
      </c>
      <c r="AI1024">
        <f t="shared" si="81"/>
        <v>0.2</v>
      </c>
    </row>
    <row r="1025" spans="1:35"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OFFSET(E1025,-$B1025+IF($L1025,1,0),0)*IF($B1025&gt;OFFSET($B1025,1,0),ChapterTable!$S$17,1)*
    (VLOOKUP(SUBSTITUTE(SUBSTITUTE(E$1,"standard",""),"|Float","")&amp;IF(OR($L1025=TRUE,$A1025=0,MOD($A1025,ChapterTable!$S$20)&lt;&gt;0),"","보스")&amp;"인게임누적곱배수",ChapterTable!$S:$T,2,0)^C1025
    +VLOOKUP(SUBSTITUTE(SUBSTITUTE(E$1,"standard",""),"|Float","")&amp;IF(OR($L1025=TRUE,$A1025=0,MOD($A1025,ChapterTable!$S$20)&lt;&gt;0),"","보스")&amp;"인게임누적합배수",ChapterTable!$S:$T,2,0)*C1025)
  )
  )
  )
)</f>
        <v>2154766.3610916138</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(VLOOKUP(SUBSTITUTE(SUBSTITUTE(F$1,"standard",""),"|Float","")&amp;IF(OR($L1025=TRUE,$A1025=0,MOD($A1025,ChapterTable!$S$20)&lt;&gt;0),"","보스")&amp;"인게임누적곱배수",ChapterTable!$S:$T,2,0)^D1025
    +VLOOKUP(SUBSTITUTE(SUBSTITUTE(F$1,"standard",""),"|Float","")&amp;IF(OR($L1025=TRUE,$A1025=0,MOD($A1025,ChapterTable!$S$20)&lt;&gt;0),"","보스")&amp;"인게임누적합배수",ChapterTable!$S:$T,2,0)*D1025)
  )
  )
  )
)</f>
        <v>486318.79677414894</v>
      </c>
      <c r="G1025" t="s">
        <v>738</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78"/>
        <v>21</v>
      </c>
      <c r="Q1025">
        <f t="shared" si="79"/>
        <v>21</v>
      </c>
      <c r="R1025" t="b">
        <f t="shared" ca="1" si="77"/>
        <v>0</v>
      </c>
      <c r="T1025" t="b">
        <f t="shared" ca="1" si="80"/>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H1025">
        <v>1.5</v>
      </c>
      <c r="AI1025">
        <f t="shared" si="81"/>
        <v>0.2</v>
      </c>
    </row>
    <row r="1026" spans="1:35"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OFFSET(E1026,-$B1026+IF($L1026,1,0),0)*IF($B1026&gt;OFFSET($B1026,1,0),ChapterTable!$S$17,1)*
    (VLOOKUP(SUBSTITUTE(SUBSTITUTE(E$1,"standard",""),"|Float","")&amp;IF(OR($L1026=TRUE,$A1026=0,MOD($A1026,ChapterTable!$S$20)&lt;&gt;0),"","보스")&amp;"인게임누적곱배수",ChapterTable!$S:$T,2,0)^C1026
    +VLOOKUP(SUBSTITUTE(SUBSTITUTE(E$1,"standard",""),"|Float","")&amp;IF(OR($L1026=TRUE,$A1026=0,MOD($A1026,ChapterTable!$S$20)&lt;&gt;0),"","보스")&amp;"인게임누적합배수",ChapterTable!$S:$T,2,0)*C1026)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(VLOOKUP(SUBSTITUTE(SUBSTITUTE(F$1,"standard",""),"|Float","")&amp;IF(OR($L1026=TRUE,$A1026=0,MOD($A1026,ChapterTable!$S$20)&lt;&gt;0),"","보스")&amp;"인게임누적곱배수",ChapterTable!$S:$T,2,0)^D1026
    +VLOOKUP(SUBSTITUTE(SUBSTITUTE(F$1,"standard",""),"|Float","")&amp;IF(OR($L1026=TRUE,$A1026=0,MOD($A1026,ChapterTable!$S$20)&lt;&gt;0),"","보스")&amp;"인게임누적합배수",ChapterTable!$S:$T,2,0)*D1026)
  )
  )
  )
)</f>
        <v>561137.07320094109</v>
      </c>
      <c r="G1026" t="s">
        <v>738</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78"/>
        <v>0</v>
      </c>
      <c r="Q1026">
        <f t="shared" si="79"/>
        <v>0</v>
      </c>
      <c r="R1026" t="b">
        <f t="shared" ref="R1026:R1089" ca="1" si="82">IF(OR(B1026=0,OFFSET(B1026,1,0)=0),FALSE,
IF(AND(L1026,B1026&lt;OFFSET(B1026,1,0)),TRUE,
IF(OFFSET(O1026,1,0)=21,TRUE,FALSE)))</f>
        <v>0</v>
      </c>
      <c r="T1026" t="b">
        <f t="shared" ca="1" si="80"/>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H1026">
        <v>1.5</v>
      </c>
      <c r="AI1026">
        <f t="shared" si="81"/>
        <v>0</v>
      </c>
    </row>
    <row r="1027" spans="1:35"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OFFSET(E1027,-$B1027+IF($L1027,1,0),0)*IF($B1027&gt;OFFSET($B1027,1,0),ChapterTable!$S$17,1)*
    (VLOOKUP(SUBSTITUTE(SUBSTITUTE(E$1,"standard",""),"|Float","")&amp;IF(OR($L1027=TRUE,$A1027=0,MOD($A1027,ChapterTable!$S$20)&lt;&gt;0),"","보스")&amp;"인게임누적곱배수",ChapterTable!$S:$T,2,0)^C1027
    +VLOOKUP(SUBSTITUTE(SUBSTITUTE(E$1,"standard",""),"|Float","")&amp;IF(OR($L1027=TRUE,$A1027=0,MOD($A1027,ChapterTable!$S$20)&lt;&gt;0),"","보스")&amp;"인게임누적합배수",ChapterTable!$S:$T,2,0)*C1027)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(VLOOKUP(SUBSTITUTE(SUBSTITUTE(F$1,"standard",""),"|Float","")&amp;IF(OR($L1027=TRUE,$A1027=0,MOD($A1027,ChapterTable!$S$20)&lt;&gt;0),"","보스")&amp;"인게임누적곱배수",ChapterTable!$S:$T,2,0)^D1027
    +VLOOKUP(SUBSTITUTE(SUBSTITUTE(F$1,"standard",""),"|Float","")&amp;IF(OR($L1027=TRUE,$A1027=0,MOD($A1027,ChapterTable!$S$20)&lt;&gt;0),"","보스")&amp;"인게임누적합배수",ChapterTable!$S:$T,2,0)*D1027)
  )
  )
  )
)</f>
        <v>561137.07320094109</v>
      </c>
      <c r="G1027" t="s">
        <v>738</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83">IF(B1027=0,0,
  IF(AND(L1027=FALSE,A1027&lt;&gt;0,MOD(A1027,7)=0),21,
  IF(MOD(B1027,10)=0,21,
  IF(MOD(B1027,10)=5,11,
  IF(MOD(B1027,10)=9,INT(B1027/10)+91,
  INT(B1027/10+1))))))</f>
        <v>1</v>
      </c>
      <c r="Q1027">
        <f t="shared" ref="Q1027:Q1090" si="84">IF(ISBLANK(P1027),O1027,P1027)</f>
        <v>1</v>
      </c>
      <c r="R1027" t="b">
        <f t="shared" ca="1" si="82"/>
        <v>0</v>
      </c>
      <c r="T1027" t="b">
        <f t="shared" ref="T1027:T1090" ca="1" si="85">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H1027">
        <v>1.5</v>
      </c>
      <c r="AI1027">
        <f t="shared" si="81"/>
        <v>1</v>
      </c>
    </row>
    <row r="1028" spans="1:35"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OFFSET(E1028,-$B1028+IF($L1028,1,0),0)*IF($B1028&gt;OFFSET($B1028,1,0),ChapterTable!$S$17,1)*
    (VLOOKUP(SUBSTITUTE(SUBSTITUTE(E$1,"standard",""),"|Float","")&amp;IF(OR($L1028=TRUE,$A1028=0,MOD($A1028,ChapterTable!$S$20)&lt;&gt;0),"","보스")&amp;"인게임누적곱배수",ChapterTable!$S:$T,2,0)^C1028
    +VLOOKUP(SUBSTITUTE(SUBSTITUTE(E$1,"standard",""),"|Float","")&amp;IF(OR($L1028=TRUE,$A1028=0,MOD($A1028,ChapterTable!$S$20)&lt;&gt;0),"","보스")&amp;"인게임누적합배수",ChapterTable!$S:$T,2,0)*C1028)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(VLOOKUP(SUBSTITUTE(SUBSTITUTE(F$1,"standard",""),"|Float","")&amp;IF(OR($L1028=TRUE,$A1028=0,MOD($A1028,ChapterTable!$S$20)&lt;&gt;0),"","보스")&amp;"인게임누적곱배수",ChapterTable!$S:$T,2,0)^D1028
    +VLOOKUP(SUBSTITUTE(SUBSTITUTE(F$1,"standard",""),"|Float","")&amp;IF(OR($L1028=TRUE,$A1028=0,MOD($A1028,ChapterTable!$S$20)&lt;&gt;0),"","보스")&amp;"인게임누적합배수",ChapterTable!$S:$T,2,0)*D1028)
  )
  )
  )
)</f>
        <v>561137.07320094109</v>
      </c>
      <c r="G1028" t="s">
        <v>738</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83"/>
        <v>1</v>
      </c>
      <c r="Q1028">
        <f t="shared" si="84"/>
        <v>1</v>
      </c>
      <c r="R1028" t="b">
        <f t="shared" ca="1" si="82"/>
        <v>0</v>
      </c>
      <c r="T1028" t="b">
        <f t="shared" ca="1" si="85"/>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H1028">
        <v>1.5</v>
      </c>
      <c r="AI1028">
        <f t="shared" ref="AI1028:AI1091" si="86">IF(B1028=0,0,1/(INT((B1028-1)/10)+1))</f>
        <v>1</v>
      </c>
    </row>
    <row r="1029" spans="1:35"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OFFSET(E1029,-$B1029+IF($L1029,1,0),0)*IF($B1029&gt;OFFSET($B1029,1,0),ChapterTable!$S$17,1)*
    (VLOOKUP(SUBSTITUTE(SUBSTITUTE(E$1,"standard",""),"|Float","")&amp;IF(OR($L1029=TRUE,$A1029=0,MOD($A1029,ChapterTable!$S$20)&lt;&gt;0),"","보스")&amp;"인게임누적곱배수",ChapterTable!$S:$T,2,0)^C1029
    +VLOOKUP(SUBSTITUTE(SUBSTITUTE(E$1,"standard",""),"|Float","")&amp;IF(OR($L1029=TRUE,$A1029=0,MOD($A1029,ChapterTable!$S$20)&lt;&gt;0),"","보스")&amp;"인게임누적합배수",ChapterTable!$S:$T,2,0)*C1029)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(VLOOKUP(SUBSTITUTE(SUBSTITUTE(F$1,"standard",""),"|Float","")&amp;IF(OR($L1029=TRUE,$A1029=0,MOD($A1029,ChapterTable!$S$20)&lt;&gt;0),"","보스")&amp;"인게임누적곱배수",ChapterTable!$S:$T,2,0)^D1029
    +VLOOKUP(SUBSTITUTE(SUBSTITUTE(F$1,"standard",""),"|Float","")&amp;IF(OR($L1029=TRUE,$A1029=0,MOD($A1029,ChapterTable!$S$20)&lt;&gt;0),"","보스")&amp;"인게임누적합배수",ChapterTable!$S:$T,2,0)*D1029)
  )
  )
  )
)</f>
        <v>561137.07320094109</v>
      </c>
      <c r="G1029" t="s">
        <v>738</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83"/>
        <v>1</v>
      </c>
      <c r="Q1029">
        <f t="shared" si="84"/>
        <v>1</v>
      </c>
      <c r="R1029" t="b">
        <f t="shared" ca="1" si="82"/>
        <v>0</v>
      </c>
      <c r="T1029" t="b">
        <f t="shared" ca="1" si="85"/>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H1029">
        <v>1.5</v>
      </c>
      <c r="AI1029">
        <f t="shared" si="86"/>
        <v>1</v>
      </c>
    </row>
    <row r="1030" spans="1:35"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OFFSET(E1030,-$B1030+IF($L1030,1,0),0)*IF($B1030&gt;OFFSET($B1030,1,0),ChapterTable!$S$17,1)*
    (VLOOKUP(SUBSTITUTE(SUBSTITUTE(E$1,"standard",""),"|Float","")&amp;IF(OR($L1030=TRUE,$A1030=0,MOD($A1030,ChapterTable!$S$20)&lt;&gt;0),"","보스")&amp;"인게임누적곱배수",ChapterTable!$S:$T,2,0)^C1030
    +VLOOKUP(SUBSTITUTE(SUBSTITUTE(E$1,"standard",""),"|Float","")&amp;IF(OR($L1030=TRUE,$A1030=0,MOD($A1030,ChapterTable!$S$20)&lt;&gt;0),"","보스")&amp;"인게임누적합배수",ChapterTable!$S:$T,2,0)*C1030)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(VLOOKUP(SUBSTITUTE(SUBSTITUTE(F$1,"standard",""),"|Float","")&amp;IF(OR($L1030=TRUE,$A1030=0,MOD($A1030,ChapterTable!$S$20)&lt;&gt;0),"","보스")&amp;"인게임누적곱배수",ChapterTable!$S:$T,2,0)^D1030
    +VLOOKUP(SUBSTITUTE(SUBSTITUTE(F$1,"standard",""),"|Float","")&amp;IF(OR($L1030=TRUE,$A1030=0,MOD($A1030,ChapterTable!$S$20)&lt;&gt;0),"","보스")&amp;"인게임누적합배수",ChapterTable!$S:$T,2,0)*D1030)
  )
  )
  )
)</f>
        <v>561137.07320094109</v>
      </c>
      <c r="G1030" t="s">
        <v>738</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83"/>
        <v>1</v>
      </c>
      <c r="Q1030">
        <f t="shared" si="84"/>
        <v>1</v>
      </c>
      <c r="R1030" t="b">
        <f t="shared" ca="1" si="82"/>
        <v>0</v>
      </c>
      <c r="T1030" t="b">
        <f t="shared" ca="1" si="85"/>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H1030">
        <v>1.5</v>
      </c>
      <c r="AI1030">
        <f t="shared" si="86"/>
        <v>1</v>
      </c>
    </row>
    <row r="1031" spans="1:35"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OFFSET(E1031,-$B1031+IF($L1031,1,0),0)*IF($B1031&gt;OFFSET($B1031,1,0),ChapterTable!$S$17,1)*
    (VLOOKUP(SUBSTITUTE(SUBSTITUTE(E$1,"standard",""),"|Float","")&amp;IF(OR($L1031=TRUE,$A1031=0,MOD($A1031,ChapterTable!$S$20)&lt;&gt;0),"","보스")&amp;"인게임누적곱배수",ChapterTable!$S:$T,2,0)^C1031
    +VLOOKUP(SUBSTITUTE(SUBSTITUTE(E$1,"standard",""),"|Float","")&amp;IF(OR($L1031=TRUE,$A1031=0,MOD($A1031,ChapterTable!$S$20)&lt;&gt;0),"","보스")&amp;"인게임누적합배수",ChapterTable!$S:$T,2,0)*C1031)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(VLOOKUP(SUBSTITUTE(SUBSTITUTE(F$1,"standard",""),"|Float","")&amp;IF(OR($L1031=TRUE,$A1031=0,MOD($A1031,ChapterTable!$S$20)&lt;&gt;0),"","보스")&amp;"인게임누적곱배수",ChapterTable!$S:$T,2,0)^D1031
    +VLOOKUP(SUBSTITUTE(SUBSTITUTE(F$1,"standard",""),"|Float","")&amp;IF(OR($L1031=TRUE,$A1031=0,MOD($A1031,ChapterTable!$S$20)&lt;&gt;0),"","보스")&amp;"인게임누적합배수",ChapterTable!$S:$T,2,0)*D1031)
  )
  )
  )
)</f>
        <v>561137.07320094109</v>
      </c>
      <c r="G1031" t="s">
        <v>738</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83"/>
        <v>11</v>
      </c>
      <c r="Q1031">
        <f t="shared" si="84"/>
        <v>11</v>
      </c>
      <c r="R1031" t="b">
        <f t="shared" ca="1" si="82"/>
        <v>0</v>
      </c>
      <c r="T1031" t="b">
        <f t="shared" ca="1" si="85"/>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H1031">
        <v>1.5</v>
      </c>
      <c r="AI1031">
        <f t="shared" si="86"/>
        <v>1</v>
      </c>
    </row>
    <row r="1032" spans="1:35"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OFFSET(E1032,-$B1032+IF($L1032,1,0),0)*IF($B1032&gt;OFFSET($B1032,1,0),ChapterTable!$S$17,1)*
    (VLOOKUP(SUBSTITUTE(SUBSTITUTE(E$1,"standard",""),"|Float","")&amp;IF(OR($L1032=TRUE,$A1032=0,MOD($A1032,ChapterTable!$S$20)&lt;&gt;0),"","보스")&amp;"인게임누적곱배수",ChapterTable!$S:$T,2,0)^C1032
    +VLOOKUP(SUBSTITUTE(SUBSTITUTE(E$1,"standard",""),"|Float","")&amp;IF(OR($L1032=TRUE,$A1032=0,MOD($A1032,ChapterTable!$S$20)&lt;&gt;0),"","보스")&amp;"인게임누적합배수",ChapterTable!$S:$T,2,0)*C1032)
  )
  )
  )
)</f>
        <v>1616074.7708187103</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(VLOOKUP(SUBSTITUTE(SUBSTITUTE(F$1,"standard",""),"|Float","")&amp;IF(OR($L1032=TRUE,$A1032=0,MOD($A1032,ChapterTable!$S$20)&lt;&gt;0),"","보스")&amp;"인게임누적곱배수",ChapterTable!$S:$T,2,0)^D1032
    +VLOOKUP(SUBSTITUTE(SUBSTITUTE(F$1,"standard",""),"|Float","")&amp;IF(OR($L1032=TRUE,$A1032=0,MOD($A1032,ChapterTable!$S$20)&lt;&gt;0),"","보스")&amp;"인게임누적합배수",ChapterTable!$S:$T,2,0)*D1032)
  )
  )
  )
)</f>
        <v>561137.07320094109</v>
      </c>
      <c r="G1032" t="s">
        <v>738</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83"/>
        <v>1</v>
      </c>
      <c r="Q1032">
        <f t="shared" si="84"/>
        <v>1</v>
      </c>
      <c r="R1032" t="b">
        <f t="shared" ca="1" si="82"/>
        <v>0</v>
      </c>
      <c r="T1032" t="b">
        <f t="shared" ca="1" si="85"/>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H1032">
        <v>1.5</v>
      </c>
      <c r="AI1032">
        <f t="shared" si="86"/>
        <v>1</v>
      </c>
    </row>
    <row r="1033" spans="1:35"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OFFSET(E1033,-$B1033+IF($L1033,1,0),0)*IF($B1033&gt;OFFSET($B1033,1,0),ChapterTable!$S$17,1)*
    (VLOOKUP(SUBSTITUTE(SUBSTITUTE(E$1,"standard",""),"|Float","")&amp;IF(OR($L1033=TRUE,$A1033=0,MOD($A1033,ChapterTable!$S$20)&lt;&gt;0),"","보스")&amp;"인게임누적곱배수",ChapterTable!$S:$T,2,0)^C1033
    +VLOOKUP(SUBSTITUTE(SUBSTITUTE(E$1,"standard",""),"|Float","")&amp;IF(OR($L1033=TRUE,$A1033=0,MOD($A1033,ChapterTable!$S$20)&lt;&gt;0),"","보스")&amp;"인게임누적합배수",ChapterTable!$S:$T,2,0)*C1033)
  )
  )
  )
)</f>
        <v>1616074.7708187103</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(VLOOKUP(SUBSTITUTE(SUBSTITUTE(F$1,"standard",""),"|Float","")&amp;IF(OR($L1033=TRUE,$A1033=0,MOD($A1033,ChapterTable!$S$20)&lt;&gt;0),"","보스")&amp;"인게임누적곱배수",ChapterTable!$S:$T,2,0)^D1033
    +VLOOKUP(SUBSTITUTE(SUBSTITUTE(F$1,"standard",""),"|Float","")&amp;IF(OR($L1033=TRUE,$A1033=0,MOD($A1033,ChapterTable!$S$20)&lt;&gt;0),"","보스")&amp;"인게임누적합배수",ChapterTable!$S:$T,2,0)*D1033)
  )
  )
  )
)</f>
        <v>561137.07320094109</v>
      </c>
      <c r="G1033" t="s">
        <v>738</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83"/>
        <v>1</v>
      </c>
      <c r="Q1033">
        <f t="shared" si="84"/>
        <v>1</v>
      </c>
      <c r="R1033" t="b">
        <f t="shared" ca="1" si="82"/>
        <v>0</v>
      </c>
      <c r="T1033" t="b">
        <f t="shared" ca="1" si="85"/>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H1033">
        <v>1.5</v>
      </c>
      <c r="AI1033">
        <f t="shared" si="86"/>
        <v>1</v>
      </c>
    </row>
    <row r="1034" spans="1:35"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OFFSET(E1034,-$B1034+IF($L1034,1,0),0)*IF($B1034&gt;OFFSET($B1034,1,0),ChapterTable!$S$17,1)*
    (VLOOKUP(SUBSTITUTE(SUBSTITUTE(E$1,"standard",""),"|Float","")&amp;IF(OR($L1034=TRUE,$A1034=0,MOD($A1034,ChapterTable!$S$20)&lt;&gt;0),"","보스")&amp;"인게임누적곱배수",ChapterTable!$S:$T,2,0)^C1034
    +VLOOKUP(SUBSTITUTE(SUBSTITUTE(E$1,"standard",""),"|Float","")&amp;IF(OR($L1034=TRUE,$A1034=0,MOD($A1034,ChapterTable!$S$20)&lt;&gt;0),"","보스")&amp;"인게임누적합배수",ChapterTable!$S:$T,2,0)*C1034)
  )
  )
  )
)</f>
        <v>1616074.7708187103</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(VLOOKUP(SUBSTITUTE(SUBSTITUTE(F$1,"standard",""),"|Float","")&amp;IF(OR($L1034=TRUE,$A1034=0,MOD($A1034,ChapterTable!$S$20)&lt;&gt;0),"","보스")&amp;"인게임누적곱배수",ChapterTable!$S:$T,2,0)^D1034
    +VLOOKUP(SUBSTITUTE(SUBSTITUTE(F$1,"standard",""),"|Float","")&amp;IF(OR($L1034=TRUE,$A1034=0,MOD($A1034,ChapterTable!$S$20)&lt;&gt;0),"","보스")&amp;"인게임누적합배수",ChapterTable!$S:$T,2,0)*D1034)
  )
  )
  )
)</f>
        <v>561137.07320094109</v>
      </c>
      <c r="G1034" t="s">
        <v>738</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83"/>
        <v>1</v>
      </c>
      <c r="Q1034">
        <f t="shared" si="84"/>
        <v>1</v>
      </c>
      <c r="R1034" t="b">
        <f t="shared" ca="1" si="82"/>
        <v>0</v>
      </c>
      <c r="T1034" t="b">
        <f t="shared" ca="1" si="85"/>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H1034">
        <v>1.5</v>
      </c>
      <c r="AI1034">
        <f t="shared" si="86"/>
        <v>1</v>
      </c>
    </row>
    <row r="1035" spans="1:35"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OFFSET(E1035,-$B1035+IF($L1035,1,0),0)*IF($B1035&gt;OFFSET($B1035,1,0),ChapterTable!$S$17,1)*
    (VLOOKUP(SUBSTITUTE(SUBSTITUTE(E$1,"standard",""),"|Float","")&amp;IF(OR($L1035=TRUE,$A1035=0,MOD($A1035,ChapterTable!$S$20)&lt;&gt;0),"","보스")&amp;"인게임누적곱배수",ChapterTable!$S:$T,2,0)^C1035
    +VLOOKUP(SUBSTITUTE(SUBSTITUTE(E$1,"standard",""),"|Float","")&amp;IF(OR($L1035=TRUE,$A1035=0,MOD($A1035,ChapterTable!$S$20)&lt;&gt;0),"","보스")&amp;"인게임누적합배수",ChapterTable!$S:$T,2,0)*C1035)
  )
  )
  )
)</f>
        <v>1616074.7708187103</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(VLOOKUP(SUBSTITUTE(SUBSTITUTE(F$1,"standard",""),"|Float","")&amp;IF(OR($L1035=TRUE,$A1035=0,MOD($A1035,ChapterTable!$S$20)&lt;&gt;0),"","보스")&amp;"인게임누적곱배수",ChapterTable!$S:$T,2,0)^D1035
    +VLOOKUP(SUBSTITUTE(SUBSTITUTE(F$1,"standard",""),"|Float","")&amp;IF(OR($L1035=TRUE,$A1035=0,MOD($A1035,ChapterTable!$S$20)&lt;&gt;0),"","보스")&amp;"인게임누적합배수",ChapterTable!$S:$T,2,0)*D1035)
  )
  )
  )
)</f>
        <v>561137.07320094109</v>
      </c>
      <c r="G1035" t="s">
        <v>738</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83"/>
        <v>91</v>
      </c>
      <c r="Q1035">
        <f t="shared" si="84"/>
        <v>91</v>
      </c>
      <c r="R1035" t="b">
        <f t="shared" ca="1" si="82"/>
        <v>1</v>
      </c>
      <c r="T1035" t="b">
        <f t="shared" ca="1" si="85"/>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H1035">
        <v>1.5</v>
      </c>
      <c r="AI1035">
        <f t="shared" si="86"/>
        <v>1</v>
      </c>
    </row>
    <row r="1036" spans="1:35"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OFFSET(E1036,-$B1036+IF($L1036,1,0),0)*IF($B1036&gt;OFFSET($B1036,1,0),ChapterTable!$S$17,1)*
    (VLOOKUP(SUBSTITUTE(SUBSTITUTE(E$1,"standard",""),"|Float","")&amp;IF(OR($L1036=TRUE,$A1036=0,MOD($A1036,ChapterTable!$S$20)&lt;&gt;0),"","보스")&amp;"인게임누적곱배수",ChapterTable!$S:$T,2,0)^C1036
    +VLOOKUP(SUBSTITUTE(SUBSTITUTE(E$1,"standard",""),"|Float","")&amp;IF(OR($L1036=TRUE,$A1036=0,MOD($A1036,ChapterTable!$S$20)&lt;&gt;0),"","보스")&amp;"인게임누적합배수",ChapterTable!$S:$T,2,0)*C1036)
  )
  )
  )
)</f>
        <v>1616074.7708187103</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(VLOOKUP(SUBSTITUTE(SUBSTITUTE(F$1,"standard",""),"|Float","")&amp;IF(OR($L1036=TRUE,$A1036=0,MOD($A1036,ChapterTable!$S$20)&lt;&gt;0),"","보스")&amp;"인게임누적곱배수",ChapterTable!$S:$T,2,0)^D1036
    +VLOOKUP(SUBSTITUTE(SUBSTITUTE(F$1,"standard",""),"|Float","")&amp;IF(OR($L1036=TRUE,$A1036=0,MOD($A1036,ChapterTable!$S$20)&lt;&gt;0),"","보스")&amp;"인게임누적합배수",ChapterTable!$S:$T,2,0)*D1036)
  )
  )
  )
)</f>
        <v>561137.07320094109</v>
      </c>
      <c r="G1036" t="s">
        <v>738</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83"/>
        <v>21</v>
      </c>
      <c r="Q1036">
        <f t="shared" si="84"/>
        <v>21</v>
      </c>
      <c r="R1036" t="b">
        <f t="shared" ca="1" si="82"/>
        <v>0</v>
      </c>
      <c r="T1036" t="b">
        <f t="shared" ca="1" si="85"/>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H1036">
        <v>1.5</v>
      </c>
      <c r="AI1036">
        <f t="shared" si="86"/>
        <v>1</v>
      </c>
    </row>
    <row r="1037" spans="1:35"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OFFSET(E1037,-$B1037+IF($L1037,1,0),0)*IF($B1037&gt;OFFSET($B1037,1,0),ChapterTable!$S$17,1)*
    (VLOOKUP(SUBSTITUTE(SUBSTITUTE(E$1,"standard",""),"|Float","")&amp;IF(OR($L1037=TRUE,$A1037=0,MOD($A1037,ChapterTable!$S$20)&lt;&gt;0),"","보스")&amp;"인게임누적곱배수",ChapterTable!$S:$T,2,0)^C1037
    +VLOOKUP(SUBSTITUTE(SUBSTITUTE(E$1,"standard",""),"|Float","")&amp;IF(OR($L1037=TRUE,$A1037=0,MOD($A1037,ChapterTable!$S$20)&lt;&gt;0),"","보스")&amp;"인게임누적합배수",ChapterTable!$S:$T,2,0)*C1037)
  )
  )
  )
)</f>
        <v>1616074.7708187103</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(VLOOKUP(SUBSTITUTE(SUBSTITUTE(F$1,"standard",""),"|Float","")&amp;IF(OR($L1037=TRUE,$A1037=0,MOD($A1037,ChapterTable!$S$20)&lt;&gt;0),"","보스")&amp;"인게임누적곱배수",ChapterTable!$S:$T,2,0)^D1037
    +VLOOKUP(SUBSTITUTE(SUBSTITUTE(F$1,"standard",""),"|Float","")&amp;IF(OR($L1037=TRUE,$A1037=0,MOD($A1037,ChapterTable!$S$20)&lt;&gt;0),"","보스")&amp;"인게임누적합배수",ChapterTable!$S:$T,2,0)*D1037)
  )
  )
  )
)</f>
        <v>603222.35369101167</v>
      </c>
      <c r="G1037" t="s">
        <v>738</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83"/>
        <v>2</v>
      </c>
      <c r="Q1037">
        <f t="shared" si="84"/>
        <v>2</v>
      </c>
      <c r="R1037" t="b">
        <f t="shared" ca="1" si="82"/>
        <v>0</v>
      </c>
      <c r="T1037" t="b">
        <f t="shared" ca="1" si="85"/>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H1037">
        <v>1.5</v>
      </c>
      <c r="AI1037">
        <f t="shared" si="86"/>
        <v>0.5</v>
      </c>
    </row>
    <row r="1038" spans="1:35"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OFFSET(E1038,-$B1038+IF($L1038,1,0),0)*IF($B1038&gt;OFFSET($B1038,1,0),ChapterTable!$S$17,1)*
    (VLOOKUP(SUBSTITUTE(SUBSTITUTE(E$1,"standard",""),"|Float","")&amp;IF(OR($L1038=TRUE,$A1038=0,MOD($A1038,ChapterTable!$S$20)&lt;&gt;0),"","보스")&amp;"인게임누적곱배수",ChapterTable!$S:$T,2,0)^C1038
    +VLOOKUP(SUBSTITUTE(SUBSTITUTE(E$1,"standard",""),"|Float","")&amp;IF(OR($L1038=TRUE,$A1038=0,MOD($A1038,ChapterTable!$S$20)&lt;&gt;0),"","보스")&amp;"인게임누적합배수",ChapterTable!$S:$T,2,0)*C1038)
  )
  )
  )
)</f>
        <v>1616074.7708187103</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(VLOOKUP(SUBSTITUTE(SUBSTITUTE(F$1,"standard",""),"|Float","")&amp;IF(OR($L1038=TRUE,$A1038=0,MOD($A1038,ChapterTable!$S$20)&lt;&gt;0),"","보스")&amp;"인게임누적곱배수",ChapterTable!$S:$T,2,0)^D1038
    +VLOOKUP(SUBSTITUTE(SUBSTITUTE(F$1,"standard",""),"|Float","")&amp;IF(OR($L1038=TRUE,$A1038=0,MOD($A1038,ChapterTable!$S$20)&lt;&gt;0),"","보스")&amp;"인게임누적합배수",ChapterTable!$S:$T,2,0)*D1038)
  )
  )
  )
)</f>
        <v>603222.35369101167</v>
      </c>
      <c r="G1038" t="s">
        <v>738</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83"/>
        <v>2</v>
      </c>
      <c r="Q1038">
        <f t="shared" si="84"/>
        <v>2</v>
      </c>
      <c r="R1038" t="b">
        <f t="shared" ca="1" si="82"/>
        <v>0</v>
      </c>
      <c r="T1038" t="b">
        <f t="shared" ca="1" si="85"/>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H1038">
        <v>1.5</v>
      </c>
      <c r="AI1038">
        <f t="shared" si="86"/>
        <v>0.5</v>
      </c>
    </row>
    <row r="1039" spans="1:35"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OFFSET(E1039,-$B1039+IF($L1039,1,0),0)*IF($B1039&gt;OFFSET($B1039,1,0),ChapterTable!$S$17,1)*
    (VLOOKUP(SUBSTITUTE(SUBSTITUTE(E$1,"standard",""),"|Float","")&amp;IF(OR($L1039=TRUE,$A1039=0,MOD($A1039,ChapterTable!$S$20)&lt;&gt;0),"","보스")&amp;"인게임누적곱배수",ChapterTable!$S:$T,2,0)^C1039
    +VLOOKUP(SUBSTITUTE(SUBSTITUTE(E$1,"standard",""),"|Float","")&amp;IF(OR($L1039=TRUE,$A1039=0,MOD($A1039,ChapterTable!$S$20)&lt;&gt;0),"","보스")&amp;"인게임누적합배수",ChapterTable!$S:$T,2,0)*C1039)
  )
  )
  )
)</f>
        <v>1616074.7708187103</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(VLOOKUP(SUBSTITUTE(SUBSTITUTE(F$1,"standard",""),"|Float","")&amp;IF(OR($L1039=TRUE,$A1039=0,MOD($A1039,ChapterTable!$S$20)&lt;&gt;0),"","보스")&amp;"인게임누적곱배수",ChapterTable!$S:$T,2,0)^D1039
    +VLOOKUP(SUBSTITUTE(SUBSTITUTE(F$1,"standard",""),"|Float","")&amp;IF(OR($L1039=TRUE,$A1039=0,MOD($A1039,ChapterTable!$S$20)&lt;&gt;0),"","보스")&amp;"인게임누적합배수",ChapterTable!$S:$T,2,0)*D1039)
  )
  )
  )
)</f>
        <v>603222.35369101167</v>
      </c>
      <c r="G1039" t="s">
        <v>738</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83"/>
        <v>2</v>
      </c>
      <c r="Q1039">
        <f t="shared" si="84"/>
        <v>2</v>
      </c>
      <c r="R1039" t="b">
        <f t="shared" ca="1" si="82"/>
        <v>0</v>
      </c>
      <c r="T1039" t="b">
        <f t="shared" ca="1" si="85"/>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H1039">
        <v>1.5</v>
      </c>
      <c r="AI1039">
        <f t="shared" si="86"/>
        <v>0.5</v>
      </c>
    </row>
    <row r="1040" spans="1:35"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OFFSET(E1040,-$B1040+IF($L1040,1,0),0)*IF($B1040&gt;OFFSET($B1040,1,0),ChapterTable!$S$17,1)*
    (VLOOKUP(SUBSTITUTE(SUBSTITUTE(E$1,"standard",""),"|Float","")&amp;IF(OR($L1040=TRUE,$A1040=0,MOD($A1040,ChapterTable!$S$20)&lt;&gt;0),"","보스")&amp;"인게임누적곱배수",ChapterTable!$S:$T,2,0)^C1040
    +VLOOKUP(SUBSTITUTE(SUBSTITUTE(E$1,"standard",""),"|Float","")&amp;IF(OR($L1040=TRUE,$A1040=0,MOD($A1040,ChapterTable!$S$20)&lt;&gt;0),"","보스")&amp;"인게임누적합배수",ChapterTable!$S:$T,2,0)*C1040)
  )
  )
  )
)</f>
        <v>1616074.7708187103</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(VLOOKUP(SUBSTITUTE(SUBSTITUTE(F$1,"standard",""),"|Float","")&amp;IF(OR($L1040=TRUE,$A1040=0,MOD($A1040,ChapterTable!$S$20)&lt;&gt;0),"","보스")&amp;"인게임누적곱배수",ChapterTable!$S:$T,2,0)^D1040
    +VLOOKUP(SUBSTITUTE(SUBSTITUTE(F$1,"standard",""),"|Float","")&amp;IF(OR($L1040=TRUE,$A1040=0,MOD($A1040,ChapterTable!$S$20)&lt;&gt;0),"","보스")&amp;"인게임누적합배수",ChapterTable!$S:$T,2,0)*D1040)
  )
  )
  )
)</f>
        <v>603222.35369101167</v>
      </c>
      <c r="G1040" t="s">
        <v>738</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83"/>
        <v>2</v>
      </c>
      <c r="Q1040">
        <f t="shared" si="84"/>
        <v>2</v>
      </c>
      <c r="R1040" t="b">
        <f t="shared" ca="1" si="82"/>
        <v>0</v>
      </c>
      <c r="T1040" t="b">
        <f t="shared" ca="1" si="85"/>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H1040">
        <v>1.5</v>
      </c>
      <c r="AI1040">
        <f t="shared" si="86"/>
        <v>0.5</v>
      </c>
    </row>
    <row r="1041" spans="1:35"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OFFSET(E1041,-$B1041+IF($L1041,1,0),0)*IF($B1041&gt;OFFSET($B1041,1,0),ChapterTable!$S$17,1)*
    (VLOOKUP(SUBSTITUTE(SUBSTITUTE(E$1,"standard",""),"|Float","")&amp;IF(OR($L1041=TRUE,$A1041=0,MOD($A1041,ChapterTable!$S$20)&lt;&gt;0),"","보스")&amp;"인게임누적곱배수",ChapterTable!$S:$T,2,0)^C1041
    +VLOOKUP(SUBSTITUTE(SUBSTITUTE(E$1,"standard",""),"|Float","")&amp;IF(OR($L1041=TRUE,$A1041=0,MOD($A1041,ChapterTable!$S$20)&lt;&gt;0),"","보스")&amp;"인게임누적합배수",ChapterTable!$S:$T,2,0)*C1041)
  )
  )
  )
)</f>
        <v>1616074.7708187103</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(VLOOKUP(SUBSTITUTE(SUBSTITUTE(F$1,"standard",""),"|Float","")&amp;IF(OR($L1041=TRUE,$A1041=0,MOD($A1041,ChapterTable!$S$20)&lt;&gt;0),"","보스")&amp;"인게임누적곱배수",ChapterTable!$S:$T,2,0)^D1041
    +VLOOKUP(SUBSTITUTE(SUBSTITUTE(F$1,"standard",""),"|Float","")&amp;IF(OR($L1041=TRUE,$A1041=0,MOD($A1041,ChapterTable!$S$20)&lt;&gt;0),"","보스")&amp;"인게임누적합배수",ChapterTable!$S:$T,2,0)*D1041)
  )
  )
  )
)</f>
        <v>603222.35369101167</v>
      </c>
      <c r="G1041" t="s">
        <v>738</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83"/>
        <v>11</v>
      </c>
      <c r="Q1041">
        <f t="shared" si="84"/>
        <v>11</v>
      </c>
      <c r="R1041" t="b">
        <f t="shared" ca="1" si="82"/>
        <v>0</v>
      </c>
      <c r="T1041" t="b">
        <f t="shared" ca="1" si="85"/>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H1041">
        <v>1.5</v>
      </c>
      <c r="AI1041">
        <f t="shared" si="86"/>
        <v>0.5</v>
      </c>
    </row>
    <row r="1042" spans="1:35"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OFFSET(E1042,-$B1042+IF($L1042,1,0),0)*IF($B1042&gt;OFFSET($B1042,1,0),ChapterTable!$S$17,1)*
    (VLOOKUP(SUBSTITUTE(SUBSTITUTE(E$1,"standard",""),"|Float","")&amp;IF(OR($L1042=TRUE,$A1042=0,MOD($A1042,ChapterTable!$S$20)&lt;&gt;0),"","보스")&amp;"인게임누적곱배수",ChapterTable!$S:$T,2,0)^C1042
    +VLOOKUP(SUBSTITUTE(SUBSTITUTE(E$1,"standard",""),"|Float","")&amp;IF(OR($L1042=TRUE,$A1042=0,MOD($A1042,ChapterTable!$S$20)&lt;&gt;0),"","보스")&amp;"인게임누적합배수",ChapterTable!$S:$T,2,0)*C1042)
  )
  )
  )
)</f>
        <v>1885420.5659551618</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(VLOOKUP(SUBSTITUTE(SUBSTITUTE(F$1,"standard",""),"|Float","")&amp;IF(OR($L1042=TRUE,$A1042=0,MOD($A1042,ChapterTable!$S$20)&lt;&gt;0),"","보스")&amp;"인게임누적곱배수",ChapterTable!$S:$T,2,0)^D1042
    +VLOOKUP(SUBSTITUTE(SUBSTITUTE(F$1,"standard",""),"|Float","")&amp;IF(OR($L1042=TRUE,$A1042=0,MOD($A1042,ChapterTable!$S$20)&lt;&gt;0),"","보스")&amp;"인게임누적합배수",ChapterTable!$S:$T,2,0)*D1042)
  )
  )
  )
)</f>
        <v>603222.35369101167</v>
      </c>
      <c r="G1042" t="s">
        <v>738</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83"/>
        <v>2</v>
      </c>
      <c r="Q1042">
        <f t="shared" si="84"/>
        <v>2</v>
      </c>
      <c r="R1042" t="b">
        <f t="shared" ca="1" si="82"/>
        <v>0</v>
      </c>
      <c r="T1042" t="b">
        <f t="shared" ca="1" si="85"/>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H1042">
        <v>1.5</v>
      </c>
      <c r="AI1042">
        <f t="shared" si="86"/>
        <v>0.5</v>
      </c>
    </row>
    <row r="1043" spans="1:35"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OFFSET(E1043,-$B1043+IF($L1043,1,0),0)*IF($B1043&gt;OFFSET($B1043,1,0),ChapterTable!$S$17,1)*
    (VLOOKUP(SUBSTITUTE(SUBSTITUTE(E$1,"standard",""),"|Float","")&amp;IF(OR($L1043=TRUE,$A1043=0,MOD($A1043,ChapterTable!$S$20)&lt;&gt;0),"","보스")&amp;"인게임누적곱배수",ChapterTable!$S:$T,2,0)^C1043
    +VLOOKUP(SUBSTITUTE(SUBSTITUTE(E$1,"standard",""),"|Float","")&amp;IF(OR($L1043=TRUE,$A1043=0,MOD($A1043,ChapterTable!$S$20)&lt;&gt;0),"","보스")&amp;"인게임누적합배수",ChapterTable!$S:$T,2,0)*C1043)
  )
  )
  )
)</f>
        <v>1885420.5659551618</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(VLOOKUP(SUBSTITUTE(SUBSTITUTE(F$1,"standard",""),"|Float","")&amp;IF(OR($L1043=TRUE,$A1043=0,MOD($A1043,ChapterTable!$S$20)&lt;&gt;0),"","보스")&amp;"인게임누적곱배수",ChapterTable!$S:$T,2,0)^D1043
    +VLOOKUP(SUBSTITUTE(SUBSTITUTE(F$1,"standard",""),"|Float","")&amp;IF(OR($L1043=TRUE,$A1043=0,MOD($A1043,ChapterTable!$S$20)&lt;&gt;0),"","보스")&amp;"인게임누적합배수",ChapterTable!$S:$T,2,0)*D1043)
  )
  )
  )
)</f>
        <v>603222.35369101167</v>
      </c>
      <c r="G1043" t="s">
        <v>738</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83"/>
        <v>2</v>
      </c>
      <c r="Q1043">
        <f t="shared" si="84"/>
        <v>2</v>
      </c>
      <c r="R1043" t="b">
        <f t="shared" ca="1" si="82"/>
        <v>0</v>
      </c>
      <c r="T1043" t="b">
        <f t="shared" ca="1" si="85"/>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H1043">
        <v>1.5</v>
      </c>
      <c r="AI1043">
        <f t="shared" si="86"/>
        <v>0.5</v>
      </c>
    </row>
    <row r="1044" spans="1:35"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OFFSET(E1044,-$B1044+IF($L1044,1,0),0)*IF($B1044&gt;OFFSET($B1044,1,0),ChapterTable!$S$17,1)*
    (VLOOKUP(SUBSTITUTE(SUBSTITUTE(E$1,"standard",""),"|Float","")&amp;IF(OR($L1044=TRUE,$A1044=0,MOD($A1044,ChapterTable!$S$20)&lt;&gt;0),"","보스")&amp;"인게임누적곱배수",ChapterTable!$S:$T,2,0)^C1044
    +VLOOKUP(SUBSTITUTE(SUBSTITUTE(E$1,"standard",""),"|Float","")&amp;IF(OR($L1044=TRUE,$A1044=0,MOD($A1044,ChapterTable!$S$20)&lt;&gt;0),"","보스")&amp;"인게임누적합배수",ChapterTable!$S:$T,2,0)*C1044)
  )
  )
  )
)</f>
        <v>1885420.5659551618</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(VLOOKUP(SUBSTITUTE(SUBSTITUTE(F$1,"standard",""),"|Float","")&amp;IF(OR($L1044=TRUE,$A1044=0,MOD($A1044,ChapterTable!$S$20)&lt;&gt;0),"","보스")&amp;"인게임누적곱배수",ChapterTable!$S:$T,2,0)^D1044
    +VLOOKUP(SUBSTITUTE(SUBSTITUTE(F$1,"standard",""),"|Float","")&amp;IF(OR($L1044=TRUE,$A1044=0,MOD($A1044,ChapterTable!$S$20)&lt;&gt;0),"","보스")&amp;"인게임누적합배수",ChapterTable!$S:$T,2,0)*D1044)
  )
  )
  )
)</f>
        <v>603222.35369101167</v>
      </c>
      <c r="G1044" t="s">
        <v>738</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83"/>
        <v>2</v>
      </c>
      <c r="Q1044">
        <f t="shared" si="84"/>
        <v>2</v>
      </c>
      <c r="R1044" t="b">
        <f t="shared" ca="1" si="82"/>
        <v>0</v>
      </c>
      <c r="T1044" t="b">
        <f t="shared" ca="1" si="85"/>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H1044">
        <v>1.5</v>
      </c>
      <c r="AI1044">
        <f t="shared" si="86"/>
        <v>0.5</v>
      </c>
    </row>
    <row r="1045" spans="1:35"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OFFSET(E1045,-$B1045+IF($L1045,1,0),0)*IF($B1045&gt;OFFSET($B1045,1,0),ChapterTable!$S$17,1)*
    (VLOOKUP(SUBSTITUTE(SUBSTITUTE(E$1,"standard",""),"|Float","")&amp;IF(OR($L1045=TRUE,$A1045=0,MOD($A1045,ChapterTable!$S$20)&lt;&gt;0),"","보스")&amp;"인게임누적곱배수",ChapterTable!$S:$T,2,0)^C1045
    +VLOOKUP(SUBSTITUTE(SUBSTITUTE(E$1,"standard",""),"|Float","")&amp;IF(OR($L1045=TRUE,$A1045=0,MOD($A1045,ChapterTable!$S$20)&lt;&gt;0),"","보스")&amp;"인게임누적합배수",ChapterTable!$S:$T,2,0)*C1045)
  )
  )
  )
)</f>
        <v>1885420.5659551618</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(VLOOKUP(SUBSTITUTE(SUBSTITUTE(F$1,"standard",""),"|Float","")&amp;IF(OR($L1045=TRUE,$A1045=0,MOD($A1045,ChapterTable!$S$20)&lt;&gt;0),"","보스")&amp;"인게임누적곱배수",ChapterTable!$S:$T,2,0)^D1045
    +VLOOKUP(SUBSTITUTE(SUBSTITUTE(F$1,"standard",""),"|Float","")&amp;IF(OR($L1045=TRUE,$A1045=0,MOD($A1045,ChapterTable!$S$20)&lt;&gt;0),"","보스")&amp;"인게임누적합배수",ChapterTable!$S:$T,2,0)*D1045)
  )
  )
  )
)</f>
        <v>603222.35369101167</v>
      </c>
      <c r="G1045" t="s">
        <v>738</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83"/>
        <v>92</v>
      </c>
      <c r="Q1045">
        <f t="shared" si="84"/>
        <v>92</v>
      </c>
      <c r="R1045" t="b">
        <f t="shared" ca="1" si="82"/>
        <v>1</v>
      </c>
      <c r="T1045" t="b">
        <f t="shared" ca="1" si="85"/>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H1045">
        <v>1.5</v>
      </c>
      <c r="AI1045">
        <f t="shared" si="86"/>
        <v>0.5</v>
      </c>
    </row>
    <row r="1046" spans="1:35"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OFFSET(E1046,-$B1046+IF($L1046,1,0),0)*IF($B1046&gt;OFFSET($B1046,1,0),ChapterTable!$S$17,1)*
    (VLOOKUP(SUBSTITUTE(SUBSTITUTE(E$1,"standard",""),"|Float","")&amp;IF(OR($L1046=TRUE,$A1046=0,MOD($A1046,ChapterTable!$S$20)&lt;&gt;0),"","보스")&amp;"인게임누적곱배수",ChapterTable!$S:$T,2,0)^C1046
    +VLOOKUP(SUBSTITUTE(SUBSTITUTE(E$1,"standard",""),"|Float","")&amp;IF(OR($L1046=TRUE,$A1046=0,MOD($A1046,ChapterTable!$S$20)&lt;&gt;0),"","보스")&amp;"인게임누적합배수",ChapterTable!$S:$T,2,0)*C1046)
  )
  )
  )
)</f>
        <v>1885420.5659551618</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(VLOOKUP(SUBSTITUTE(SUBSTITUTE(F$1,"standard",""),"|Float","")&amp;IF(OR($L1046=TRUE,$A1046=0,MOD($A1046,ChapterTable!$S$20)&lt;&gt;0),"","보스")&amp;"인게임누적곱배수",ChapterTable!$S:$T,2,0)^D1046
    +VLOOKUP(SUBSTITUTE(SUBSTITUTE(F$1,"standard",""),"|Float","")&amp;IF(OR($L1046=TRUE,$A1046=0,MOD($A1046,ChapterTable!$S$20)&lt;&gt;0),"","보스")&amp;"인게임누적합배수",ChapterTable!$S:$T,2,0)*D1046)
  )
  )
  )
)</f>
        <v>603222.35369101167</v>
      </c>
      <c r="G1046" t="s">
        <v>738</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83"/>
        <v>21</v>
      </c>
      <c r="Q1046">
        <f t="shared" si="84"/>
        <v>21</v>
      </c>
      <c r="R1046" t="b">
        <f t="shared" ca="1" si="82"/>
        <v>0</v>
      </c>
      <c r="T1046" t="b">
        <f t="shared" ca="1" si="85"/>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H1046">
        <v>1.5</v>
      </c>
      <c r="AI1046">
        <f t="shared" si="86"/>
        <v>0.5</v>
      </c>
    </row>
    <row r="1047" spans="1:35"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OFFSET(E1047,-$B1047+IF($L1047,1,0),0)*IF($B1047&gt;OFFSET($B1047,1,0),ChapterTable!$S$17,1)*
    (VLOOKUP(SUBSTITUTE(SUBSTITUTE(E$1,"standard",""),"|Float","")&amp;IF(OR($L1047=TRUE,$A1047=0,MOD($A1047,ChapterTable!$S$20)&lt;&gt;0),"","보스")&amp;"인게임누적곱배수",ChapterTable!$S:$T,2,0)^C1047
    +VLOOKUP(SUBSTITUTE(SUBSTITUTE(E$1,"standard",""),"|Float","")&amp;IF(OR($L1047=TRUE,$A1047=0,MOD($A1047,ChapterTable!$S$20)&lt;&gt;0),"","보스")&amp;"인게임누적합배수",ChapterTable!$S:$T,2,0)*C1047)
  )
  )
  )
)</f>
        <v>1885420.5659551618</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(VLOOKUP(SUBSTITUTE(SUBSTITUTE(F$1,"standard",""),"|Float","")&amp;IF(OR($L1047=TRUE,$A1047=0,MOD($A1047,ChapterTable!$S$20)&lt;&gt;0),"","보스")&amp;"인게임누적곱배수",ChapterTable!$S:$T,2,0)^D1047
    +VLOOKUP(SUBSTITUTE(SUBSTITUTE(F$1,"standard",""),"|Float","")&amp;IF(OR($L1047=TRUE,$A1047=0,MOD($A1047,ChapterTable!$S$20)&lt;&gt;0),"","보스")&amp;"인게임누적합배수",ChapterTable!$S:$T,2,0)*D1047)
  )
  )
  )
)</f>
        <v>645307.63418108225</v>
      </c>
      <c r="G1047" t="s">
        <v>738</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83"/>
        <v>3</v>
      </c>
      <c r="Q1047">
        <f t="shared" si="84"/>
        <v>3</v>
      </c>
      <c r="R1047" t="b">
        <f t="shared" ca="1" si="82"/>
        <v>0</v>
      </c>
      <c r="T1047" t="b">
        <f t="shared" ca="1" si="85"/>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H1047">
        <v>1.5</v>
      </c>
      <c r="AI1047">
        <f t="shared" si="86"/>
        <v>0.33333333333333331</v>
      </c>
    </row>
    <row r="1048" spans="1:35"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OFFSET(E1048,-$B1048+IF($L1048,1,0),0)*IF($B1048&gt;OFFSET($B1048,1,0),ChapterTable!$S$17,1)*
    (VLOOKUP(SUBSTITUTE(SUBSTITUTE(E$1,"standard",""),"|Float","")&amp;IF(OR($L1048=TRUE,$A1048=0,MOD($A1048,ChapterTable!$S$20)&lt;&gt;0),"","보스")&amp;"인게임누적곱배수",ChapterTable!$S:$T,2,0)^C1048
    +VLOOKUP(SUBSTITUTE(SUBSTITUTE(E$1,"standard",""),"|Float","")&amp;IF(OR($L1048=TRUE,$A1048=0,MOD($A1048,ChapterTable!$S$20)&lt;&gt;0),"","보스")&amp;"인게임누적합배수",ChapterTable!$S:$T,2,0)*C1048)
  )
  )
  )
)</f>
        <v>1885420.5659551618</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(VLOOKUP(SUBSTITUTE(SUBSTITUTE(F$1,"standard",""),"|Float","")&amp;IF(OR($L1048=TRUE,$A1048=0,MOD($A1048,ChapterTable!$S$20)&lt;&gt;0),"","보스")&amp;"인게임누적곱배수",ChapterTable!$S:$T,2,0)^D1048
    +VLOOKUP(SUBSTITUTE(SUBSTITUTE(F$1,"standard",""),"|Float","")&amp;IF(OR($L1048=TRUE,$A1048=0,MOD($A1048,ChapterTable!$S$20)&lt;&gt;0),"","보스")&amp;"인게임누적합배수",ChapterTable!$S:$T,2,0)*D1048)
  )
  )
  )
)</f>
        <v>645307.63418108225</v>
      </c>
      <c r="G1048" t="s">
        <v>738</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83"/>
        <v>3</v>
      </c>
      <c r="Q1048">
        <f t="shared" si="84"/>
        <v>3</v>
      </c>
      <c r="R1048" t="b">
        <f t="shared" ca="1" si="82"/>
        <v>0</v>
      </c>
      <c r="T1048" t="b">
        <f t="shared" ca="1" si="85"/>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H1048">
        <v>1.5</v>
      </c>
      <c r="AI1048">
        <f t="shared" si="86"/>
        <v>0.33333333333333331</v>
      </c>
    </row>
    <row r="1049" spans="1:35"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OFFSET(E1049,-$B1049+IF($L1049,1,0),0)*IF($B1049&gt;OFFSET($B1049,1,0),ChapterTable!$S$17,1)*
    (VLOOKUP(SUBSTITUTE(SUBSTITUTE(E$1,"standard",""),"|Float","")&amp;IF(OR($L1049=TRUE,$A1049=0,MOD($A1049,ChapterTable!$S$20)&lt;&gt;0),"","보스")&amp;"인게임누적곱배수",ChapterTable!$S:$T,2,0)^C1049
    +VLOOKUP(SUBSTITUTE(SUBSTITUTE(E$1,"standard",""),"|Float","")&amp;IF(OR($L1049=TRUE,$A1049=0,MOD($A1049,ChapterTable!$S$20)&lt;&gt;0),"","보스")&amp;"인게임누적합배수",ChapterTable!$S:$T,2,0)*C1049)
  )
  )
  )
)</f>
        <v>1885420.5659551618</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(VLOOKUP(SUBSTITUTE(SUBSTITUTE(F$1,"standard",""),"|Float","")&amp;IF(OR($L1049=TRUE,$A1049=0,MOD($A1049,ChapterTable!$S$20)&lt;&gt;0),"","보스")&amp;"인게임누적곱배수",ChapterTable!$S:$T,2,0)^D1049
    +VLOOKUP(SUBSTITUTE(SUBSTITUTE(F$1,"standard",""),"|Float","")&amp;IF(OR($L1049=TRUE,$A1049=0,MOD($A1049,ChapterTable!$S$20)&lt;&gt;0),"","보스")&amp;"인게임누적합배수",ChapterTable!$S:$T,2,0)*D1049)
  )
  )
  )
)</f>
        <v>645307.63418108225</v>
      </c>
      <c r="G1049" t="s">
        <v>738</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83"/>
        <v>3</v>
      </c>
      <c r="Q1049">
        <f t="shared" si="84"/>
        <v>3</v>
      </c>
      <c r="R1049" t="b">
        <f t="shared" ca="1" si="82"/>
        <v>0</v>
      </c>
      <c r="T1049" t="b">
        <f t="shared" ca="1" si="85"/>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H1049">
        <v>1.5</v>
      </c>
      <c r="AI1049">
        <f t="shared" si="86"/>
        <v>0.33333333333333331</v>
      </c>
    </row>
    <row r="1050" spans="1:35"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OFFSET(E1050,-$B1050+IF($L1050,1,0),0)*IF($B1050&gt;OFFSET($B1050,1,0),ChapterTable!$S$17,1)*
    (VLOOKUP(SUBSTITUTE(SUBSTITUTE(E$1,"standard",""),"|Float","")&amp;IF(OR($L1050=TRUE,$A1050=0,MOD($A1050,ChapterTable!$S$20)&lt;&gt;0),"","보스")&amp;"인게임누적곱배수",ChapterTable!$S:$T,2,0)^C1050
    +VLOOKUP(SUBSTITUTE(SUBSTITUTE(E$1,"standard",""),"|Float","")&amp;IF(OR($L1050=TRUE,$A1050=0,MOD($A1050,ChapterTable!$S$20)&lt;&gt;0),"","보스")&amp;"인게임누적합배수",ChapterTable!$S:$T,2,0)*C1050)
  )
  )
  )
)</f>
        <v>1885420.5659551618</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(VLOOKUP(SUBSTITUTE(SUBSTITUTE(F$1,"standard",""),"|Float","")&amp;IF(OR($L1050=TRUE,$A1050=0,MOD($A1050,ChapterTable!$S$20)&lt;&gt;0),"","보스")&amp;"인게임누적곱배수",ChapterTable!$S:$T,2,0)^D1050
    +VLOOKUP(SUBSTITUTE(SUBSTITUTE(F$1,"standard",""),"|Float","")&amp;IF(OR($L1050=TRUE,$A1050=0,MOD($A1050,ChapterTable!$S$20)&lt;&gt;0),"","보스")&amp;"인게임누적합배수",ChapterTable!$S:$T,2,0)*D1050)
  )
  )
  )
)</f>
        <v>645307.63418108225</v>
      </c>
      <c r="G1050" t="s">
        <v>738</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83"/>
        <v>3</v>
      </c>
      <c r="Q1050">
        <f t="shared" si="84"/>
        <v>3</v>
      </c>
      <c r="R1050" t="b">
        <f t="shared" ca="1" si="82"/>
        <v>0</v>
      </c>
      <c r="T1050" t="b">
        <f t="shared" ca="1" si="85"/>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H1050">
        <v>1.5</v>
      </c>
      <c r="AI1050">
        <f t="shared" si="86"/>
        <v>0.33333333333333331</v>
      </c>
    </row>
    <row r="1051" spans="1:35"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OFFSET(E1051,-$B1051+IF($L1051,1,0),0)*IF($B1051&gt;OFFSET($B1051,1,0),ChapterTable!$S$17,1)*
    (VLOOKUP(SUBSTITUTE(SUBSTITUTE(E$1,"standard",""),"|Float","")&amp;IF(OR($L1051=TRUE,$A1051=0,MOD($A1051,ChapterTable!$S$20)&lt;&gt;0),"","보스")&amp;"인게임누적곱배수",ChapterTable!$S:$T,2,0)^C1051
    +VLOOKUP(SUBSTITUTE(SUBSTITUTE(E$1,"standard",""),"|Float","")&amp;IF(OR($L1051=TRUE,$A1051=0,MOD($A1051,ChapterTable!$S$20)&lt;&gt;0),"","보스")&amp;"인게임누적합배수",ChapterTable!$S:$T,2,0)*C1051)
  )
  )
  )
)</f>
        <v>1885420.5659551618</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(VLOOKUP(SUBSTITUTE(SUBSTITUTE(F$1,"standard",""),"|Float","")&amp;IF(OR($L1051=TRUE,$A1051=0,MOD($A1051,ChapterTable!$S$20)&lt;&gt;0),"","보스")&amp;"인게임누적곱배수",ChapterTable!$S:$T,2,0)^D1051
    +VLOOKUP(SUBSTITUTE(SUBSTITUTE(F$1,"standard",""),"|Float","")&amp;IF(OR($L1051=TRUE,$A1051=0,MOD($A1051,ChapterTable!$S$20)&lt;&gt;0),"","보스")&amp;"인게임누적합배수",ChapterTable!$S:$T,2,0)*D1051)
  )
  )
  )
)</f>
        <v>645307.63418108225</v>
      </c>
      <c r="G1051" t="s">
        <v>738</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83"/>
        <v>11</v>
      </c>
      <c r="Q1051">
        <f t="shared" si="84"/>
        <v>11</v>
      </c>
      <c r="R1051" t="b">
        <f t="shared" ca="1" si="82"/>
        <v>0</v>
      </c>
      <c r="T1051" t="b">
        <f t="shared" ca="1" si="85"/>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H1051">
        <v>1.5</v>
      </c>
      <c r="AI1051">
        <f t="shared" si="86"/>
        <v>0.33333333333333331</v>
      </c>
    </row>
    <row r="1052" spans="1:35"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OFFSET(E1052,-$B1052+IF($L1052,1,0),0)*IF($B1052&gt;OFFSET($B1052,1,0),ChapterTable!$S$17,1)*
    (VLOOKUP(SUBSTITUTE(SUBSTITUTE(E$1,"standard",""),"|Float","")&amp;IF(OR($L1052=TRUE,$A1052=0,MOD($A1052,ChapterTable!$S$20)&lt;&gt;0),"","보스")&amp;"인게임누적곱배수",ChapterTable!$S:$T,2,0)^C1052
    +VLOOKUP(SUBSTITUTE(SUBSTITUTE(E$1,"standard",""),"|Float","")&amp;IF(OR($L1052=TRUE,$A1052=0,MOD($A1052,ChapterTable!$S$20)&lt;&gt;0),"","보스")&amp;"인게임누적합배수",ChapterTable!$S:$T,2,0)*C1052)
  )
  )
  )
)</f>
        <v>2154766.3610916138</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(VLOOKUP(SUBSTITUTE(SUBSTITUTE(F$1,"standard",""),"|Float","")&amp;IF(OR($L1052=TRUE,$A1052=0,MOD($A1052,ChapterTable!$S$20)&lt;&gt;0),"","보스")&amp;"인게임누적곱배수",ChapterTable!$S:$T,2,0)^D1052
    +VLOOKUP(SUBSTITUTE(SUBSTITUTE(F$1,"standard",""),"|Float","")&amp;IF(OR($L1052=TRUE,$A1052=0,MOD($A1052,ChapterTable!$S$20)&lt;&gt;0),"","보스")&amp;"인게임누적합배수",ChapterTable!$S:$T,2,0)*D1052)
  )
  )
  )
)</f>
        <v>645307.63418108225</v>
      </c>
      <c r="G1052" t="s">
        <v>738</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83"/>
        <v>3</v>
      </c>
      <c r="Q1052">
        <f t="shared" si="84"/>
        <v>3</v>
      </c>
      <c r="R1052" t="b">
        <f t="shared" ca="1" si="82"/>
        <v>0</v>
      </c>
      <c r="T1052" t="b">
        <f t="shared" ca="1" si="85"/>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H1052">
        <v>1.5</v>
      </c>
      <c r="AI1052">
        <f t="shared" si="86"/>
        <v>0.33333333333333331</v>
      </c>
    </row>
    <row r="1053" spans="1:35"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OFFSET(E1053,-$B1053+IF($L1053,1,0),0)*IF($B1053&gt;OFFSET($B1053,1,0),ChapterTable!$S$17,1)*
    (VLOOKUP(SUBSTITUTE(SUBSTITUTE(E$1,"standard",""),"|Float","")&amp;IF(OR($L1053=TRUE,$A1053=0,MOD($A1053,ChapterTable!$S$20)&lt;&gt;0),"","보스")&amp;"인게임누적곱배수",ChapterTable!$S:$T,2,0)^C1053
    +VLOOKUP(SUBSTITUTE(SUBSTITUTE(E$1,"standard",""),"|Float","")&amp;IF(OR($L1053=TRUE,$A1053=0,MOD($A1053,ChapterTable!$S$20)&lt;&gt;0),"","보스")&amp;"인게임누적합배수",ChapterTable!$S:$T,2,0)*C1053)
  )
  )
  )
)</f>
        <v>2154766.3610916138</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(VLOOKUP(SUBSTITUTE(SUBSTITUTE(F$1,"standard",""),"|Float","")&amp;IF(OR($L1053=TRUE,$A1053=0,MOD($A1053,ChapterTable!$S$20)&lt;&gt;0),"","보스")&amp;"인게임누적곱배수",ChapterTable!$S:$T,2,0)^D1053
    +VLOOKUP(SUBSTITUTE(SUBSTITUTE(F$1,"standard",""),"|Float","")&amp;IF(OR($L1053=TRUE,$A1053=0,MOD($A1053,ChapterTable!$S$20)&lt;&gt;0),"","보스")&amp;"인게임누적합배수",ChapterTable!$S:$T,2,0)*D1053)
  )
  )
  )
)</f>
        <v>645307.63418108225</v>
      </c>
      <c r="G1053" t="s">
        <v>738</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83"/>
        <v>3</v>
      </c>
      <c r="Q1053">
        <f t="shared" si="84"/>
        <v>3</v>
      </c>
      <c r="R1053" t="b">
        <f t="shared" ca="1" si="82"/>
        <v>0</v>
      </c>
      <c r="T1053" t="b">
        <f t="shared" ca="1" si="85"/>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H1053">
        <v>1.5</v>
      </c>
      <c r="AI1053">
        <f t="shared" si="86"/>
        <v>0.33333333333333331</v>
      </c>
    </row>
    <row r="1054" spans="1:35"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OFFSET(E1054,-$B1054+IF($L1054,1,0),0)*IF($B1054&gt;OFFSET($B1054,1,0),ChapterTable!$S$17,1)*
    (VLOOKUP(SUBSTITUTE(SUBSTITUTE(E$1,"standard",""),"|Float","")&amp;IF(OR($L1054=TRUE,$A1054=0,MOD($A1054,ChapterTable!$S$20)&lt;&gt;0),"","보스")&amp;"인게임누적곱배수",ChapterTable!$S:$T,2,0)^C1054
    +VLOOKUP(SUBSTITUTE(SUBSTITUTE(E$1,"standard",""),"|Float","")&amp;IF(OR($L1054=TRUE,$A1054=0,MOD($A1054,ChapterTable!$S$20)&lt;&gt;0),"","보스")&amp;"인게임누적합배수",ChapterTable!$S:$T,2,0)*C1054)
  )
  )
  )
)</f>
        <v>2154766.3610916138</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(VLOOKUP(SUBSTITUTE(SUBSTITUTE(F$1,"standard",""),"|Float","")&amp;IF(OR($L1054=TRUE,$A1054=0,MOD($A1054,ChapterTable!$S$20)&lt;&gt;0),"","보스")&amp;"인게임누적곱배수",ChapterTable!$S:$T,2,0)^D1054
    +VLOOKUP(SUBSTITUTE(SUBSTITUTE(F$1,"standard",""),"|Float","")&amp;IF(OR($L1054=TRUE,$A1054=0,MOD($A1054,ChapterTable!$S$20)&lt;&gt;0),"","보스")&amp;"인게임누적합배수",ChapterTable!$S:$T,2,0)*D1054)
  )
  )
  )
)</f>
        <v>645307.63418108225</v>
      </c>
      <c r="G1054" t="s">
        <v>738</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83"/>
        <v>3</v>
      </c>
      <c r="Q1054">
        <f t="shared" si="84"/>
        <v>3</v>
      </c>
      <c r="R1054" t="b">
        <f t="shared" ca="1" si="82"/>
        <v>0</v>
      </c>
      <c r="T1054" t="b">
        <f t="shared" ca="1" si="85"/>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H1054">
        <v>1.5</v>
      </c>
      <c r="AI1054">
        <f t="shared" si="86"/>
        <v>0.33333333333333331</v>
      </c>
    </row>
    <row r="1055" spans="1:35"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OFFSET(E1055,-$B1055+IF($L1055,1,0),0)*IF($B1055&gt;OFFSET($B1055,1,0),ChapterTable!$S$17,1)*
    (VLOOKUP(SUBSTITUTE(SUBSTITUTE(E$1,"standard",""),"|Float","")&amp;IF(OR($L1055=TRUE,$A1055=0,MOD($A1055,ChapterTable!$S$20)&lt;&gt;0),"","보스")&amp;"인게임누적곱배수",ChapterTable!$S:$T,2,0)^C1055
    +VLOOKUP(SUBSTITUTE(SUBSTITUTE(E$1,"standard",""),"|Float","")&amp;IF(OR($L1055=TRUE,$A1055=0,MOD($A1055,ChapterTable!$S$20)&lt;&gt;0),"","보스")&amp;"인게임누적합배수",ChapterTable!$S:$T,2,0)*C1055)
  )
  )
  )
)</f>
        <v>2154766.3610916138</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(VLOOKUP(SUBSTITUTE(SUBSTITUTE(F$1,"standard",""),"|Float","")&amp;IF(OR($L1055=TRUE,$A1055=0,MOD($A1055,ChapterTable!$S$20)&lt;&gt;0),"","보스")&amp;"인게임누적곱배수",ChapterTable!$S:$T,2,0)^D1055
    +VLOOKUP(SUBSTITUTE(SUBSTITUTE(F$1,"standard",""),"|Float","")&amp;IF(OR($L1055=TRUE,$A1055=0,MOD($A1055,ChapterTable!$S$20)&lt;&gt;0),"","보스")&amp;"인게임누적합배수",ChapterTable!$S:$T,2,0)*D1055)
  )
  )
  )
)</f>
        <v>645307.63418108225</v>
      </c>
      <c r="G1055" t="s">
        <v>738</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83"/>
        <v>93</v>
      </c>
      <c r="Q1055">
        <f t="shared" si="84"/>
        <v>93</v>
      </c>
      <c r="R1055" t="b">
        <f t="shared" ca="1" si="82"/>
        <v>1</v>
      </c>
      <c r="T1055" t="b">
        <f t="shared" ca="1" si="85"/>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H1055">
        <v>1.5</v>
      </c>
      <c r="AI1055">
        <f t="shared" si="86"/>
        <v>0.33333333333333331</v>
      </c>
    </row>
    <row r="1056" spans="1:35"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OFFSET(E1056,-$B1056+IF($L1056,1,0),0)*IF($B1056&gt;OFFSET($B1056,1,0),ChapterTable!$S$17,1)*
    (VLOOKUP(SUBSTITUTE(SUBSTITUTE(E$1,"standard",""),"|Float","")&amp;IF(OR($L1056=TRUE,$A1056=0,MOD($A1056,ChapterTable!$S$20)&lt;&gt;0),"","보스")&amp;"인게임누적곱배수",ChapterTable!$S:$T,2,0)^C1056
    +VLOOKUP(SUBSTITUTE(SUBSTITUTE(E$1,"standard",""),"|Float","")&amp;IF(OR($L1056=TRUE,$A1056=0,MOD($A1056,ChapterTable!$S$20)&lt;&gt;0),"","보스")&amp;"인게임누적합배수",ChapterTable!$S:$T,2,0)*C1056)
  )
  )
  )
)</f>
        <v>2154766.3610916138</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(VLOOKUP(SUBSTITUTE(SUBSTITUTE(F$1,"standard",""),"|Float","")&amp;IF(OR($L1056=TRUE,$A1056=0,MOD($A1056,ChapterTable!$S$20)&lt;&gt;0),"","보스")&amp;"인게임누적곱배수",ChapterTable!$S:$T,2,0)^D1056
    +VLOOKUP(SUBSTITUTE(SUBSTITUTE(F$1,"standard",""),"|Float","")&amp;IF(OR($L1056=TRUE,$A1056=0,MOD($A1056,ChapterTable!$S$20)&lt;&gt;0),"","보스")&amp;"인게임누적합배수",ChapterTable!$S:$T,2,0)*D1056)
  )
  )
  )
)</f>
        <v>645307.63418108225</v>
      </c>
      <c r="G1056" t="s">
        <v>738</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83"/>
        <v>21</v>
      </c>
      <c r="Q1056">
        <f t="shared" si="84"/>
        <v>21</v>
      </c>
      <c r="R1056" t="b">
        <f t="shared" ca="1" si="82"/>
        <v>0</v>
      </c>
      <c r="T1056" t="b">
        <f t="shared" ca="1" si="85"/>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H1056">
        <v>1.5</v>
      </c>
      <c r="AI1056">
        <f t="shared" si="86"/>
        <v>0.33333333333333331</v>
      </c>
    </row>
    <row r="1057" spans="1:35"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OFFSET(E1057,-$B1057+IF($L1057,1,0),0)*IF($B1057&gt;OFFSET($B1057,1,0),ChapterTable!$S$17,1)*
    (VLOOKUP(SUBSTITUTE(SUBSTITUTE(E$1,"standard",""),"|Float","")&amp;IF(OR($L1057=TRUE,$A1057=0,MOD($A1057,ChapterTable!$S$20)&lt;&gt;0),"","보스")&amp;"인게임누적곱배수",ChapterTable!$S:$T,2,0)^C1057
    +VLOOKUP(SUBSTITUTE(SUBSTITUTE(E$1,"standard",""),"|Float","")&amp;IF(OR($L1057=TRUE,$A1057=0,MOD($A1057,ChapterTable!$S$20)&lt;&gt;0),"","보스")&amp;"인게임누적합배수",ChapterTable!$S:$T,2,0)*C1057)
  )
  )
  )
)</f>
        <v>2154766.3610916138</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(VLOOKUP(SUBSTITUTE(SUBSTITUTE(F$1,"standard",""),"|Float","")&amp;IF(OR($L1057=TRUE,$A1057=0,MOD($A1057,ChapterTable!$S$20)&lt;&gt;0),"","보스")&amp;"인게임누적곱배수",ChapterTable!$S:$T,2,0)^D1057
    +VLOOKUP(SUBSTITUTE(SUBSTITUTE(F$1,"standard",""),"|Float","")&amp;IF(OR($L1057=TRUE,$A1057=0,MOD($A1057,ChapterTable!$S$20)&lt;&gt;0),"","보스")&amp;"인게임누적합배수",ChapterTable!$S:$T,2,0)*D1057)
  )
  )
  )
)</f>
        <v>687392.91467115283</v>
      </c>
      <c r="G1057" t="s">
        <v>738</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83"/>
        <v>4</v>
      </c>
      <c r="Q1057">
        <f t="shared" si="84"/>
        <v>4</v>
      </c>
      <c r="R1057" t="b">
        <f t="shared" ca="1" si="82"/>
        <v>0</v>
      </c>
      <c r="T1057" t="b">
        <f t="shared" ca="1" si="85"/>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H1057">
        <v>1.5</v>
      </c>
      <c r="AI1057">
        <f t="shared" si="86"/>
        <v>0.25</v>
      </c>
    </row>
    <row r="1058" spans="1:35"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OFFSET(E1058,-$B1058+IF($L1058,1,0),0)*IF($B1058&gt;OFFSET($B1058,1,0),ChapterTable!$S$17,1)*
    (VLOOKUP(SUBSTITUTE(SUBSTITUTE(E$1,"standard",""),"|Float","")&amp;IF(OR($L1058=TRUE,$A1058=0,MOD($A1058,ChapterTable!$S$20)&lt;&gt;0),"","보스")&amp;"인게임누적곱배수",ChapterTable!$S:$T,2,0)^C1058
    +VLOOKUP(SUBSTITUTE(SUBSTITUTE(E$1,"standard",""),"|Float","")&amp;IF(OR($L1058=TRUE,$A1058=0,MOD($A1058,ChapterTable!$S$20)&lt;&gt;0),"","보스")&amp;"인게임누적합배수",ChapterTable!$S:$T,2,0)*C1058)
  )
  )
  )
)</f>
        <v>2154766.3610916138</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(VLOOKUP(SUBSTITUTE(SUBSTITUTE(F$1,"standard",""),"|Float","")&amp;IF(OR($L1058=TRUE,$A1058=0,MOD($A1058,ChapterTable!$S$20)&lt;&gt;0),"","보스")&amp;"인게임누적곱배수",ChapterTable!$S:$T,2,0)^D1058
    +VLOOKUP(SUBSTITUTE(SUBSTITUTE(F$1,"standard",""),"|Float","")&amp;IF(OR($L1058=TRUE,$A1058=0,MOD($A1058,ChapterTable!$S$20)&lt;&gt;0),"","보스")&amp;"인게임누적합배수",ChapterTable!$S:$T,2,0)*D1058)
  )
  )
  )
)</f>
        <v>687392.91467115283</v>
      </c>
      <c r="G1058" t="s">
        <v>738</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83"/>
        <v>4</v>
      </c>
      <c r="Q1058">
        <f t="shared" si="84"/>
        <v>4</v>
      </c>
      <c r="R1058" t="b">
        <f t="shared" ca="1" si="82"/>
        <v>0</v>
      </c>
      <c r="T1058" t="b">
        <f t="shared" ca="1" si="85"/>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H1058">
        <v>1.5</v>
      </c>
      <c r="AI1058">
        <f t="shared" si="86"/>
        <v>0.25</v>
      </c>
    </row>
    <row r="1059" spans="1:35"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OFFSET(E1059,-$B1059+IF($L1059,1,0),0)*IF($B1059&gt;OFFSET($B1059,1,0),ChapterTable!$S$17,1)*
    (VLOOKUP(SUBSTITUTE(SUBSTITUTE(E$1,"standard",""),"|Float","")&amp;IF(OR($L1059=TRUE,$A1059=0,MOD($A1059,ChapterTable!$S$20)&lt;&gt;0),"","보스")&amp;"인게임누적곱배수",ChapterTable!$S:$T,2,0)^C1059
    +VLOOKUP(SUBSTITUTE(SUBSTITUTE(E$1,"standard",""),"|Float","")&amp;IF(OR($L1059=TRUE,$A1059=0,MOD($A1059,ChapterTable!$S$20)&lt;&gt;0),"","보스")&amp;"인게임누적합배수",ChapterTable!$S:$T,2,0)*C1059)
  )
  )
  )
)</f>
        <v>2154766.3610916138</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(VLOOKUP(SUBSTITUTE(SUBSTITUTE(F$1,"standard",""),"|Float","")&amp;IF(OR($L1059=TRUE,$A1059=0,MOD($A1059,ChapterTable!$S$20)&lt;&gt;0),"","보스")&amp;"인게임누적곱배수",ChapterTable!$S:$T,2,0)^D1059
    +VLOOKUP(SUBSTITUTE(SUBSTITUTE(F$1,"standard",""),"|Float","")&amp;IF(OR($L1059=TRUE,$A1059=0,MOD($A1059,ChapterTable!$S$20)&lt;&gt;0),"","보스")&amp;"인게임누적합배수",ChapterTable!$S:$T,2,0)*D1059)
  )
  )
  )
)</f>
        <v>687392.91467115283</v>
      </c>
      <c r="G1059" t="s">
        <v>738</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83"/>
        <v>4</v>
      </c>
      <c r="Q1059">
        <f t="shared" si="84"/>
        <v>4</v>
      </c>
      <c r="R1059" t="b">
        <f t="shared" ca="1" si="82"/>
        <v>0</v>
      </c>
      <c r="T1059" t="b">
        <f t="shared" ca="1" si="85"/>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H1059">
        <v>1.5</v>
      </c>
      <c r="AI1059">
        <f t="shared" si="86"/>
        <v>0.25</v>
      </c>
    </row>
    <row r="1060" spans="1:35"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OFFSET(E1060,-$B1060+IF($L1060,1,0),0)*IF($B1060&gt;OFFSET($B1060,1,0),ChapterTable!$S$17,1)*
    (VLOOKUP(SUBSTITUTE(SUBSTITUTE(E$1,"standard",""),"|Float","")&amp;IF(OR($L1060=TRUE,$A1060=0,MOD($A1060,ChapterTable!$S$20)&lt;&gt;0),"","보스")&amp;"인게임누적곱배수",ChapterTable!$S:$T,2,0)^C1060
    +VLOOKUP(SUBSTITUTE(SUBSTITUTE(E$1,"standard",""),"|Float","")&amp;IF(OR($L1060=TRUE,$A1060=0,MOD($A1060,ChapterTable!$S$20)&lt;&gt;0),"","보스")&amp;"인게임누적합배수",ChapterTable!$S:$T,2,0)*C1060)
  )
  )
  )
)</f>
        <v>2154766.3610916138</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(VLOOKUP(SUBSTITUTE(SUBSTITUTE(F$1,"standard",""),"|Float","")&amp;IF(OR($L1060=TRUE,$A1060=0,MOD($A1060,ChapterTable!$S$20)&lt;&gt;0),"","보스")&amp;"인게임누적곱배수",ChapterTable!$S:$T,2,0)^D1060
    +VLOOKUP(SUBSTITUTE(SUBSTITUTE(F$1,"standard",""),"|Float","")&amp;IF(OR($L1060=TRUE,$A1060=0,MOD($A1060,ChapterTable!$S$20)&lt;&gt;0),"","보스")&amp;"인게임누적합배수",ChapterTable!$S:$T,2,0)*D1060)
  )
  )
  )
)</f>
        <v>687392.91467115283</v>
      </c>
      <c r="G1060" t="s">
        <v>738</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83"/>
        <v>4</v>
      </c>
      <c r="Q1060">
        <f t="shared" si="84"/>
        <v>4</v>
      </c>
      <c r="R1060" t="b">
        <f t="shared" ca="1" si="82"/>
        <v>0</v>
      </c>
      <c r="T1060" t="b">
        <f t="shared" ca="1" si="85"/>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H1060">
        <v>1.5</v>
      </c>
      <c r="AI1060">
        <f t="shared" si="86"/>
        <v>0.25</v>
      </c>
    </row>
    <row r="1061" spans="1:35"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OFFSET(E1061,-$B1061+IF($L1061,1,0),0)*IF($B1061&gt;OFFSET($B1061,1,0),ChapterTable!$S$17,1)*
    (VLOOKUP(SUBSTITUTE(SUBSTITUTE(E$1,"standard",""),"|Float","")&amp;IF(OR($L1061=TRUE,$A1061=0,MOD($A1061,ChapterTable!$S$20)&lt;&gt;0),"","보스")&amp;"인게임누적곱배수",ChapterTable!$S:$T,2,0)^C1061
    +VLOOKUP(SUBSTITUTE(SUBSTITUTE(E$1,"standard",""),"|Float","")&amp;IF(OR($L1061=TRUE,$A1061=0,MOD($A1061,ChapterTable!$S$20)&lt;&gt;0),"","보스")&amp;"인게임누적합배수",ChapterTable!$S:$T,2,0)*C1061)
  )
  )
  )
)</f>
        <v>2154766.3610916138</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(VLOOKUP(SUBSTITUTE(SUBSTITUTE(F$1,"standard",""),"|Float","")&amp;IF(OR($L1061=TRUE,$A1061=0,MOD($A1061,ChapterTable!$S$20)&lt;&gt;0),"","보스")&amp;"인게임누적곱배수",ChapterTable!$S:$T,2,0)^D1061
    +VLOOKUP(SUBSTITUTE(SUBSTITUTE(F$1,"standard",""),"|Float","")&amp;IF(OR($L1061=TRUE,$A1061=0,MOD($A1061,ChapterTable!$S$20)&lt;&gt;0),"","보스")&amp;"인게임누적합배수",ChapterTable!$S:$T,2,0)*D1061)
  )
  )
  )
)</f>
        <v>687392.91467115283</v>
      </c>
      <c r="G1061" t="s">
        <v>738</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83"/>
        <v>11</v>
      </c>
      <c r="Q1061">
        <f t="shared" si="84"/>
        <v>11</v>
      </c>
      <c r="R1061" t="b">
        <f t="shared" ca="1" si="82"/>
        <v>0</v>
      </c>
      <c r="T1061" t="b">
        <f t="shared" ca="1" si="85"/>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H1061">
        <v>1.5</v>
      </c>
      <c r="AI1061">
        <f t="shared" si="86"/>
        <v>0.25</v>
      </c>
    </row>
    <row r="1062" spans="1:35"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OFFSET(E1062,-$B1062+IF($L1062,1,0),0)*IF($B1062&gt;OFFSET($B1062,1,0),ChapterTable!$S$17,1)*
    (VLOOKUP(SUBSTITUTE(SUBSTITUTE(E$1,"standard",""),"|Float","")&amp;IF(OR($L1062=TRUE,$A1062=0,MOD($A1062,ChapterTable!$S$20)&lt;&gt;0),"","보스")&amp;"인게임누적곱배수",ChapterTable!$S:$T,2,0)^C1062
    +VLOOKUP(SUBSTITUTE(SUBSTITUTE(E$1,"standard",""),"|Float","")&amp;IF(OR($L1062=TRUE,$A1062=0,MOD($A1062,ChapterTable!$S$20)&lt;&gt;0),"","보스")&amp;"인게임누적합배수",ChapterTable!$S:$T,2,0)*C1062)
  )
  )
  )
)</f>
        <v>2424112.1562280655</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(VLOOKUP(SUBSTITUTE(SUBSTITUTE(F$1,"standard",""),"|Float","")&amp;IF(OR($L1062=TRUE,$A1062=0,MOD($A1062,ChapterTable!$S$20)&lt;&gt;0),"","보스")&amp;"인게임누적곱배수",ChapterTable!$S:$T,2,0)^D1062
    +VLOOKUP(SUBSTITUTE(SUBSTITUTE(F$1,"standard",""),"|Float","")&amp;IF(OR($L1062=TRUE,$A1062=0,MOD($A1062,ChapterTable!$S$20)&lt;&gt;0),"","보스")&amp;"인게임누적합배수",ChapterTable!$S:$T,2,0)*D1062)
  )
  )
  )
)</f>
        <v>687392.91467115283</v>
      </c>
      <c r="G1062" t="s">
        <v>738</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83"/>
        <v>4</v>
      </c>
      <c r="Q1062">
        <f t="shared" si="84"/>
        <v>4</v>
      </c>
      <c r="R1062" t="b">
        <f t="shared" ca="1" si="82"/>
        <v>0</v>
      </c>
      <c r="T1062" t="b">
        <f t="shared" ca="1" si="85"/>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H1062">
        <v>1.5</v>
      </c>
      <c r="AI1062">
        <f t="shared" si="86"/>
        <v>0.25</v>
      </c>
    </row>
    <row r="1063" spans="1:35"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OFFSET(E1063,-$B1063+IF($L1063,1,0),0)*IF($B1063&gt;OFFSET($B1063,1,0),ChapterTable!$S$17,1)*
    (VLOOKUP(SUBSTITUTE(SUBSTITUTE(E$1,"standard",""),"|Float","")&amp;IF(OR($L1063=TRUE,$A1063=0,MOD($A1063,ChapterTable!$S$20)&lt;&gt;0),"","보스")&amp;"인게임누적곱배수",ChapterTable!$S:$T,2,0)^C1063
    +VLOOKUP(SUBSTITUTE(SUBSTITUTE(E$1,"standard",""),"|Float","")&amp;IF(OR($L1063=TRUE,$A1063=0,MOD($A1063,ChapterTable!$S$20)&lt;&gt;0),"","보스")&amp;"인게임누적합배수",ChapterTable!$S:$T,2,0)*C1063)
  )
  )
  )
)</f>
        <v>2424112.1562280655</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(VLOOKUP(SUBSTITUTE(SUBSTITUTE(F$1,"standard",""),"|Float","")&amp;IF(OR($L1063=TRUE,$A1063=0,MOD($A1063,ChapterTable!$S$20)&lt;&gt;0),"","보스")&amp;"인게임누적곱배수",ChapterTable!$S:$T,2,0)^D1063
    +VLOOKUP(SUBSTITUTE(SUBSTITUTE(F$1,"standard",""),"|Float","")&amp;IF(OR($L1063=TRUE,$A1063=0,MOD($A1063,ChapterTable!$S$20)&lt;&gt;0),"","보스")&amp;"인게임누적합배수",ChapterTable!$S:$T,2,0)*D1063)
  )
  )
  )
)</f>
        <v>687392.91467115283</v>
      </c>
      <c r="G1063" t="s">
        <v>738</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83"/>
        <v>4</v>
      </c>
      <c r="Q1063">
        <f t="shared" si="84"/>
        <v>4</v>
      </c>
      <c r="R1063" t="b">
        <f t="shared" ca="1" si="82"/>
        <v>0</v>
      </c>
      <c r="T1063" t="b">
        <f t="shared" ca="1" si="85"/>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H1063">
        <v>1.5</v>
      </c>
      <c r="AI1063">
        <f t="shared" si="86"/>
        <v>0.25</v>
      </c>
    </row>
    <row r="1064" spans="1:35"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OFFSET(E1064,-$B1064+IF($L1064,1,0),0)*IF($B1064&gt;OFFSET($B1064,1,0),ChapterTable!$S$17,1)*
    (VLOOKUP(SUBSTITUTE(SUBSTITUTE(E$1,"standard",""),"|Float","")&amp;IF(OR($L1064=TRUE,$A1064=0,MOD($A1064,ChapterTable!$S$20)&lt;&gt;0),"","보스")&amp;"인게임누적곱배수",ChapterTable!$S:$T,2,0)^C1064
    +VLOOKUP(SUBSTITUTE(SUBSTITUTE(E$1,"standard",""),"|Float","")&amp;IF(OR($L1064=TRUE,$A1064=0,MOD($A1064,ChapterTable!$S$20)&lt;&gt;0),"","보스")&amp;"인게임누적합배수",ChapterTable!$S:$T,2,0)*C1064)
  )
  )
  )
)</f>
        <v>2424112.1562280655</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(VLOOKUP(SUBSTITUTE(SUBSTITUTE(F$1,"standard",""),"|Float","")&amp;IF(OR($L1064=TRUE,$A1064=0,MOD($A1064,ChapterTable!$S$20)&lt;&gt;0),"","보스")&amp;"인게임누적곱배수",ChapterTable!$S:$T,2,0)^D1064
    +VLOOKUP(SUBSTITUTE(SUBSTITUTE(F$1,"standard",""),"|Float","")&amp;IF(OR($L1064=TRUE,$A1064=0,MOD($A1064,ChapterTable!$S$20)&lt;&gt;0),"","보스")&amp;"인게임누적합배수",ChapterTable!$S:$T,2,0)*D1064)
  )
  )
  )
)</f>
        <v>687392.91467115283</v>
      </c>
      <c r="G1064" t="s">
        <v>738</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83"/>
        <v>4</v>
      </c>
      <c r="Q1064">
        <f t="shared" si="84"/>
        <v>4</v>
      </c>
      <c r="R1064" t="b">
        <f t="shared" ca="1" si="82"/>
        <v>0</v>
      </c>
      <c r="T1064" t="b">
        <f t="shared" ca="1" si="85"/>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H1064">
        <v>1.5</v>
      </c>
      <c r="AI1064">
        <f t="shared" si="86"/>
        <v>0.25</v>
      </c>
    </row>
    <row r="1065" spans="1:35"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OFFSET(E1065,-$B1065+IF($L1065,1,0),0)*IF($B1065&gt;OFFSET($B1065,1,0),ChapterTable!$S$17,1)*
    (VLOOKUP(SUBSTITUTE(SUBSTITUTE(E$1,"standard",""),"|Float","")&amp;IF(OR($L1065=TRUE,$A1065=0,MOD($A1065,ChapterTable!$S$20)&lt;&gt;0),"","보스")&amp;"인게임누적곱배수",ChapterTable!$S:$T,2,0)^C1065
    +VLOOKUP(SUBSTITUTE(SUBSTITUTE(E$1,"standard",""),"|Float","")&amp;IF(OR($L1065=TRUE,$A1065=0,MOD($A1065,ChapterTable!$S$20)&lt;&gt;0),"","보스")&amp;"인게임누적합배수",ChapterTable!$S:$T,2,0)*C1065)
  )
  )
  )
)</f>
        <v>2424112.1562280655</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(VLOOKUP(SUBSTITUTE(SUBSTITUTE(F$1,"standard",""),"|Float","")&amp;IF(OR($L1065=TRUE,$A1065=0,MOD($A1065,ChapterTable!$S$20)&lt;&gt;0),"","보스")&amp;"인게임누적곱배수",ChapterTable!$S:$T,2,0)^D1065
    +VLOOKUP(SUBSTITUTE(SUBSTITUTE(F$1,"standard",""),"|Float","")&amp;IF(OR($L1065=TRUE,$A1065=0,MOD($A1065,ChapterTable!$S$20)&lt;&gt;0),"","보스")&amp;"인게임누적합배수",ChapterTable!$S:$T,2,0)*D1065)
  )
  )
  )
)</f>
        <v>687392.91467115283</v>
      </c>
      <c r="G1065" t="s">
        <v>738</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83"/>
        <v>94</v>
      </c>
      <c r="Q1065">
        <f t="shared" si="84"/>
        <v>94</v>
      </c>
      <c r="R1065" t="b">
        <f t="shared" ca="1" si="82"/>
        <v>1</v>
      </c>
      <c r="T1065" t="b">
        <f t="shared" ca="1" si="85"/>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H1065">
        <v>1.5</v>
      </c>
      <c r="AI1065">
        <f t="shared" si="86"/>
        <v>0.25</v>
      </c>
    </row>
    <row r="1066" spans="1:35"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OFFSET(E1066,-$B1066+IF($L1066,1,0),0)*IF($B1066&gt;OFFSET($B1066,1,0),ChapterTable!$S$17,1)*
    (VLOOKUP(SUBSTITUTE(SUBSTITUTE(E$1,"standard",""),"|Float","")&amp;IF(OR($L1066=TRUE,$A1066=0,MOD($A1066,ChapterTable!$S$20)&lt;&gt;0),"","보스")&amp;"인게임누적곱배수",ChapterTable!$S:$T,2,0)^C1066
    +VLOOKUP(SUBSTITUTE(SUBSTITUTE(E$1,"standard",""),"|Float","")&amp;IF(OR($L1066=TRUE,$A1066=0,MOD($A1066,ChapterTable!$S$20)&lt;&gt;0),"","보스")&amp;"인게임누적합배수",ChapterTable!$S:$T,2,0)*C1066)
  )
  )
  )
)</f>
        <v>2424112.1562280655</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(VLOOKUP(SUBSTITUTE(SUBSTITUTE(F$1,"standard",""),"|Float","")&amp;IF(OR($L1066=TRUE,$A1066=0,MOD($A1066,ChapterTable!$S$20)&lt;&gt;0),"","보스")&amp;"인게임누적곱배수",ChapterTable!$S:$T,2,0)^D1066
    +VLOOKUP(SUBSTITUTE(SUBSTITUTE(F$1,"standard",""),"|Float","")&amp;IF(OR($L1066=TRUE,$A1066=0,MOD($A1066,ChapterTable!$S$20)&lt;&gt;0),"","보스")&amp;"인게임누적합배수",ChapterTable!$S:$T,2,0)*D1066)
  )
  )
  )
)</f>
        <v>687392.91467115283</v>
      </c>
      <c r="G1066" t="s">
        <v>738</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83"/>
        <v>21</v>
      </c>
      <c r="Q1066">
        <f t="shared" si="84"/>
        <v>21</v>
      </c>
      <c r="R1066" t="b">
        <f t="shared" ca="1" si="82"/>
        <v>0</v>
      </c>
      <c r="T1066" t="b">
        <f t="shared" ca="1" si="85"/>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H1066">
        <v>1.5</v>
      </c>
      <c r="AI1066">
        <f t="shared" si="86"/>
        <v>0.25</v>
      </c>
    </row>
    <row r="1067" spans="1:35"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OFFSET(E1067,-$B1067+IF($L1067,1,0),0)*IF($B1067&gt;OFFSET($B1067,1,0),ChapterTable!$S$17,1)*
    (VLOOKUP(SUBSTITUTE(SUBSTITUTE(E$1,"standard",""),"|Float","")&amp;IF(OR($L1067=TRUE,$A1067=0,MOD($A1067,ChapterTable!$S$20)&lt;&gt;0),"","보스")&amp;"인게임누적곱배수",ChapterTable!$S:$T,2,0)^C1067
    +VLOOKUP(SUBSTITUTE(SUBSTITUTE(E$1,"standard",""),"|Float","")&amp;IF(OR($L1067=TRUE,$A1067=0,MOD($A1067,ChapterTable!$S$20)&lt;&gt;0),"","보스")&amp;"인게임누적합배수",ChapterTable!$S:$T,2,0)*C1067)
  )
  )
  )
)</f>
        <v>2424112.1562280655</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(VLOOKUP(SUBSTITUTE(SUBSTITUTE(F$1,"standard",""),"|Float","")&amp;IF(OR($L1067=TRUE,$A1067=0,MOD($A1067,ChapterTable!$S$20)&lt;&gt;0),"","보스")&amp;"인게임누적곱배수",ChapterTable!$S:$T,2,0)^D1067
    +VLOOKUP(SUBSTITUTE(SUBSTITUTE(F$1,"standard",""),"|Float","")&amp;IF(OR($L1067=TRUE,$A1067=0,MOD($A1067,ChapterTable!$S$20)&lt;&gt;0),"","보스")&amp;"인게임누적합배수",ChapterTable!$S:$T,2,0)*D1067)
  )
  )
  )
)</f>
        <v>729478.19516122341</v>
      </c>
      <c r="G1067" t="s">
        <v>738</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83"/>
        <v>5</v>
      </c>
      <c r="Q1067">
        <f t="shared" si="84"/>
        <v>5</v>
      </c>
      <c r="R1067" t="b">
        <f t="shared" ca="1" si="82"/>
        <v>0</v>
      </c>
      <c r="T1067" t="b">
        <f t="shared" ca="1" si="85"/>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H1067">
        <v>1.5</v>
      </c>
      <c r="AI1067">
        <f t="shared" si="86"/>
        <v>0.2</v>
      </c>
    </row>
    <row r="1068" spans="1:35"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OFFSET(E1068,-$B1068+IF($L1068,1,0),0)*IF($B1068&gt;OFFSET($B1068,1,0),ChapterTable!$S$17,1)*
    (VLOOKUP(SUBSTITUTE(SUBSTITUTE(E$1,"standard",""),"|Float","")&amp;IF(OR($L1068=TRUE,$A1068=0,MOD($A1068,ChapterTable!$S$20)&lt;&gt;0),"","보스")&amp;"인게임누적곱배수",ChapterTable!$S:$T,2,0)^C1068
    +VLOOKUP(SUBSTITUTE(SUBSTITUTE(E$1,"standard",""),"|Float","")&amp;IF(OR($L1068=TRUE,$A1068=0,MOD($A1068,ChapterTable!$S$20)&lt;&gt;0),"","보스")&amp;"인게임누적합배수",ChapterTable!$S:$T,2,0)*C1068)
  )
  )
  )
)</f>
        <v>2424112.1562280655</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(VLOOKUP(SUBSTITUTE(SUBSTITUTE(F$1,"standard",""),"|Float","")&amp;IF(OR($L1068=TRUE,$A1068=0,MOD($A1068,ChapterTable!$S$20)&lt;&gt;0),"","보스")&amp;"인게임누적곱배수",ChapterTable!$S:$T,2,0)^D1068
    +VLOOKUP(SUBSTITUTE(SUBSTITUTE(F$1,"standard",""),"|Float","")&amp;IF(OR($L1068=TRUE,$A1068=0,MOD($A1068,ChapterTable!$S$20)&lt;&gt;0),"","보스")&amp;"인게임누적합배수",ChapterTable!$S:$T,2,0)*D1068)
  )
  )
  )
)</f>
        <v>729478.19516122341</v>
      </c>
      <c r="G1068" t="s">
        <v>738</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83"/>
        <v>5</v>
      </c>
      <c r="Q1068">
        <f t="shared" si="84"/>
        <v>5</v>
      </c>
      <c r="R1068" t="b">
        <f t="shared" ca="1" si="82"/>
        <v>0</v>
      </c>
      <c r="T1068" t="b">
        <f t="shared" ca="1" si="85"/>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H1068">
        <v>1.5</v>
      </c>
      <c r="AI1068">
        <f t="shared" si="86"/>
        <v>0.2</v>
      </c>
    </row>
    <row r="1069" spans="1:35"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OFFSET(E1069,-$B1069+IF($L1069,1,0),0)*IF($B1069&gt;OFFSET($B1069,1,0),ChapterTable!$S$17,1)*
    (VLOOKUP(SUBSTITUTE(SUBSTITUTE(E$1,"standard",""),"|Float","")&amp;IF(OR($L1069=TRUE,$A1069=0,MOD($A1069,ChapterTable!$S$20)&lt;&gt;0),"","보스")&amp;"인게임누적곱배수",ChapterTable!$S:$T,2,0)^C1069
    +VLOOKUP(SUBSTITUTE(SUBSTITUTE(E$1,"standard",""),"|Float","")&amp;IF(OR($L1069=TRUE,$A1069=0,MOD($A1069,ChapterTable!$S$20)&lt;&gt;0),"","보스")&amp;"인게임누적합배수",ChapterTable!$S:$T,2,0)*C1069)
  )
  )
  )
)</f>
        <v>2424112.1562280655</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(VLOOKUP(SUBSTITUTE(SUBSTITUTE(F$1,"standard",""),"|Float","")&amp;IF(OR($L1069=TRUE,$A1069=0,MOD($A1069,ChapterTable!$S$20)&lt;&gt;0),"","보스")&amp;"인게임누적곱배수",ChapterTable!$S:$T,2,0)^D1069
    +VLOOKUP(SUBSTITUTE(SUBSTITUTE(F$1,"standard",""),"|Float","")&amp;IF(OR($L1069=TRUE,$A1069=0,MOD($A1069,ChapterTable!$S$20)&lt;&gt;0),"","보스")&amp;"인게임누적합배수",ChapterTable!$S:$T,2,0)*D1069)
  )
  )
  )
)</f>
        <v>729478.19516122341</v>
      </c>
      <c r="G1069" t="s">
        <v>738</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83"/>
        <v>5</v>
      </c>
      <c r="Q1069">
        <f t="shared" si="84"/>
        <v>5</v>
      </c>
      <c r="R1069" t="b">
        <f t="shared" ca="1" si="82"/>
        <v>0</v>
      </c>
      <c r="T1069" t="b">
        <f t="shared" ca="1" si="85"/>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H1069">
        <v>1.5</v>
      </c>
      <c r="AI1069">
        <f t="shared" si="86"/>
        <v>0.2</v>
      </c>
    </row>
    <row r="1070" spans="1:35"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OFFSET(E1070,-$B1070+IF($L1070,1,0),0)*IF($B1070&gt;OFFSET($B1070,1,0),ChapterTable!$S$17,1)*
    (VLOOKUP(SUBSTITUTE(SUBSTITUTE(E$1,"standard",""),"|Float","")&amp;IF(OR($L1070=TRUE,$A1070=0,MOD($A1070,ChapterTable!$S$20)&lt;&gt;0),"","보스")&amp;"인게임누적곱배수",ChapterTable!$S:$T,2,0)^C1070
    +VLOOKUP(SUBSTITUTE(SUBSTITUTE(E$1,"standard",""),"|Float","")&amp;IF(OR($L1070=TRUE,$A1070=0,MOD($A1070,ChapterTable!$S$20)&lt;&gt;0),"","보스")&amp;"인게임누적합배수",ChapterTable!$S:$T,2,0)*C1070)
  )
  )
  )
)</f>
        <v>2424112.1562280655</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(VLOOKUP(SUBSTITUTE(SUBSTITUTE(F$1,"standard",""),"|Float","")&amp;IF(OR($L1070=TRUE,$A1070=0,MOD($A1070,ChapterTable!$S$20)&lt;&gt;0),"","보스")&amp;"인게임누적곱배수",ChapterTable!$S:$T,2,0)^D1070
    +VLOOKUP(SUBSTITUTE(SUBSTITUTE(F$1,"standard",""),"|Float","")&amp;IF(OR($L1070=TRUE,$A1070=0,MOD($A1070,ChapterTable!$S$20)&lt;&gt;0),"","보스")&amp;"인게임누적합배수",ChapterTable!$S:$T,2,0)*D1070)
  )
  )
  )
)</f>
        <v>729478.19516122341</v>
      </c>
      <c r="G1070" t="s">
        <v>738</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83"/>
        <v>5</v>
      </c>
      <c r="Q1070">
        <f t="shared" si="84"/>
        <v>5</v>
      </c>
      <c r="R1070" t="b">
        <f t="shared" ca="1" si="82"/>
        <v>0</v>
      </c>
      <c r="T1070" t="b">
        <f t="shared" ca="1" si="85"/>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H1070">
        <v>1.5</v>
      </c>
      <c r="AI1070">
        <f t="shared" si="86"/>
        <v>0.2</v>
      </c>
    </row>
    <row r="1071" spans="1:35"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OFFSET(E1071,-$B1071+IF($L1071,1,0),0)*IF($B1071&gt;OFFSET($B1071,1,0),ChapterTable!$S$17,1)*
    (VLOOKUP(SUBSTITUTE(SUBSTITUTE(E$1,"standard",""),"|Float","")&amp;IF(OR($L1071=TRUE,$A1071=0,MOD($A1071,ChapterTable!$S$20)&lt;&gt;0),"","보스")&amp;"인게임누적곱배수",ChapterTable!$S:$T,2,0)^C1071
    +VLOOKUP(SUBSTITUTE(SUBSTITUTE(E$1,"standard",""),"|Float","")&amp;IF(OR($L1071=TRUE,$A1071=0,MOD($A1071,ChapterTable!$S$20)&lt;&gt;0),"","보스")&amp;"인게임누적합배수",ChapterTable!$S:$T,2,0)*C1071)
  )
  )
  )
)</f>
        <v>2424112.1562280655</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(VLOOKUP(SUBSTITUTE(SUBSTITUTE(F$1,"standard",""),"|Float","")&amp;IF(OR($L1071=TRUE,$A1071=0,MOD($A1071,ChapterTable!$S$20)&lt;&gt;0),"","보스")&amp;"인게임누적곱배수",ChapterTable!$S:$T,2,0)^D1071
    +VLOOKUP(SUBSTITUTE(SUBSTITUTE(F$1,"standard",""),"|Float","")&amp;IF(OR($L1071=TRUE,$A1071=0,MOD($A1071,ChapterTable!$S$20)&lt;&gt;0),"","보스")&amp;"인게임누적합배수",ChapterTable!$S:$T,2,0)*D1071)
  )
  )
  )
)</f>
        <v>729478.19516122341</v>
      </c>
      <c r="G1071" t="s">
        <v>738</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83"/>
        <v>11</v>
      </c>
      <c r="Q1071">
        <f t="shared" si="84"/>
        <v>11</v>
      </c>
      <c r="R1071" t="b">
        <f t="shared" ca="1" si="82"/>
        <v>0</v>
      </c>
      <c r="T1071" t="b">
        <f t="shared" ca="1" si="85"/>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H1071">
        <v>1.5</v>
      </c>
      <c r="AI1071">
        <f t="shared" si="86"/>
        <v>0.2</v>
      </c>
    </row>
    <row r="1072" spans="1:35"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OFFSET(E1072,-$B1072+IF($L1072,1,0),0)*IF($B1072&gt;OFFSET($B1072,1,0),ChapterTable!$S$17,1)*
    (VLOOKUP(SUBSTITUTE(SUBSTITUTE(E$1,"standard",""),"|Float","")&amp;IF(OR($L1072=TRUE,$A1072=0,MOD($A1072,ChapterTable!$S$20)&lt;&gt;0),"","보스")&amp;"인게임누적곱배수",ChapterTable!$S:$T,2,0)^C1072
    +VLOOKUP(SUBSTITUTE(SUBSTITUTE(E$1,"standard",""),"|Float","")&amp;IF(OR($L1072=TRUE,$A1072=0,MOD($A1072,ChapterTable!$S$20)&lt;&gt;0),"","보스")&amp;"인게임누적합배수",ChapterTable!$S:$T,2,0)*C1072)
  )
  )
  )
)</f>
        <v>2693457.9513645172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(VLOOKUP(SUBSTITUTE(SUBSTITUTE(F$1,"standard",""),"|Float","")&amp;IF(OR($L1072=TRUE,$A1072=0,MOD($A1072,ChapterTable!$S$20)&lt;&gt;0),"","보스")&amp;"인게임누적곱배수",ChapterTable!$S:$T,2,0)^D1072
    +VLOOKUP(SUBSTITUTE(SUBSTITUTE(F$1,"standard",""),"|Float","")&amp;IF(OR($L1072=TRUE,$A1072=0,MOD($A1072,ChapterTable!$S$20)&lt;&gt;0),"","보스")&amp;"인게임누적합배수",ChapterTable!$S:$T,2,0)*D1072)
  )
  )
  )
)</f>
        <v>729478.19516122341</v>
      </c>
      <c r="G1072" t="s">
        <v>738</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83"/>
        <v>5</v>
      </c>
      <c r="Q1072">
        <f t="shared" si="84"/>
        <v>5</v>
      </c>
      <c r="R1072" t="b">
        <f t="shared" ca="1" si="82"/>
        <v>0</v>
      </c>
      <c r="T1072" t="b">
        <f t="shared" ca="1" si="85"/>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H1072">
        <v>1.5</v>
      </c>
      <c r="AI1072">
        <f t="shared" si="86"/>
        <v>0.2</v>
      </c>
    </row>
    <row r="1073" spans="1:35"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OFFSET(E1073,-$B1073+IF($L1073,1,0),0)*IF($B1073&gt;OFFSET($B1073,1,0),ChapterTable!$S$17,1)*
    (VLOOKUP(SUBSTITUTE(SUBSTITUTE(E$1,"standard",""),"|Float","")&amp;IF(OR($L1073=TRUE,$A1073=0,MOD($A1073,ChapterTable!$S$20)&lt;&gt;0),"","보스")&amp;"인게임누적곱배수",ChapterTable!$S:$T,2,0)^C1073
    +VLOOKUP(SUBSTITUTE(SUBSTITUTE(E$1,"standard",""),"|Float","")&amp;IF(OR($L1073=TRUE,$A1073=0,MOD($A1073,ChapterTable!$S$20)&lt;&gt;0),"","보스")&amp;"인게임누적합배수",ChapterTable!$S:$T,2,0)*C1073)
  )
  )
  )
)</f>
        <v>2693457.9513645172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(VLOOKUP(SUBSTITUTE(SUBSTITUTE(F$1,"standard",""),"|Float","")&amp;IF(OR($L1073=TRUE,$A1073=0,MOD($A1073,ChapterTable!$S$20)&lt;&gt;0),"","보스")&amp;"인게임누적곱배수",ChapterTable!$S:$T,2,0)^D1073
    +VLOOKUP(SUBSTITUTE(SUBSTITUTE(F$1,"standard",""),"|Float","")&amp;IF(OR($L1073=TRUE,$A1073=0,MOD($A1073,ChapterTable!$S$20)&lt;&gt;0),"","보스")&amp;"인게임누적합배수",ChapterTable!$S:$T,2,0)*D1073)
  )
  )
  )
)</f>
        <v>729478.19516122341</v>
      </c>
      <c r="G1073" t="s">
        <v>738</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83"/>
        <v>5</v>
      </c>
      <c r="Q1073">
        <f t="shared" si="84"/>
        <v>5</v>
      </c>
      <c r="R1073" t="b">
        <f t="shared" ca="1" si="82"/>
        <v>0</v>
      </c>
      <c r="T1073" t="b">
        <f t="shared" ca="1" si="85"/>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H1073">
        <v>1.5</v>
      </c>
      <c r="AI1073">
        <f t="shared" si="86"/>
        <v>0.2</v>
      </c>
    </row>
    <row r="1074" spans="1:35"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OFFSET(E1074,-$B1074+IF($L1074,1,0),0)*IF($B1074&gt;OFFSET($B1074,1,0),ChapterTable!$S$17,1)*
    (VLOOKUP(SUBSTITUTE(SUBSTITUTE(E$1,"standard",""),"|Float","")&amp;IF(OR($L1074=TRUE,$A1074=0,MOD($A1074,ChapterTable!$S$20)&lt;&gt;0),"","보스")&amp;"인게임누적곱배수",ChapterTable!$S:$T,2,0)^C1074
    +VLOOKUP(SUBSTITUTE(SUBSTITUTE(E$1,"standard",""),"|Float","")&amp;IF(OR($L1074=TRUE,$A1074=0,MOD($A1074,ChapterTable!$S$20)&lt;&gt;0),"","보스")&amp;"인게임누적합배수",ChapterTable!$S:$T,2,0)*C1074)
  )
  )
  )
)</f>
        <v>2693457.9513645172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(VLOOKUP(SUBSTITUTE(SUBSTITUTE(F$1,"standard",""),"|Float","")&amp;IF(OR($L1074=TRUE,$A1074=0,MOD($A1074,ChapterTable!$S$20)&lt;&gt;0),"","보스")&amp;"인게임누적곱배수",ChapterTable!$S:$T,2,0)^D1074
    +VLOOKUP(SUBSTITUTE(SUBSTITUTE(F$1,"standard",""),"|Float","")&amp;IF(OR($L1074=TRUE,$A1074=0,MOD($A1074,ChapterTable!$S$20)&lt;&gt;0),"","보스")&amp;"인게임누적합배수",ChapterTable!$S:$T,2,0)*D1074)
  )
  )
  )
)</f>
        <v>729478.19516122341</v>
      </c>
      <c r="G1074" t="s">
        <v>738</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83"/>
        <v>5</v>
      </c>
      <c r="Q1074">
        <f t="shared" si="84"/>
        <v>5</v>
      </c>
      <c r="R1074" t="b">
        <f t="shared" ca="1" si="82"/>
        <v>0</v>
      </c>
      <c r="T1074" t="b">
        <f t="shared" ca="1" si="85"/>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H1074">
        <v>1.5</v>
      </c>
      <c r="AI1074">
        <f t="shared" si="86"/>
        <v>0.2</v>
      </c>
    </row>
    <row r="1075" spans="1:35"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OFFSET(E1075,-$B1075+IF($L1075,1,0),0)*IF($B1075&gt;OFFSET($B1075,1,0),ChapterTable!$S$17,1)*
    (VLOOKUP(SUBSTITUTE(SUBSTITUTE(E$1,"standard",""),"|Float","")&amp;IF(OR($L1075=TRUE,$A1075=0,MOD($A1075,ChapterTable!$S$20)&lt;&gt;0),"","보스")&amp;"인게임누적곱배수",ChapterTable!$S:$T,2,0)^C1075
    +VLOOKUP(SUBSTITUTE(SUBSTITUTE(E$1,"standard",""),"|Float","")&amp;IF(OR($L1075=TRUE,$A1075=0,MOD($A1075,ChapterTable!$S$20)&lt;&gt;0),"","보스")&amp;"인게임누적합배수",ChapterTable!$S:$T,2,0)*C1075)
  )
  )
  )
)</f>
        <v>2693457.9513645172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(VLOOKUP(SUBSTITUTE(SUBSTITUTE(F$1,"standard",""),"|Float","")&amp;IF(OR($L1075=TRUE,$A1075=0,MOD($A1075,ChapterTable!$S$20)&lt;&gt;0),"","보스")&amp;"인게임누적곱배수",ChapterTable!$S:$T,2,0)^D1075
    +VLOOKUP(SUBSTITUTE(SUBSTITUTE(F$1,"standard",""),"|Float","")&amp;IF(OR($L1075=TRUE,$A1075=0,MOD($A1075,ChapterTable!$S$20)&lt;&gt;0),"","보스")&amp;"인게임누적합배수",ChapterTable!$S:$T,2,0)*D1075)
  )
  )
  )
)</f>
        <v>729478.19516122341</v>
      </c>
      <c r="G1075" t="s">
        <v>738</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83"/>
        <v>95</v>
      </c>
      <c r="Q1075">
        <f t="shared" si="84"/>
        <v>95</v>
      </c>
      <c r="R1075" t="b">
        <f t="shared" ca="1" si="82"/>
        <v>1</v>
      </c>
      <c r="T1075" t="b">
        <f t="shared" ca="1" si="85"/>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H1075">
        <v>1.5</v>
      </c>
      <c r="AI1075">
        <f t="shared" si="86"/>
        <v>0.2</v>
      </c>
    </row>
    <row r="1076" spans="1:35"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OFFSET(E1076,-$B1076+IF($L1076,1,0),0)*IF($B1076&gt;OFFSET($B1076,1,0),ChapterTable!$S$17,1)*
    (VLOOKUP(SUBSTITUTE(SUBSTITUTE(E$1,"standard",""),"|Float","")&amp;IF(OR($L1076=TRUE,$A1076=0,MOD($A1076,ChapterTable!$S$20)&lt;&gt;0),"","보스")&amp;"인게임누적곱배수",ChapterTable!$S:$T,2,0)^C1076
    +VLOOKUP(SUBSTITUTE(SUBSTITUTE(E$1,"standard",""),"|Float","")&amp;IF(OR($L1076=TRUE,$A1076=0,MOD($A1076,ChapterTable!$S$20)&lt;&gt;0),"","보스")&amp;"인게임누적합배수",ChapterTable!$S:$T,2,0)*C1076)
  )
  )
  )
)</f>
        <v>3232149.5416374207</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(VLOOKUP(SUBSTITUTE(SUBSTITUTE(F$1,"standard",""),"|Float","")&amp;IF(OR($L1076=TRUE,$A1076=0,MOD($A1076,ChapterTable!$S$20)&lt;&gt;0),"","보스")&amp;"인게임누적곱배수",ChapterTable!$S:$T,2,0)^D1076
    +VLOOKUP(SUBSTITUTE(SUBSTITUTE(F$1,"standard",""),"|Float","")&amp;IF(OR($L1076=TRUE,$A1076=0,MOD($A1076,ChapterTable!$S$20)&lt;&gt;0),"","보스")&amp;"인게임누적합배수",ChapterTable!$S:$T,2,0)*D1076)
  )
  )
  )
)</f>
        <v>729478.19516122341</v>
      </c>
      <c r="G1076" t="s">
        <v>738</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83"/>
        <v>21</v>
      </c>
      <c r="Q1076">
        <f t="shared" si="84"/>
        <v>21</v>
      </c>
      <c r="R1076" t="b">
        <f t="shared" ca="1" si="82"/>
        <v>0</v>
      </c>
      <c r="T1076" t="b">
        <f t="shared" ca="1" si="85"/>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H1076">
        <v>1.5</v>
      </c>
      <c r="AI1076">
        <f t="shared" si="86"/>
        <v>0.2</v>
      </c>
    </row>
    <row r="1077" spans="1:35"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OFFSET(E1077,-$B1077+IF($L1077,1,0),0)*IF($B1077&gt;OFFSET($B1077,1,0),ChapterTable!$S$17,1)*
    (VLOOKUP(SUBSTITUTE(SUBSTITUTE(E$1,"standard",""),"|Float","")&amp;IF(OR($L1077=TRUE,$A1077=0,MOD($A1077,ChapterTable!$S$20)&lt;&gt;0),"","보스")&amp;"인게임누적곱배수",ChapterTable!$S:$T,2,0)^C1077
    +VLOOKUP(SUBSTITUTE(SUBSTITUTE(E$1,"standard",""),"|Float","")&amp;IF(OR($L1077=TRUE,$A1077=0,MOD($A1077,ChapterTable!$S$20)&lt;&gt;0),"","보스")&amp;"인게임누적합배수",ChapterTable!$S:$T,2,0)*C1077)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(VLOOKUP(SUBSTITUTE(SUBSTITUTE(F$1,"standard",""),"|Float","")&amp;IF(OR($L1077=TRUE,$A1077=0,MOD($A1077,ChapterTable!$S$20)&lt;&gt;0),"","보스")&amp;"인게임누적곱배수",ChapterTable!$S:$T,2,0)^D1077
    +VLOOKUP(SUBSTITUTE(SUBSTITUTE(F$1,"standard",""),"|Float","")&amp;IF(OR($L1077=TRUE,$A1077=0,MOD($A1077,ChapterTable!$S$20)&lt;&gt;0),"","보스")&amp;"인게임누적합배수",ChapterTable!$S:$T,2,0)*D1077)
  )
  )
  )
)</f>
        <v>841705.60980141163</v>
      </c>
      <c r="G1077" t="s">
        <v>738</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83"/>
        <v>0</v>
      </c>
      <c r="Q1077">
        <f t="shared" si="84"/>
        <v>0</v>
      </c>
      <c r="R1077" t="b">
        <f t="shared" ca="1" si="82"/>
        <v>0</v>
      </c>
      <c r="T1077" t="b">
        <f t="shared" ca="1" si="85"/>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H1077">
        <v>1.5</v>
      </c>
      <c r="AI1077">
        <f t="shared" si="86"/>
        <v>0</v>
      </c>
    </row>
    <row r="1078" spans="1:35"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OFFSET(E1078,-$B1078+IF($L1078,1,0),0)*IF($B1078&gt;OFFSET($B1078,1,0),ChapterTable!$S$17,1)*
    (VLOOKUP(SUBSTITUTE(SUBSTITUTE(E$1,"standard",""),"|Float","")&amp;IF(OR($L1078=TRUE,$A1078=0,MOD($A1078,ChapterTable!$S$20)&lt;&gt;0),"","보스")&amp;"인게임누적곱배수",ChapterTable!$S:$T,2,0)^C1078
    +VLOOKUP(SUBSTITUTE(SUBSTITUTE(E$1,"standard",""),"|Float","")&amp;IF(OR($L1078=TRUE,$A1078=0,MOD($A1078,ChapterTable!$S$20)&lt;&gt;0),"","보스")&amp;"인게임누적합배수",ChapterTable!$S:$T,2,0)*C1078)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(VLOOKUP(SUBSTITUTE(SUBSTITUTE(F$1,"standard",""),"|Float","")&amp;IF(OR($L1078=TRUE,$A1078=0,MOD($A1078,ChapterTable!$S$20)&lt;&gt;0),"","보스")&amp;"인게임누적곱배수",ChapterTable!$S:$T,2,0)^D1078
    +VLOOKUP(SUBSTITUTE(SUBSTITUTE(F$1,"standard",""),"|Float","")&amp;IF(OR($L1078=TRUE,$A1078=0,MOD($A1078,ChapterTable!$S$20)&lt;&gt;0),"","보스")&amp;"인게임누적합배수",ChapterTable!$S:$T,2,0)*D1078)
  )
  )
  )
)</f>
        <v>841705.60980141163</v>
      </c>
      <c r="G1078" t="s">
        <v>738</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83"/>
        <v>1</v>
      </c>
      <c r="Q1078">
        <f t="shared" si="84"/>
        <v>1</v>
      </c>
      <c r="R1078" t="b">
        <f t="shared" ca="1" si="82"/>
        <v>0</v>
      </c>
      <c r="T1078" t="b">
        <f t="shared" ca="1" si="85"/>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H1078">
        <v>1.5</v>
      </c>
      <c r="AI1078">
        <f t="shared" si="86"/>
        <v>1</v>
      </c>
    </row>
    <row r="1079" spans="1:35"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OFFSET(E1079,-$B1079+IF($L1079,1,0),0)*IF($B1079&gt;OFFSET($B1079,1,0),ChapterTable!$S$17,1)*
    (VLOOKUP(SUBSTITUTE(SUBSTITUTE(E$1,"standard",""),"|Float","")&amp;IF(OR($L1079=TRUE,$A1079=0,MOD($A1079,ChapterTable!$S$20)&lt;&gt;0),"","보스")&amp;"인게임누적곱배수",ChapterTable!$S:$T,2,0)^C1079
    +VLOOKUP(SUBSTITUTE(SUBSTITUTE(E$1,"standard",""),"|Float","")&amp;IF(OR($L1079=TRUE,$A1079=0,MOD($A1079,ChapterTable!$S$20)&lt;&gt;0),"","보스")&amp;"인게임누적합배수",ChapterTable!$S:$T,2,0)*C1079)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(VLOOKUP(SUBSTITUTE(SUBSTITUTE(F$1,"standard",""),"|Float","")&amp;IF(OR($L1079=TRUE,$A1079=0,MOD($A1079,ChapterTable!$S$20)&lt;&gt;0),"","보스")&amp;"인게임누적곱배수",ChapterTable!$S:$T,2,0)^D1079
    +VLOOKUP(SUBSTITUTE(SUBSTITUTE(F$1,"standard",""),"|Float","")&amp;IF(OR($L1079=TRUE,$A1079=0,MOD($A1079,ChapterTable!$S$20)&lt;&gt;0),"","보스")&amp;"인게임누적합배수",ChapterTable!$S:$T,2,0)*D1079)
  )
  )
  )
)</f>
        <v>841705.60980141163</v>
      </c>
      <c r="G1079" t="s">
        <v>738</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83"/>
        <v>1</v>
      </c>
      <c r="Q1079">
        <f t="shared" si="84"/>
        <v>1</v>
      </c>
      <c r="R1079" t="b">
        <f t="shared" ca="1" si="82"/>
        <v>0</v>
      </c>
      <c r="T1079" t="b">
        <f t="shared" ca="1" si="85"/>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H1079">
        <v>1.5</v>
      </c>
      <c r="AI1079">
        <f t="shared" si="86"/>
        <v>1</v>
      </c>
    </row>
    <row r="1080" spans="1:35"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OFFSET(E1080,-$B1080+IF($L1080,1,0),0)*IF($B1080&gt;OFFSET($B1080,1,0),ChapterTable!$S$17,1)*
    (VLOOKUP(SUBSTITUTE(SUBSTITUTE(E$1,"standard",""),"|Float","")&amp;IF(OR($L1080=TRUE,$A1080=0,MOD($A1080,ChapterTable!$S$20)&lt;&gt;0),"","보스")&amp;"인게임누적곱배수",ChapterTable!$S:$T,2,0)^C1080
    +VLOOKUP(SUBSTITUTE(SUBSTITUTE(E$1,"standard",""),"|Float","")&amp;IF(OR($L1080=TRUE,$A1080=0,MOD($A1080,ChapterTable!$S$20)&lt;&gt;0),"","보스")&amp;"인게임누적합배수",ChapterTable!$S:$T,2,0)*C1080)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(VLOOKUP(SUBSTITUTE(SUBSTITUTE(F$1,"standard",""),"|Float","")&amp;IF(OR($L1080=TRUE,$A1080=0,MOD($A1080,ChapterTable!$S$20)&lt;&gt;0),"","보스")&amp;"인게임누적곱배수",ChapterTable!$S:$T,2,0)^D1080
    +VLOOKUP(SUBSTITUTE(SUBSTITUTE(F$1,"standard",""),"|Float","")&amp;IF(OR($L1080=TRUE,$A1080=0,MOD($A1080,ChapterTable!$S$20)&lt;&gt;0),"","보스")&amp;"인게임누적합배수",ChapterTable!$S:$T,2,0)*D1080)
  )
  )
  )
)</f>
        <v>841705.60980141163</v>
      </c>
      <c r="G1080" t="s">
        <v>738</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83"/>
        <v>1</v>
      </c>
      <c r="Q1080">
        <f t="shared" si="84"/>
        <v>1</v>
      </c>
      <c r="R1080" t="b">
        <f t="shared" ca="1" si="82"/>
        <v>0</v>
      </c>
      <c r="T1080" t="b">
        <f t="shared" ca="1" si="85"/>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H1080">
        <v>1.5</v>
      </c>
      <c r="AI1080">
        <f t="shared" si="86"/>
        <v>1</v>
      </c>
    </row>
    <row r="1081" spans="1:35"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OFFSET(E1081,-$B1081+IF($L1081,1,0),0)*IF($B1081&gt;OFFSET($B1081,1,0),ChapterTable!$S$17,1)*
    (VLOOKUP(SUBSTITUTE(SUBSTITUTE(E$1,"standard",""),"|Float","")&amp;IF(OR($L1081=TRUE,$A1081=0,MOD($A1081,ChapterTable!$S$20)&lt;&gt;0),"","보스")&amp;"인게임누적곱배수",ChapterTable!$S:$T,2,0)^C1081
    +VLOOKUP(SUBSTITUTE(SUBSTITUTE(E$1,"standard",""),"|Float","")&amp;IF(OR($L1081=TRUE,$A1081=0,MOD($A1081,ChapterTable!$S$20)&lt;&gt;0),"","보스")&amp;"인게임누적합배수",ChapterTable!$S:$T,2,0)*C1081)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(VLOOKUP(SUBSTITUTE(SUBSTITUTE(F$1,"standard",""),"|Float","")&amp;IF(OR($L1081=TRUE,$A1081=0,MOD($A1081,ChapterTable!$S$20)&lt;&gt;0),"","보스")&amp;"인게임누적곱배수",ChapterTable!$S:$T,2,0)^D1081
    +VLOOKUP(SUBSTITUTE(SUBSTITUTE(F$1,"standard",""),"|Float","")&amp;IF(OR($L1081=TRUE,$A1081=0,MOD($A1081,ChapterTable!$S$20)&lt;&gt;0),"","보스")&amp;"인게임누적합배수",ChapterTable!$S:$T,2,0)*D1081)
  )
  )
  )
)</f>
        <v>841705.60980141163</v>
      </c>
      <c r="G1081" t="s">
        <v>738</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83"/>
        <v>1</v>
      </c>
      <c r="Q1081">
        <f t="shared" si="84"/>
        <v>1</v>
      </c>
      <c r="R1081" t="b">
        <f t="shared" ca="1" si="82"/>
        <v>0</v>
      </c>
      <c r="T1081" t="b">
        <f t="shared" ca="1" si="85"/>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H1081">
        <v>1.5</v>
      </c>
      <c r="AI1081">
        <f t="shared" si="86"/>
        <v>1</v>
      </c>
    </row>
    <row r="1082" spans="1:35"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OFFSET(E1082,-$B1082+IF($L1082,1,0),0)*IF($B1082&gt;OFFSET($B1082,1,0),ChapterTable!$S$17,1)*
    (VLOOKUP(SUBSTITUTE(SUBSTITUTE(E$1,"standard",""),"|Float","")&amp;IF(OR($L1082=TRUE,$A1082=0,MOD($A1082,ChapterTable!$S$20)&lt;&gt;0),"","보스")&amp;"인게임누적곱배수",ChapterTable!$S:$T,2,0)^C1082
    +VLOOKUP(SUBSTITUTE(SUBSTITUTE(E$1,"standard",""),"|Float","")&amp;IF(OR($L1082=TRUE,$A1082=0,MOD($A1082,ChapterTable!$S$20)&lt;&gt;0),"","보스")&amp;"인게임누적합배수",ChapterTable!$S:$T,2,0)*C1082)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(VLOOKUP(SUBSTITUTE(SUBSTITUTE(F$1,"standard",""),"|Float","")&amp;IF(OR($L1082=TRUE,$A1082=0,MOD($A1082,ChapterTable!$S$20)&lt;&gt;0),"","보스")&amp;"인게임누적곱배수",ChapterTable!$S:$T,2,0)^D1082
    +VLOOKUP(SUBSTITUTE(SUBSTITUTE(F$1,"standard",""),"|Float","")&amp;IF(OR($L1082=TRUE,$A1082=0,MOD($A1082,ChapterTable!$S$20)&lt;&gt;0),"","보스")&amp;"인게임누적합배수",ChapterTable!$S:$T,2,0)*D1082)
  )
  )
  )
)</f>
        <v>841705.60980141163</v>
      </c>
      <c r="G1082" t="s">
        <v>738</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83"/>
        <v>11</v>
      </c>
      <c r="Q1082">
        <f t="shared" si="84"/>
        <v>11</v>
      </c>
      <c r="R1082" t="b">
        <f t="shared" ca="1" si="82"/>
        <v>0</v>
      </c>
      <c r="T1082" t="b">
        <f t="shared" ca="1" si="85"/>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H1082">
        <v>1.5</v>
      </c>
      <c r="AI1082">
        <f t="shared" si="86"/>
        <v>1</v>
      </c>
    </row>
    <row r="1083" spans="1:35"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OFFSET(E1083,-$B1083+IF($L1083,1,0),0)*IF($B1083&gt;OFFSET($B1083,1,0),ChapterTable!$S$17,1)*
    (VLOOKUP(SUBSTITUTE(SUBSTITUTE(E$1,"standard",""),"|Float","")&amp;IF(OR($L1083=TRUE,$A1083=0,MOD($A1083,ChapterTable!$S$20)&lt;&gt;0),"","보스")&amp;"인게임누적곱배수",ChapterTable!$S:$T,2,0)^C1083
    +VLOOKUP(SUBSTITUTE(SUBSTITUTE(E$1,"standard",""),"|Float","")&amp;IF(OR($L1083=TRUE,$A1083=0,MOD($A1083,ChapterTable!$S$20)&lt;&gt;0),"","보스")&amp;"인게임누적합배수",ChapterTable!$S:$T,2,0)*C1083)
  )
  )
  )
)</f>
        <v>2424112.1562280655</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(VLOOKUP(SUBSTITUTE(SUBSTITUTE(F$1,"standard",""),"|Float","")&amp;IF(OR($L1083=TRUE,$A1083=0,MOD($A1083,ChapterTable!$S$20)&lt;&gt;0),"","보스")&amp;"인게임누적곱배수",ChapterTable!$S:$T,2,0)^D1083
    +VLOOKUP(SUBSTITUTE(SUBSTITUTE(F$1,"standard",""),"|Float","")&amp;IF(OR($L1083=TRUE,$A1083=0,MOD($A1083,ChapterTable!$S$20)&lt;&gt;0),"","보스")&amp;"인게임누적합배수",ChapterTable!$S:$T,2,0)*D1083)
  )
  )
  )
)</f>
        <v>841705.60980141163</v>
      </c>
      <c r="G1083" t="s">
        <v>738</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83"/>
        <v>1</v>
      </c>
      <c r="Q1083">
        <f t="shared" si="84"/>
        <v>1</v>
      </c>
      <c r="R1083" t="b">
        <f t="shared" ca="1" si="82"/>
        <v>0</v>
      </c>
      <c r="T1083" t="b">
        <f t="shared" ca="1" si="85"/>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H1083">
        <v>1.5</v>
      </c>
      <c r="AI1083">
        <f t="shared" si="86"/>
        <v>1</v>
      </c>
    </row>
    <row r="1084" spans="1:35"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OFFSET(E1084,-$B1084+IF($L1084,1,0),0)*IF($B1084&gt;OFFSET($B1084,1,0),ChapterTable!$S$17,1)*
    (VLOOKUP(SUBSTITUTE(SUBSTITUTE(E$1,"standard",""),"|Float","")&amp;IF(OR($L1084=TRUE,$A1084=0,MOD($A1084,ChapterTable!$S$20)&lt;&gt;0),"","보스")&amp;"인게임누적곱배수",ChapterTable!$S:$T,2,0)^C1084
    +VLOOKUP(SUBSTITUTE(SUBSTITUTE(E$1,"standard",""),"|Float","")&amp;IF(OR($L1084=TRUE,$A1084=0,MOD($A1084,ChapterTable!$S$20)&lt;&gt;0),"","보스")&amp;"인게임누적합배수",ChapterTable!$S:$T,2,0)*C1084)
  )
  )
  )
)</f>
        <v>2424112.1562280655</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(VLOOKUP(SUBSTITUTE(SUBSTITUTE(F$1,"standard",""),"|Float","")&amp;IF(OR($L1084=TRUE,$A1084=0,MOD($A1084,ChapterTable!$S$20)&lt;&gt;0),"","보스")&amp;"인게임누적곱배수",ChapterTable!$S:$T,2,0)^D1084
    +VLOOKUP(SUBSTITUTE(SUBSTITUTE(F$1,"standard",""),"|Float","")&amp;IF(OR($L1084=TRUE,$A1084=0,MOD($A1084,ChapterTable!$S$20)&lt;&gt;0),"","보스")&amp;"인게임누적합배수",ChapterTable!$S:$T,2,0)*D1084)
  )
  )
  )
)</f>
        <v>841705.60980141163</v>
      </c>
      <c r="G1084" t="s">
        <v>738</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83"/>
        <v>1</v>
      </c>
      <c r="Q1084">
        <f t="shared" si="84"/>
        <v>1</v>
      </c>
      <c r="R1084" t="b">
        <f t="shared" ca="1" si="82"/>
        <v>0</v>
      </c>
      <c r="T1084" t="b">
        <f t="shared" ca="1" si="85"/>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H1084">
        <v>1.5</v>
      </c>
      <c r="AI1084">
        <f t="shared" si="86"/>
        <v>1</v>
      </c>
    </row>
    <row r="1085" spans="1:35"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OFFSET(E1085,-$B1085+IF($L1085,1,0),0)*IF($B1085&gt;OFFSET($B1085,1,0),ChapterTable!$S$17,1)*
    (VLOOKUP(SUBSTITUTE(SUBSTITUTE(E$1,"standard",""),"|Float","")&amp;IF(OR($L1085=TRUE,$A1085=0,MOD($A1085,ChapterTable!$S$20)&lt;&gt;0),"","보스")&amp;"인게임누적곱배수",ChapterTable!$S:$T,2,0)^C1085
    +VLOOKUP(SUBSTITUTE(SUBSTITUTE(E$1,"standard",""),"|Float","")&amp;IF(OR($L1085=TRUE,$A1085=0,MOD($A1085,ChapterTable!$S$20)&lt;&gt;0),"","보스")&amp;"인게임누적합배수",ChapterTable!$S:$T,2,0)*C1085)
  )
  )
  )
)</f>
        <v>2424112.1562280655</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(VLOOKUP(SUBSTITUTE(SUBSTITUTE(F$1,"standard",""),"|Float","")&amp;IF(OR($L1085=TRUE,$A1085=0,MOD($A1085,ChapterTable!$S$20)&lt;&gt;0),"","보스")&amp;"인게임누적곱배수",ChapterTable!$S:$T,2,0)^D1085
    +VLOOKUP(SUBSTITUTE(SUBSTITUTE(F$1,"standard",""),"|Float","")&amp;IF(OR($L1085=TRUE,$A1085=0,MOD($A1085,ChapterTable!$S$20)&lt;&gt;0),"","보스")&amp;"인게임누적합배수",ChapterTable!$S:$T,2,0)*D1085)
  )
  )
  )
)</f>
        <v>841705.60980141163</v>
      </c>
      <c r="G1085" t="s">
        <v>738</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83"/>
        <v>1</v>
      </c>
      <c r="Q1085">
        <f t="shared" si="84"/>
        <v>1</v>
      </c>
      <c r="R1085" t="b">
        <f t="shared" ca="1" si="82"/>
        <v>0</v>
      </c>
      <c r="T1085" t="b">
        <f t="shared" ca="1" si="85"/>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H1085">
        <v>1.5</v>
      </c>
      <c r="AI1085">
        <f t="shared" si="86"/>
        <v>1</v>
      </c>
    </row>
    <row r="1086" spans="1:35"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OFFSET(E1086,-$B1086+IF($L1086,1,0),0)*IF($B1086&gt;OFFSET($B1086,1,0),ChapterTable!$S$17,1)*
    (VLOOKUP(SUBSTITUTE(SUBSTITUTE(E$1,"standard",""),"|Float","")&amp;IF(OR($L1086=TRUE,$A1086=0,MOD($A1086,ChapterTable!$S$20)&lt;&gt;0),"","보스")&amp;"인게임누적곱배수",ChapterTable!$S:$T,2,0)^C1086
    +VLOOKUP(SUBSTITUTE(SUBSTITUTE(E$1,"standard",""),"|Float","")&amp;IF(OR($L1086=TRUE,$A1086=0,MOD($A1086,ChapterTable!$S$20)&lt;&gt;0),"","보스")&amp;"인게임누적합배수",ChapterTable!$S:$T,2,0)*C1086)
  )
  )
  )
)</f>
        <v>2424112.1562280655</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(VLOOKUP(SUBSTITUTE(SUBSTITUTE(F$1,"standard",""),"|Float","")&amp;IF(OR($L1086=TRUE,$A1086=0,MOD($A1086,ChapterTable!$S$20)&lt;&gt;0),"","보스")&amp;"인게임누적곱배수",ChapterTable!$S:$T,2,0)^D1086
    +VLOOKUP(SUBSTITUTE(SUBSTITUTE(F$1,"standard",""),"|Float","")&amp;IF(OR($L1086=TRUE,$A1086=0,MOD($A1086,ChapterTable!$S$20)&lt;&gt;0),"","보스")&amp;"인게임누적합배수",ChapterTable!$S:$T,2,0)*D1086)
  )
  )
  )
)</f>
        <v>841705.60980141163</v>
      </c>
      <c r="G1086" t="s">
        <v>738</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83"/>
        <v>91</v>
      </c>
      <c r="Q1086">
        <f t="shared" si="84"/>
        <v>91</v>
      </c>
      <c r="R1086" t="b">
        <f t="shared" ca="1" si="82"/>
        <v>1</v>
      </c>
      <c r="T1086" t="b">
        <f t="shared" ca="1" si="85"/>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H1086">
        <v>1.5</v>
      </c>
      <c r="AI1086">
        <f t="shared" si="86"/>
        <v>1</v>
      </c>
    </row>
    <row r="1087" spans="1:35"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OFFSET(E1087,-$B1087+IF($L1087,1,0),0)*IF($B1087&gt;OFFSET($B1087,1,0),ChapterTable!$S$17,1)*
    (VLOOKUP(SUBSTITUTE(SUBSTITUTE(E$1,"standard",""),"|Float","")&amp;IF(OR($L1087=TRUE,$A1087=0,MOD($A1087,ChapterTable!$S$20)&lt;&gt;0),"","보스")&amp;"인게임누적곱배수",ChapterTable!$S:$T,2,0)^C1087
    +VLOOKUP(SUBSTITUTE(SUBSTITUTE(E$1,"standard",""),"|Float","")&amp;IF(OR($L1087=TRUE,$A1087=0,MOD($A1087,ChapterTable!$S$20)&lt;&gt;0),"","보스")&amp;"인게임누적합배수",ChapterTable!$S:$T,2,0)*C1087)
  )
  )
  )
)</f>
        <v>2424112.1562280655</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(VLOOKUP(SUBSTITUTE(SUBSTITUTE(F$1,"standard",""),"|Float","")&amp;IF(OR($L1087=TRUE,$A1087=0,MOD($A1087,ChapterTable!$S$20)&lt;&gt;0),"","보스")&amp;"인게임누적곱배수",ChapterTable!$S:$T,2,0)^D1087
    +VLOOKUP(SUBSTITUTE(SUBSTITUTE(F$1,"standard",""),"|Float","")&amp;IF(OR($L1087=TRUE,$A1087=0,MOD($A1087,ChapterTable!$S$20)&lt;&gt;0),"","보스")&amp;"인게임누적합배수",ChapterTable!$S:$T,2,0)*D1087)
  )
  )
  )
)</f>
        <v>841705.60980141163</v>
      </c>
      <c r="G1087" t="s">
        <v>738</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83"/>
        <v>21</v>
      </c>
      <c r="Q1087">
        <f t="shared" si="84"/>
        <v>21</v>
      </c>
      <c r="R1087" t="b">
        <f t="shared" ca="1" si="82"/>
        <v>0</v>
      </c>
      <c r="T1087" t="b">
        <f t="shared" ca="1" si="85"/>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H1087">
        <v>1.5</v>
      </c>
      <c r="AI1087">
        <f t="shared" si="86"/>
        <v>1</v>
      </c>
    </row>
    <row r="1088" spans="1:35"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OFFSET(E1088,-$B1088+IF($L1088,1,0),0)*IF($B1088&gt;OFFSET($B1088,1,0),ChapterTable!$S$17,1)*
    (VLOOKUP(SUBSTITUTE(SUBSTITUTE(E$1,"standard",""),"|Float","")&amp;IF(OR($L1088=TRUE,$A1088=0,MOD($A1088,ChapterTable!$S$20)&lt;&gt;0),"","보스")&amp;"인게임누적곱배수",ChapterTable!$S:$T,2,0)^C1088
    +VLOOKUP(SUBSTITUTE(SUBSTITUTE(E$1,"standard",""),"|Float","")&amp;IF(OR($L1088=TRUE,$A1088=0,MOD($A1088,ChapterTable!$S$20)&lt;&gt;0),"","보스")&amp;"인게임누적합배수",ChapterTable!$S:$T,2,0)*C1088)
  )
  )
  )
)</f>
        <v>2424112.1562280655</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(VLOOKUP(SUBSTITUTE(SUBSTITUTE(F$1,"standard",""),"|Float","")&amp;IF(OR($L1088=TRUE,$A1088=0,MOD($A1088,ChapterTable!$S$20)&lt;&gt;0),"","보스")&amp;"인게임누적곱배수",ChapterTable!$S:$T,2,0)^D1088
    +VLOOKUP(SUBSTITUTE(SUBSTITUTE(F$1,"standard",""),"|Float","")&amp;IF(OR($L1088=TRUE,$A1088=0,MOD($A1088,ChapterTable!$S$20)&lt;&gt;0),"","보스")&amp;"인게임누적합배수",ChapterTable!$S:$T,2,0)*D1088)
  )
  )
  )
)</f>
        <v>904833.5305365175</v>
      </c>
      <c r="G1088" t="s">
        <v>738</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83"/>
        <v>2</v>
      </c>
      <c r="Q1088">
        <f t="shared" si="84"/>
        <v>2</v>
      </c>
      <c r="R1088" t="b">
        <f t="shared" ca="1" si="82"/>
        <v>0</v>
      </c>
      <c r="T1088" t="b">
        <f t="shared" ca="1" si="85"/>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H1088">
        <v>1.5</v>
      </c>
      <c r="AI1088">
        <f t="shared" si="86"/>
        <v>0.5</v>
      </c>
    </row>
    <row r="1089" spans="1:35"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OFFSET(E1089,-$B1089+IF($L1089,1,0),0)*IF($B1089&gt;OFFSET($B1089,1,0),ChapterTable!$S$17,1)*
    (VLOOKUP(SUBSTITUTE(SUBSTITUTE(E$1,"standard",""),"|Float","")&amp;IF(OR($L1089=TRUE,$A1089=0,MOD($A1089,ChapterTable!$S$20)&lt;&gt;0),"","보스")&amp;"인게임누적곱배수",ChapterTable!$S:$T,2,0)^C1089
    +VLOOKUP(SUBSTITUTE(SUBSTITUTE(E$1,"standard",""),"|Float","")&amp;IF(OR($L1089=TRUE,$A1089=0,MOD($A1089,ChapterTable!$S$20)&lt;&gt;0),"","보스")&amp;"인게임누적합배수",ChapterTable!$S:$T,2,0)*C1089)
  )
  )
  )
)</f>
        <v>2424112.1562280655</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(VLOOKUP(SUBSTITUTE(SUBSTITUTE(F$1,"standard",""),"|Float","")&amp;IF(OR($L1089=TRUE,$A1089=0,MOD($A1089,ChapterTable!$S$20)&lt;&gt;0),"","보스")&amp;"인게임누적곱배수",ChapterTable!$S:$T,2,0)^D1089
    +VLOOKUP(SUBSTITUTE(SUBSTITUTE(F$1,"standard",""),"|Float","")&amp;IF(OR($L1089=TRUE,$A1089=0,MOD($A1089,ChapterTable!$S$20)&lt;&gt;0),"","보스")&amp;"인게임누적합배수",ChapterTable!$S:$T,2,0)*D1089)
  )
  )
  )
)</f>
        <v>904833.5305365175</v>
      </c>
      <c r="G1089" t="s">
        <v>738</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83"/>
        <v>2</v>
      </c>
      <c r="Q1089">
        <f t="shared" si="84"/>
        <v>2</v>
      </c>
      <c r="R1089" t="b">
        <f t="shared" ca="1" si="82"/>
        <v>0</v>
      </c>
      <c r="T1089" t="b">
        <f t="shared" ca="1" si="85"/>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H1089">
        <v>1.5</v>
      </c>
      <c r="AI1089">
        <f t="shared" si="86"/>
        <v>0.5</v>
      </c>
    </row>
    <row r="1090" spans="1:35"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OFFSET(E1090,-$B1090+IF($L1090,1,0),0)*IF($B1090&gt;OFFSET($B1090,1,0),ChapterTable!$S$17,1)*
    (VLOOKUP(SUBSTITUTE(SUBSTITUTE(E$1,"standard",""),"|Float","")&amp;IF(OR($L1090=TRUE,$A1090=0,MOD($A1090,ChapterTable!$S$20)&lt;&gt;0),"","보스")&amp;"인게임누적곱배수",ChapterTable!$S:$T,2,0)^C1090
    +VLOOKUP(SUBSTITUTE(SUBSTITUTE(E$1,"standard",""),"|Float","")&amp;IF(OR($L1090=TRUE,$A1090=0,MOD($A1090,ChapterTable!$S$20)&lt;&gt;0),"","보스")&amp;"인게임누적합배수",ChapterTable!$S:$T,2,0)*C1090)
  )
  )
  )
)</f>
        <v>2424112.1562280655</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(VLOOKUP(SUBSTITUTE(SUBSTITUTE(F$1,"standard",""),"|Float","")&amp;IF(OR($L1090=TRUE,$A1090=0,MOD($A1090,ChapterTable!$S$20)&lt;&gt;0),"","보스")&amp;"인게임누적곱배수",ChapterTable!$S:$T,2,0)^D1090
    +VLOOKUP(SUBSTITUTE(SUBSTITUTE(F$1,"standard",""),"|Float","")&amp;IF(OR($L1090=TRUE,$A1090=0,MOD($A1090,ChapterTable!$S$20)&lt;&gt;0),"","보스")&amp;"인게임누적합배수",ChapterTable!$S:$T,2,0)*D1090)
  )
  )
  )
)</f>
        <v>904833.5305365175</v>
      </c>
      <c r="G1090" t="s">
        <v>738</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83"/>
        <v>2</v>
      </c>
      <c r="Q1090">
        <f t="shared" si="84"/>
        <v>2</v>
      </c>
      <c r="R1090" t="b">
        <f t="shared" ref="R1090:R1153" ca="1" si="87">IF(OR(B1090=0,OFFSET(B1090,1,0)=0),FALSE,
IF(AND(L1090,B1090&lt;OFFSET(B1090,1,0)),TRUE,
IF(OFFSET(O1090,1,0)=21,TRUE,FALSE)))</f>
        <v>0</v>
      </c>
      <c r="T1090" t="b">
        <f t="shared" ca="1" si="85"/>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H1090">
        <v>1.5</v>
      </c>
      <c r="AI1090">
        <f t="shared" si="86"/>
        <v>0.5</v>
      </c>
    </row>
    <row r="1091" spans="1:35"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OFFSET(E1091,-$B1091+IF($L1091,1,0),0)*IF($B1091&gt;OFFSET($B1091,1,0),ChapterTable!$S$17,1)*
    (VLOOKUP(SUBSTITUTE(SUBSTITUTE(E$1,"standard",""),"|Float","")&amp;IF(OR($L1091=TRUE,$A1091=0,MOD($A1091,ChapterTable!$S$20)&lt;&gt;0),"","보스")&amp;"인게임누적곱배수",ChapterTable!$S:$T,2,0)^C1091
    +VLOOKUP(SUBSTITUTE(SUBSTITUTE(E$1,"standard",""),"|Float","")&amp;IF(OR($L1091=TRUE,$A1091=0,MOD($A1091,ChapterTable!$S$20)&lt;&gt;0),"","보스")&amp;"인게임누적합배수",ChapterTable!$S:$T,2,0)*C1091)
  )
  )
  )
)</f>
        <v>2424112.1562280655</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(VLOOKUP(SUBSTITUTE(SUBSTITUTE(F$1,"standard",""),"|Float","")&amp;IF(OR($L1091=TRUE,$A1091=0,MOD($A1091,ChapterTable!$S$20)&lt;&gt;0),"","보스")&amp;"인게임누적곱배수",ChapterTable!$S:$T,2,0)^D1091
    +VLOOKUP(SUBSTITUTE(SUBSTITUTE(F$1,"standard",""),"|Float","")&amp;IF(OR($L1091=TRUE,$A1091=0,MOD($A1091,ChapterTable!$S$20)&lt;&gt;0),"","보스")&amp;"인게임누적합배수",ChapterTable!$S:$T,2,0)*D1091)
  )
  )
  )
)</f>
        <v>904833.5305365175</v>
      </c>
      <c r="G1091" t="s">
        <v>738</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88">IF(B1091=0,0,
  IF(AND(L1091=FALSE,A1091&lt;&gt;0,MOD(A1091,7)=0),21,
  IF(MOD(B1091,10)=0,21,
  IF(MOD(B1091,10)=5,11,
  IF(MOD(B1091,10)=9,INT(B1091/10)+91,
  INT(B1091/10+1))))))</f>
        <v>2</v>
      </c>
      <c r="Q1091">
        <f t="shared" ref="Q1091:Q1154" si="89">IF(ISBLANK(P1091),O1091,P1091)</f>
        <v>2</v>
      </c>
      <c r="R1091" t="b">
        <f t="shared" ca="1" si="87"/>
        <v>0</v>
      </c>
      <c r="T1091" t="b">
        <f t="shared" ref="T1091:T1154" ca="1" si="90">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H1091">
        <v>1.5</v>
      </c>
      <c r="AI1091">
        <f t="shared" si="86"/>
        <v>0.5</v>
      </c>
    </row>
    <row r="1092" spans="1:35"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OFFSET(E1092,-$B1092+IF($L1092,1,0),0)*IF($B1092&gt;OFFSET($B1092,1,0),ChapterTable!$S$17,1)*
    (VLOOKUP(SUBSTITUTE(SUBSTITUTE(E$1,"standard",""),"|Float","")&amp;IF(OR($L1092=TRUE,$A1092=0,MOD($A1092,ChapterTable!$S$20)&lt;&gt;0),"","보스")&amp;"인게임누적곱배수",ChapterTable!$S:$T,2,0)^C1092
    +VLOOKUP(SUBSTITUTE(SUBSTITUTE(E$1,"standard",""),"|Float","")&amp;IF(OR($L1092=TRUE,$A1092=0,MOD($A1092,ChapterTable!$S$20)&lt;&gt;0),"","보스")&amp;"인게임누적합배수",ChapterTable!$S:$T,2,0)*C1092)
  )
  )
  )
)</f>
        <v>2424112.1562280655</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(VLOOKUP(SUBSTITUTE(SUBSTITUTE(F$1,"standard",""),"|Float","")&amp;IF(OR($L1092=TRUE,$A1092=0,MOD($A1092,ChapterTable!$S$20)&lt;&gt;0),"","보스")&amp;"인게임누적곱배수",ChapterTable!$S:$T,2,0)^D1092
    +VLOOKUP(SUBSTITUTE(SUBSTITUTE(F$1,"standard",""),"|Float","")&amp;IF(OR($L1092=TRUE,$A1092=0,MOD($A1092,ChapterTable!$S$20)&lt;&gt;0),"","보스")&amp;"인게임누적합배수",ChapterTable!$S:$T,2,0)*D1092)
  )
  )
  )
)</f>
        <v>904833.5305365175</v>
      </c>
      <c r="G1092" t="s">
        <v>738</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88"/>
        <v>11</v>
      </c>
      <c r="Q1092">
        <f t="shared" si="89"/>
        <v>11</v>
      </c>
      <c r="R1092" t="b">
        <f t="shared" ca="1" si="87"/>
        <v>0</v>
      </c>
      <c r="T1092" t="b">
        <f t="shared" ca="1" si="90"/>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H1092">
        <v>1.5</v>
      </c>
      <c r="AI1092">
        <f t="shared" ref="AI1092:AI1155" si="91">IF(B1092=0,0,1/(INT((B1092-1)/10)+1))</f>
        <v>0.5</v>
      </c>
    </row>
    <row r="1093" spans="1:35"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OFFSET(E1093,-$B1093+IF($L1093,1,0),0)*IF($B1093&gt;OFFSET($B1093,1,0),ChapterTable!$S$17,1)*
    (VLOOKUP(SUBSTITUTE(SUBSTITUTE(E$1,"standard",""),"|Float","")&amp;IF(OR($L1093=TRUE,$A1093=0,MOD($A1093,ChapterTable!$S$20)&lt;&gt;0),"","보스")&amp;"인게임누적곱배수",ChapterTable!$S:$T,2,0)^C1093
    +VLOOKUP(SUBSTITUTE(SUBSTITUTE(E$1,"standard",""),"|Float","")&amp;IF(OR($L1093=TRUE,$A1093=0,MOD($A1093,ChapterTable!$S$20)&lt;&gt;0),"","보스")&amp;"인게임누적합배수",ChapterTable!$S:$T,2,0)*C1093)
  )
  )
  )
)</f>
        <v>2828130.8489327431</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(VLOOKUP(SUBSTITUTE(SUBSTITUTE(F$1,"standard",""),"|Float","")&amp;IF(OR($L1093=TRUE,$A1093=0,MOD($A1093,ChapterTable!$S$20)&lt;&gt;0),"","보스")&amp;"인게임누적곱배수",ChapterTable!$S:$T,2,0)^D1093
    +VLOOKUP(SUBSTITUTE(SUBSTITUTE(F$1,"standard",""),"|Float","")&amp;IF(OR($L1093=TRUE,$A1093=0,MOD($A1093,ChapterTable!$S$20)&lt;&gt;0),"","보스")&amp;"인게임누적합배수",ChapterTable!$S:$T,2,0)*D1093)
  )
  )
  )
)</f>
        <v>904833.5305365175</v>
      </c>
      <c r="G1093" t="s">
        <v>738</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88"/>
        <v>2</v>
      </c>
      <c r="Q1093">
        <f t="shared" si="89"/>
        <v>2</v>
      </c>
      <c r="R1093" t="b">
        <f t="shared" ca="1" si="87"/>
        <v>0</v>
      </c>
      <c r="T1093" t="b">
        <f t="shared" ca="1" si="90"/>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H1093">
        <v>1.5</v>
      </c>
      <c r="AI1093">
        <f t="shared" si="91"/>
        <v>0.5</v>
      </c>
    </row>
    <row r="1094" spans="1:35"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OFFSET(E1094,-$B1094+IF($L1094,1,0),0)*IF($B1094&gt;OFFSET($B1094,1,0),ChapterTable!$S$17,1)*
    (VLOOKUP(SUBSTITUTE(SUBSTITUTE(E$1,"standard",""),"|Float","")&amp;IF(OR($L1094=TRUE,$A1094=0,MOD($A1094,ChapterTable!$S$20)&lt;&gt;0),"","보스")&amp;"인게임누적곱배수",ChapterTable!$S:$T,2,0)^C1094
    +VLOOKUP(SUBSTITUTE(SUBSTITUTE(E$1,"standard",""),"|Float","")&amp;IF(OR($L1094=TRUE,$A1094=0,MOD($A1094,ChapterTable!$S$20)&lt;&gt;0),"","보스")&amp;"인게임누적합배수",ChapterTable!$S:$T,2,0)*C1094)
  )
  )
  )
)</f>
        <v>2828130.8489327431</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(VLOOKUP(SUBSTITUTE(SUBSTITUTE(F$1,"standard",""),"|Float","")&amp;IF(OR($L1094=TRUE,$A1094=0,MOD($A1094,ChapterTable!$S$20)&lt;&gt;0),"","보스")&amp;"인게임누적곱배수",ChapterTable!$S:$T,2,0)^D1094
    +VLOOKUP(SUBSTITUTE(SUBSTITUTE(F$1,"standard",""),"|Float","")&amp;IF(OR($L1094=TRUE,$A1094=0,MOD($A1094,ChapterTable!$S$20)&lt;&gt;0),"","보스")&amp;"인게임누적합배수",ChapterTable!$S:$T,2,0)*D1094)
  )
  )
  )
)</f>
        <v>904833.5305365175</v>
      </c>
      <c r="G1094" t="s">
        <v>738</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88"/>
        <v>2</v>
      </c>
      <c r="Q1094">
        <f t="shared" si="89"/>
        <v>2</v>
      </c>
      <c r="R1094" t="b">
        <f t="shared" ca="1" si="87"/>
        <v>0</v>
      </c>
      <c r="T1094" t="b">
        <f t="shared" ca="1" si="90"/>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H1094">
        <v>1.5</v>
      </c>
      <c r="AI1094">
        <f t="shared" si="91"/>
        <v>0.5</v>
      </c>
    </row>
    <row r="1095" spans="1:35"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OFFSET(E1095,-$B1095+IF($L1095,1,0),0)*IF($B1095&gt;OFFSET($B1095,1,0),ChapterTable!$S$17,1)*
    (VLOOKUP(SUBSTITUTE(SUBSTITUTE(E$1,"standard",""),"|Float","")&amp;IF(OR($L1095=TRUE,$A1095=0,MOD($A1095,ChapterTable!$S$20)&lt;&gt;0),"","보스")&amp;"인게임누적곱배수",ChapterTable!$S:$T,2,0)^C1095
    +VLOOKUP(SUBSTITUTE(SUBSTITUTE(E$1,"standard",""),"|Float","")&amp;IF(OR($L1095=TRUE,$A1095=0,MOD($A1095,ChapterTable!$S$20)&lt;&gt;0),"","보스")&amp;"인게임누적합배수",ChapterTable!$S:$T,2,0)*C1095)
  )
  )
  )
)</f>
        <v>2828130.8489327431</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(VLOOKUP(SUBSTITUTE(SUBSTITUTE(F$1,"standard",""),"|Float","")&amp;IF(OR($L1095=TRUE,$A1095=0,MOD($A1095,ChapterTable!$S$20)&lt;&gt;0),"","보스")&amp;"인게임누적곱배수",ChapterTable!$S:$T,2,0)^D1095
    +VLOOKUP(SUBSTITUTE(SUBSTITUTE(F$1,"standard",""),"|Float","")&amp;IF(OR($L1095=TRUE,$A1095=0,MOD($A1095,ChapterTable!$S$20)&lt;&gt;0),"","보스")&amp;"인게임누적합배수",ChapterTable!$S:$T,2,0)*D1095)
  )
  )
  )
)</f>
        <v>904833.5305365175</v>
      </c>
      <c r="G1095" t="s">
        <v>738</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88"/>
        <v>2</v>
      </c>
      <c r="Q1095">
        <f t="shared" si="89"/>
        <v>2</v>
      </c>
      <c r="R1095" t="b">
        <f t="shared" ca="1" si="87"/>
        <v>0</v>
      </c>
      <c r="T1095" t="b">
        <f t="shared" ca="1" si="90"/>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H1095">
        <v>1.5</v>
      </c>
      <c r="AI1095">
        <f t="shared" si="91"/>
        <v>0.5</v>
      </c>
    </row>
    <row r="1096" spans="1:35"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OFFSET(E1096,-$B1096+IF($L1096,1,0),0)*IF($B1096&gt;OFFSET($B1096,1,0),ChapterTable!$S$17,1)*
    (VLOOKUP(SUBSTITUTE(SUBSTITUTE(E$1,"standard",""),"|Float","")&amp;IF(OR($L1096=TRUE,$A1096=0,MOD($A1096,ChapterTable!$S$20)&lt;&gt;0),"","보스")&amp;"인게임누적곱배수",ChapterTable!$S:$T,2,0)^C1096
    +VLOOKUP(SUBSTITUTE(SUBSTITUTE(E$1,"standard",""),"|Float","")&amp;IF(OR($L1096=TRUE,$A1096=0,MOD($A1096,ChapterTable!$S$20)&lt;&gt;0),"","보스")&amp;"인게임누적합배수",ChapterTable!$S:$T,2,0)*C1096)
  )
  )
  )
)</f>
        <v>2828130.8489327431</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(VLOOKUP(SUBSTITUTE(SUBSTITUTE(F$1,"standard",""),"|Float","")&amp;IF(OR($L1096=TRUE,$A1096=0,MOD($A1096,ChapterTable!$S$20)&lt;&gt;0),"","보스")&amp;"인게임누적곱배수",ChapterTable!$S:$T,2,0)^D1096
    +VLOOKUP(SUBSTITUTE(SUBSTITUTE(F$1,"standard",""),"|Float","")&amp;IF(OR($L1096=TRUE,$A1096=0,MOD($A1096,ChapterTable!$S$20)&lt;&gt;0),"","보스")&amp;"인게임누적합배수",ChapterTable!$S:$T,2,0)*D1096)
  )
  )
  )
)</f>
        <v>904833.5305365175</v>
      </c>
      <c r="G1096" t="s">
        <v>738</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88"/>
        <v>92</v>
      </c>
      <c r="Q1096">
        <f t="shared" si="89"/>
        <v>92</v>
      </c>
      <c r="R1096" t="b">
        <f t="shared" ca="1" si="87"/>
        <v>1</v>
      </c>
      <c r="T1096" t="b">
        <f t="shared" ca="1" si="90"/>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H1096">
        <v>1.5</v>
      </c>
      <c r="AI1096">
        <f t="shared" si="91"/>
        <v>0.5</v>
      </c>
    </row>
    <row r="1097" spans="1:35"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OFFSET(E1097,-$B1097+IF($L1097,1,0),0)*IF($B1097&gt;OFFSET($B1097,1,0),ChapterTable!$S$17,1)*
    (VLOOKUP(SUBSTITUTE(SUBSTITUTE(E$1,"standard",""),"|Float","")&amp;IF(OR($L1097=TRUE,$A1097=0,MOD($A1097,ChapterTable!$S$20)&lt;&gt;0),"","보스")&amp;"인게임누적곱배수",ChapterTable!$S:$T,2,0)^C1097
    +VLOOKUP(SUBSTITUTE(SUBSTITUTE(E$1,"standard",""),"|Float","")&amp;IF(OR($L1097=TRUE,$A1097=0,MOD($A1097,ChapterTable!$S$20)&lt;&gt;0),"","보스")&amp;"인게임누적합배수",ChapterTable!$S:$T,2,0)*C1097)
  )
  )
  )
)</f>
        <v>2828130.8489327431</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(VLOOKUP(SUBSTITUTE(SUBSTITUTE(F$1,"standard",""),"|Float","")&amp;IF(OR($L1097=TRUE,$A1097=0,MOD($A1097,ChapterTable!$S$20)&lt;&gt;0),"","보스")&amp;"인게임누적곱배수",ChapterTable!$S:$T,2,0)^D1097
    +VLOOKUP(SUBSTITUTE(SUBSTITUTE(F$1,"standard",""),"|Float","")&amp;IF(OR($L1097=TRUE,$A1097=0,MOD($A1097,ChapterTable!$S$20)&lt;&gt;0),"","보스")&amp;"인게임누적합배수",ChapterTable!$S:$T,2,0)*D1097)
  )
  )
  )
)</f>
        <v>904833.5305365175</v>
      </c>
      <c r="G1097" t="s">
        <v>738</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88"/>
        <v>21</v>
      </c>
      <c r="Q1097">
        <f t="shared" si="89"/>
        <v>21</v>
      </c>
      <c r="R1097" t="b">
        <f t="shared" ca="1" si="87"/>
        <v>0</v>
      </c>
      <c r="T1097" t="b">
        <f t="shared" ca="1" si="90"/>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H1097">
        <v>1.5</v>
      </c>
      <c r="AI1097">
        <f t="shared" si="91"/>
        <v>0.5</v>
      </c>
    </row>
    <row r="1098" spans="1:35"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OFFSET(E1098,-$B1098+IF($L1098,1,0),0)*IF($B1098&gt;OFFSET($B1098,1,0),ChapterTable!$S$17,1)*
    (VLOOKUP(SUBSTITUTE(SUBSTITUTE(E$1,"standard",""),"|Float","")&amp;IF(OR($L1098=TRUE,$A1098=0,MOD($A1098,ChapterTable!$S$20)&lt;&gt;0),"","보스")&amp;"인게임누적곱배수",ChapterTable!$S:$T,2,0)^C1098
    +VLOOKUP(SUBSTITUTE(SUBSTITUTE(E$1,"standard",""),"|Float","")&amp;IF(OR($L1098=TRUE,$A1098=0,MOD($A1098,ChapterTable!$S$20)&lt;&gt;0),"","보스")&amp;"인게임누적합배수",ChapterTable!$S:$T,2,0)*C1098)
  )
  )
  )
)</f>
        <v>2828130.8489327431</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(VLOOKUP(SUBSTITUTE(SUBSTITUTE(F$1,"standard",""),"|Float","")&amp;IF(OR($L1098=TRUE,$A1098=0,MOD($A1098,ChapterTable!$S$20)&lt;&gt;0),"","보스")&amp;"인게임누적곱배수",ChapterTable!$S:$T,2,0)^D1098
    +VLOOKUP(SUBSTITUTE(SUBSTITUTE(F$1,"standard",""),"|Float","")&amp;IF(OR($L1098=TRUE,$A1098=0,MOD($A1098,ChapterTable!$S$20)&lt;&gt;0),"","보스")&amp;"인게임누적합배수",ChapterTable!$S:$T,2,0)*D1098)
  )
  )
  )
)</f>
        <v>967961.45127162326</v>
      </c>
      <c r="G1098" t="s">
        <v>738</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88"/>
        <v>3</v>
      </c>
      <c r="Q1098">
        <f t="shared" si="89"/>
        <v>3</v>
      </c>
      <c r="R1098" t="b">
        <f t="shared" ca="1" si="87"/>
        <v>0</v>
      </c>
      <c r="T1098" t="b">
        <f t="shared" ca="1" si="90"/>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H1098">
        <v>1.5</v>
      </c>
      <c r="AI1098">
        <f t="shared" si="91"/>
        <v>0.33333333333333331</v>
      </c>
    </row>
    <row r="1099" spans="1:35"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OFFSET(E1099,-$B1099+IF($L1099,1,0),0)*IF($B1099&gt;OFFSET($B1099,1,0),ChapterTable!$S$17,1)*
    (VLOOKUP(SUBSTITUTE(SUBSTITUTE(E$1,"standard",""),"|Float","")&amp;IF(OR($L1099=TRUE,$A1099=0,MOD($A1099,ChapterTable!$S$20)&lt;&gt;0),"","보스")&amp;"인게임누적곱배수",ChapterTable!$S:$T,2,0)^C1099
    +VLOOKUP(SUBSTITUTE(SUBSTITUTE(E$1,"standard",""),"|Float","")&amp;IF(OR($L1099=TRUE,$A1099=0,MOD($A1099,ChapterTable!$S$20)&lt;&gt;0),"","보스")&amp;"인게임누적합배수",ChapterTable!$S:$T,2,0)*C1099)
  )
  )
  )
)</f>
        <v>2828130.8489327431</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(VLOOKUP(SUBSTITUTE(SUBSTITUTE(F$1,"standard",""),"|Float","")&amp;IF(OR($L1099=TRUE,$A1099=0,MOD($A1099,ChapterTable!$S$20)&lt;&gt;0),"","보스")&amp;"인게임누적곱배수",ChapterTable!$S:$T,2,0)^D1099
    +VLOOKUP(SUBSTITUTE(SUBSTITUTE(F$1,"standard",""),"|Float","")&amp;IF(OR($L1099=TRUE,$A1099=0,MOD($A1099,ChapterTable!$S$20)&lt;&gt;0),"","보스")&amp;"인게임누적합배수",ChapterTable!$S:$T,2,0)*D1099)
  )
  )
  )
)</f>
        <v>967961.45127162326</v>
      </c>
      <c r="G1099" t="s">
        <v>738</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88"/>
        <v>3</v>
      </c>
      <c r="Q1099">
        <f t="shared" si="89"/>
        <v>3</v>
      </c>
      <c r="R1099" t="b">
        <f t="shared" ca="1" si="87"/>
        <v>0</v>
      </c>
      <c r="T1099" t="b">
        <f t="shared" ca="1" si="90"/>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H1099">
        <v>1.5</v>
      </c>
      <c r="AI1099">
        <f t="shared" si="91"/>
        <v>0.33333333333333331</v>
      </c>
    </row>
    <row r="1100" spans="1:35"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OFFSET(E1100,-$B1100+IF($L1100,1,0),0)*IF($B1100&gt;OFFSET($B1100,1,0),ChapterTable!$S$17,1)*
    (VLOOKUP(SUBSTITUTE(SUBSTITUTE(E$1,"standard",""),"|Float","")&amp;IF(OR($L1100=TRUE,$A1100=0,MOD($A1100,ChapterTable!$S$20)&lt;&gt;0),"","보스")&amp;"인게임누적곱배수",ChapterTable!$S:$T,2,0)^C1100
    +VLOOKUP(SUBSTITUTE(SUBSTITUTE(E$1,"standard",""),"|Float","")&amp;IF(OR($L1100=TRUE,$A1100=0,MOD($A1100,ChapterTable!$S$20)&lt;&gt;0),"","보스")&amp;"인게임누적합배수",ChapterTable!$S:$T,2,0)*C1100)
  )
  )
  )
)</f>
        <v>2828130.8489327431</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(VLOOKUP(SUBSTITUTE(SUBSTITUTE(F$1,"standard",""),"|Float","")&amp;IF(OR($L1100=TRUE,$A1100=0,MOD($A1100,ChapterTable!$S$20)&lt;&gt;0),"","보스")&amp;"인게임누적곱배수",ChapterTable!$S:$T,2,0)^D1100
    +VLOOKUP(SUBSTITUTE(SUBSTITUTE(F$1,"standard",""),"|Float","")&amp;IF(OR($L1100=TRUE,$A1100=0,MOD($A1100,ChapterTable!$S$20)&lt;&gt;0),"","보스")&amp;"인게임누적합배수",ChapterTable!$S:$T,2,0)*D1100)
  )
  )
  )
)</f>
        <v>967961.45127162326</v>
      </c>
      <c r="G1100" t="s">
        <v>738</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88"/>
        <v>3</v>
      </c>
      <c r="Q1100">
        <f t="shared" si="89"/>
        <v>3</v>
      </c>
      <c r="R1100" t="b">
        <f t="shared" ca="1" si="87"/>
        <v>0</v>
      </c>
      <c r="T1100" t="b">
        <f t="shared" ca="1" si="90"/>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H1100">
        <v>1.5</v>
      </c>
      <c r="AI1100">
        <f t="shared" si="91"/>
        <v>0.33333333333333331</v>
      </c>
    </row>
    <row r="1101" spans="1:35"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OFFSET(E1101,-$B1101+IF($L1101,1,0),0)*IF($B1101&gt;OFFSET($B1101,1,0),ChapterTable!$S$17,1)*
    (VLOOKUP(SUBSTITUTE(SUBSTITUTE(E$1,"standard",""),"|Float","")&amp;IF(OR($L1101=TRUE,$A1101=0,MOD($A1101,ChapterTable!$S$20)&lt;&gt;0),"","보스")&amp;"인게임누적곱배수",ChapterTable!$S:$T,2,0)^C1101
    +VLOOKUP(SUBSTITUTE(SUBSTITUTE(E$1,"standard",""),"|Float","")&amp;IF(OR($L1101=TRUE,$A1101=0,MOD($A1101,ChapterTable!$S$20)&lt;&gt;0),"","보스")&amp;"인게임누적합배수",ChapterTable!$S:$T,2,0)*C1101)
  )
  )
  )
)</f>
        <v>2828130.8489327431</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(VLOOKUP(SUBSTITUTE(SUBSTITUTE(F$1,"standard",""),"|Float","")&amp;IF(OR($L1101=TRUE,$A1101=0,MOD($A1101,ChapterTable!$S$20)&lt;&gt;0),"","보스")&amp;"인게임누적곱배수",ChapterTable!$S:$T,2,0)^D1101
    +VLOOKUP(SUBSTITUTE(SUBSTITUTE(F$1,"standard",""),"|Float","")&amp;IF(OR($L1101=TRUE,$A1101=0,MOD($A1101,ChapterTable!$S$20)&lt;&gt;0),"","보스")&amp;"인게임누적합배수",ChapterTable!$S:$T,2,0)*D1101)
  )
  )
  )
)</f>
        <v>967961.45127162326</v>
      </c>
      <c r="G1101" t="s">
        <v>738</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88"/>
        <v>3</v>
      </c>
      <c r="Q1101">
        <f t="shared" si="89"/>
        <v>3</v>
      </c>
      <c r="R1101" t="b">
        <f t="shared" ca="1" si="87"/>
        <v>0</v>
      </c>
      <c r="T1101" t="b">
        <f t="shared" ca="1" si="90"/>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H1101">
        <v>1.5</v>
      </c>
      <c r="AI1101">
        <f t="shared" si="91"/>
        <v>0.33333333333333331</v>
      </c>
    </row>
    <row r="1102" spans="1:35"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OFFSET(E1102,-$B1102+IF($L1102,1,0),0)*IF($B1102&gt;OFFSET($B1102,1,0),ChapterTable!$S$17,1)*
    (VLOOKUP(SUBSTITUTE(SUBSTITUTE(E$1,"standard",""),"|Float","")&amp;IF(OR($L1102=TRUE,$A1102=0,MOD($A1102,ChapterTable!$S$20)&lt;&gt;0),"","보스")&amp;"인게임누적곱배수",ChapterTable!$S:$T,2,0)^C1102
    +VLOOKUP(SUBSTITUTE(SUBSTITUTE(E$1,"standard",""),"|Float","")&amp;IF(OR($L1102=TRUE,$A1102=0,MOD($A1102,ChapterTable!$S$20)&lt;&gt;0),"","보스")&amp;"인게임누적합배수",ChapterTable!$S:$T,2,0)*C1102)
  )
  )
  )
)</f>
        <v>2828130.8489327431</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(VLOOKUP(SUBSTITUTE(SUBSTITUTE(F$1,"standard",""),"|Float","")&amp;IF(OR($L1102=TRUE,$A1102=0,MOD($A1102,ChapterTable!$S$20)&lt;&gt;0),"","보스")&amp;"인게임누적곱배수",ChapterTable!$S:$T,2,0)^D1102
    +VLOOKUP(SUBSTITUTE(SUBSTITUTE(F$1,"standard",""),"|Float","")&amp;IF(OR($L1102=TRUE,$A1102=0,MOD($A1102,ChapterTable!$S$20)&lt;&gt;0),"","보스")&amp;"인게임누적합배수",ChapterTable!$S:$T,2,0)*D1102)
  )
  )
  )
)</f>
        <v>967961.45127162326</v>
      </c>
      <c r="G1102" t="s">
        <v>738</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88"/>
        <v>11</v>
      </c>
      <c r="Q1102">
        <f t="shared" si="89"/>
        <v>11</v>
      </c>
      <c r="R1102" t="b">
        <f t="shared" ca="1" si="87"/>
        <v>0</v>
      </c>
      <c r="T1102" t="b">
        <f t="shared" ca="1" si="90"/>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H1102">
        <v>1.5</v>
      </c>
      <c r="AI1102">
        <f t="shared" si="91"/>
        <v>0.33333333333333331</v>
      </c>
    </row>
    <row r="1103" spans="1:35"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OFFSET(E1103,-$B1103+IF($L1103,1,0),0)*IF($B1103&gt;OFFSET($B1103,1,0),ChapterTable!$S$17,1)*
    (VLOOKUP(SUBSTITUTE(SUBSTITUTE(E$1,"standard",""),"|Float","")&amp;IF(OR($L1103=TRUE,$A1103=0,MOD($A1103,ChapterTable!$S$20)&lt;&gt;0),"","보스")&amp;"인게임누적곱배수",ChapterTable!$S:$T,2,0)^C1103
    +VLOOKUP(SUBSTITUTE(SUBSTITUTE(E$1,"standard",""),"|Float","")&amp;IF(OR($L1103=TRUE,$A1103=0,MOD($A1103,ChapterTable!$S$20)&lt;&gt;0),"","보스")&amp;"인게임누적합배수",ChapterTable!$S:$T,2,0)*C1103)
  )
  )
  )
)</f>
        <v>3232149.5416374207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(VLOOKUP(SUBSTITUTE(SUBSTITUTE(F$1,"standard",""),"|Float","")&amp;IF(OR($L1103=TRUE,$A1103=0,MOD($A1103,ChapterTable!$S$20)&lt;&gt;0),"","보스")&amp;"인게임누적곱배수",ChapterTable!$S:$T,2,0)^D1103
    +VLOOKUP(SUBSTITUTE(SUBSTITUTE(F$1,"standard",""),"|Float","")&amp;IF(OR($L1103=TRUE,$A1103=0,MOD($A1103,ChapterTable!$S$20)&lt;&gt;0),"","보스")&amp;"인게임누적합배수",ChapterTable!$S:$T,2,0)*D1103)
  )
  )
  )
)</f>
        <v>967961.45127162326</v>
      </c>
      <c r="G1103" t="s">
        <v>738</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88"/>
        <v>3</v>
      </c>
      <c r="Q1103">
        <f t="shared" si="89"/>
        <v>3</v>
      </c>
      <c r="R1103" t="b">
        <f t="shared" ca="1" si="87"/>
        <v>0</v>
      </c>
      <c r="T1103" t="b">
        <f t="shared" ca="1" si="90"/>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H1103">
        <v>1.5</v>
      </c>
      <c r="AI1103">
        <f t="shared" si="91"/>
        <v>0.33333333333333331</v>
      </c>
    </row>
    <row r="1104" spans="1:35"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OFFSET(E1104,-$B1104+IF($L1104,1,0),0)*IF($B1104&gt;OFFSET($B1104,1,0),ChapterTable!$S$17,1)*
    (VLOOKUP(SUBSTITUTE(SUBSTITUTE(E$1,"standard",""),"|Float","")&amp;IF(OR($L1104=TRUE,$A1104=0,MOD($A1104,ChapterTable!$S$20)&lt;&gt;0),"","보스")&amp;"인게임누적곱배수",ChapterTable!$S:$T,2,0)^C1104
    +VLOOKUP(SUBSTITUTE(SUBSTITUTE(E$1,"standard",""),"|Float","")&amp;IF(OR($L1104=TRUE,$A1104=0,MOD($A1104,ChapterTable!$S$20)&lt;&gt;0),"","보스")&amp;"인게임누적합배수",ChapterTable!$S:$T,2,0)*C1104)
  )
  )
  )
)</f>
        <v>3232149.5416374207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(VLOOKUP(SUBSTITUTE(SUBSTITUTE(F$1,"standard",""),"|Float","")&amp;IF(OR($L1104=TRUE,$A1104=0,MOD($A1104,ChapterTable!$S$20)&lt;&gt;0),"","보스")&amp;"인게임누적곱배수",ChapterTable!$S:$T,2,0)^D1104
    +VLOOKUP(SUBSTITUTE(SUBSTITUTE(F$1,"standard",""),"|Float","")&amp;IF(OR($L1104=TRUE,$A1104=0,MOD($A1104,ChapterTable!$S$20)&lt;&gt;0),"","보스")&amp;"인게임누적합배수",ChapterTable!$S:$T,2,0)*D1104)
  )
  )
  )
)</f>
        <v>967961.45127162326</v>
      </c>
      <c r="G1104" t="s">
        <v>738</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88"/>
        <v>3</v>
      </c>
      <c r="Q1104">
        <f t="shared" si="89"/>
        <v>3</v>
      </c>
      <c r="R1104" t="b">
        <f t="shared" ca="1" si="87"/>
        <v>0</v>
      </c>
      <c r="T1104" t="b">
        <f t="shared" ca="1" si="90"/>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H1104">
        <v>1.5</v>
      </c>
      <c r="AI1104">
        <f t="shared" si="91"/>
        <v>0.33333333333333331</v>
      </c>
    </row>
    <row r="1105" spans="1:35"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OFFSET(E1105,-$B1105+IF($L1105,1,0),0)*IF($B1105&gt;OFFSET($B1105,1,0),ChapterTable!$S$17,1)*
    (VLOOKUP(SUBSTITUTE(SUBSTITUTE(E$1,"standard",""),"|Float","")&amp;IF(OR($L1105=TRUE,$A1105=0,MOD($A1105,ChapterTable!$S$20)&lt;&gt;0),"","보스")&amp;"인게임누적곱배수",ChapterTable!$S:$T,2,0)^C1105
    +VLOOKUP(SUBSTITUTE(SUBSTITUTE(E$1,"standard",""),"|Float","")&amp;IF(OR($L1105=TRUE,$A1105=0,MOD($A1105,ChapterTable!$S$20)&lt;&gt;0),"","보스")&amp;"인게임누적합배수",ChapterTable!$S:$T,2,0)*C1105)
  )
  )
  )
)</f>
        <v>3232149.5416374207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(VLOOKUP(SUBSTITUTE(SUBSTITUTE(F$1,"standard",""),"|Float","")&amp;IF(OR($L1105=TRUE,$A1105=0,MOD($A1105,ChapterTable!$S$20)&lt;&gt;0),"","보스")&amp;"인게임누적곱배수",ChapterTable!$S:$T,2,0)^D1105
    +VLOOKUP(SUBSTITUTE(SUBSTITUTE(F$1,"standard",""),"|Float","")&amp;IF(OR($L1105=TRUE,$A1105=0,MOD($A1105,ChapterTable!$S$20)&lt;&gt;0),"","보스")&amp;"인게임누적합배수",ChapterTable!$S:$T,2,0)*D1105)
  )
  )
  )
)</f>
        <v>967961.45127162326</v>
      </c>
      <c r="G1105" t="s">
        <v>738</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88"/>
        <v>3</v>
      </c>
      <c r="Q1105">
        <f t="shared" si="89"/>
        <v>3</v>
      </c>
      <c r="R1105" t="b">
        <f t="shared" ca="1" si="87"/>
        <v>0</v>
      </c>
      <c r="T1105" t="b">
        <f t="shared" ca="1" si="90"/>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H1105">
        <v>1.5</v>
      </c>
      <c r="AI1105">
        <f t="shared" si="91"/>
        <v>0.33333333333333331</v>
      </c>
    </row>
    <row r="1106" spans="1:35"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OFFSET(E1106,-$B1106+IF($L1106,1,0),0)*IF($B1106&gt;OFFSET($B1106,1,0),ChapterTable!$S$17,1)*
    (VLOOKUP(SUBSTITUTE(SUBSTITUTE(E$1,"standard",""),"|Float","")&amp;IF(OR($L1106=TRUE,$A1106=0,MOD($A1106,ChapterTable!$S$20)&lt;&gt;0),"","보스")&amp;"인게임누적곱배수",ChapterTable!$S:$T,2,0)^C1106
    +VLOOKUP(SUBSTITUTE(SUBSTITUTE(E$1,"standard",""),"|Float","")&amp;IF(OR($L1106=TRUE,$A1106=0,MOD($A1106,ChapterTable!$S$20)&lt;&gt;0),"","보스")&amp;"인게임누적합배수",ChapterTable!$S:$T,2,0)*C1106)
  )
  )
  )
)</f>
        <v>3232149.5416374207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(VLOOKUP(SUBSTITUTE(SUBSTITUTE(F$1,"standard",""),"|Float","")&amp;IF(OR($L1106=TRUE,$A1106=0,MOD($A1106,ChapterTable!$S$20)&lt;&gt;0),"","보스")&amp;"인게임누적곱배수",ChapterTable!$S:$T,2,0)^D1106
    +VLOOKUP(SUBSTITUTE(SUBSTITUTE(F$1,"standard",""),"|Float","")&amp;IF(OR($L1106=TRUE,$A1106=0,MOD($A1106,ChapterTable!$S$20)&lt;&gt;0),"","보스")&amp;"인게임누적합배수",ChapterTable!$S:$T,2,0)*D1106)
  )
  )
  )
)</f>
        <v>967961.45127162326</v>
      </c>
      <c r="G1106" t="s">
        <v>738</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88"/>
        <v>93</v>
      </c>
      <c r="Q1106">
        <f t="shared" si="89"/>
        <v>93</v>
      </c>
      <c r="R1106" t="b">
        <f t="shared" ca="1" si="87"/>
        <v>1</v>
      </c>
      <c r="T1106" t="b">
        <f t="shared" ca="1" si="90"/>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H1106">
        <v>1.5</v>
      </c>
      <c r="AI1106">
        <f t="shared" si="91"/>
        <v>0.33333333333333331</v>
      </c>
    </row>
    <row r="1107" spans="1:35"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OFFSET(E1107,-$B1107+IF($L1107,1,0),0)*IF($B1107&gt;OFFSET($B1107,1,0),ChapterTable!$S$17,1)*
    (VLOOKUP(SUBSTITUTE(SUBSTITUTE(E$1,"standard",""),"|Float","")&amp;IF(OR($L1107=TRUE,$A1107=0,MOD($A1107,ChapterTable!$S$20)&lt;&gt;0),"","보스")&amp;"인게임누적곱배수",ChapterTable!$S:$T,2,0)^C1107
    +VLOOKUP(SUBSTITUTE(SUBSTITUTE(E$1,"standard",""),"|Float","")&amp;IF(OR($L1107=TRUE,$A1107=0,MOD($A1107,ChapterTable!$S$20)&lt;&gt;0),"","보스")&amp;"인게임누적합배수",ChapterTable!$S:$T,2,0)*C1107)
  )
  )
  )
)</f>
        <v>3232149.5416374207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(VLOOKUP(SUBSTITUTE(SUBSTITUTE(F$1,"standard",""),"|Float","")&amp;IF(OR($L1107=TRUE,$A1107=0,MOD($A1107,ChapterTable!$S$20)&lt;&gt;0),"","보스")&amp;"인게임누적곱배수",ChapterTable!$S:$T,2,0)^D1107
    +VLOOKUP(SUBSTITUTE(SUBSTITUTE(F$1,"standard",""),"|Float","")&amp;IF(OR($L1107=TRUE,$A1107=0,MOD($A1107,ChapterTable!$S$20)&lt;&gt;0),"","보스")&amp;"인게임누적합배수",ChapterTable!$S:$T,2,0)*D1107)
  )
  )
  )
)</f>
        <v>967961.45127162326</v>
      </c>
      <c r="G1107" t="s">
        <v>738</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88"/>
        <v>21</v>
      </c>
      <c r="Q1107">
        <f t="shared" si="89"/>
        <v>21</v>
      </c>
      <c r="R1107" t="b">
        <f t="shared" ca="1" si="87"/>
        <v>0</v>
      </c>
      <c r="T1107" t="b">
        <f t="shared" ca="1" si="90"/>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H1107">
        <v>1.5</v>
      </c>
      <c r="AI1107">
        <f t="shared" si="91"/>
        <v>0.33333333333333331</v>
      </c>
    </row>
    <row r="1108" spans="1:35"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OFFSET(E1108,-$B1108+IF($L1108,1,0),0)*IF($B1108&gt;OFFSET($B1108,1,0),ChapterTable!$S$17,1)*
    (VLOOKUP(SUBSTITUTE(SUBSTITUTE(E$1,"standard",""),"|Float","")&amp;IF(OR($L1108=TRUE,$A1108=0,MOD($A1108,ChapterTable!$S$20)&lt;&gt;0),"","보스")&amp;"인게임누적곱배수",ChapterTable!$S:$T,2,0)^C1108
    +VLOOKUP(SUBSTITUTE(SUBSTITUTE(E$1,"standard",""),"|Float","")&amp;IF(OR($L1108=TRUE,$A1108=0,MOD($A1108,ChapterTable!$S$20)&lt;&gt;0),"","보스")&amp;"인게임누적합배수",ChapterTable!$S:$T,2,0)*C1108)
  )
  )
  )
)</f>
        <v>3232149.5416374207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(VLOOKUP(SUBSTITUTE(SUBSTITUTE(F$1,"standard",""),"|Float","")&amp;IF(OR($L1108=TRUE,$A1108=0,MOD($A1108,ChapterTable!$S$20)&lt;&gt;0),"","보스")&amp;"인게임누적곱배수",ChapterTable!$S:$T,2,0)^D1108
    +VLOOKUP(SUBSTITUTE(SUBSTITUTE(F$1,"standard",""),"|Float","")&amp;IF(OR($L1108=TRUE,$A1108=0,MOD($A1108,ChapterTable!$S$20)&lt;&gt;0),"","보스")&amp;"인게임누적합배수",ChapterTable!$S:$T,2,0)*D1108)
  )
  )
  )
)</f>
        <v>1031089.3720067294</v>
      </c>
      <c r="G1108" t="s">
        <v>738</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88"/>
        <v>4</v>
      </c>
      <c r="Q1108">
        <f t="shared" si="89"/>
        <v>4</v>
      </c>
      <c r="R1108" t="b">
        <f t="shared" ca="1" si="87"/>
        <v>0</v>
      </c>
      <c r="T1108" t="b">
        <f t="shared" ca="1" si="90"/>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H1108">
        <v>1.5</v>
      </c>
      <c r="AI1108">
        <f t="shared" si="91"/>
        <v>0.25</v>
      </c>
    </row>
    <row r="1109" spans="1:35"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OFFSET(E1109,-$B1109+IF($L1109,1,0),0)*IF($B1109&gt;OFFSET($B1109,1,0),ChapterTable!$S$17,1)*
    (VLOOKUP(SUBSTITUTE(SUBSTITUTE(E$1,"standard",""),"|Float","")&amp;IF(OR($L1109=TRUE,$A1109=0,MOD($A1109,ChapterTable!$S$20)&lt;&gt;0),"","보스")&amp;"인게임누적곱배수",ChapterTable!$S:$T,2,0)^C1109
    +VLOOKUP(SUBSTITUTE(SUBSTITUTE(E$1,"standard",""),"|Float","")&amp;IF(OR($L1109=TRUE,$A1109=0,MOD($A1109,ChapterTable!$S$20)&lt;&gt;0),"","보스")&amp;"인게임누적합배수",ChapterTable!$S:$T,2,0)*C1109)
  )
  )
  )
)</f>
        <v>3232149.5416374207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(VLOOKUP(SUBSTITUTE(SUBSTITUTE(F$1,"standard",""),"|Float","")&amp;IF(OR($L1109=TRUE,$A1109=0,MOD($A1109,ChapterTable!$S$20)&lt;&gt;0),"","보스")&amp;"인게임누적곱배수",ChapterTable!$S:$T,2,0)^D1109
    +VLOOKUP(SUBSTITUTE(SUBSTITUTE(F$1,"standard",""),"|Float","")&amp;IF(OR($L1109=TRUE,$A1109=0,MOD($A1109,ChapterTable!$S$20)&lt;&gt;0),"","보스")&amp;"인게임누적합배수",ChapterTable!$S:$T,2,0)*D1109)
  )
  )
  )
)</f>
        <v>1031089.3720067294</v>
      </c>
      <c r="G1109" t="s">
        <v>738</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88"/>
        <v>4</v>
      </c>
      <c r="Q1109">
        <f t="shared" si="89"/>
        <v>4</v>
      </c>
      <c r="R1109" t="b">
        <f t="shared" ca="1" si="87"/>
        <v>0</v>
      </c>
      <c r="T1109" t="b">
        <f t="shared" ca="1" si="90"/>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H1109">
        <v>1.5</v>
      </c>
      <c r="AI1109">
        <f t="shared" si="91"/>
        <v>0.25</v>
      </c>
    </row>
    <row r="1110" spans="1:35"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OFFSET(E1110,-$B1110+IF($L1110,1,0),0)*IF($B1110&gt;OFFSET($B1110,1,0),ChapterTable!$S$17,1)*
    (VLOOKUP(SUBSTITUTE(SUBSTITUTE(E$1,"standard",""),"|Float","")&amp;IF(OR($L1110=TRUE,$A1110=0,MOD($A1110,ChapterTable!$S$20)&lt;&gt;0),"","보스")&amp;"인게임누적곱배수",ChapterTable!$S:$T,2,0)^C1110
    +VLOOKUP(SUBSTITUTE(SUBSTITUTE(E$1,"standard",""),"|Float","")&amp;IF(OR($L1110=TRUE,$A1110=0,MOD($A1110,ChapterTable!$S$20)&lt;&gt;0),"","보스")&amp;"인게임누적합배수",ChapterTable!$S:$T,2,0)*C1110)
  )
  )
  )
)</f>
        <v>3232149.5416374207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(VLOOKUP(SUBSTITUTE(SUBSTITUTE(F$1,"standard",""),"|Float","")&amp;IF(OR($L1110=TRUE,$A1110=0,MOD($A1110,ChapterTable!$S$20)&lt;&gt;0),"","보스")&amp;"인게임누적곱배수",ChapterTable!$S:$T,2,0)^D1110
    +VLOOKUP(SUBSTITUTE(SUBSTITUTE(F$1,"standard",""),"|Float","")&amp;IF(OR($L1110=TRUE,$A1110=0,MOD($A1110,ChapterTable!$S$20)&lt;&gt;0),"","보스")&amp;"인게임누적합배수",ChapterTable!$S:$T,2,0)*D1110)
  )
  )
  )
)</f>
        <v>1031089.3720067294</v>
      </c>
      <c r="G1110" t="s">
        <v>738</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88"/>
        <v>4</v>
      </c>
      <c r="Q1110">
        <f t="shared" si="89"/>
        <v>4</v>
      </c>
      <c r="R1110" t="b">
        <f t="shared" ca="1" si="87"/>
        <v>0</v>
      </c>
      <c r="T1110" t="b">
        <f t="shared" ca="1" si="90"/>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H1110">
        <v>1.5</v>
      </c>
      <c r="AI1110">
        <f t="shared" si="91"/>
        <v>0.25</v>
      </c>
    </row>
    <row r="1111" spans="1:35"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OFFSET(E1111,-$B1111+IF($L1111,1,0),0)*IF($B1111&gt;OFFSET($B1111,1,0),ChapterTable!$S$17,1)*
    (VLOOKUP(SUBSTITUTE(SUBSTITUTE(E$1,"standard",""),"|Float","")&amp;IF(OR($L1111=TRUE,$A1111=0,MOD($A1111,ChapterTable!$S$20)&lt;&gt;0),"","보스")&amp;"인게임누적곱배수",ChapterTable!$S:$T,2,0)^C1111
    +VLOOKUP(SUBSTITUTE(SUBSTITUTE(E$1,"standard",""),"|Float","")&amp;IF(OR($L1111=TRUE,$A1111=0,MOD($A1111,ChapterTable!$S$20)&lt;&gt;0),"","보스")&amp;"인게임누적합배수",ChapterTable!$S:$T,2,0)*C1111)
  )
  )
  )
)</f>
        <v>3232149.5416374207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(VLOOKUP(SUBSTITUTE(SUBSTITUTE(F$1,"standard",""),"|Float","")&amp;IF(OR($L1111=TRUE,$A1111=0,MOD($A1111,ChapterTable!$S$20)&lt;&gt;0),"","보스")&amp;"인게임누적곱배수",ChapterTable!$S:$T,2,0)^D1111
    +VLOOKUP(SUBSTITUTE(SUBSTITUTE(F$1,"standard",""),"|Float","")&amp;IF(OR($L1111=TRUE,$A1111=0,MOD($A1111,ChapterTable!$S$20)&lt;&gt;0),"","보스")&amp;"인게임누적합배수",ChapterTable!$S:$T,2,0)*D1111)
  )
  )
  )
)</f>
        <v>1031089.3720067294</v>
      </c>
      <c r="G1111" t="s">
        <v>738</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88"/>
        <v>4</v>
      </c>
      <c r="Q1111">
        <f t="shared" si="89"/>
        <v>4</v>
      </c>
      <c r="R1111" t="b">
        <f t="shared" ca="1" si="87"/>
        <v>0</v>
      </c>
      <c r="T1111" t="b">
        <f t="shared" ca="1" si="90"/>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H1111">
        <v>1.5</v>
      </c>
      <c r="AI1111">
        <f t="shared" si="91"/>
        <v>0.25</v>
      </c>
    </row>
    <row r="1112" spans="1:35"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OFFSET(E1112,-$B1112+IF($L1112,1,0),0)*IF($B1112&gt;OFFSET($B1112,1,0),ChapterTable!$S$17,1)*
    (VLOOKUP(SUBSTITUTE(SUBSTITUTE(E$1,"standard",""),"|Float","")&amp;IF(OR($L1112=TRUE,$A1112=0,MOD($A1112,ChapterTable!$S$20)&lt;&gt;0),"","보스")&amp;"인게임누적곱배수",ChapterTable!$S:$T,2,0)^C1112
    +VLOOKUP(SUBSTITUTE(SUBSTITUTE(E$1,"standard",""),"|Float","")&amp;IF(OR($L1112=TRUE,$A1112=0,MOD($A1112,ChapterTable!$S$20)&lt;&gt;0),"","보스")&amp;"인게임누적합배수",ChapterTable!$S:$T,2,0)*C1112)
  )
  )
  )
)</f>
        <v>3232149.5416374207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(VLOOKUP(SUBSTITUTE(SUBSTITUTE(F$1,"standard",""),"|Float","")&amp;IF(OR($L1112=TRUE,$A1112=0,MOD($A1112,ChapterTable!$S$20)&lt;&gt;0),"","보스")&amp;"인게임누적곱배수",ChapterTable!$S:$T,2,0)^D1112
    +VLOOKUP(SUBSTITUTE(SUBSTITUTE(F$1,"standard",""),"|Float","")&amp;IF(OR($L1112=TRUE,$A1112=0,MOD($A1112,ChapterTable!$S$20)&lt;&gt;0),"","보스")&amp;"인게임누적합배수",ChapterTable!$S:$T,2,0)*D1112)
  )
  )
  )
)</f>
        <v>1031089.3720067294</v>
      </c>
      <c r="G1112" t="s">
        <v>738</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88"/>
        <v>11</v>
      </c>
      <c r="Q1112">
        <f t="shared" si="89"/>
        <v>11</v>
      </c>
      <c r="R1112" t="b">
        <f t="shared" ca="1" si="87"/>
        <v>0</v>
      </c>
      <c r="T1112" t="b">
        <f t="shared" ca="1" si="90"/>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H1112">
        <v>1.5</v>
      </c>
      <c r="AI1112">
        <f t="shared" si="91"/>
        <v>0.25</v>
      </c>
    </row>
    <row r="1113" spans="1:35"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OFFSET(E1113,-$B1113+IF($L1113,1,0),0)*IF($B1113&gt;OFFSET($B1113,1,0),ChapterTable!$S$17,1)*
    (VLOOKUP(SUBSTITUTE(SUBSTITUTE(E$1,"standard",""),"|Float","")&amp;IF(OR($L1113=TRUE,$A1113=0,MOD($A1113,ChapterTable!$S$20)&lt;&gt;0),"","보스")&amp;"인게임누적곱배수",ChapterTable!$S:$T,2,0)^C1113
    +VLOOKUP(SUBSTITUTE(SUBSTITUTE(E$1,"standard",""),"|Float","")&amp;IF(OR($L1113=TRUE,$A1113=0,MOD($A1113,ChapterTable!$S$20)&lt;&gt;0),"","보스")&amp;"인게임누적합배수",ChapterTable!$S:$T,2,0)*C1113)
  )
  )
  )
)</f>
        <v>3636168.2343420982</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(VLOOKUP(SUBSTITUTE(SUBSTITUTE(F$1,"standard",""),"|Float","")&amp;IF(OR($L1113=TRUE,$A1113=0,MOD($A1113,ChapterTable!$S$20)&lt;&gt;0),"","보스")&amp;"인게임누적곱배수",ChapterTable!$S:$T,2,0)^D1113
    +VLOOKUP(SUBSTITUTE(SUBSTITUTE(F$1,"standard",""),"|Float","")&amp;IF(OR($L1113=TRUE,$A1113=0,MOD($A1113,ChapterTable!$S$20)&lt;&gt;0),"","보스")&amp;"인게임누적합배수",ChapterTable!$S:$T,2,0)*D1113)
  )
  )
  )
)</f>
        <v>1031089.3720067294</v>
      </c>
      <c r="G1113" t="s">
        <v>738</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88"/>
        <v>4</v>
      </c>
      <c r="Q1113">
        <f t="shared" si="89"/>
        <v>4</v>
      </c>
      <c r="R1113" t="b">
        <f t="shared" ca="1" si="87"/>
        <v>0</v>
      </c>
      <c r="T1113" t="b">
        <f t="shared" ca="1" si="90"/>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H1113">
        <v>1.5</v>
      </c>
      <c r="AI1113">
        <f t="shared" si="91"/>
        <v>0.25</v>
      </c>
    </row>
    <row r="1114" spans="1:35"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OFFSET(E1114,-$B1114+IF($L1114,1,0),0)*IF($B1114&gt;OFFSET($B1114,1,0),ChapterTable!$S$17,1)*
    (VLOOKUP(SUBSTITUTE(SUBSTITUTE(E$1,"standard",""),"|Float","")&amp;IF(OR($L1114=TRUE,$A1114=0,MOD($A1114,ChapterTable!$S$20)&lt;&gt;0),"","보스")&amp;"인게임누적곱배수",ChapterTable!$S:$T,2,0)^C1114
    +VLOOKUP(SUBSTITUTE(SUBSTITUTE(E$1,"standard",""),"|Float","")&amp;IF(OR($L1114=TRUE,$A1114=0,MOD($A1114,ChapterTable!$S$20)&lt;&gt;0),"","보스")&amp;"인게임누적합배수",ChapterTable!$S:$T,2,0)*C1114)
  )
  )
  )
)</f>
        <v>3636168.2343420982</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(VLOOKUP(SUBSTITUTE(SUBSTITUTE(F$1,"standard",""),"|Float","")&amp;IF(OR($L1114=TRUE,$A1114=0,MOD($A1114,ChapterTable!$S$20)&lt;&gt;0),"","보스")&amp;"인게임누적곱배수",ChapterTable!$S:$T,2,0)^D1114
    +VLOOKUP(SUBSTITUTE(SUBSTITUTE(F$1,"standard",""),"|Float","")&amp;IF(OR($L1114=TRUE,$A1114=0,MOD($A1114,ChapterTable!$S$20)&lt;&gt;0),"","보스")&amp;"인게임누적합배수",ChapterTable!$S:$T,2,0)*D1114)
  )
  )
  )
)</f>
        <v>1031089.3720067294</v>
      </c>
      <c r="G1114" t="s">
        <v>738</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88"/>
        <v>4</v>
      </c>
      <c r="Q1114">
        <f t="shared" si="89"/>
        <v>4</v>
      </c>
      <c r="R1114" t="b">
        <f t="shared" ca="1" si="87"/>
        <v>0</v>
      </c>
      <c r="T1114" t="b">
        <f t="shared" ca="1" si="90"/>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H1114">
        <v>1.5</v>
      </c>
      <c r="AI1114">
        <f t="shared" si="91"/>
        <v>0.25</v>
      </c>
    </row>
    <row r="1115" spans="1:35"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OFFSET(E1115,-$B1115+IF($L1115,1,0),0)*IF($B1115&gt;OFFSET($B1115,1,0),ChapterTable!$S$17,1)*
    (VLOOKUP(SUBSTITUTE(SUBSTITUTE(E$1,"standard",""),"|Float","")&amp;IF(OR($L1115=TRUE,$A1115=0,MOD($A1115,ChapterTable!$S$20)&lt;&gt;0),"","보스")&amp;"인게임누적곱배수",ChapterTable!$S:$T,2,0)^C1115
    +VLOOKUP(SUBSTITUTE(SUBSTITUTE(E$1,"standard",""),"|Float","")&amp;IF(OR($L1115=TRUE,$A1115=0,MOD($A1115,ChapterTable!$S$20)&lt;&gt;0),"","보스")&amp;"인게임누적합배수",ChapterTable!$S:$T,2,0)*C1115)
  )
  )
  )
)</f>
        <v>3636168.2343420982</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(VLOOKUP(SUBSTITUTE(SUBSTITUTE(F$1,"standard",""),"|Float","")&amp;IF(OR($L1115=TRUE,$A1115=0,MOD($A1115,ChapterTable!$S$20)&lt;&gt;0),"","보스")&amp;"인게임누적곱배수",ChapterTable!$S:$T,2,0)^D1115
    +VLOOKUP(SUBSTITUTE(SUBSTITUTE(F$1,"standard",""),"|Float","")&amp;IF(OR($L1115=TRUE,$A1115=0,MOD($A1115,ChapterTable!$S$20)&lt;&gt;0),"","보스")&amp;"인게임누적합배수",ChapterTable!$S:$T,2,0)*D1115)
  )
  )
  )
)</f>
        <v>1031089.3720067294</v>
      </c>
      <c r="G1115" t="s">
        <v>738</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88"/>
        <v>4</v>
      </c>
      <c r="Q1115">
        <f t="shared" si="89"/>
        <v>4</v>
      </c>
      <c r="R1115" t="b">
        <f t="shared" ca="1" si="87"/>
        <v>0</v>
      </c>
      <c r="T1115" t="b">
        <f t="shared" ca="1" si="90"/>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H1115">
        <v>1.5</v>
      </c>
      <c r="AI1115">
        <f t="shared" si="91"/>
        <v>0.25</v>
      </c>
    </row>
    <row r="1116" spans="1:35"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OFFSET(E1116,-$B1116+IF($L1116,1,0),0)*IF($B1116&gt;OFFSET($B1116,1,0),ChapterTable!$S$17,1)*
    (VLOOKUP(SUBSTITUTE(SUBSTITUTE(E$1,"standard",""),"|Float","")&amp;IF(OR($L1116=TRUE,$A1116=0,MOD($A1116,ChapterTable!$S$20)&lt;&gt;0),"","보스")&amp;"인게임누적곱배수",ChapterTable!$S:$T,2,0)^C1116
    +VLOOKUP(SUBSTITUTE(SUBSTITUTE(E$1,"standard",""),"|Float","")&amp;IF(OR($L1116=TRUE,$A1116=0,MOD($A1116,ChapterTable!$S$20)&lt;&gt;0),"","보스")&amp;"인게임누적합배수",ChapterTable!$S:$T,2,0)*C1116)
  )
  )
  )
)</f>
        <v>3636168.2343420982</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(VLOOKUP(SUBSTITUTE(SUBSTITUTE(F$1,"standard",""),"|Float","")&amp;IF(OR($L1116=TRUE,$A1116=0,MOD($A1116,ChapterTable!$S$20)&lt;&gt;0),"","보스")&amp;"인게임누적곱배수",ChapterTable!$S:$T,2,0)^D1116
    +VLOOKUP(SUBSTITUTE(SUBSTITUTE(F$1,"standard",""),"|Float","")&amp;IF(OR($L1116=TRUE,$A1116=0,MOD($A1116,ChapterTable!$S$20)&lt;&gt;0),"","보스")&amp;"인게임누적합배수",ChapterTable!$S:$T,2,0)*D1116)
  )
  )
  )
)</f>
        <v>1031089.3720067294</v>
      </c>
      <c r="G1116" t="s">
        <v>738</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88"/>
        <v>94</v>
      </c>
      <c r="Q1116">
        <f t="shared" si="89"/>
        <v>94</v>
      </c>
      <c r="R1116" t="b">
        <f t="shared" ca="1" si="87"/>
        <v>1</v>
      </c>
      <c r="T1116" t="b">
        <f t="shared" ca="1" si="90"/>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H1116">
        <v>1.5</v>
      </c>
      <c r="AI1116">
        <f t="shared" si="91"/>
        <v>0.25</v>
      </c>
    </row>
    <row r="1117" spans="1:35"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OFFSET(E1117,-$B1117+IF($L1117,1,0),0)*IF($B1117&gt;OFFSET($B1117,1,0),ChapterTable!$S$17,1)*
    (VLOOKUP(SUBSTITUTE(SUBSTITUTE(E$1,"standard",""),"|Float","")&amp;IF(OR($L1117=TRUE,$A1117=0,MOD($A1117,ChapterTable!$S$20)&lt;&gt;0),"","보스")&amp;"인게임누적곱배수",ChapterTable!$S:$T,2,0)^C1117
    +VLOOKUP(SUBSTITUTE(SUBSTITUTE(E$1,"standard",""),"|Float","")&amp;IF(OR($L1117=TRUE,$A1117=0,MOD($A1117,ChapterTable!$S$20)&lt;&gt;0),"","보스")&amp;"인게임누적합배수",ChapterTable!$S:$T,2,0)*C1117)
  )
  )
  )
)</f>
        <v>3636168.2343420982</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(VLOOKUP(SUBSTITUTE(SUBSTITUTE(F$1,"standard",""),"|Float","")&amp;IF(OR($L1117=TRUE,$A1117=0,MOD($A1117,ChapterTable!$S$20)&lt;&gt;0),"","보스")&amp;"인게임누적곱배수",ChapterTable!$S:$T,2,0)^D1117
    +VLOOKUP(SUBSTITUTE(SUBSTITUTE(F$1,"standard",""),"|Float","")&amp;IF(OR($L1117=TRUE,$A1117=0,MOD($A1117,ChapterTable!$S$20)&lt;&gt;0),"","보스")&amp;"인게임누적합배수",ChapterTable!$S:$T,2,0)*D1117)
  )
  )
  )
)</f>
        <v>1031089.3720067294</v>
      </c>
      <c r="G1117" t="s">
        <v>738</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88"/>
        <v>21</v>
      </c>
      <c r="Q1117">
        <f t="shared" si="89"/>
        <v>21</v>
      </c>
      <c r="R1117" t="b">
        <f t="shared" ca="1" si="87"/>
        <v>0</v>
      </c>
      <c r="T1117" t="b">
        <f t="shared" ca="1" si="90"/>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H1117">
        <v>1.5</v>
      </c>
      <c r="AI1117">
        <f t="shared" si="91"/>
        <v>0.25</v>
      </c>
    </row>
    <row r="1118" spans="1:35"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OFFSET(E1118,-$B1118+IF($L1118,1,0),0)*IF($B1118&gt;OFFSET($B1118,1,0),ChapterTable!$S$17,1)*
    (VLOOKUP(SUBSTITUTE(SUBSTITUTE(E$1,"standard",""),"|Float","")&amp;IF(OR($L1118=TRUE,$A1118=0,MOD($A1118,ChapterTable!$S$20)&lt;&gt;0),"","보스")&amp;"인게임누적곱배수",ChapterTable!$S:$T,2,0)^C1118
    +VLOOKUP(SUBSTITUTE(SUBSTITUTE(E$1,"standard",""),"|Float","")&amp;IF(OR($L1118=TRUE,$A1118=0,MOD($A1118,ChapterTable!$S$20)&lt;&gt;0),"","보스")&amp;"인게임누적합배수",ChapterTable!$S:$T,2,0)*C1118)
  )
  )
  )
)</f>
        <v>3636168.2343420982</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(VLOOKUP(SUBSTITUTE(SUBSTITUTE(F$1,"standard",""),"|Float","")&amp;IF(OR($L1118=TRUE,$A1118=0,MOD($A1118,ChapterTable!$S$20)&lt;&gt;0),"","보스")&amp;"인게임누적곱배수",ChapterTable!$S:$T,2,0)^D1118
    +VLOOKUP(SUBSTITUTE(SUBSTITUTE(F$1,"standard",""),"|Float","")&amp;IF(OR($L1118=TRUE,$A1118=0,MOD($A1118,ChapterTable!$S$20)&lt;&gt;0),"","보스")&amp;"인게임누적합배수",ChapterTable!$S:$T,2,0)*D1118)
  )
  )
  )
)</f>
        <v>1094217.2927418351</v>
      </c>
      <c r="G1118" t="s">
        <v>738</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88"/>
        <v>5</v>
      </c>
      <c r="Q1118">
        <f t="shared" si="89"/>
        <v>5</v>
      </c>
      <c r="R1118" t="b">
        <f t="shared" ca="1" si="87"/>
        <v>0</v>
      </c>
      <c r="T1118" t="b">
        <f t="shared" ca="1" si="90"/>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H1118">
        <v>1.5</v>
      </c>
      <c r="AI1118">
        <f t="shared" si="91"/>
        <v>0.2</v>
      </c>
    </row>
    <row r="1119" spans="1:35"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OFFSET(E1119,-$B1119+IF($L1119,1,0),0)*IF($B1119&gt;OFFSET($B1119,1,0),ChapterTable!$S$17,1)*
    (VLOOKUP(SUBSTITUTE(SUBSTITUTE(E$1,"standard",""),"|Float","")&amp;IF(OR($L1119=TRUE,$A1119=0,MOD($A1119,ChapterTable!$S$20)&lt;&gt;0),"","보스")&amp;"인게임누적곱배수",ChapterTable!$S:$T,2,0)^C1119
    +VLOOKUP(SUBSTITUTE(SUBSTITUTE(E$1,"standard",""),"|Float","")&amp;IF(OR($L1119=TRUE,$A1119=0,MOD($A1119,ChapterTable!$S$20)&lt;&gt;0),"","보스")&amp;"인게임누적합배수",ChapterTable!$S:$T,2,0)*C1119)
  )
  )
  )
)</f>
        <v>3636168.2343420982</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(VLOOKUP(SUBSTITUTE(SUBSTITUTE(F$1,"standard",""),"|Float","")&amp;IF(OR($L1119=TRUE,$A1119=0,MOD($A1119,ChapterTable!$S$20)&lt;&gt;0),"","보스")&amp;"인게임누적곱배수",ChapterTable!$S:$T,2,0)^D1119
    +VLOOKUP(SUBSTITUTE(SUBSTITUTE(F$1,"standard",""),"|Float","")&amp;IF(OR($L1119=TRUE,$A1119=0,MOD($A1119,ChapterTable!$S$20)&lt;&gt;0),"","보스")&amp;"인게임누적합배수",ChapterTable!$S:$T,2,0)*D1119)
  )
  )
  )
)</f>
        <v>1094217.2927418351</v>
      </c>
      <c r="G1119" t="s">
        <v>738</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88"/>
        <v>5</v>
      </c>
      <c r="Q1119">
        <f t="shared" si="89"/>
        <v>5</v>
      </c>
      <c r="R1119" t="b">
        <f t="shared" ca="1" si="87"/>
        <v>0</v>
      </c>
      <c r="T1119" t="b">
        <f t="shared" ca="1" si="90"/>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H1119">
        <v>1.5</v>
      </c>
      <c r="AI1119">
        <f t="shared" si="91"/>
        <v>0.2</v>
      </c>
    </row>
    <row r="1120" spans="1:35"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OFFSET(E1120,-$B1120+IF($L1120,1,0),0)*IF($B1120&gt;OFFSET($B1120,1,0),ChapterTable!$S$17,1)*
    (VLOOKUP(SUBSTITUTE(SUBSTITUTE(E$1,"standard",""),"|Float","")&amp;IF(OR($L1120=TRUE,$A1120=0,MOD($A1120,ChapterTable!$S$20)&lt;&gt;0),"","보스")&amp;"인게임누적곱배수",ChapterTable!$S:$T,2,0)^C1120
    +VLOOKUP(SUBSTITUTE(SUBSTITUTE(E$1,"standard",""),"|Float","")&amp;IF(OR($L1120=TRUE,$A1120=0,MOD($A1120,ChapterTable!$S$20)&lt;&gt;0),"","보스")&amp;"인게임누적합배수",ChapterTable!$S:$T,2,0)*C1120)
  )
  )
  )
)</f>
        <v>3636168.2343420982</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(VLOOKUP(SUBSTITUTE(SUBSTITUTE(F$1,"standard",""),"|Float","")&amp;IF(OR($L1120=TRUE,$A1120=0,MOD($A1120,ChapterTable!$S$20)&lt;&gt;0),"","보스")&amp;"인게임누적곱배수",ChapterTable!$S:$T,2,0)^D1120
    +VLOOKUP(SUBSTITUTE(SUBSTITUTE(F$1,"standard",""),"|Float","")&amp;IF(OR($L1120=TRUE,$A1120=0,MOD($A1120,ChapterTable!$S$20)&lt;&gt;0),"","보스")&amp;"인게임누적합배수",ChapterTable!$S:$T,2,0)*D1120)
  )
  )
  )
)</f>
        <v>1094217.2927418351</v>
      </c>
      <c r="G1120" t="s">
        <v>738</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88"/>
        <v>5</v>
      </c>
      <c r="Q1120">
        <f t="shared" si="89"/>
        <v>5</v>
      </c>
      <c r="R1120" t="b">
        <f t="shared" ca="1" si="87"/>
        <v>0</v>
      </c>
      <c r="T1120" t="b">
        <f t="shared" ca="1" si="90"/>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H1120">
        <v>1.5</v>
      </c>
      <c r="AI1120">
        <f t="shared" si="91"/>
        <v>0.2</v>
      </c>
    </row>
    <row r="1121" spans="1:35"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OFFSET(E1121,-$B1121+IF($L1121,1,0),0)*IF($B1121&gt;OFFSET($B1121,1,0),ChapterTable!$S$17,1)*
    (VLOOKUP(SUBSTITUTE(SUBSTITUTE(E$1,"standard",""),"|Float","")&amp;IF(OR($L1121=TRUE,$A1121=0,MOD($A1121,ChapterTable!$S$20)&lt;&gt;0),"","보스")&amp;"인게임누적곱배수",ChapterTable!$S:$T,2,0)^C1121
    +VLOOKUP(SUBSTITUTE(SUBSTITUTE(E$1,"standard",""),"|Float","")&amp;IF(OR($L1121=TRUE,$A1121=0,MOD($A1121,ChapterTable!$S$20)&lt;&gt;0),"","보스")&amp;"인게임누적합배수",ChapterTable!$S:$T,2,0)*C1121)
  )
  )
  )
)</f>
        <v>3636168.2343420982</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(VLOOKUP(SUBSTITUTE(SUBSTITUTE(F$1,"standard",""),"|Float","")&amp;IF(OR($L1121=TRUE,$A1121=0,MOD($A1121,ChapterTable!$S$20)&lt;&gt;0),"","보스")&amp;"인게임누적곱배수",ChapterTable!$S:$T,2,0)^D1121
    +VLOOKUP(SUBSTITUTE(SUBSTITUTE(F$1,"standard",""),"|Float","")&amp;IF(OR($L1121=TRUE,$A1121=0,MOD($A1121,ChapterTable!$S$20)&lt;&gt;0),"","보스")&amp;"인게임누적합배수",ChapterTable!$S:$T,2,0)*D1121)
  )
  )
  )
)</f>
        <v>1094217.2927418351</v>
      </c>
      <c r="G1121" t="s">
        <v>738</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88"/>
        <v>5</v>
      </c>
      <c r="Q1121">
        <f t="shared" si="89"/>
        <v>5</v>
      </c>
      <c r="R1121" t="b">
        <f t="shared" ca="1" si="87"/>
        <v>0</v>
      </c>
      <c r="T1121" t="b">
        <f t="shared" ca="1" si="90"/>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H1121">
        <v>1.5</v>
      </c>
      <c r="AI1121">
        <f t="shared" si="91"/>
        <v>0.2</v>
      </c>
    </row>
    <row r="1122" spans="1:35"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OFFSET(E1122,-$B1122+IF($L1122,1,0),0)*IF($B1122&gt;OFFSET($B1122,1,0),ChapterTable!$S$17,1)*
    (VLOOKUP(SUBSTITUTE(SUBSTITUTE(E$1,"standard",""),"|Float","")&amp;IF(OR($L1122=TRUE,$A1122=0,MOD($A1122,ChapterTable!$S$20)&lt;&gt;0),"","보스")&amp;"인게임누적곱배수",ChapterTable!$S:$T,2,0)^C1122
    +VLOOKUP(SUBSTITUTE(SUBSTITUTE(E$1,"standard",""),"|Float","")&amp;IF(OR($L1122=TRUE,$A1122=0,MOD($A1122,ChapterTable!$S$20)&lt;&gt;0),"","보스")&amp;"인게임누적합배수",ChapterTable!$S:$T,2,0)*C1122)
  )
  )
  )
)</f>
        <v>3636168.2343420982</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(VLOOKUP(SUBSTITUTE(SUBSTITUTE(F$1,"standard",""),"|Float","")&amp;IF(OR($L1122=TRUE,$A1122=0,MOD($A1122,ChapterTable!$S$20)&lt;&gt;0),"","보스")&amp;"인게임누적곱배수",ChapterTable!$S:$T,2,0)^D1122
    +VLOOKUP(SUBSTITUTE(SUBSTITUTE(F$1,"standard",""),"|Float","")&amp;IF(OR($L1122=TRUE,$A1122=0,MOD($A1122,ChapterTable!$S$20)&lt;&gt;0),"","보스")&amp;"인게임누적합배수",ChapterTable!$S:$T,2,0)*D1122)
  )
  )
  )
)</f>
        <v>1094217.2927418351</v>
      </c>
      <c r="G1122" t="s">
        <v>738</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88"/>
        <v>11</v>
      </c>
      <c r="Q1122">
        <f t="shared" si="89"/>
        <v>11</v>
      </c>
      <c r="R1122" t="b">
        <f t="shared" ca="1" si="87"/>
        <v>0</v>
      </c>
      <c r="T1122" t="b">
        <f t="shared" ca="1" si="90"/>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H1122">
        <v>1.5</v>
      </c>
      <c r="AI1122">
        <f t="shared" si="91"/>
        <v>0.2</v>
      </c>
    </row>
    <row r="1123" spans="1:35"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OFFSET(E1123,-$B1123+IF($L1123,1,0),0)*IF($B1123&gt;OFFSET($B1123,1,0),ChapterTable!$S$17,1)*
    (VLOOKUP(SUBSTITUTE(SUBSTITUTE(E$1,"standard",""),"|Float","")&amp;IF(OR($L1123=TRUE,$A1123=0,MOD($A1123,ChapterTable!$S$20)&lt;&gt;0),"","보스")&amp;"인게임누적곱배수",ChapterTable!$S:$T,2,0)^C1123
    +VLOOKUP(SUBSTITUTE(SUBSTITUTE(E$1,"standard",""),"|Float","")&amp;IF(OR($L1123=TRUE,$A1123=0,MOD($A1123,ChapterTable!$S$20)&lt;&gt;0),"","보스")&amp;"인게임누적합배수",ChapterTable!$S:$T,2,0)*C1123)
  )
  )
  )
)</f>
        <v>4040186.9270467758</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(VLOOKUP(SUBSTITUTE(SUBSTITUTE(F$1,"standard",""),"|Float","")&amp;IF(OR($L1123=TRUE,$A1123=0,MOD($A1123,ChapterTable!$S$20)&lt;&gt;0),"","보스")&amp;"인게임누적곱배수",ChapterTable!$S:$T,2,0)^D1123
    +VLOOKUP(SUBSTITUTE(SUBSTITUTE(F$1,"standard",""),"|Float","")&amp;IF(OR($L1123=TRUE,$A1123=0,MOD($A1123,ChapterTable!$S$20)&lt;&gt;0),"","보스")&amp;"인게임누적합배수",ChapterTable!$S:$T,2,0)*D1123)
  )
  )
  )
)</f>
        <v>1094217.2927418351</v>
      </c>
      <c r="G1123" t="s">
        <v>738</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88"/>
        <v>5</v>
      </c>
      <c r="Q1123">
        <f t="shared" si="89"/>
        <v>5</v>
      </c>
      <c r="R1123" t="b">
        <f t="shared" ca="1" si="87"/>
        <v>0</v>
      </c>
      <c r="T1123" t="b">
        <f t="shared" ca="1" si="90"/>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H1123">
        <v>1.5</v>
      </c>
      <c r="AI1123">
        <f t="shared" si="91"/>
        <v>0.2</v>
      </c>
    </row>
    <row r="1124" spans="1:35"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OFFSET(E1124,-$B1124+IF($L1124,1,0),0)*IF($B1124&gt;OFFSET($B1124,1,0),ChapterTable!$S$17,1)*
    (VLOOKUP(SUBSTITUTE(SUBSTITUTE(E$1,"standard",""),"|Float","")&amp;IF(OR($L1124=TRUE,$A1124=0,MOD($A1124,ChapterTable!$S$20)&lt;&gt;0),"","보스")&amp;"인게임누적곱배수",ChapterTable!$S:$T,2,0)^C1124
    +VLOOKUP(SUBSTITUTE(SUBSTITUTE(E$1,"standard",""),"|Float","")&amp;IF(OR($L1124=TRUE,$A1124=0,MOD($A1124,ChapterTable!$S$20)&lt;&gt;0),"","보스")&amp;"인게임누적합배수",ChapterTable!$S:$T,2,0)*C1124)
  )
  )
  )
)</f>
        <v>4040186.9270467758</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(VLOOKUP(SUBSTITUTE(SUBSTITUTE(F$1,"standard",""),"|Float","")&amp;IF(OR($L1124=TRUE,$A1124=0,MOD($A1124,ChapterTable!$S$20)&lt;&gt;0),"","보스")&amp;"인게임누적곱배수",ChapterTable!$S:$T,2,0)^D1124
    +VLOOKUP(SUBSTITUTE(SUBSTITUTE(F$1,"standard",""),"|Float","")&amp;IF(OR($L1124=TRUE,$A1124=0,MOD($A1124,ChapterTable!$S$20)&lt;&gt;0),"","보스")&amp;"인게임누적합배수",ChapterTable!$S:$T,2,0)*D1124)
  )
  )
  )
)</f>
        <v>1094217.2927418351</v>
      </c>
      <c r="G1124" t="s">
        <v>738</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88"/>
        <v>5</v>
      </c>
      <c r="Q1124">
        <f t="shared" si="89"/>
        <v>5</v>
      </c>
      <c r="R1124" t="b">
        <f t="shared" ca="1" si="87"/>
        <v>0</v>
      </c>
      <c r="T1124" t="b">
        <f t="shared" ca="1" si="90"/>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H1124">
        <v>1.5</v>
      </c>
      <c r="AI1124">
        <f t="shared" si="91"/>
        <v>0.2</v>
      </c>
    </row>
    <row r="1125" spans="1:35"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OFFSET(E1125,-$B1125+IF($L1125,1,0),0)*IF($B1125&gt;OFFSET($B1125,1,0),ChapterTable!$S$17,1)*
    (VLOOKUP(SUBSTITUTE(SUBSTITUTE(E$1,"standard",""),"|Float","")&amp;IF(OR($L1125=TRUE,$A1125=0,MOD($A1125,ChapterTable!$S$20)&lt;&gt;0),"","보스")&amp;"인게임누적곱배수",ChapterTable!$S:$T,2,0)^C1125
    +VLOOKUP(SUBSTITUTE(SUBSTITUTE(E$1,"standard",""),"|Float","")&amp;IF(OR($L1125=TRUE,$A1125=0,MOD($A1125,ChapterTable!$S$20)&lt;&gt;0),"","보스")&amp;"인게임누적합배수",ChapterTable!$S:$T,2,0)*C1125)
  )
  )
  )
)</f>
        <v>4040186.9270467758</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(VLOOKUP(SUBSTITUTE(SUBSTITUTE(F$1,"standard",""),"|Float","")&amp;IF(OR($L1125=TRUE,$A1125=0,MOD($A1125,ChapterTable!$S$20)&lt;&gt;0),"","보스")&amp;"인게임누적곱배수",ChapterTable!$S:$T,2,0)^D1125
    +VLOOKUP(SUBSTITUTE(SUBSTITUTE(F$1,"standard",""),"|Float","")&amp;IF(OR($L1125=TRUE,$A1125=0,MOD($A1125,ChapterTable!$S$20)&lt;&gt;0),"","보스")&amp;"인게임누적합배수",ChapterTable!$S:$T,2,0)*D1125)
  )
  )
  )
)</f>
        <v>1094217.2927418351</v>
      </c>
      <c r="G1125" t="s">
        <v>738</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88"/>
        <v>5</v>
      </c>
      <c r="Q1125">
        <f t="shared" si="89"/>
        <v>5</v>
      </c>
      <c r="R1125" t="b">
        <f t="shared" ca="1" si="87"/>
        <v>0</v>
      </c>
      <c r="T1125" t="b">
        <f t="shared" ca="1" si="90"/>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H1125">
        <v>1.5</v>
      </c>
      <c r="AI1125">
        <f t="shared" si="91"/>
        <v>0.2</v>
      </c>
    </row>
    <row r="1126" spans="1:35"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OFFSET(E1126,-$B1126+IF($L1126,1,0),0)*IF($B1126&gt;OFFSET($B1126,1,0),ChapterTable!$S$17,1)*
    (VLOOKUP(SUBSTITUTE(SUBSTITUTE(E$1,"standard",""),"|Float","")&amp;IF(OR($L1126=TRUE,$A1126=0,MOD($A1126,ChapterTable!$S$20)&lt;&gt;0),"","보스")&amp;"인게임누적곱배수",ChapterTable!$S:$T,2,0)^C1126
    +VLOOKUP(SUBSTITUTE(SUBSTITUTE(E$1,"standard",""),"|Float","")&amp;IF(OR($L1126=TRUE,$A1126=0,MOD($A1126,ChapterTable!$S$20)&lt;&gt;0),"","보스")&amp;"인게임누적합배수",ChapterTable!$S:$T,2,0)*C1126)
  )
  )
  )
)</f>
        <v>4040186.9270467758</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(VLOOKUP(SUBSTITUTE(SUBSTITUTE(F$1,"standard",""),"|Float","")&amp;IF(OR($L1126=TRUE,$A1126=0,MOD($A1126,ChapterTable!$S$20)&lt;&gt;0),"","보스")&amp;"인게임누적곱배수",ChapterTable!$S:$T,2,0)^D1126
    +VLOOKUP(SUBSTITUTE(SUBSTITUTE(F$1,"standard",""),"|Float","")&amp;IF(OR($L1126=TRUE,$A1126=0,MOD($A1126,ChapterTable!$S$20)&lt;&gt;0),"","보스")&amp;"인게임누적합배수",ChapterTable!$S:$T,2,0)*D1126)
  )
  )
  )
)</f>
        <v>1094217.2927418351</v>
      </c>
      <c r="G1126" t="s">
        <v>738</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88"/>
        <v>95</v>
      </c>
      <c r="Q1126">
        <f t="shared" si="89"/>
        <v>95</v>
      </c>
      <c r="R1126" t="b">
        <f t="shared" ca="1" si="87"/>
        <v>1</v>
      </c>
      <c r="T1126" t="b">
        <f t="shared" ca="1" si="90"/>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H1126">
        <v>1.5</v>
      </c>
      <c r="AI1126">
        <f t="shared" si="91"/>
        <v>0.2</v>
      </c>
    </row>
    <row r="1127" spans="1:35"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OFFSET(E1127,-$B1127+IF($L1127,1,0),0)*IF($B1127&gt;OFFSET($B1127,1,0),ChapterTable!$S$17,1)*
    (VLOOKUP(SUBSTITUTE(SUBSTITUTE(E$1,"standard",""),"|Float","")&amp;IF(OR($L1127=TRUE,$A1127=0,MOD($A1127,ChapterTable!$S$20)&lt;&gt;0),"","보스")&amp;"인게임누적곱배수",ChapterTable!$S:$T,2,0)^C1127
    +VLOOKUP(SUBSTITUTE(SUBSTITUTE(E$1,"standard",""),"|Float","")&amp;IF(OR($L1127=TRUE,$A1127=0,MOD($A1127,ChapterTable!$S$20)&lt;&gt;0),"","보스")&amp;"인게임누적합배수",ChapterTable!$S:$T,2,0)*C1127)
  )
  )
  )
)</f>
        <v>4848224.312456131</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(VLOOKUP(SUBSTITUTE(SUBSTITUTE(F$1,"standard",""),"|Float","")&amp;IF(OR($L1127=TRUE,$A1127=0,MOD($A1127,ChapterTable!$S$20)&lt;&gt;0),"","보스")&amp;"인게임누적곱배수",ChapterTable!$S:$T,2,0)^D1127
    +VLOOKUP(SUBSTITUTE(SUBSTITUTE(F$1,"standard",""),"|Float","")&amp;IF(OR($L1127=TRUE,$A1127=0,MOD($A1127,ChapterTable!$S$20)&lt;&gt;0),"","보스")&amp;"인게임누적합배수",ChapterTable!$S:$T,2,0)*D1127)
  )
  )
  )
)</f>
        <v>1094217.2927418351</v>
      </c>
      <c r="G1127" t="s">
        <v>738</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88"/>
        <v>21</v>
      </c>
      <c r="Q1127">
        <f t="shared" si="89"/>
        <v>21</v>
      </c>
      <c r="R1127" t="b">
        <f t="shared" ca="1" si="87"/>
        <v>0</v>
      </c>
      <c r="T1127" t="b">
        <f t="shared" ca="1" si="90"/>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H1127">
        <v>1.5</v>
      </c>
      <c r="AI1127">
        <f t="shared" si="91"/>
        <v>0.2</v>
      </c>
    </row>
    <row r="1128" spans="1:35"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OFFSET(E1128,-$B1128+IF($L1128,1,0),0)*IF($B1128&gt;OFFSET($B1128,1,0),ChapterTable!$S$17,1)*
    (VLOOKUP(SUBSTITUTE(SUBSTITUTE(E$1,"standard",""),"|Float","")&amp;IF(OR($L1128=TRUE,$A1128=0,MOD($A1128,ChapterTable!$S$20)&lt;&gt;0),"","보스")&amp;"인게임누적곱배수",ChapterTable!$S:$T,2,0)^C1128
    +VLOOKUP(SUBSTITUTE(SUBSTITUTE(E$1,"standard",""),"|Float","")&amp;IF(OR($L1128=TRUE,$A1128=0,MOD($A1128,ChapterTable!$S$20)&lt;&gt;0),"","보스")&amp;"인게임누적합배수",ChapterTable!$S:$T,2,0)*C1128)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(VLOOKUP(SUBSTITUTE(SUBSTITUTE(F$1,"standard",""),"|Float","")&amp;IF(OR($L1128=TRUE,$A1128=0,MOD($A1128,ChapterTable!$S$20)&lt;&gt;0),"","보스")&amp;"인게임누적곱배수",ChapterTable!$S:$T,2,0)^D1128
    +VLOOKUP(SUBSTITUTE(SUBSTITUTE(F$1,"standard",""),"|Float","")&amp;IF(OR($L1128=TRUE,$A1128=0,MOD($A1128,ChapterTable!$S$20)&lt;&gt;0),"","보스")&amp;"인게임누적합배수",ChapterTable!$S:$T,2,0)*D1128)
  )
  )
  )
)</f>
        <v>1262558.4147021174</v>
      </c>
      <c r="G1128" t="s">
        <v>738</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88"/>
        <v>0</v>
      </c>
      <c r="Q1128">
        <f t="shared" si="89"/>
        <v>0</v>
      </c>
      <c r="R1128" t="b">
        <f t="shared" ca="1" si="87"/>
        <v>0</v>
      </c>
      <c r="T1128" t="b">
        <f t="shared" ca="1" si="90"/>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H1128">
        <v>1.5</v>
      </c>
      <c r="AI1128">
        <f t="shared" si="91"/>
        <v>0</v>
      </c>
    </row>
    <row r="1129" spans="1:35"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OFFSET(E1129,-$B1129+IF($L1129,1,0),0)*IF($B1129&gt;OFFSET($B1129,1,0),ChapterTable!$S$17,1)*
    (VLOOKUP(SUBSTITUTE(SUBSTITUTE(E$1,"standard",""),"|Float","")&amp;IF(OR($L1129=TRUE,$A1129=0,MOD($A1129,ChapterTable!$S$20)&lt;&gt;0),"","보스")&amp;"인게임누적곱배수",ChapterTable!$S:$T,2,0)^C1129
    +VLOOKUP(SUBSTITUTE(SUBSTITUTE(E$1,"standard",""),"|Float","")&amp;IF(OR($L1129=TRUE,$A1129=0,MOD($A1129,ChapterTable!$S$20)&lt;&gt;0),"","보스")&amp;"인게임누적합배수",ChapterTable!$S:$T,2,0)*C1129)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(VLOOKUP(SUBSTITUTE(SUBSTITUTE(F$1,"standard",""),"|Float","")&amp;IF(OR($L1129=TRUE,$A1129=0,MOD($A1129,ChapterTable!$S$20)&lt;&gt;0),"","보스")&amp;"인게임누적곱배수",ChapterTable!$S:$T,2,0)^D1129
    +VLOOKUP(SUBSTITUTE(SUBSTITUTE(F$1,"standard",""),"|Float","")&amp;IF(OR($L1129=TRUE,$A1129=0,MOD($A1129,ChapterTable!$S$20)&lt;&gt;0),"","보스")&amp;"인게임누적합배수",ChapterTable!$S:$T,2,0)*D1129)
  )
  )
  )
)</f>
        <v>1262558.4147021174</v>
      </c>
      <c r="G1129" t="s">
        <v>738</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88"/>
        <v>1</v>
      </c>
      <c r="Q1129">
        <f t="shared" si="89"/>
        <v>1</v>
      </c>
      <c r="R1129" t="b">
        <f t="shared" ca="1" si="87"/>
        <v>0</v>
      </c>
      <c r="T1129" t="b">
        <f t="shared" ca="1" si="90"/>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H1129">
        <v>1.5</v>
      </c>
      <c r="AI1129">
        <f t="shared" si="91"/>
        <v>1</v>
      </c>
    </row>
    <row r="1130" spans="1:35"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OFFSET(E1130,-$B1130+IF($L1130,1,0),0)*IF($B1130&gt;OFFSET($B1130,1,0),ChapterTable!$S$17,1)*
    (VLOOKUP(SUBSTITUTE(SUBSTITUTE(E$1,"standard",""),"|Float","")&amp;IF(OR($L1130=TRUE,$A1130=0,MOD($A1130,ChapterTable!$S$20)&lt;&gt;0),"","보스")&amp;"인게임누적곱배수",ChapterTable!$S:$T,2,0)^C1130
    +VLOOKUP(SUBSTITUTE(SUBSTITUTE(E$1,"standard",""),"|Float","")&amp;IF(OR($L1130=TRUE,$A1130=0,MOD($A1130,ChapterTable!$S$20)&lt;&gt;0),"","보스")&amp;"인게임누적합배수",ChapterTable!$S:$T,2,0)*C1130)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(VLOOKUP(SUBSTITUTE(SUBSTITUTE(F$1,"standard",""),"|Float","")&amp;IF(OR($L1130=TRUE,$A1130=0,MOD($A1130,ChapterTable!$S$20)&lt;&gt;0),"","보스")&amp;"인게임누적곱배수",ChapterTable!$S:$T,2,0)^D1130
    +VLOOKUP(SUBSTITUTE(SUBSTITUTE(F$1,"standard",""),"|Float","")&amp;IF(OR($L1130=TRUE,$A1130=0,MOD($A1130,ChapterTable!$S$20)&lt;&gt;0),"","보스")&amp;"인게임누적합배수",ChapterTable!$S:$T,2,0)*D1130)
  )
  )
  )
)</f>
        <v>1262558.4147021174</v>
      </c>
      <c r="G1130" t="s">
        <v>738</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88"/>
        <v>1</v>
      </c>
      <c r="Q1130">
        <f t="shared" si="89"/>
        <v>1</v>
      </c>
      <c r="R1130" t="b">
        <f t="shared" ca="1" si="87"/>
        <v>0</v>
      </c>
      <c r="T1130" t="b">
        <f t="shared" ca="1" si="90"/>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H1130">
        <v>1.5</v>
      </c>
      <c r="AI1130">
        <f t="shared" si="91"/>
        <v>1</v>
      </c>
    </row>
    <row r="1131" spans="1:35"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OFFSET(E1131,-$B1131+IF($L1131,1,0),0)*IF($B1131&gt;OFFSET($B1131,1,0),ChapterTable!$S$17,1)*
    (VLOOKUP(SUBSTITUTE(SUBSTITUTE(E$1,"standard",""),"|Float","")&amp;IF(OR($L1131=TRUE,$A1131=0,MOD($A1131,ChapterTable!$S$20)&lt;&gt;0),"","보스")&amp;"인게임누적곱배수",ChapterTable!$S:$T,2,0)^C1131
    +VLOOKUP(SUBSTITUTE(SUBSTITUTE(E$1,"standard",""),"|Float","")&amp;IF(OR($L1131=TRUE,$A1131=0,MOD($A1131,ChapterTable!$S$20)&lt;&gt;0),"","보스")&amp;"인게임누적합배수",ChapterTable!$S:$T,2,0)*C1131)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(VLOOKUP(SUBSTITUTE(SUBSTITUTE(F$1,"standard",""),"|Float","")&amp;IF(OR($L1131=TRUE,$A1131=0,MOD($A1131,ChapterTable!$S$20)&lt;&gt;0),"","보스")&amp;"인게임누적곱배수",ChapterTable!$S:$T,2,0)^D1131
    +VLOOKUP(SUBSTITUTE(SUBSTITUTE(F$1,"standard",""),"|Float","")&amp;IF(OR($L1131=TRUE,$A1131=0,MOD($A1131,ChapterTable!$S$20)&lt;&gt;0),"","보스")&amp;"인게임누적합배수",ChapterTable!$S:$T,2,0)*D1131)
  )
  )
  )
)</f>
        <v>1262558.4147021174</v>
      </c>
      <c r="G1131" t="s">
        <v>738</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88"/>
        <v>1</v>
      </c>
      <c r="Q1131">
        <f t="shared" si="89"/>
        <v>1</v>
      </c>
      <c r="R1131" t="b">
        <f t="shared" ca="1" si="87"/>
        <v>0</v>
      </c>
      <c r="T1131" t="b">
        <f t="shared" ca="1" si="90"/>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H1131">
        <v>1.5</v>
      </c>
      <c r="AI1131">
        <f t="shared" si="91"/>
        <v>1</v>
      </c>
    </row>
    <row r="1132" spans="1:35"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OFFSET(E1132,-$B1132+IF($L1132,1,0),0)*IF($B1132&gt;OFFSET($B1132,1,0),ChapterTable!$S$17,1)*
    (VLOOKUP(SUBSTITUTE(SUBSTITUTE(E$1,"standard",""),"|Float","")&amp;IF(OR($L1132=TRUE,$A1132=0,MOD($A1132,ChapterTable!$S$20)&lt;&gt;0),"","보스")&amp;"인게임누적곱배수",ChapterTable!$S:$T,2,0)^C1132
    +VLOOKUP(SUBSTITUTE(SUBSTITUTE(E$1,"standard",""),"|Float","")&amp;IF(OR($L1132=TRUE,$A1132=0,MOD($A1132,ChapterTable!$S$20)&lt;&gt;0),"","보스")&amp;"인게임누적합배수",ChapterTable!$S:$T,2,0)*C1132)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(VLOOKUP(SUBSTITUTE(SUBSTITUTE(F$1,"standard",""),"|Float","")&amp;IF(OR($L1132=TRUE,$A1132=0,MOD($A1132,ChapterTable!$S$20)&lt;&gt;0),"","보스")&amp;"인게임누적곱배수",ChapterTable!$S:$T,2,0)^D1132
    +VLOOKUP(SUBSTITUTE(SUBSTITUTE(F$1,"standard",""),"|Float","")&amp;IF(OR($L1132=TRUE,$A1132=0,MOD($A1132,ChapterTable!$S$20)&lt;&gt;0),"","보스")&amp;"인게임누적합배수",ChapterTable!$S:$T,2,0)*D1132)
  )
  )
  )
)</f>
        <v>1262558.4147021174</v>
      </c>
      <c r="G1132" t="s">
        <v>738</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88"/>
        <v>1</v>
      </c>
      <c r="Q1132">
        <f t="shared" si="89"/>
        <v>1</v>
      </c>
      <c r="R1132" t="b">
        <f t="shared" ca="1" si="87"/>
        <v>0</v>
      </c>
      <c r="T1132" t="b">
        <f t="shared" ca="1" si="90"/>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H1132">
        <v>1.5</v>
      </c>
      <c r="AI1132">
        <f t="shared" si="91"/>
        <v>1</v>
      </c>
    </row>
    <row r="1133" spans="1:35"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OFFSET(E1133,-$B1133+IF($L1133,1,0),0)*IF($B1133&gt;OFFSET($B1133,1,0),ChapterTable!$S$17,1)*
    (VLOOKUP(SUBSTITUTE(SUBSTITUTE(E$1,"standard",""),"|Float","")&amp;IF(OR($L1133=TRUE,$A1133=0,MOD($A1133,ChapterTable!$S$20)&lt;&gt;0),"","보스")&amp;"인게임누적곱배수",ChapterTable!$S:$T,2,0)^C1133
    +VLOOKUP(SUBSTITUTE(SUBSTITUTE(E$1,"standard",""),"|Float","")&amp;IF(OR($L1133=TRUE,$A1133=0,MOD($A1133,ChapterTable!$S$20)&lt;&gt;0),"","보스")&amp;"인게임누적합배수",ChapterTable!$S:$T,2,0)*C1133)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(VLOOKUP(SUBSTITUTE(SUBSTITUTE(F$1,"standard",""),"|Float","")&amp;IF(OR($L1133=TRUE,$A1133=0,MOD($A1133,ChapterTable!$S$20)&lt;&gt;0),"","보스")&amp;"인게임누적곱배수",ChapterTable!$S:$T,2,0)^D1133
    +VLOOKUP(SUBSTITUTE(SUBSTITUTE(F$1,"standard",""),"|Float","")&amp;IF(OR($L1133=TRUE,$A1133=0,MOD($A1133,ChapterTable!$S$20)&lt;&gt;0),"","보스")&amp;"인게임누적합배수",ChapterTable!$S:$T,2,0)*D1133)
  )
  )
  )
)</f>
        <v>1262558.4147021174</v>
      </c>
      <c r="G1133" t="s">
        <v>738</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88"/>
        <v>11</v>
      </c>
      <c r="Q1133">
        <f t="shared" si="89"/>
        <v>11</v>
      </c>
      <c r="R1133" t="b">
        <f t="shared" ca="1" si="87"/>
        <v>0</v>
      </c>
      <c r="T1133" t="b">
        <f t="shared" ca="1" si="90"/>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H1133">
        <v>1.5</v>
      </c>
      <c r="AI1133">
        <f t="shared" si="91"/>
        <v>1</v>
      </c>
    </row>
    <row r="1134" spans="1:35"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OFFSET(E1134,-$B1134+IF($L1134,1,0),0)*IF($B1134&gt;OFFSET($B1134,1,0),ChapterTable!$S$17,1)*
    (VLOOKUP(SUBSTITUTE(SUBSTITUTE(E$1,"standard",""),"|Float","")&amp;IF(OR($L1134=TRUE,$A1134=0,MOD($A1134,ChapterTable!$S$20)&lt;&gt;0),"","보스")&amp;"인게임누적곱배수",ChapterTable!$S:$T,2,0)^C1134
    +VLOOKUP(SUBSTITUTE(SUBSTITUTE(E$1,"standard",""),"|Float","")&amp;IF(OR($L1134=TRUE,$A1134=0,MOD($A1134,ChapterTable!$S$20)&lt;&gt;0),"","보스")&amp;"인게임누적합배수",ChapterTable!$S:$T,2,0)*C1134)
  )
  )
  )
)</f>
        <v>3636168.2343420982</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(VLOOKUP(SUBSTITUTE(SUBSTITUTE(F$1,"standard",""),"|Float","")&amp;IF(OR($L1134=TRUE,$A1134=0,MOD($A1134,ChapterTable!$S$20)&lt;&gt;0),"","보스")&amp;"인게임누적곱배수",ChapterTable!$S:$T,2,0)^D1134
    +VLOOKUP(SUBSTITUTE(SUBSTITUTE(F$1,"standard",""),"|Float","")&amp;IF(OR($L1134=TRUE,$A1134=0,MOD($A1134,ChapterTable!$S$20)&lt;&gt;0),"","보스")&amp;"인게임누적합배수",ChapterTable!$S:$T,2,0)*D1134)
  )
  )
  )
)</f>
        <v>1262558.4147021174</v>
      </c>
      <c r="G1134" t="s">
        <v>738</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88"/>
        <v>1</v>
      </c>
      <c r="Q1134">
        <f t="shared" si="89"/>
        <v>1</v>
      </c>
      <c r="R1134" t="b">
        <f t="shared" ca="1" si="87"/>
        <v>0</v>
      </c>
      <c r="T1134" t="b">
        <f t="shared" ca="1" si="90"/>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H1134">
        <v>1.5</v>
      </c>
      <c r="AI1134">
        <f t="shared" si="91"/>
        <v>1</v>
      </c>
    </row>
    <row r="1135" spans="1:35"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OFFSET(E1135,-$B1135+IF($L1135,1,0),0)*IF($B1135&gt;OFFSET($B1135,1,0),ChapterTable!$S$17,1)*
    (VLOOKUP(SUBSTITUTE(SUBSTITUTE(E$1,"standard",""),"|Float","")&amp;IF(OR($L1135=TRUE,$A1135=0,MOD($A1135,ChapterTable!$S$20)&lt;&gt;0),"","보스")&amp;"인게임누적곱배수",ChapterTable!$S:$T,2,0)^C1135
    +VLOOKUP(SUBSTITUTE(SUBSTITUTE(E$1,"standard",""),"|Float","")&amp;IF(OR($L1135=TRUE,$A1135=0,MOD($A1135,ChapterTable!$S$20)&lt;&gt;0),"","보스")&amp;"인게임누적합배수",ChapterTable!$S:$T,2,0)*C1135)
  )
  )
  )
)</f>
        <v>3636168.2343420982</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(VLOOKUP(SUBSTITUTE(SUBSTITUTE(F$1,"standard",""),"|Float","")&amp;IF(OR($L1135=TRUE,$A1135=0,MOD($A1135,ChapterTable!$S$20)&lt;&gt;0),"","보스")&amp;"인게임누적곱배수",ChapterTable!$S:$T,2,0)^D1135
    +VLOOKUP(SUBSTITUTE(SUBSTITUTE(F$1,"standard",""),"|Float","")&amp;IF(OR($L1135=TRUE,$A1135=0,MOD($A1135,ChapterTable!$S$20)&lt;&gt;0),"","보스")&amp;"인게임누적합배수",ChapterTable!$S:$T,2,0)*D1135)
  )
  )
  )
)</f>
        <v>1262558.4147021174</v>
      </c>
      <c r="G1135" t="s">
        <v>738</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88"/>
        <v>1</v>
      </c>
      <c r="Q1135">
        <f t="shared" si="89"/>
        <v>1</v>
      </c>
      <c r="R1135" t="b">
        <f t="shared" ca="1" si="87"/>
        <v>0</v>
      </c>
      <c r="T1135" t="b">
        <f t="shared" ca="1" si="90"/>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H1135">
        <v>1.5</v>
      </c>
      <c r="AI1135">
        <f t="shared" si="91"/>
        <v>1</v>
      </c>
    </row>
    <row r="1136" spans="1:35"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OFFSET(E1136,-$B1136+IF($L1136,1,0),0)*IF($B1136&gt;OFFSET($B1136,1,0),ChapterTable!$S$17,1)*
    (VLOOKUP(SUBSTITUTE(SUBSTITUTE(E$1,"standard",""),"|Float","")&amp;IF(OR($L1136=TRUE,$A1136=0,MOD($A1136,ChapterTable!$S$20)&lt;&gt;0),"","보스")&amp;"인게임누적곱배수",ChapterTable!$S:$T,2,0)^C1136
    +VLOOKUP(SUBSTITUTE(SUBSTITUTE(E$1,"standard",""),"|Float","")&amp;IF(OR($L1136=TRUE,$A1136=0,MOD($A1136,ChapterTable!$S$20)&lt;&gt;0),"","보스")&amp;"인게임누적합배수",ChapterTable!$S:$T,2,0)*C1136)
  )
  )
  )
)</f>
        <v>3636168.2343420982</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(VLOOKUP(SUBSTITUTE(SUBSTITUTE(F$1,"standard",""),"|Float","")&amp;IF(OR($L1136=TRUE,$A1136=0,MOD($A1136,ChapterTable!$S$20)&lt;&gt;0),"","보스")&amp;"인게임누적곱배수",ChapterTable!$S:$T,2,0)^D1136
    +VLOOKUP(SUBSTITUTE(SUBSTITUTE(F$1,"standard",""),"|Float","")&amp;IF(OR($L1136=TRUE,$A1136=0,MOD($A1136,ChapterTable!$S$20)&lt;&gt;0),"","보스")&amp;"인게임누적합배수",ChapterTable!$S:$T,2,0)*D1136)
  )
  )
  )
)</f>
        <v>1262558.4147021174</v>
      </c>
      <c r="G1136" t="s">
        <v>738</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88"/>
        <v>1</v>
      </c>
      <c r="Q1136">
        <f t="shared" si="89"/>
        <v>1</v>
      </c>
      <c r="R1136" t="b">
        <f t="shared" ca="1" si="87"/>
        <v>0</v>
      </c>
      <c r="T1136" t="b">
        <f t="shared" ca="1" si="90"/>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H1136">
        <v>1.5</v>
      </c>
      <c r="AI1136">
        <f t="shared" si="91"/>
        <v>1</v>
      </c>
    </row>
    <row r="1137" spans="1:35"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OFFSET(E1137,-$B1137+IF($L1137,1,0),0)*IF($B1137&gt;OFFSET($B1137,1,0),ChapterTable!$S$17,1)*
    (VLOOKUP(SUBSTITUTE(SUBSTITUTE(E$1,"standard",""),"|Float","")&amp;IF(OR($L1137=TRUE,$A1137=0,MOD($A1137,ChapterTable!$S$20)&lt;&gt;0),"","보스")&amp;"인게임누적곱배수",ChapterTable!$S:$T,2,0)^C1137
    +VLOOKUP(SUBSTITUTE(SUBSTITUTE(E$1,"standard",""),"|Float","")&amp;IF(OR($L1137=TRUE,$A1137=0,MOD($A1137,ChapterTable!$S$20)&lt;&gt;0),"","보스")&amp;"인게임누적합배수",ChapterTable!$S:$T,2,0)*C1137)
  )
  )
  )
)</f>
        <v>3636168.2343420982</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(VLOOKUP(SUBSTITUTE(SUBSTITUTE(F$1,"standard",""),"|Float","")&amp;IF(OR($L1137=TRUE,$A1137=0,MOD($A1137,ChapterTable!$S$20)&lt;&gt;0),"","보스")&amp;"인게임누적곱배수",ChapterTable!$S:$T,2,0)^D1137
    +VLOOKUP(SUBSTITUTE(SUBSTITUTE(F$1,"standard",""),"|Float","")&amp;IF(OR($L1137=TRUE,$A1137=0,MOD($A1137,ChapterTable!$S$20)&lt;&gt;0),"","보스")&amp;"인게임누적합배수",ChapterTable!$S:$T,2,0)*D1137)
  )
  )
  )
)</f>
        <v>1262558.4147021174</v>
      </c>
      <c r="G1137" t="s">
        <v>738</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88"/>
        <v>91</v>
      </c>
      <c r="Q1137">
        <f t="shared" si="89"/>
        <v>91</v>
      </c>
      <c r="R1137" t="b">
        <f t="shared" ca="1" si="87"/>
        <v>1</v>
      </c>
      <c r="T1137" t="b">
        <f t="shared" ca="1" si="90"/>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H1137">
        <v>1.5</v>
      </c>
      <c r="AI1137">
        <f t="shared" si="91"/>
        <v>1</v>
      </c>
    </row>
    <row r="1138" spans="1:35"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OFFSET(E1138,-$B1138+IF($L1138,1,0),0)*IF($B1138&gt;OFFSET($B1138,1,0),ChapterTable!$S$17,1)*
    (VLOOKUP(SUBSTITUTE(SUBSTITUTE(E$1,"standard",""),"|Float","")&amp;IF(OR($L1138=TRUE,$A1138=0,MOD($A1138,ChapterTable!$S$20)&lt;&gt;0),"","보스")&amp;"인게임누적곱배수",ChapterTable!$S:$T,2,0)^C1138
    +VLOOKUP(SUBSTITUTE(SUBSTITUTE(E$1,"standard",""),"|Float","")&amp;IF(OR($L1138=TRUE,$A1138=0,MOD($A1138,ChapterTable!$S$20)&lt;&gt;0),"","보스")&amp;"인게임누적합배수",ChapterTable!$S:$T,2,0)*C1138)
  )
  )
  )
)</f>
        <v>3636168.2343420982</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(VLOOKUP(SUBSTITUTE(SUBSTITUTE(F$1,"standard",""),"|Float","")&amp;IF(OR($L1138=TRUE,$A1138=0,MOD($A1138,ChapterTable!$S$20)&lt;&gt;0),"","보스")&amp;"인게임누적곱배수",ChapterTable!$S:$T,2,0)^D1138
    +VLOOKUP(SUBSTITUTE(SUBSTITUTE(F$1,"standard",""),"|Float","")&amp;IF(OR($L1138=TRUE,$A1138=0,MOD($A1138,ChapterTable!$S$20)&lt;&gt;0),"","보스")&amp;"인게임누적합배수",ChapterTable!$S:$T,2,0)*D1138)
  )
  )
  )
)</f>
        <v>1262558.4147021174</v>
      </c>
      <c r="G1138" t="s">
        <v>738</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88"/>
        <v>21</v>
      </c>
      <c r="Q1138">
        <f t="shared" si="89"/>
        <v>21</v>
      </c>
      <c r="R1138" t="b">
        <f t="shared" ca="1" si="87"/>
        <v>0</v>
      </c>
      <c r="T1138" t="b">
        <f t="shared" ca="1" si="90"/>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H1138">
        <v>1.5</v>
      </c>
      <c r="AI1138">
        <f t="shared" si="91"/>
        <v>1</v>
      </c>
    </row>
    <row r="1139" spans="1:35"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OFFSET(E1139,-$B1139+IF($L1139,1,0),0)*IF($B1139&gt;OFFSET($B1139,1,0),ChapterTable!$S$17,1)*
    (VLOOKUP(SUBSTITUTE(SUBSTITUTE(E$1,"standard",""),"|Float","")&amp;IF(OR($L1139=TRUE,$A1139=0,MOD($A1139,ChapterTable!$S$20)&lt;&gt;0),"","보스")&amp;"인게임누적곱배수",ChapterTable!$S:$T,2,0)^C1139
    +VLOOKUP(SUBSTITUTE(SUBSTITUTE(E$1,"standard",""),"|Float","")&amp;IF(OR($L1139=TRUE,$A1139=0,MOD($A1139,ChapterTable!$S$20)&lt;&gt;0),"","보스")&amp;"인게임누적합배수",ChapterTable!$S:$T,2,0)*C1139)
  )
  )
  )
)</f>
        <v>3636168.2343420982</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(VLOOKUP(SUBSTITUTE(SUBSTITUTE(F$1,"standard",""),"|Float","")&amp;IF(OR($L1139=TRUE,$A1139=0,MOD($A1139,ChapterTable!$S$20)&lt;&gt;0),"","보스")&amp;"인게임누적곱배수",ChapterTable!$S:$T,2,0)^D1139
    +VLOOKUP(SUBSTITUTE(SUBSTITUTE(F$1,"standard",""),"|Float","")&amp;IF(OR($L1139=TRUE,$A1139=0,MOD($A1139,ChapterTable!$S$20)&lt;&gt;0),"","보스")&amp;"인게임누적합배수",ChapterTable!$S:$T,2,0)*D1139)
  )
  )
  )
)</f>
        <v>1357250.2958047763</v>
      </c>
      <c r="G1139" t="s">
        <v>738</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88"/>
        <v>2</v>
      </c>
      <c r="Q1139">
        <f t="shared" si="89"/>
        <v>2</v>
      </c>
      <c r="R1139" t="b">
        <f t="shared" ca="1" si="87"/>
        <v>0</v>
      </c>
      <c r="T1139" t="b">
        <f t="shared" ca="1" si="90"/>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H1139">
        <v>1.5</v>
      </c>
      <c r="AI1139">
        <f t="shared" si="91"/>
        <v>0.5</v>
      </c>
    </row>
    <row r="1140" spans="1:35"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OFFSET(E1140,-$B1140+IF($L1140,1,0),0)*IF($B1140&gt;OFFSET($B1140,1,0),ChapterTable!$S$17,1)*
    (VLOOKUP(SUBSTITUTE(SUBSTITUTE(E$1,"standard",""),"|Float","")&amp;IF(OR($L1140=TRUE,$A1140=0,MOD($A1140,ChapterTable!$S$20)&lt;&gt;0),"","보스")&amp;"인게임누적곱배수",ChapterTable!$S:$T,2,0)^C1140
    +VLOOKUP(SUBSTITUTE(SUBSTITUTE(E$1,"standard",""),"|Float","")&amp;IF(OR($L1140=TRUE,$A1140=0,MOD($A1140,ChapterTable!$S$20)&lt;&gt;0),"","보스")&amp;"인게임누적합배수",ChapterTable!$S:$T,2,0)*C1140)
  )
  )
  )
)</f>
        <v>3636168.2343420982</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(VLOOKUP(SUBSTITUTE(SUBSTITUTE(F$1,"standard",""),"|Float","")&amp;IF(OR($L1140=TRUE,$A1140=0,MOD($A1140,ChapterTable!$S$20)&lt;&gt;0),"","보스")&amp;"인게임누적곱배수",ChapterTable!$S:$T,2,0)^D1140
    +VLOOKUP(SUBSTITUTE(SUBSTITUTE(F$1,"standard",""),"|Float","")&amp;IF(OR($L1140=TRUE,$A1140=0,MOD($A1140,ChapterTable!$S$20)&lt;&gt;0),"","보스")&amp;"인게임누적합배수",ChapterTable!$S:$T,2,0)*D1140)
  )
  )
  )
)</f>
        <v>1357250.2958047763</v>
      </c>
      <c r="G1140" t="s">
        <v>738</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88"/>
        <v>2</v>
      </c>
      <c r="Q1140">
        <f t="shared" si="89"/>
        <v>2</v>
      </c>
      <c r="R1140" t="b">
        <f t="shared" ca="1" si="87"/>
        <v>0</v>
      </c>
      <c r="T1140" t="b">
        <f t="shared" ca="1" si="90"/>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H1140">
        <v>1.5</v>
      </c>
      <c r="AI1140">
        <f t="shared" si="91"/>
        <v>0.5</v>
      </c>
    </row>
    <row r="1141" spans="1:35"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OFFSET(E1141,-$B1141+IF($L1141,1,0),0)*IF($B1141&gt;OFFSET($B1141,1,0),ChapterTable!$S$17,1)*
    (VLOOKUP(SUBSTITUTE(SUBSTITUTE(E$1,"standard",""),"|Float","")&amp;IF(OR($L1141=TRUE,$A1141=0,MOD($A1141,ChapterTable!$S$20)&lt;&gt;0),"","보스")&amp;"인게임누적곱배수",ChapterTable!$S:$T,2,0)^C1141
    +VLOOKUP(SUBSTITUTE(SUBSTITUTE(E$1,"standard",""),"|Float","")&amp;IF(OR($L1141=TRUE,$A1141=0,MOD($A1141,ChapterTable!$S$20)&lt;&gt;0),"","보스")&amp;"인게임누적합배수",ChapterTable!$S:$T,2,0)*C1141)
  )
  )
  )
)</f>
        <v>3636168.2343420982</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(VLOOKUP(SUBSTITUTE(SUBSTITUTE(F$1,"standard",""),"|Float","")&amp;IF(OR($L1141=TRUE,$A1141=0,MOD($A1141,ChapterTable!$S$20)&lt;&gt;0),"","보스")&amp;"인게임누적곱배수",ChapterTable!$S:$T,2,0)^D1141
    +VLOOKUP(SUBSTITUTE(SUBSTITUTE(F$1,"standard",""),"|Float","")&amp;IF(OR($L1141=TRUE,$A1141=0,MOD($A1141,ChapterTable!$S$20)&lt;&gt;0),"","보스")&amp;"인게임누적합배수",ChapterTable!$S:$T,2,0)*D1141)
  )
  )
  )
)</f>
        <v>1357250.2958047763</v>
      </c>
      <c r="G1141" t="s">
        <v>738</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88"/>
        <v>2</v>
      </c>
      <c r="Q1141">
        <f t="shared" si="89"/>
        <v>2</v>
      </c>
      <c r="R1141" t="b">
        <f t="shared" ca="1" si="87"/>
        <v>0</v>
      </c>
      <c r="T1141" t="b">
        <f t="shared" ca="1" si="90"/>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H1141">
        <v>1.5</v>
      </c>
      <c r="AI1141">
        <f t="shared" si="91"/>
        <v>0.5</v>
      </c>
    </row>
    <row r="1142" spans="1:35"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OFFSET(E1142,-$B1142+IF($L1142,1,0),0)*IF($B1142&gt;OFFSET($B1142,1,0),ChapterTable!$S$17,1)*
    (VLOOKUP(SUBSTITUTE(SUBSTITUTE(E$1,"standard",""),"|Float","")&amp;IF(OR($L1142=TRUE,$A1142=0,MOD($A1142,ChapterTable!$S$20)&lt;&gt;0),"","보스")&amp;"인게임누적곱배수",ChapterTable!$S:$T,2,0)^C1142
    +VLOOKUP(SUBSTITUTE(SUBSTITUTE(E$1,"standard",""),"|Float","")&amp;IF(OR($L1142=TRUE,$A1142=0,MOD($A1142,ChapterTable!$S$20)&lt;&gt;0),"","보스")&amp;"인게임누적합배수",ChapterTable!$S:$T,2,0)*C1142)
  )
  )
  )
)</f>
        <v>3636168.2343420982</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(VLOOKUP(SUBSTITUTE(SUBSTITUTE(F$1,"standard",""),"|Float","")&amp;IF(OR($L1142=TRUE,$A1142=0,MOD($A1142,ChapterTable!$S$20)&lt;&gt;0),"","보스")&amp;"인게임누적곱배수",ChapterTable!$S:$T,2,0)^D1142
    +VLOOKUP(SUBSTITUTE(SUBSTITUTE(F$1,"standard",""),"|Float","")&amp;IF(OR($L1142=TRUE,$A1142=0,MOD($A1142,ChapterTable!$S$20)&lt;&gt;0),"","보스")&amp;"인게임누적합배수",ChapterTable!$S:$T,2,0)*D1142)
  )
  )
  )
)</f>
        <v>1357250.2958047763</v>
      </c>
      <c r="G1142" t="s">
        <v>738</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88"/>
        <v>2</v>
      </c>
      <c r="Q1142">
        <f t="shared" si="89"/>
        <v>2</v>
      </c>
      <c r="R1142" t="b">
        <f t="shared" ca="1" si="87"/>
        <v>0</v>
      </c>
      <c r="T1142" t="b">
        <f t="shared" ca="1" si="90"/>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H1142">
        <v>1.5</v>
      </c>
      <c r="AI1142">
        <f t="shared" si="91"/>
        <v>0.5</v>
      </c>
    </row>
    <row r="1143" spans="1:35"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OFFSET(E1143,-$B1143+IF($L1143,1,0),0)*IF($B1143&gt;OFFSET($B1143,1,0),ChapterTable!$S$17,1)*
    (VLOOKUP(SUBSTITUTE(SUBSTITUTE(E$1,"standard",""),"|Float","")&amp;IF(OR($L1143=TRUE,$A1143=0,MOD($A1143,ChapterTable!$S$20)&lt;&gt;0),"","보스")&amp;"인게임누적곱배수",ChapterTable!$S:$T,2,0)^C1143
    +VLOOKUP(SUBSTITUTE(SUBSTITUTE(E$1,"standard",""),"|Float","")&amp;IF(OR($L1143=TRUE,$A1143=0,MOD($A1143,ChapterTable!$S$20)&lt;&gt;0),"","보스")&amp;"인게임누적합배수",ChapterTable!$S:$T,2,0)*C1143)
  )
  )
  )
)</f>
        <v>3636168.2343420982</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(VLOOKUP(SUBSTITUTE(SUBSTITUTE(F$1,"standard",""),"|Float","")&amp;IF(OR($L1143=TRUE,$A1143=0,MOD($A1143,ChapterTable!$S$20)&lt;&gt;0),"","보스")&amp;"인게임누적곱배수",ChapterTable!$S:$T,2,0)^D1143
    +VLOOKUP(SUBSTITUTE(SUBSTITUTE(F$1,"standard",""),"|Float","")&amp;IF(OR($L1143=TRUE,$A1143=0,MOD($A1143,ChapterTable!$S$20)&lt;&gt;0),"","보스")&amp;"인게임누적합배수",ChapterTable!$S:$T,2,0)*D1143)
  )
  )
  )
)</f>
        <v>1357250.2958047763</v>
      </c>
      <c r="G1143" t="s">
        <v>738</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88"/>
        <v>11</v>
      </c>
      <c r="Q1143">
        <f t="shared" si="89"/>
        <v>11</v>
      </c>
      <c r="R1143" t="b">
        <f t="shared" ca="1" si="87"/>
        <v>0</v>
      </c>
      <c r="T1143" t="b">
        <f t="shared" ca="1" si="90"/>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H1143">
        <v>1.5</v>
      </c>
      <c r="AI1143">
        <f t="shared" si="91"/>
        <v>0.5</v>
      </c>
    </row>
    <row r="1144" spans="1:35"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OFFSET(E1144,-$B1144+IF($L1144,1,0),0)*IF($B1144&gt;OFFSET($B1144,1,0),ChapterTable!$S$17,1)*
    (VLOOKUP(SUBSTITUTE(SUBSTITUTE(E$1,"standard",""),"|Float","")&amp;IF(OR($L1144=TRUE,$A1144=0,MOD($A1144,ChapterTable!$S$20)&lt;&gt;0),"","보스")&amp;"인게임누적곱배수",ChapterTable!$S:$T,2,0)^C1144
    +VLOOKUP(SUBSTITUTE(SUBSTITUTE(E$1,"standard",""),"|Float","")&amp;IF(OR($L1144=TRUE,$A1144=0,MOD($A1144,ChapterTable!$S$20)&lt;&gt;0),"","보스")&amp;"인게임누적합배수",ChapterTable!$S:$T,2,0)*C1144)
  )
  )
  )
)</f>
        <v>4242196.2733991146</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(VLOOKUP(SUBSTITUTE(SUBSTITUTE(F$1,"standard",""),"|Float","")&amp;IF(OR($L1144=TRUE,$A1144=0,MOD($A1144,ChapterTable!$S$20)&lt;&gt;0),"","보스")&amp;"인게임누적곱배수",ChapterTable!$S:$T,2,0)^D1144
    +VLOOKUP(SUBSTITUTE(SUBSTITUTE(F$1,"standard",""),"|Float","")&amp;IF(OR($L1144=TRUE,$A1144=0,MOD($A1144,ChapterTable!$S$20)&lt;&gt;0),"","보스")&amp;"인게임누적합배수",ChapterTable!$S:$T,2,0)*D1144)
  )
  )
  )
)</f>
        <v>1357250.2958047763</v>
      </c>
      <c r="G1144" t="s">
        <v>738</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88"/>
        <v>2</v>
      </c>
      <c r="Q1144">
        <f t="shared" si="89"/>
        <v>2</v>
      </c>
      <c r="R1144" t="b">
        <f t="shared" ca="1" si="87"/>
        <v>0</v>
      </c>
      <c r="T1144" t="b">
        <f t="shared" ca="1" si="90"/>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H1144">
        <v>1.5</v>
      </c>
      <c r="AI1144">
        <f t="shared" si="91"/>
        <v>0.5</v>
      </c>
    </row>
    <row r="1145" spans="1:35"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OFFSET(E1145,-$B1145+IF($L1145,1,0),0)*IF($B1145&gt;OFFSET($B1145,1,0),ChapterTable!$S$17,1)*
    (VLOOKUP(SUBSTITUTE(SUBSTITUTE(E$1,"standard",""),"|Float","")&amp;IF(OR($L1145=TRUE,$A1145=0,MOD($A1145,ChapterTable!$S$20)&lt;&gt;0),"","보스")&amp;"인게임누적곱배수",ChapterTable!$S:$T,2,0)^C1145
    +VLOOKUP(SUBSTITUTE(SUBSTITUTE(E$1,"standard",""),"|Float","")&amp;IF(OR($L1145=TRUE,$A1145=0,MOD($A1145,ChapterTable!$S$20)&lt;&gt;0),"","보스")&amp;"인게임누적합배수",ChapterTable!$S:$T,2,0)*C1145)
  )
  )
  )
)</f>
        <v>4242196.2733991146</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(VLOOKUP(SUBSTITUTE(SUBSTITUTE(F$1,"standard",""),"|Float","")&amp;IF(OR($L1145=TRUE,$A1145=0,MOD($A1145,ChapterTable!$S$20)&lt;&gt;0),"","보스")&amp;"인게임누적곱배수",ChapterTable!$S:$T,2,0)^D1145
    +VLOOKUP(SUBSTITUTE(SUBSTITUTE(F$1,"standard",""),"|Float","")&amp;IF(OR($L1145=TRUE,$A1145=0,MOD($A1145,ChapterTable!$S$20)&lt;&gt;0),"","보스")&amp;"인게임누적합배수",ChapterTable!$S:$T,2,0)*D1145)
  )
  )
  )
)</f>
        <v>1357250.2958047763</v>
      </c>
      <c r="G1145" t="s">
        <v>738</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88"/>
        <v>2</v>
      </c>
      <c r="Q1145">
        <f t="shared" si="89"/>
        <v>2</v>
      </c>
      <c r="R1145" t="b">
        <f t="shared" ca="1" si="87"/>
        <v>0</v>
      </c>
      <c r="T1145" t="b">
        <f t="shared" ca="1" si="90"/>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H1145">
        <v>1.5</v>
      </c>
      <c r="AI1145">
        <f t="shared" si="91"/>
        <v>0.5</v>
      </c>
    </row>
    <row r="1146" spans="1:35"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OFFSET(E1146,-$B1146+IF($L1146,1,0),0)*IF($B1146&gt;OFFSET($B1146,1,0),ChapterTable!$S$17,1)*
    (VLOOKUP(SUBSTITUTE(SUBSTITUTE(E$1,"standard",""),"|Float","")&amp;IF(OR($L1146=TRUE,$A1146=0,MOD($A1146,ChapterTable!$S$20)&lt;&gt;0),"","보스")&amp;"인게임누적곱배수",ChapterTable!$S:$T,2,0)^C1146
    +VLOOKUP(SUBSTITUTE(SUBSTITUTE(E$1,"standard",""),"|Float","")&amp;IF(OR($L1146=TRUE,$A1146=0,MOD($A1146,ChapterTable!$S$20)&lt;&gt;0),"","보스")&amp;"인게임누적합배수",ChapterTable!$S:$T,2,0)*C1146)
  )
  )
  )
)</f>
        <v>4242196.2733991146</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(VLOOKUP(SUBSTITUTE(SUBSTITUTE(F$1,"standard",""),"|Float","")&amp;IF(OR($L1146=TRUE,$A1146=0,MOD($A1146,ChapterTable!$S$20)&lt;&gt;0),"","보스")&amp;"인게임누적곱배수",ChapterTable!$S:$T,2,0)^D1146
    +VLOOKUP(SUBSTITUTE(SUBSTITUTE(F$1,"standard",""),"|Float","")&amp;IF(OR($L1146=TRUE,$A1146=0,MOD($A1146,ChapterTable!$S$20)&lt;&gt;0),"","보스")&amp;"인게임누적합배수",ChapterTable!$S:$T,2,0)*D1146)
  )
  )
  )
)</f>
        <v>1357250.2958047763</v>
      </c>
      <c r="G1146" t="s">
        <v>738</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88"/>
        <v>2</v>
      </c>
      <c r="Q1146">
        <f t="shared" si="89"/>
        <v>2</v>
      </c>
      <c r="R1146" t="b">
        <f t="shared" ca="1" si="87"/>
        <v>0</v>
      </c>
      <c r="T1146" t="b">
        <f t="shared" ca="1" si="90"/>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H1146">
        <v>1.5</v>
      </c>
      <c r="AI1146">
        <f t="shared" si="91"/>
        <v>0.5</v>
      </c>
    </row>
    <row r="1147" spans="1:35"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OFFSET(E1147,-$B1147+IF($L1147,1,0),0)*IF($B1147&gt;OFFSET($B1147,1,0),ChapterTable!$S$17,1)*
    (VLOOKUP(SUBSTITUTE(SUBSTITUTE(E$1,"standard",""),"|Float","")&amp;IF(OR($L1147=TRUE,$A1147=0,MOD($A1147,ChapterTable!$S$20)&lt;&gt;0),"","보스")&amp;"인게임누적곱배수",ChapterTable!$S:$T,2,0)^C1147
    +VLOOKUP(SUBSTITUTE(SUBSTITUTE(E$1,"standard",""),"|Float","")&amp;IF(OR($L1147=TRUE,$A1147=0,MOD($A1147,ChapterTable!$S$20)&lt;&gt;0),"","보스")&amp;"인게임누적합배수",ChapterTable!$S:$T,2,0)*C1147)
  )
  )
  )
)</f>
        <v>4242196.2733991146</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(VLOOKUP(SUBSTITUTE(SUBSTITUTE(F$1,"standard",""),"|Float","")&amp;IF(OR($L1147=TRUE,$A1147=0,MOD($A1147,ChapterTable!$S$20)&lt;&gt;0),"","보스")&amp;"인게임누적곱배수",ChapterTable!$S:$T,2,0)^D1147
    +VLOOKUP(SUBSTITUTE(SUBSTITUTE(F$1,"standard",""),"|Float","")&amp;IF(OR($L1147=TRUE,$A1147=0,MOD($A1147,ChapterTable!$S$20)&lt;&gt;0),"","보스")&amp;"인게임누적합배수",ChapterTable!$S:$T,2,0)*D1147)
  )
  )
  )
)</f>
        <v>1357250.2958047763</v>
      </c>
      <c r="G1147" t="s">
        <v>738</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88"/>
        <v>92</v>
      </c>
      <c r="Q1147">
        <f t="shared" si="89"/>
        <v>92</v>
      </c>
      <c r="R1147" t="b">
        <f t="shared" ca="1" si="87"/>
        <v>1</v>
      </c>
      <c r="T1147" t="b">
        <f t="shared" ca="1" si="90"/>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H1147">
        <v>1.5</v>
      </c>
      <c r="AI1147">
        <f t="shared" si="91"/>
        <v>0.5</v>
      </c>
    </row>
    <row r="1148" spans="1:35"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OFFSET(E1148,-$B1148+IF($L1148,1,0),0)*IF($B1148&gt;OFFSET($B1148,1,0),ChapterTable!$S$17,1)*
    (VLOOKUP(SUBSTITUTE(SUBSTITUTE(E$1,"standard",""),"|Float","")&amp;IF(OR($L1148=TRUE,$A1148=0,MOD($A1148,ChapterTable!$S$20)&lt;&gt;0),"","보스")&amp;"인게임누적곱배수",ChapterTable!$S:$T,2,0)^C1148
    +VLOOKUP(SUBSTITUTE(SUBSTITUTE(E$1,"standard",""),"|Float","")&amp;IF(OR($L1148=TRUE,$A1148=0,MOD($A1148,ChapterTable!$S$20)&lt;&gt;0),"","보스")&amp;"인게임누적합배수",ChapterTable!$S:$T,2,0)*C1148)
  )
  )
  )
)</f>
        <v>4242196.2733991146</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(VLOOKUP(SUBSTITUTE(SUBSTITUTE(F$1,"standard",""),"|Float","")&amp;IF(OR($L1148=TRUE,$A1148=0,MOD($A1148,ChapterTable!$S$20)&lt;&gt;0),"","보스")&amp;"인게임누적곱배수",ChapterTable!$S:$T,2,0)^D1148
    +VLOOKUP(SUBSTITUTE(SUBSTITUTE(F$1,"standard",""),"|Float","")&amp;IF(OR($L1148=TRUE,$A1148=0,MOD($A1148,ChapterTable!$S$20)&lt;&gt;0),"","보스")&amp;"인게임누적합배수",ChapterTable!$S:$T,2,0)*D1148)
  )
  )
  )
)</f>
        <v>1357250.2958047763</v>
      </c>
      <c r="G1148" t="s">
        <v>738</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88"/>
        <v>21</v>
      </c>
      <c r="Q1148">
        <f t="shared" si="89"/>
        <v>21</v>
      </c>
      <c r="R1148" t="b">
        <f t="shared" ca="1" si="87"/>
        <v>0</v>
      </c>
      <c r="T1148" t="b">
        <f t="shared" ca="1" si="90"/>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H1148">
        <v>1.5</v>
      </c>
      <c r="AI1148">
        <f t="shared" si="91"/>
        <v>0.5</v>
      </c>
    </row>
    <row r="1149" spans="1:35"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OFFSET(E1149,-$B1149+IF($L1149,1,0),0)*IF($B1149&gt;OFFSET($B1149,1,0),ChapterTable!$S$17,1)*
    (VLOOKUP(SUBSTITUTE(SUBSTITUTE(E$1,"standard",""),"|Float","")&amp;IF(OR($L1149=TRUE,$A1149=0,MOD($A1149,ChapterTable!$S$20)&lt;&gt;0),"","보스")&amp;"인게임누적곱배수",ChapterTable!$S:$T,2,0)^C1149
    +VLOOKUP(SUBSTITUTE(SUBSTITUTE(E$1,"standard",""),"|Float","")&amp;IF(OR($L1149=TRUE,$A1149=0,MOD($A1149,ChapterTable!$S$20)&lt;&gt;0),"","보스")&amp;"인게임누적합배수",ChapterTable!$S:$T,2,0)*C1149)
  )
  )
  )
)</f>
        <v>4242196.2733991146</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(VLOOKUP(SUBSTITUTE(SUBSTITUTE(F$1,"standard",""),"|Float","")&amp;IF(OR($L1149=TRUE,$A1149=0,MOD($A1149,ChapterTable!$S$20)&lt;&gt;0),"","보스")&amp;"인게임누적곱배수",ChapterTable!$S:$T,2,0)^D1149
    +VLOOKUP(SUBSTITUTE(SUBSTITUTE(F$1,"standard",""),"|Float","")&amp;IF(OR($L1149=TRUE,$A1149=0,MOD($A1149,ChapterTable!$S$20)&lt;&gt;0),"","보스")&amp;"인게임누적합배수",ChapterTable!$S:$T,2,0)*D1149)
  )
  )
  )
)</f>
        <v>1451942.1769074351</v>
      </c>
      <c r="G1149" t="s">
        <v>738</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88"/>
        <v>3</v>
      </c>
      <c r="Q1149">
        <f t="shared" si="89"/>
        <v>3</v>
      </c>
      <c r="R1149" t="b">
        <f t="shared" ca="1" si="87"/>
        <v>0</v>
      </c>
      <c r="T1149" t="b">
        <f t="shared" ca="1" si="90"/>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H1149">
        <v>1.5</v>
      </c>
      <c r="AI1149">
        <f t="shared" si="91"/>
        <v>0.33333333333333331</v>
      </c>
    </row>
    <row r="1150" spans="1:35"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OFFSET(E1150,-$B1150+IF($L1150,1,0),0)*IF($B1150&gt;OFFSET($B1150,1,0),ChapterTable!$S$17,1)*
    (VLOOKUP(SUBSTITUTE(SUBSTITUTE(E$1,"standard",""),"|Float","")&amp;IF(OR($L1150=TRUE,$A1150=0,MOD($A1150,ChapterTable!$S$20)&lt;&gt;0),"","보스")&amp;"인게임누적곱배수",ChapterTable!$S:$T,2,0)^C1150
    +VLOOKUP(SUBSTITUTE(SUBSTITUTE(E$1,"standard",""),"|Float","")&amp;IF(OR($L1150=TRUE,$A1150=0,MOD($A1150,ChapterTable!$S$20)&lt;&gt;0),"","보스")&amp;"인게임누적합배수",ChapterTable!$S:$T,2,0)*C1150)
  )
  )
  )
)</f>
        <v>4242196.2733991146</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(VLOOKUP(SUBSTITUTE(SUBSTITUTE(F$1,"standard",""),"|Float","")&amp;IF(OR($L1150=TRUE,$A1150=0,MOD($A1150,ChapterTable!$S$20)&lt;&gt;0),"","보스")&amp;"인게임누적곱배수",ChapterTable!$S:$T,2,0)^D1150
    +VLOOKUP(SUBSTITUTE(SUBSTITUTE(F$1,"standard",""),"|Float","")&amp;IF(OR($L1150=TRUE,$A1150=0,MOD($A1150,ChapterTable!$S$20)&lt;&gt;0),"","보스")&amp;"인게임누적합배수",ChapterTable!$S:$T,2,0)*D1150)
  )
  )
  )
)</f>
        <v>1451942.1769074351</v>
      </c>
      <c r="G1150" t="s">
        <v>738</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88"/>
        <v>3</v>
      </c>
      <c r="Q1150">
        <f t="shared" si="89"/>
        <v>3</v>
      </c>
      <c r="R1150" t="b">
        <f t="shared" ca="1" si="87"/>
        <v>0</v>
      </c>
      <c r="T1150" t="b">
        <f t="shared" ca="1" si="90"/>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H1150">
        <v>1.5</v>
      </c>
      <c r="AI1150">
        <f t="shared" si="91"/>
        <v>0.33333333333333331</v>
      </c>
    </row>
    <row r="1151" spans="1:35"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OFFSET(E1151,-$B1151+IF($L1151,1,0),0)*IF($B1151&gt;OFFSET($B1151,1,0),ChapterTable!$S$17,1)*
    (VLOOKUP(SUBSTITUTE(SUBSTITUTE(E$1,"standard",""),"|Float","")&amp;IF(OR($L1151=TRUE,$A1151=0,MOD($A1151,ChapterTable!$S$20)&lt;&gt;0),"","보스")&amp;"인게임누적곱배수",ChapterTable!$S:$T,2,0)^C1151
    +VLOOKUP(SUBSTITUTE(SUBSTITUTE(E$1,"standard",""),"|Float","")&amp;IF(OR($L1151=TRUE,$A1151=0,MOD($A1151,ChapterTable!$S$20)&lt;&gt;0),"","보스")&amp;"인게임누적합배수",ChapterTable!$S:$T,2,0)*C1151)
  )
  )
  )
)</f>
        <v>4242196.2733991146</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(VLOOKUP(SUBSTITUTE(SUBSTITUTE(F$1,"standard",""),"|Float","")&amp;IF(OR($L1151=TRUE,$A1151=0,MOD($A1151,ChapterTable!$S$20)&lt;&gt;0),"","보스")&amp;"인게임누적곱배수",ChapterTable!$S:$T,2,0)^D1151
    +VLOOKUP(SUBSTITUTE(SUBSTITUTE(F$1,"standard",""),"|Float","")&amp;IF(OR($L1151=TRUE,$A1151=0,MOD($A1151,ChapterTable!$S$20)&lt;&gt;0),"","보스")&amp;"인게임누적합배수",ChapterTable!$S:$T,2,0)*D1151)
  )
  )
  )
)</f>
        <v>1451942.1769074351</v>
      </c>
      <c r="G1151" t="s">
        <v>738</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88"/>
        <v>3</v>
      </c>
      <c r="Q1151">
        <f t="shared" si="89"/>
        <v>3</v>
      </c>
      <c r="R1151" t="b">
        <f t="shared" ca="1" si="87"/>
        <v>0</v>
      </c>
      <c r="T1151" t="b">
        <f t="shared" ca="1" si="90"/>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H1151">
        <v>1.5</v>
      </c>
      <c r="AI1151">
        <f t="shared" si="91"/>
        <v>0.33333333333333331</v>
      </c>
    </row>
    <row r="1152" spans="1:35"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OFFSET(E1152,-$B1152+IF($L1152,1,0),0)*IF($B1152&gt;OFFSET($B1152,1,0),ChapterTable!$S$17,1)*
    (VLOOKUP(SUBSTITUTE(SUBSTITUTE(E$1,"standard",""),"|Float","")&amp;IF(OR($L1152=TRUE,$A1152=0,MOD($A1152,ChapterTable!$S$20)&lt;&gt;0),"","보스")&amp;"인게임누적곱배수",ChapterTable!$S:$T,2,0)^C1152
    +VLOOKUP(SUBSTITUTE(SUBSTITUTE(E$1,"standard",""),"|Float","")&amp;IF(OR($L1152=TRUE,$A1152=0,MOD($A1152,ChapterTable!$S$20)&lt;&gt;0),"","보스")&amp;"인게임누적합배수",ChapterTable!$S:$T,2,0)*C1152)
  )
  )
  )
)</f>
        <v>4242196.2733991146</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(VLOOKUP(SUBSTITUTE(SUBSTITUTE(F$1,"standard",""),"|Float","")&amp;IF(OR($L1152=TRUE,$A1152=0,MOD($A1152,ChapterTable!$S$20)&lt;&gt;0),"","보스")&amp;"인게임누적곱배수",ChapterTable!$S:$T,2,0)^D1152
    +VLOOKUP(SUBSTITUTE(SUBSTITUTE(F$1,"standard",""),"|Float","")&amp;IF(OR($L1152=TRUE,$A1152=0,MOD($A1152,ChapterTable!$S$20)&lt;&gt;0),"","보스")&amp;"인게임누적합배수",ChapterTable!$S:$T,2,0)*D1152)
  )
  )
  )
)</f>
        <v>1451942.1769074351</v>
      </c>
      <c r="G1152" t="s">
        <v>738</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88"/>
        <v>3</v>
      </c>
      <c r="Q1152">
        <f t="shared" si="89"/>
        <v>3</v>
      </c>
      <c r="R1152" t="b">
        <f t="shared" ca="1" si="87"/>
        <v>0</v>
      </c>
      <c r="T1152" t="b">
        <f t="shared" ca="1" si="90"/>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H1152">
        <v>1.5</v>
      </c>
      <c r="AI1152">
        <f t="shared" si="91"/>
        <v>0.33333333333333331</v>
      </c>
    </row>
    <row r="1153" spans="1:35"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OFFSET(E1153,-$B1153+IF($L1153,1,0),0)*IF($B1153&gt;OFFSET($B1153,1,0),ChapterTable!$S$17,1)*
    (VLOOKUP(SUBSTITUTE(SUBSTITUTE(E$1,"standard",""),"|Float","")&amp;IF(OR($L1153=TRUE,$A1153=0,MOD($A1153,ChapterTable!$S$20)&lt;&gt;0),"","보스")&amp;"인게임누적곱배수",ChapterTable!$S:$T,2,0)^C1153
    +VLOOKUP(SUBSTITUTE(SUBSTITUTE(E$1,"standard",""),"|Float","")&amp;IF(OR($L1153=TRUE,$A1153=0,MOD($A1153,ChapterTable!$S$20)&lt;&gt;0),"","보스")&amp;"인게임누적합배수",ChapterTable!$S:$T,2,0)*C1153)
  )
  )
  )
)</f>
        <v>4242196.2733991146</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(VLOOKUP(SUBSTITUTE(SUBSTITUTE(F$1,"standard",""),"|Float","")&amp;IF(OR($L1153=TRUE,$A1153=0,MOD($A1153,ChapterTable!$S$20)&lt;&gt;0),"","보스")&amp;"인게임누적곱배수",ChapterTable!$S:$T,2,0)^D1153
    +VLOOKUP(SUBSTITUTE(SUBSTITUTE(F$1,"standard",""),"|Float","")&amp;IF(OR($L1153=TRUE,$A1153=0,MOD($A1153,ChapterTable!$S$20)&lt;&gt;0),"","보스")&amp;"인게임누적합배수",ChapterTable!$S:$T,2,0)*D1153)
  )
  )
  )
)</f>
        <v>1451942.1769074351</v>
      </c>
      <c r="G1153" t="s">
        <v>738</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88"/>
        <v>11</v>
      </c>
      <c r="Q1153">
        <f t="shared" si="89"/>
        <v>11</v>
      </c>
      <c r="R1153" t="b">
        <f t="shared" ca="1" si="87"/>
        <v>0</v>
      </c>
      <c r="T1153" t="b">
        <f t="shared" ca="1" si="90"/>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H1153">
        <v>1.5</v>
      </c>
      <c r="AI1153">
        <f t="shared" si="91"/>
        <v>0.33333333333333331</v>
      </c>
    </row>
    <row r="1154" spans="1:35"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OFFSET(E1154,-$B1154+IF($L1154,1,0),0)*IF($B1154&gt;OFFSET($B1154,1,0),ChapterTable!$S$17,1)*
    (VLOOKUP(SUBSTITUTE(SUBSTITUTE(E$1,"standard",""),"|Float","")&amp;IF(OR($L1154=TRUE,$A1154=0,MOD($A1154,ChapterTable!$S$20)&lt;&gt;0),"","보스")&amp;"인게임누적곱배수",ChapterTable!$S:$T,2,0)^C1154
    +VLOOKUP(SUBSTITUTE(SUBSTITUTE(E$1,"standard",""),"|Float","")&amp;IF(OR($L1154=TRUE,$A1154=0,MOD($A1154,ChapterTable!$S$20)&lt;&gt;0),"","보스")&amp;"인게임누적합배수",ChapterTable!$S:$T,2,0)*C1154)
  )
  )
  )
)</f>
        <v>4848224.312456131</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(VLOOKUP(SUBSTITUTE(SUBSTITUTE(F$1,"standard",""),"|Float","")&amp;IF(OR($L1154=TRUE,$A1154=0,MOD($A1154,ChapterTable!$S$20)&lt;&gt;0),"","보스")&amp;"인게임누적곱배수",ChapterTable!$S:$T,2,0)^D1154
    +VLOOKUP(SUBSTITUTE(SUBSTITUTE(F$1,"standard",""),"|Float","")&amp;IF(OR($L1154=TRUE,$A1154=0,MOD($A1154,ChapterTable!$S$20)&lt;&gt;0),"","보스")&amp;"인게임누적합배수",ChapterTable!$S:$T,2,0)*D1154)
  )
  )
  )
)</f>
        <v>1451942.1769074351</v>
      </c>
      <c r="G1154" t="s">
        <v>738</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88"/>
        <v>3</v>
      </c>
      <c r="Q1154">
        <f t="shared" si="89"/>
        <v>3</v>
      </c>
      <c r="R1154" t="b">
        <f t="shared" ref="R1154:R1217" ca="1" si="92">IF(OR(B1154=0,OFFSET(B1154,1,0)=0),FALSE,
IF(AND(L1154,B1154&lt;OFFSET(B1154,1,0)),TRUE,
IF(OFFSET(O1154,1,0)=21,TRUE,FALSE)))</f>
        <v>0</v>
      </c>
      <c r="T1154" t="b">
        <f t="shared" ca="1" si="90"/>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H1154">
        <v>1.5</v>
      </c>
      <c r="AI1154">
        <f t="shared" si="91"/>
        <v>0.33333333333333331</v>
      </c>
    </row>
    <row r="1155" spans="1:35"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OFFSET(E1155,-$B1155+IF($L1155,1,0),0)*IF($B1155&gt;OFFSET($B1155,1,0),ChapterTable!$S$17,1)*
    (VLOOKUP(SUBSTITUTE(SUBSTITUTE(E$1,"standard",""),"|Float","")&amp;IF(OR($L1155=TRUE,$A1155=0,MOD($A1155,ChapterTable!$S$20)&lt;&gt;0),"","보스")&amp;"인게임누적곱배수",ChapterTable!$S:$T,2,0)^C1155
    +VLOOKUP(SUBSTITUTE(SUBSTITUTE(E$1,"standard",""),"|Float","")&amp;IF(OR($L1155=TRUE,$A1155=0,MOD($A1155,ChapterTable!$S$20)&lt;&gt;0),"","보스")&amp;"인게임누적합배수",ChapterTable!$S:$T,2,0)*C1155)
  )
  )
  )
)</f>
        <v>4848224.312456131</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(VLOOKUP(SUBSTITUTE(SUBSTITUTE(F$1,"standard",""),"|Float","")&amp;IF(OR($L1155=TRUE,$A1155=0,MOD($A1155,ChapterTable!$S$20)&lt;&gt;0),"","보스")&amp;"인게임누적곱배수",ChapterTable!$S:$T,2,0)^D1155
    +VLOOKUP(SUBSTITUTE(SUBSTITUTE(F$1,"standard",""),"|Float","")&amp;IF(OR($L1155=TRUE,$A1155=0,MOD($A1155,ChapterTable!$S$20)&lt;&gt;0),"","보스")&amp;"인게임누적합배수",ChapterTable!$S:$T,2,0)*D1155)
  )
  )
  )
)</f>
        <v>1451942.1769074351</v>
      </c>
      <c r="G1155" t="s">
        <v>738</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93">IF(B1155=0,0,
  IF(AND(L1155=FALSE,A1155&lt;&gt;0,MOD(A1155,7)=0),21,
  IF(MOD(B1155,10)=0,21,
  IF(MOD(B1155,10)=5,11,
  IF(MOD(B1155,10)=9,INT(B1155/10)+91,
  INT(B1155/10+1))))))</f>
        <v>3</v>
      </c>
      <c r="Q1155">
        <f t="shared" ref="Q1155:Q1218" si="94">IF(ISBLANK(P1155),O1155,P1155)</f>
        <v>3</v>
      </c>
      <c r="R1155" t="b">
        <f t="shared" ca="1" si="92"/>
        <v>0</v>
      </c>
      <c r="T1155" t="b">
        <f t="shared" ref="T1155:T1218" ca="1" si="95">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H1155">
        <v>1.5</v>
      </c>
      <c r="AI1155">
        <f t="shared" si="91"/>
        <v>0.33333333333333331</v>
      </c>
    </row>
    <row r="1156" spans="1:35"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OFFSET(E1156,-$B1156+IF($L1156,1,0),0)*IF($B1156&gt;OFFSET($B1156,1,0),ChapterTable!$S$17,1)*
    (VLOOKUP(SUBSTITUTE(SUBSTITUTE(E$1,"standard",""),"|Float","")&amp;IF(OR($L1156=TRUE,$A1156=0,MOD($A1156,ChapterTable!$S$20)&lt;&gt;0),"","보스")&amp;"인게임누적곱배수",ChapterTable!$S:$T,2,0)^C1156
    +VLOOKUP(SUBSTITUTE(SUBSTITUTE(E$1,"standard",""),"|Float","")&amp;IF(OR($L1156=TRUE,$A1156=0,MOD($A1156,ChapterTable!$S$20)&lt;&gt;0),"","보스")&amp;"인게임누적합배수",ChapterTable!$S:$T,2,0)*C1156)
  )
  )
  )
)</f>
        <v>4848224.312456131</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(VLOOKUP(SUBSTITUTE(SUBSTITUTE(F$1,"standard",""),"|Float","")&amp;IF(OR($L1156=TRUE,$A1156=0,MOD($A1156,ChapterTable!$S$20)&lt;&gt;0),"","보스")&amp;"인게임누적곱배수",ChapterTable!$S:$T,2,0)^D1156
    +VLOOKUP(SUBSTITUTE(SUBSTITUTE(F$1,"standard",""),"|Float","")&amp;IF(OR($L1156=TRUE,$A1156=0,MOD($A1156,ChapterTable!$S$20)&lt;&gt;0),"","보스")&amp;"인게임누적합배수",ChapterTable!$S:$T,2,0)*D1156)
  )
  )
  )
)</f>
        <v>1451942.1769074351</v>
      </c>
      <c r="G1156" t="s">
        <v>738</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93"/>
        <v>3</v>
      </c>
      <c r="Q1156">
        <f t="shared" si="94"/>
        <v>3</v>
      </c>
      <c r="R1156" t="b">
        <f t="shared" ca="1" si="92"/>
        <v>0</v>
      </c>
      <c r="T1156" t="b">
        <f t="shared" ca="1" si="95"/>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H1156">
        <v>1.5</v>
      </c>
      <c r="AI1156">
        <f t="shared" ref="AI1156:AI1219" si="96">IF(B1156=0,0,1/(INT((B1156-1)/10)+1))</f>
        <v>0.33333333333333331</v>
      </c>
    </row>
    <row r="1157" spans="1:35"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OFFSET(E1157,-$B1157+IF($L1157,1,0),0)*IF($B1157&gt;OFFSET($B1157,1,0),ChapterTable!$S$17,1)*
    (VLOOKUP(SUBSTITUTE(SUBSTITUTE(E$1,"standard",""),"|Float","")&amp;IF(OR($L1157=TRUE,$A1157=0,MOD($A1157,ChapterTable!$S$20)&lt;&gt;0),"","보스")&amp;"인게임누적곱배수",ChapterTable!$S:$T,2,0)^C1157
    +VLOOKUP(SUBSTITUTE(SUBSTITUTE(E$1,"standard",""),"|Float","")&amp;IF(OR($L1157=TRUE,$A1157=0,MOD($A1157,ChapterTable!$S$20)&lt;&gt;0),"","보스")&amp;"인게임누적합배수",ChapterTable!$S:$T,2,0)*C1157)
  )
  )
  )
)</f>
        <v>4848224.312456131</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(VLOOKUP(SUBSTITUTE(SUBSTITUTE(F$1,"standard",""),"|Float","")&amp;IF(OR($L1157=TRUE,$A1157=0,MOD($A1157,ChapterTable!$S$20)&lt;&gt;0),"","보스")&amp;"인게임누적곱배수",ChapterTable!$S:$T,2,0)^D1157
    +VLOOKUP(SUBSTITUTE(SUBSTITUTE(F$1,"standard",""),"|Float","")&amp;IF(OR($L1157=TRUE,$A1157=0,MOD($A1157,ChapterTable!$S$20)&lt;&gt;0),"","보스")&amp;"인게임누적합배수",ChapterTable!$S:$T,2,0)*D1157)
  )
  )
  )
)</f>
        <v>1451942.1769074351</v>
      </c>
      <c r="G1157" t="s">
        <v>738</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93"/>
        <v>93</v>
      </c>
      <c r="Q1157">
        <f t="shared" si="94"/>
        <v>93</v>
      </c>
      <c r="R1157" t="b">
        <f t="shared" ca="1" si="92"/>
        <v>1</v>
      </c>
      <c r="T1157" t="b">
        <f t="shared" ca="1" si="95"/>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H1157">
        <v>1.5</v>
      </c>
      <c r="AI1157">
        <f t="shared" si="96"/>
        <v>0.33333333333333331</v>
      </c>
    </row>
    <row r="1158" spans="1:35"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OFFSET(E1158,-$B1158+IF($L1158,1,0),0)*IF($B1158&gt;OFFSET($B1158,1,0),ChapterTable!$S$17,1)*
    (VLOOKUP(SUBSTITUTE(SUBSTITUTE(E$1,"standard",""),"|Float","")&amp;IF(OR($L1158=TRUE,$A1158=0,MOD($A1158,ChapterTable!$S$20)&lt;&gt;0),"","보스")&amp;"인게임누적곱배수",ChapterTable!$S:$T,2,0)^C1158
    +VLOOKUP(SUBSTITUTE(SUBSTITUTE(E$1,"standard",""),"|Float","")&amp;IF(OR($L1158=TRUE,$A1158=0,MOD($A1158,ChapterTable!$S$20)&lt;&gt;0),"","보스")&amp;"인게임누적합배수",ChapterTable!$S:$T,2,0)*C1158)
  )
  )
  )
)</f>
        <v>4848224.312456131</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(VLOOKUP(SUBSTITUTE(SUBSTITUTE(F$1,"standard",""),"|Float","")&amp;IF(OR($L1158=TRUE,$A1158=0,MOD($A1158,ChapterTable!$S$20)&lt;&gt;0),"","보스")&amp;"인게임누적곱배수",ChapterTable!$S:$T,2,0)^D1158
    +VLOOKUP(SUBSTITUTE(SUBSTITUTE(F$1,"standard",""),"|Float","")&amp;IF(OR($L1158=TRUE,$A1158=0,MOD($A1158,ChapterTable!$S$20)&lt;&gt;0),"","보스")&amp;"인게임누적합배수",ChapterTable!$S:$T,2,0)*D1158)
  )
  )
  )
)</f>
        <v>1451942.1769074351</v>
      </c>
      <c r="G1158" t="s">
        <v>738</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93"/>
        <v>21</v>
      </c>
      <c r="Q1158">
        <f t="shared" si="94"/>
        <v>21</v>
      </c>
      <c r="R1158" t="b">
        <f t="shared" ca="1" si="92"/>
        <v>0</v>
      </c>
      <c r="T1158" t="b">
        <f t="shared" ca="1" si="95"/>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H1158">
        <v>1.5</v>
      </c>
      <c r="AI1158">
        <f t="shared" si="96"/>
        <v>0.33333333333333331</v>
      </c>
    </row>
    <row r="1159" spans="1:35"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OFFSET(E1159,-$B1159+IF($L1159,1,0),0)*IF($B1159&gt;OFFSET($B1159,1,0),ChapterTable!$S$17,1)*
    (VLOOKUP(SUBSTITUTE(SUBSTITUTE(E$1,"standard",""),"|Float","")&amp;IF(OR($L1159=TRUE,$A1159=0,MOD($A1159,ChapterTable!$S$20)&lt;&gt;0),"","보스")&amp;"인게임누적곱배수",ChapterTable!$S:$T,2,0)^C1159
    +VLOOKUP(SUBSTITUTE(SUBSTITUTE(E$1,"standard",""),"|Float","")&amp;IF(OR($L1159=TRUE,$A1159=0,MOD($A1159,ChapterTable!$S$20)&lt;&gt;0),"","보스")&amp;"인게임누적합배수",ChapterTable!$S:$T,2,0)*C1159)
  )
  )
  )
)</f>
        <v>4848224.312456131</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(VLOOKUP(SUBSTITUTE(SUBSTITUTE(F$1,"standard",""),"|Float","")&amp;IF(OR($L1159=TRUE,$A1159=0,MOD($A1159,ChapterTable!$S$20)&lt;&gt;0),"","보스")&amp;"인게임누적곱배수",ChapterTable!$S:$T,2,0)^D1159
    +VLOOKUP(SUBSTITUTE(SUBSTITUTE(F$1,"standard",""),"|Float","")&amp;IF(OR($L1159=TRUE,$A1159=0,MOD($A1159,ChapterTable!$S$20)&lt;&gt;0),"","보스")&amp;"인게임누적합배수",ChapterTable!$S:$T,2,0)*D1159)
  )
  )
  )
)</f>
        <v>1546634.0580100939</v>
      </c>
      <c r="G1159" t="s">
        <v>738</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93"/>
        <v>4</v>
      </c>
      <c r="Q1159">
        <f t="shared" si="94"/>
        <v>4</v>
      </c>
      <c r="R1159" t="b">
        <f t="shared" ca="1" si="92"/>
        <v>0</v>
      </c>
      <c r="T1159" t="b">
        <f t="shared" ca="1" si="95"/>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H1159">
        <v>1.5</v>
      </c>
      <c r="AI1159">
        <f t="shared" si="96"/>
        <v>0.25</v>
      </c>
    </row>
    <row r="1160" spans="1:35"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OFFSET(E1160,-$B1160+IF($L1160,1,0),0)*IF($B1160&gt;OFFSET($B1160,1,0),ChapterTable!$S$17,1)*
    (VLOOKUP(SUBSTITUTE(SUBSTITUTE(E$1,"standard",""),"|Float","")&amp;IF(OR($L1160=TRUE,$A1160=0,MOD($A1160,ChapterTable!$S$20)&lt;&gt;0),"","보스")&amp;"인게임누적곱배수",ChapterTable!$S:$T,2,0)^C1160
    +VLOOKUP(SUBSTITUTE(SUBSTITUTE(E$1,"standard",""),"|Float","")&amp;IF(OR($L1160=TRUE,$A1160=0,MOD($A1160,ChapterTable!$S$20)&lt;&gt;0),"","보스")&amp;"인게임누적합배수",ChapterTable!$S:$T,2,0)*C1160)
  )
  )
  )
)</f>
        <v>4848224.312456131</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(VLOOKUP(SUBSTITUTE(SUBSTITUTE(F$1,"standard",""),"|Float","")&amp;IF(OR($L1160=TRUE,$A1160=0,MOD($A1160,ChapterTable!$S$20)&lt;&gt;0),"","보스")&amp;"인게임누적곱배수",ChapterTable!$S:$T,2,0)^D1160
    +VLOOKUP(SUBSTITUTE(SUBSTITUTE(F$1,"standard",""),"|Float","")&amp;IF(OR($L1160=TRUE,$A1160=0,MOD($A1160,ChapterTable!$S$20)&lt;&gt;0),"","보스")&amp;"인게임누적합배수",ChapterTable!$S:$T,2,0)*D1160)
  )
  )
  )
)</f>
        <v>1546634.0580100939</v>
      </c>
      <c r="G1160" t="s">
        <v>738</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93"/>
        <v>4</v>
      </c>
      <c r="Q1160">
        <f t="shared" si="94"/>
        <v>4</v>
      </c>
      <c r="R1160" t="b">
        <f t="shared" ca="1" si="92"/>
        <v>0</v>
      </c>
      <c r="T1160" t="b">
        <f t="shared" ca="1" si="95"/>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H1160">
        <v>1.5</v>
      </c>
      <c r="AI1160">
        <f t="shared" si="96"/>
        <v>0.25</v>
      </c>
    </row>
    <row r="1161" spans="1:35"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OFFSET(E1161,-$B1161+IF($L1161,1,0),0)*IF($B1161&gt;OFFSET($B1161,1,0),ChapterTable!$S$17,1)*
    (VLOOKUP(SUBSTITUTE(SUBSTITUTE(E$1,"standard",""),"|Float","")&amp;IF(OR($L1161=TRUE,$A1161=0,MOD($A1161,ChapterTable!$S$20)&lt;&gt;0),"","보스")&amp;"인게임누적곱배수",ChapterTable!$S:$T,2,0)^C1161
    +VLOOKUP(SUBSTITUTE(SUBSTITUTE(E$1,"standard",""),"|Float","")&amp;IF(OR($L1161=TRUE,$A1161=0,MOD($A1161,ChapterTable!$S$20)&lt;&gt;0),"","보스")&amp;"인게임누적합배수",ChapterTable!$S:$T,2,0)*C1161)
  )
  )
  )
)</f>
        <v>4848224.312456131</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(VLOOKUP(SUBSTITUTE(SUBSTITUTE(F$1,"standard",""),"|Float","")&amp;IF(OR($L1161=TRUE,$A1161=0,MOD($A1161,ChapterTable!$S$20)&lt;&gt;0),"","보스")&amp;"인게임누적곱배수",ChapterTable!$S:$T,2,0)^D1161
    +VLOOKUP(SUBSTITUTE(SUBSTITUTE(F$1,"standard",""),"|Float","")&amp;IF(OR($L1161=TRUE,$A1161=0,MOD($A1161,ChapterTable!$S$20)&lt;&gt;0),"","보스")&amp;"인게임누적합배수",ChapterTable!$S:$T,2,0)*D1161)
  )
  )
  )
)</f>
        <v>1546634.0580100939</v>
      </c>
      <c r="G1161" t="s">
        <v>738</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93"/>
        <v>4</v>
      </c>
      <c r="Q1161">
        <f t="shared" si="94"/>
        <v>4</v>
      </c>
      <c r="R1161" t="b">
        <f t="shared" ca="1" si="92"/>
        <v>0</v>
      </c>
      <c r="T1161" t="b">
        <f t="shared" ca="1" si="95"/>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H1161">
        <v>1.5</v>
      </c>
      <c r="AI1161">
        <f t="shared" si="96"/>
        <v>0.25</v>
      </c>
    </row>
    <row r="1162" spans="1:35"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OFFSET(E1162,-$B1162+IF($L1162,1,0),0)*IF($B1162&gt;OFFSET($B1162,1,0),ChapterTable!$S$17,1)*
    (VLOOKUP(SUBSTITUTE(SUBSTITUTE(E$1,"standard",""),"|Float","")&amp;IF(OR($L1162=TRUE,$A1162=0,MOD($A1162,ChapterTable!$S$20)&lt;&gt;0),"","보스")&amp;"인게임누적곱배수",ChapterTable!$S:$T,2,0)^C1162
    +VLOOKUP(SUBSTITUTE(SUBSTITUTE(E$1,"standard",""),"|Float","")&amp;IF(OR($L1162=TRUE,$A1162=0,MOD($A1162,ChapterTable!$S$20)&lt;&gt;0),"","보스")&amp;"인게임누적합배수",ChapterTable!$S:$T,2,0)*C1162)
  )
  )
  )
)</f>
        <v>4848224.312456131</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(VLOOKUP(SUBSTITUTE(SUBSTITUTE(F$1,"standard",""),"|Float","")&amp;IF(OR($L1162=TRUE,$A1162=0,MOD($A1162,ChapterTable!$S$20)&lt;&gt;0),"","보스")&amp;"인게임누적곱배수",ChapterTable!$S:$T,2,0)^D1162
    +VLOOKUP(SUBSTITUTE(SUBSTITUTE(F$1,"standard",""),"|Float","")&amp;IF(OR($L1162=TRUE,$A1162=0,MOD($A1162,ChapterTable!$S$20)&lt;&gt;0),"","보스")&amp;"인게임누적합배수",ChapterTable!$S:$T,2,0)*D1162)
  )
  )
  )
)</f>
        <v>1546634.0580100939</v>
      </c>
      <c r="G1162" t="s">
        <v>738</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93"/>
        <v>4</v>
      </c>
      <c r="Q1162">
        <f t="shared" si="94"/>
        <v>4</v>
      </c>
      <c r="R1162" t="b">
        <f t="shared" ca="1" si="92"/>
        <v>0</v>
      </c>
      <c r="T1162" t="b">
        <f t="shared" ca="1" si="95"/>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H1162">
        <v>1.5</v>
      </c>
      <c r="AI1162">
        <f t="shared" si="96"/>
        <v>0.25</v>
      </c>
    </row>
    <row r="1163" spans="1:35"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OFFSET(E1163,-$B1163+IF($L1163,1,0),0)*IF($B1163&gt;OFFSET($B1163,1,0),ChapterTable!$S$17,1)*
    (VLOOKUP(SUBSTITUTE(SUBSTITUTE(E$1,"standard",""),"|Float","")&amp;IF(OR($L1163=TRUE,$A1163=0,MOD($A1163,ChapterTable!$S$20)&lt;&gt;0),"","보스")&amp;"인게임누적곱배수",ChapterTable!$S:$T,2,0)^C1163
    +VLOOKUP(SUBSTITUTE(SUBSTITUTE(E$1,"standard",""),"|Float","")&amp;IF(OR($L1163=TRUE,$A1163=0,MOD($A1163,ChapterTable!$S$20)&lt;&gt;0),"","보스")&amp;"인게임누적합배수",ChapterTable!$S:$T,2,0)*C1163)
  )
  )
  )
)</f>
        <v>4848224.312456131</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(VLOOKUP(SUBSTITUTE(SUBSTITUTE(F$1,"standard",""),"|Float","")&amp;IF(OR($L1163=TRUE,$A1163=0,MOD($A1163,ChapterTable!$S$20)&lt;&gt;0),"","보스")&amp;"인게임누적곱배수",ChapterTable!$S:$T,2,0)^D1163
    +VLOOKUP(SUBSTITUTE(SUBSTITUTE(F$1,"standard",""),"|Float","")&amp;IF(OR($L1163=TRUE,$A1163=0,MOD($A1163,ChapterTable!$S$20)&lt;&gt;0),"","보스")&amp;"인게임누적합배수",ChapterTable!$S:$T,2,0)*D1163)
  )
  )
  )
)</f>
        <v>1546634.0580100939</v>
      </c>
      <c r="G1163" t="s">
        <v>738</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93"/>
        <v>11</v>
      </c>
      <c r="Q1163">
        <f t="shared" si="94"/>
        <v>11</v>
      </c>
      <c r="R1163" t="b">
        <f t="shared" ca="1" si="92"/>
        <v>0</v>
      </c>
      <c r="T1163" t="b">
        <f t="shared" ca="1" si="95"/>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H1163">
        <v>1.5</v>
      </c>
      <c r="AI1163">
        <f t="shared" si="96"/>
        <v>0.25</v>
      </c>
    </row>
    <row r="1164" spans="1:35"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OFFSET(E1164,-$B1164+IF($L1164,1,0),0)*IF($B1164&gt;OFFSET($B1164,1,0),ChapterTable!$S$17,1)*
    (VLOOKUP(SUBSTITUTE(SUBSTITUTE(E$1,"standard",""),"|Float","")&amp;IF(OR($L1164=TRUE,$A1164=0,MOD($A1164,ChapterTable!$S$20)&lt;&gt;0),"","보스")&amp;"인게임누적곱배수",ChapterTable!$S:$T,2,0)^C1164
    +VLOOKUP(SUBSTITUTE(SUBSTITUTE(E$1,"standard",""),"|Float","")&amp;IF(OR($L1164=TRUE,$A1164=0,MOD($A1164,ChapterTable!$S$20)&lt;&gt;0),"","보스")&amp;"인게임누적합배수",ChapterTable!$S:$T,2,0)*C1164)
  )
  )
  )
)</f>
        <v>5454252.3515131474</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(VLOOKUP(SUBSTITUTE(SUBSTITUTE(F$1,"standard",""),"|Float","")&amp;IF(OR($L1164=TRUE,$A1164=0,MOD($A1164,ChapterTable!$S$20)&lt;&gt;0),"","보스")&amp;"인게임누적곱배수",ChapterTable!$S:$T,2,0)^D1164
    +VLOOKUP(SUBSTITUTE(SUBSTITUTE(F$1,"standard",""),"|Float","")&amp;IF(OR($L1164=TRUE,$A1164=0,MOD($A1164,ChapterTable!$S$20)&lt;&gt;0),"","보스")&amp;"인게임누적합배수",ChapterTable!$S:$T,2,0)*D1164)
  )
  )
  )
)</f>
        <v>1546634.0580100939</v>
      </c>
      <c r="G1164" t="s">
        <v>738</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93"/>
        <v>4</v>
      </c>
      <c r="Q1164">
        <f t="shared" si="94"/>
        <v>4</v>
      </c>
      <c r="R1164" t="b">
        <f t="shared" ca="1" si="92"/>
        <v>0</v>
      </c>
      <c r="T1164" t="b">
        <f t="shared" ca="1" si="95"/>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H1164">
        <v>1.5</v>
      </c>
      <c r="AI1164">
        <f t="shared" si="96"/>
        <v>0.25</v>
      </c>
    </row>
    <row r="1165" spans="1:35"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OFFSET(E1165,-$B1165+IF($L1165,1,0),0)*IF($B1165&gt;OFFSET($B1165,1,0),ChapterTable!$S$17,1)*
    (VLOOKUP(SUBSTITUTE(SUBSTITUTE(E$1,"standard",""),"|Float","")&amp;IF(OR($L1165=TRUE,$A1165=0,MOD($A1165,ChapterTable!$S$20)&lt;&gt;0),"","보스")&amp;"인게임누적곱배수",ChapterTable!$S:$T,2,0)^C1165
    +VLOOKUP(SUBSTITUTE(SUBSTITUTE(E$1,"standard",""),"|Float","")&amp;IF(OR($L1165=TRUE,$A1165=0,MOD($A1165,ChapterTable!$S$20)&lt;&gt;0),"","보스")&amp;"인게임누적합배수",ChapterTable!$S:$T,2,0)*C1165)
  )
  )
  )
)</f>
        <v>5454252.3515131474</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(VLOOKUP(SUBSTITUTE(SUBSTITUTE(F$1,"standard",""),"|Float","")&amp;IF(OR($L1165=TRUE,$A1165=0,MOD($A1165,ChapterTable!$S$20)&lt;&gt;0),"","보스")&amp;"인게임누적곱배수",ChapterTable!$S:$T,2,0)^D1165
    +VLOOKUP(SUBSTITUTE(SUBSTITUTE(F$1,"standard",""),"|Float","")&amp;IF(OR($L1165=TRUE,$A1165=0,MOD($A1165,ChapterTable!$S$20)&lt;&gt;0),"","보스")&amp;"인게임누적합배수",ChapterTable!$S:$T,2,0)*D1165)
  )
  )
  )
)</f>
        <v>1546634.0580100939</v>
      </c>
      <c r="G1165" t="s">
        <v>738</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93"/>
        <v>4</v>
      </c>
      <c r="Q1165">
        <f t="shared" si="94"/>
        <v>4</v>
      </c>
      <c r="R1165" t="b">
        <f t="shared" ca="1" si="92"/>
        <v>0</v>
      </c>
      <c r="T1165" t="b">
        <f t="shared" ca="1" si="95"/>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H1165">
        <v>1.5</v>
      </c>
      <c r="AI1165">
        <f t="shared" si="96"/>
        <v>0.25</v>
      </c>
    </row>
    <row r="1166" spans="1:35"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OFFSET(E1166,-$B1166+IF($L1166,1,0),0)*IF($B1166&gt;OFFSET($B1166,1,0),ChapterTable!$S$17,1)*
    (VLOOKUP(SUBSTITUTE(SUBSTITUTE(E$1,"standard",""),"|Float","")&amp;IF(OR($L1166=TRUE,$A1166=0,MOD($A1166,ChapterTable!$S$20)&lt;&gt;0),"","보스")&amp;"인게임누적곱배수",ChapterTable!$S:$T,2,0)^C1166
    +VLOOKUP(SUBSTITUTE(SUBSTITUTE(E$1,"standard",""),"|Float","")&amp;IF(OR($L1166=TRUE,$A1166=0,MOD($A1166,ChapterTable!$S$20)&lt;&gt;0),"","보스")&amp;"인게임누적합배수",ChapterTable!$S:$T,2,0)*C1166)
  )
  )
  )
)</f>
        <v>5454252.3515131474</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(VLOOKUP(SUBSTITUTE(SUBSTITUTE(F$1,"standard",""),"|Float","")&amp;IF(OR($L1166=TRUE,$A1166=0,MOD($A1166,ChapterTable!$S$20)&lt;&gt;0),"","보스")&amp;"인게임누적곱배수",ChapterTable!$S:$T,2,0)^D1166
    +VLOOKUP(SUBSTITUTE(SUBSTITUTE(F$1,"standard",""),"|Float","")&amp;IF(OR($L1166=TRUE,$A1166=0,MOD($A1166,ChapterTable!$S$20)&lt;&gt;0),"","보스")&amp;"인게임누적합배수",ChapterTable!$S:$T,2,0)*D1166)
  )
  )
  )
)</f>
        <v>1546634.0580100939</v>
      </c>
      <c r="G1166" t="s">
        <v>738</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93"/>
        <v>4</v>
      </c>
      <c r="Q1166">
        <f t="shared" si="94"/>
        <v>4</v>
      </c>
      <c r="R1166" t="b">
        <f t="shared" ca="1" si="92"/>
        <v>0</v>
      </c>
      <c r="T1166" t="b">
        <f t="shared" ca="1" si="95"/>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H1166">
        <v>1.5</v>
      </c>
      <c r="AI1166">
        <f t="shared" si="96"/>
        <v>0.25</v>
      </c>
    </row>
    <row r="1167" spans="1:35"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OFFSET(E1167,-$B1167+IF($L1167,1,0),0)*IF($B1167&gt;OFFSET($B1167,1,0),ChapterTable!$S$17,1)*
    (VLOOKUP(SUBSTITUTE(SUBSTITUTE(E$1,"standard",""),"|Float","")&amp;IF(OR($L1167=TRUE,$A1167=0,MOD($A1167,ChapterTable!$S$20)&lt;&gt;0),"","보스")&amp;"인게임누적곱배수",ChapterTable!$S:$T,2,0)^C1167
    +VLOOKUP(SUBSTITUTE(SUBSTITUTE(E$1,"standard",""),"|Float","")&amp;IF(OR($L1167=TRUE,$A1167=0,MOD($A1167,ChapterTable!$S$20)&lt;&gt;0),"","보스")&amp;"인게임누적합배수",ChapterTable!$S:$T,2,0)*C1167)
  )
  )
  )
)</f>
        <v>5454252.3515131474</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(VLOOKUP(SUBSTITUTE(SUBSTITUTE(F$1,"standard",""),"|Float","")&amp;IF(OR($L1167=TRUE,$A1167=0,MOD($A1167,ChapterTable!$S$20)&lt;&gt;0),"","보스")&amp;"인게임누적곱배수",ChapterTable!$S:$T,2,0)^D1167
    +VLOOKUP(SUBSTITUTE(SUBSTITUTE(F$1,"standard",""),"|Float","")&amp;IF(OR($L1167=TRUE,$A1167=0,MOD($A1167,ChapterTable!$S$20)&lt;&gt;0),"","보스")&amp;"인게임누적합배수",ChapterTable!$S:$T,2,0)*D1167)
  )
  )
  )
)</f>
        <v>1546634.0580100939</v>
      </c>
      <c r="G1167" t="s">
        <v>738</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93"/>
        <v>94</v>
      </c>
      <c r="Q1167">
        <f t="shared" si="94"/>
        <v>94</v>
      </c>
      <c r="R1167" t="b">
        <f t="shared" ca="1" si="92"/>
        <v>1</v>
      </c>
      <c r="T1167" t="b">
        <f t="shared" ca="1" si="95"/>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H1167">
        <v>1.5</v>
      </c>
      <c r="AI1167">
        <f t="shared" si="96"/>
        <v>0.25</v>
      </c>
    </row>
    <row r="1168" spans="1:35"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OFFSET(E1168,-$B1168+IF($L1168,1,0),0)*IF($B1168&gt;OFFSET($B1168,1,0),ChapterTable!$S$17,1)*
    (VLOOKUP(SUBSTITUTE(SUBSTITUTE(E$1,"standard",""),"|Float","")&amp;IF(OR($L1168=TRUE,$A1168=0,MOD($A1168,ChapterTable!$S$20)&lt;&gt;0),"","보스")&amp;"인게임누적곱배수",ChapterTable!$S:$T,2,0)^C1168
    +VLOOKUP(SUBSTITUTE(SUBSTITUTE(E$1,"standard",""),"|Float","")&amp;IF(OR($L1168=TRUE,$A1168=0,MOD($A1168,ChapterTable!$S$20)&lt;&gt;0),"","보스")&amp;"인게임누적합배수",ChapterTable!$S:$T,2,0)*C1168)
  )
  )
  )
)</f>
        <v>5454252.3515131474</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(VLOOKUP(SUBSTITUTE(SUBSTITUTE(F$1,"standard",""),"|Float","")&amp;IF(OR($L1168=TRUE,$A1168=0,MOD($A1168,ChapterTable!$S$20)&lt;&gt;0),"","보스")&amp;"인게임누적곱배수",ChapterTable!$S:$T,2,0)^D1168
    +VLOOKUP(SUBSTITUTE(SUBSTITUTE(F$1,"standard",""),"|Float","")&amp;IF(OR($L1168=TRUE,$A1168=0,MOD($A1168,ChapterTable!$S$20)&lt;&gt;0),"","보스")&amp;"인게임누적합배수",ChapterTable!$S:$T,2,0)*D1168)
  )
  )
  )
)</f>
        <v>1546634.0580100939</v>
      </c>
      <c r="G1168" t="s">
        <v>738</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93"/>
        <v>21</v>
      </c>
      <c r="Q1168">
        <f t="shared" si="94"/>
        <v>21</v>
      </c>
      <c r="R1168" t="b">
        <f t="shared" ca="1" si="92"/>
        <v>0</v>
      </c>
      <c r="T1168" t="b">
        <f t="shared" ca="1" si="95"/>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H1168">
        <v>1.5</v>
      </c>
      <c r="AI1168">
        <f t="shared" si="96"/>
        <v>0.25</v>
      </c>
    </row>
    <row r="1169" spans="1:35"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OFFSET(E1169,-$B1169+IF($L1169,1,0),0)*IF($B1169&gt;OFFSET($B1169,1,0),ChapterTable!$S$17,1)*
    (VLOOKUP(SUBSTITUTE(SUBSTITUTE(E$1,"standard",""),"|Float","")&amp;IF(OR($L1169=TRUE,$A1169=0,MOD($A1169,ChapterTable!$S$20)&lt;&gt;0),"","보스")&amp;"인게임누적곱배수",ChapterTable!$S:$T,2,0)^C1169
    +VLOOKUP(SUBSTITUTE(SUBSTITUTE(E$1,"standard",""),"|Float","")&amp;IF(OR($L1169=TRUE,$A1169=0,MOD($A1169,ChapterTable!$S$20)&lt;&gt;0),"","보스")&amp;"인게임누적합배수",ChapterTable!$S:$T,2,0)*C1169)
  )
  )
  )
)</f>
        <v>5454252.3515131474</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(VLOOKUP(SUBSTITUTE(SUBSTITUTE(F$1,"standard",""),"|Float","")&amp;IF(OR($L1169=TRUE,$A1169=0,MOD($A1169,ChapterTable!$S$20)&lt;&gt;0),"","보스")&amp;"인게임누적곱배수",ChapterTable!$S:$T,2,0)^D1169
    +VLOOKUP(SUBSTITUTE(SUBSTITUTE(F$1,"standard",""),"|Float","")&amp;IF(OR($L1169=TRUE,$A1169=0,MOD($A1169,ChapterTable!$S$20)&lt;&gt;0),"","보스")&amp;"인게임누적합배수",ChapterTable!$S:$T,2,0)*D1169)
  )
  )
  )
)</f>
        <v>1641325.9391127527</v>
      </c>
      <c r="G1169" t="s">
        <v>738</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93"/>
        <v>5</v>
      </c>
      <c r="Q1169">
        <f t="shared" si="94"/>
        <v>5</v>
      </c>
      <c r="R1169" t="b">
        <f t="shared" ca="1" si="92"/>
        <v>0</v>
      </c>
      <c r="T1169" t="b">
        <f t="shared" ca="1" si="95"/>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H1169">
        <v>1.5</v>
      </c>
      <c r="AI1169">
        <f t="shared" si="96"/>
        <v>0.2</v>
      </c>
    </row>
    <row r="1170" spans="1:35"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OFFSET(E1170,-$B1170+IF($L1170,1,0),0)*IF($B1170&gt;OFFSET($B1170,1,0),ChapterTable!$S$17,1)*
    (VLOOKUP(SUBSTITUTE(SUBSTITUTE(E$1,"standard",""),"|Float","")&amp;IF(OR($L1170=TRUE,$A1170=0,MOD($A1170,ChapterTable!$S$20)&lt;&gt;0),"","보스")&amp;"인게임누적곱배수",ChapterTable!$S:$T,2,0)^C1170
    +VLOOKUP(SUBSTITUTE(SUBSTITUTE(E$1,"standard",""),"|Float","")&amp;IF(OR($L1170=TRUE,$A1170=0,MOD($A1170,ChapterTable!$S$20)&lt;&gt;0),"","보스")&amp;"인게임누적합배수",ChapterTable!$S:$T,2,0)*C1170)
  )
  )
  )
)</f>
        <v>5454252.3515131474</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(VLOOKUP(SUBSTITUTE(SUBSTITUTE(F$1,"standard",""),"|Float","")&amp;IF(OR($L1170=TRUE,$A1170=0,MOD($A1170,ChapterTable!$S$20)&lt;&gt;0),"","보스")&amp;"인게임누적곱배수",ChapterTable!$S:$T,2,0)^D1170
    +VLOOKUP(SUBSTITUTE(SUBSTITUTE(F$1,"standard",""),"|Float","")&amp;IF(OR($L1170=TRUE,$A1170=0,MOD($A1170,ChapterTable!$S$20)&lt;&gt;0),"","보스")&amp;"인게임누적합배수",ChapterTable!$S:$T,2,0)*D1170)
  )
  )
  )
)</f>
        <v>1641325.9391127527</v>
      </c>
      <c r="G1170" t="s">
        <v>738</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93"/>
        <v>5</v>
      </c>
      <c r="Q1170">
        <f t="shared" si="94"/>
        <v>5</v>
      </c>
      <c r="R1170" t="b">
        <f t="shared" ca="1" si="92"/>
        <v>0</v>
      </c>
      <c r="T1170" t="b">
        <f t="shared" ca="1" si="95"/>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H1170">
        <v>1.5</v>
      </c>
      <c r="AI1170">
        <f t="shared" si="96"/>
        <v>0.2</v>
      </c>
    </row>
    <row r="1171" spans="1:35"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OFFSET(E1171,-$B1171+IF($L1171,1,0),0)*IF($B1171&gt;OFFSET($B1171,1,0),ChapterTable!$S$17,1)*
    (VLOOKUP(SUBSTITUTE(SUBSTITUTE(E$1,"standard",""),"|Float","")&amp;IF(OR($L1171=TRUE,$A1171=0,MOD($A1171,ChapterTable!$S$20)&lt;&gt;0),"","보스")&amp;"인게임누적곱배수",ChapterTable!$S:$T,2,0)^C1171
    +VLOOKUP(SUBSTITUTE(SUBSTITUTE(E$1,"standard",""),"|Float","")&amp;IF(OR($L1171=TRUE,$A1171=0,MOD($A1171,ChapterTable!$S$20)&lt;&gt;0),"","보스")&amp;"인게임누적합배수",ChapterTable!$S:$T,2,0)*C1171)
  )
  )
  )
)</f>
        <v>5454252.3515131474</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(VLOOKUP(SUBSTITUTE(SUBSTITUTE(F$1,"standard",""),"|Float","")&amp;IF(OR($L1171=TRUE,$A1171=0,MOD($A1171,ChapterTable!$S$20)&lt;&gt;0),"","보스")&amp;"인게임누적곱배수",ChapterTable!$S:$T,2,0)^D1171
    +VLOOKUP(SUBSTITUTE(SUBSTITUTE(F$1,"standard",""),"|Float","")&amp;IF(OR($L1171=TRUE,$A1171=0,MOD($A1171,ChapterTable!$S$20)&lt;&gt;0),"","보스")&amp;"인게임누적합배수",ChapterTable!$S:$T,2,0)*D1171)
  )
  )
  )
)</f>
        <v>1641325.9391127527</v>
      </c>
      <c r="G1171" t="s">
        <v>738</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93"/>
        <v>5</v>
      </c>
      <c r="Q1171">
        <f t="shared" si="94"/>
        <v>5</v>
      </c>
      <c r="R1171" t="b">
        <f t="shared" ca="1" si="92"/>
        <v>0</v>
      </c>
      <c r="T1171" t="b">
        <f t="shared" ca="1" si="95"/>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H1171">
        <v>1.5</v>
      </c>
      <c r="AI1171">
        <f t="shared" si="96"/>
        <v>0.2</v>
      </c>
    </row>
    <row r="1172" spans="1:35"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OFFSET(E1172,-$B1172+IF($L1172,1,0),0)*IF($B1172&gt;OFFSET($B1172,1,0),ChapterTable!$S$17,1)*
    (VLOOKUP(SUBSTITUTE(SUBSTITUTE(E$1,"standard",""),"|Float","")&amp;IF(OR($L1172=TRUE,$A1172=0,MOD($A1172,ChapterTable!$S$20)&lt;&gt;0),"","보스")&amp;"인게임누적곱배수",ChapterTable!$S:$T,2,0)^C1172
    +VLOOKUP(SUBSTITUTE(SUBSTITUTE(E$1,"standard",""),"|Float","")&amp;IF(OR($L1172=TRUE,$A1172=0,MOD($A1172,ChapterTable!$S$20)&lt;&gt;0),"","보스")&amp;"인게임누적합배수",ChapterTable!$S:$T,2,0)*C1172)
  )
  )
  )
)</f>
        <v>5454252.3515131474</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(VLOOKUP(SUBSTITUTE(SUBSTITUTE(F$1,"standard",""),"|Float","")&amp;IF(OR($L1172=TRUE,$A1172=0,MOD($A1172,ChapterTable!$S$20)&lt;&gt;0),"","보스")&amp;"인게임누적곱배수",ChapterTable!$S:$T,2,0)^D1172
    +VLOOKUP(SUBSTITUTE(SUBSTITUTE(F$1,"standard",""),"|Float","")&amp;IF(OR($L1172=TRUE,$A1172=0,MOD($A1172,ChapterTable!$S$20)&lt;&gt;0),"","보스")&amp;"인게임누적합배수",ChapterTable!$S:$T,2,0)*D1172)
  )
  )
  )
)</f>
        <v>1641325.9391127527</v>
      </c>
      <c r="G1172" t="s">
        <v>738</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93"/>
        <v>5</v>
      </c>
      <c r="Q1172">
        <f t="shared" si="94"/>
        <v>5</v>
      </c>
      <c r="R1172" t="b">
        <f t="shared" ca="1" si="92"/>
        <v>0</v>
      </c>
      <c r="T1172" t="b">
        <f t="shared" ca="1" si="95"/>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H1172">
        <v>1.5</v>
      </c>
      <c r="AI1172">
        <f t="shared" si="96"/>
        <v>0.2</v>
      </c>
    </row>
    <row r="1173" spans="1:35"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OFFSET(E1173,-$B1173+IF($L1173,1,0),0)*IF($B1173&gt;OFFSET($B1173,1,0),ChapterTable!$S$17,1)*
    (VLOOKUP(SUBSTITUTE(SUBSTITUTE(E$1,"standard",""),"|Float","")&amp;IF(OR($L1173=TRUE,$A1173=0,MOD($A1173,ChapterTable!$S$20)&lt;&gt;0),"","보스")&amp;"인게임누적곱배수",ChapterTable!$S:$T,2,0)^C1173
    +VLOOKUP(SUBSTITUTE(SUBSTITUTE(E$1,"standard",""),"|Float","")&amp;IF(OR($L1173=TRUE,$A1173=0,MOD($A1173,ChapterTable!$S$20)&lt;&gt;0),"","보스")&amp;"인게임누적합배수",ChapterTable!$S:$T,2,0)*C1173)
  )
  )
  )
)</f>
        <v>5454252.3515131474</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(VLOOKUP(SUBSTITUTE(SUBSTITUTE(F$1,"standard",""),"|Float","")&amp;IF(OR($L1173=TRUE,$A1173=0,MOD($A1173,ChapterTable!$S$20)&lt;&gt;0),"","보스")&amp;"인게임누적곱배수",ChapterTable!$S:$T,2,0)^D1173
    +VLOOKUP(SUBSTITUTE(SUBSTITUTE(F$1,"standard",""),"|Float","")&amp;IF(OR($L1173=TRUE,$A1173=0,MOD($A1173,ChapterTable!$S$20)&lt;&gt;0),"","보스")&amp;"인게임누적합배수",ChapterTable!$S:$T,2,0)*D1173)
  )
  )
  )
)</f>
        <v>1641325.9391127527</v>
      </c>
      <c r="G1173" t="s">
        <v>738</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93"/>
        <v>11</v>
      </c>
      <c r="Q1173">
        <f t="shared" si="94"/>
        <v>11</v>
      </c>
      <c r="R1173" t="b">
        <f t="shared" ca="1" si="92"/>
        <v>0</v>
      </c>
      <c r="T1173" t="b">
        <f t="shared" ca="1" si="95"/>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H1173">
        <v>1.5</v>
      </c>
      <c r="AI1173">
        <f t="shared" si="96"/>
        <v>0.2</v>
      </c>
    </row>
    <row r="1174" spans="1:35"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OFFSET(E1174,-$B1174+IF($L1174,1,0),0)*IF($B1174&gt;OFFSET($B1174,1,0),ChapterTable!$S$17,1)*
    (VLOOKUP(SUBSTITUTE(SUBSTITUTE(E$1,"standard",""),"|Float","")&amp;IF(OR($L1174=TRUE,$A1174=0,MOD($A1174,ChapterTable!$S$20)&lt;&gt;0),"","보스")&amp;"인게임누적곱배수",ChapterTable!$S:$T,2,0)^C1174
    +VLOOKUP(SUBSTITUTE(SUBSTITUTE(E$1,"standard",""),"|Float","")&amp;IF(OR($L1174=TRUE,$A1174=0,MOD($A1174,ChapterTable!$S$20)&lt;&gt;0),"","보스")&amp;"인게임누적합배수",ChapterTable!$S:$T,2,0)*C1174)
  )
  )
  )
)</f>
        <v>6060280.3905701637</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(VLOOKUP(SUBSTITUTE(SUBSTITUTE(F$1,"standard",""),"|Float","")&amp;IF(OR($L1174=TRUE,$A1174=0,MOD($A1174,ChapterTable!$S$20)&lt;&gt;0),"","보스")&amp;"인게임누적곱배수",ChapterTable!$S:$T,2,0)^D1174
    +VLOOKUP(SUBSTITUTE(SUBSTITUTE(F$1,"standard",""),"|Float","")&amp;IF(OR($L1174=TRUE,$A1174=0,MOD($A1174,ChapterTable!$S$20)&lt;&gt;0),"","보스")&amp;"인게임누적합배수",ChapterTable!$S:$T,2,0)*D1174)
  )
  )
  )
)</f>
        <v>1641325.9391127527</v>
      </c>
      <c r="G1174" t="s">
        <v>738</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93"/>
        <v>5</v>
      </c>
      <c r="Q1174">
        <f t="shared" si="94"/>
        <v>5</v>
      </c>
      <c r="R1174" t="b">
        <f t="shared" ca="1" si="92"/>
        <v>0</v>
      </c>
      <c r="T1174" t="b">
        <f t="shared" ca="1" si="95"/>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H1174">
        <v>1.5</v>
      </c>
      <c r="AI1174">
        <f t="shared" si="96"/>
        <v>0.2</v>
      </c>
    </row>
    <row r="1175" spans="1:35"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OFFSET(E1175,-$B1175+IF($L1175,1,0),0)*IF($B1175&gt;OFFSET($B1175,1,0),ChapterTable!$S$17,1)*
    (VLOOKUP(SUBSTITUTE(SUBSTITUTE(E$1,"standard",""),"|Float","")&amp;IF(OR($L1175=TRUE,$A1175=0,MOD($A1175,ChapterTable!$S$20)&lt;&gt;0),"","보스")&amp;"인게임누적곱배수",ChapterTable!$S:$T,2,0)^C1175
    +VLOOKUP(SUBSTITUTE(SUBSTITUTE(E$1,"standard",""),"|Float","")&amp;IF(OR($L1175=TRUE,$A1175=0,MOD($A1175,ChapterTable!$S$20)&lt;&gt;0),"","보스")&amp;"인게임누적합배수",ChapterTable!$S:$T,2,0)*C1175)
  )
  )
  )
)</f>
        <v>6060280.3905701637</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(VLOOKUP(SUBSTITUTE(SUBSTITUTE(F$1,"standard",""),"|Float","")&amp;IF(OR($L1175=TRUE,$A1175=0,MOD($A1175,ChapterTable!$S$20)&lt;&gt;0),"","보스")&amp;"인게임누적곱배수",ChapterTable!$S:$T,2,0)^D1175
    +VLOOKUP(SUBSTITUTE(SUBSTITUTE(F$1,"standard",""),"|Float","")&amp;IF(OR($L1175=TRUE,$A1175=0,MOD($A1175,ChapterTable!$S$20)&lt;&gt;0),"","보스")&amp;"인게임누적합배수",ChapterTable!$S:$T,2,0)*D1175)
  )
  )
  )
)</f>
        <v>1641325.9391127527</v>
      </c>
      <c r="G1175" t="s">
        <v>738</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93"/>
        <v>5</v>
      </c>
      <c r="Q1175">
        <f t="shared" si="94"/>
        <v>5</v>
      </c>
      <c r="R1175" t="b">
        <f t="shared" ca="1" si="92"/>
        <v>0</v>
      </c>
      <c r="T1175" t="b">
        <f t="shared" ca="1" si="95"/>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H1175">
        <v>1.5</v>
      </c>
      <c r="AI1175">
        <f t="shared" si="96"/>
        <v>0.2</v>
      </c>
    </row>
    <row r="1176" spans="1:35"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OFFSET(E1176,-$B1176+IF($L1176,1,0),0)*IF($B1176&gt;OFFSET($B1176,1,0),ChapterTable!$S$17,1)*
    (VLOOKUP(SUBSTITUTE(SUBSTITUTE(E$1,"standard",""),"|Float","")&amp;IF(OR($L1176=TRUE,$A1176=0,MOD($A1176,ChapterTable!$S$20)&lt;&gt;0),"","보스")&amp;"인게임누적곱배수",ChapterTable!$S:$T,2,0)^C1176
    +VLOOKUP(SUBSTITUTE(SUBSTITUTE(E$1,"standard",""),"|Float","")&amp;IF(OR($L1176=TRUE,$A1176=0,MOD($A1176,ChapterTable!$S$20)&lt;&gt;0),"","보스")&amp;"인게임누적합배수",ChapterTable!$S:$T,2,0)*C1176)
  )
  )
  )
)</f>
        <v>6060280.3905701637</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(VLOOKUP(SUBSTITUTE(SUBSTITUTE(F$1,"standard",""),"|Float","")&amp;IF(OR($L1176=TRUE,$A1176=0,MOD($A1176,ChapterTable!$S$20)&lt;&gt;0),"","보스")&amp;"인게임누적곱배수",ChapterTable!$S:$T,2,0)^D1176
    +VLOOKUP(SUBSTITUTE(SUBSTITUTE(F$1,"standard",""),"|Float","")&amp;IF(OR($L1176=TRUE,$A1176=0,MOD($A1176,ChapterTable!$S$20)&lt;&gt;0),"","보스")&amp;"인게임누적합배수",ChapterTable!$S:$T,2,0)*D1176)
  )
  )
  )
)</f>
        <v>1641325.9391127527</v>
      </c>
      <c r="G1176" t="s">
        <v>738</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93"/>
        <v>5</v>
      </c>
      <c r="Q1176">
        <f t="shared" si="94"/>
        <v>5</v>
      </c>
      <c r="R1176" t="b">
        <f t="shared" ca="1" si="92"/>
        <v>0</v>
      </c>
      <c r="T1176" t="b">
        <f t="shared" ca="1" si="95"/>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H1176">
        <v>1.5</v>
      </c>
      <c r="AI1176">
        <f t="shared" si="96"/>
        <v>0.2</v>
      </c>
    </row>
    <row r="1177" spans="1:35"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OFFSET(E1177,-$B1177+IF($L1177,1,0),0)*IF($B1177&gt;OFFSET($B1177,1,0),ChapterTable!$S$17,1)*
    (VLOOKUP(SUBSTITUTE(SUBSTITUTE(E$1,"standard",""),"|Float","")&amp;IF(OR($L1177=TRUE,$A1177=0,MOD($A1177,ChapterTable!$S$20)&lt;&gt;0),"","보스")&amp;"인게임누적곱배수",ChapterTable!$S:$T,2,0)^C1177
    +VLOOKUP(SUBSTITUTE(SUBSTITUTE(E$1,"standard",""),"|Float","")&amp;IF(OR($L1177=TRUE,$A1177=0,MOD($A1177,ChapterTable!$S$20)&lt;&gt;0),"","보스")&amp;"인게임누적합배수",ChapterTable!$S:$T,2,0)*C1177)
  )
  )
  )
)</f>
        <v>6060280.3905701637</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(VLOOKUP(SUBSTITUTE(SUBSTITUTE(F$1,"standard",""),"|Float","")&amp;IF(OR($L1177=TRUE,$A1177=0,MOD($A1177,ChapterTable!$S$20)&lt;&gt;0),"","보스")&amp;"인게임누적곱배수",ChapterTable!$S:$T,2,0)^D1177
    +VLOOKUP(SUBSTITUTE(SUBSTITUTE(F$1,"standard",""),"|Float","")&amp;IF(OR($L1177=TRUE,$A1177=0,MOD($A1177,ChapterTable!$S$20)&lt;&gt;0),"","보스")&amp;"인게임누적합배수",ChapterTable!$S:$T,2,0)*D1177)
  )
  )
  )
)</f>
        <v>1641325.9391127527</v>
      </c>
      <c r="G1177" t="s">
        <v>738</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93"/>
        <v>95</v>
      </c>
      <c r="Q1177">
        <f t="shared" si="94"/>
        <v>95</v>
      </c>
      <c r="R1177" t="b">
        <f t="shared" ca="1" si="92"/>
        <v>1</v>
      </c>
      <c r="T1177" t="b">
        <f t="shared" ca="1" si="95"/>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H1177">
        <v>1.5</v>
      </c>
      <c r="AI1177">
        <f t="shared" si="96"/>
        <v>0.2</v>
      </c>
    </row>
    <row r="1178" spans="1:35"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OFFSET(E1178,-$B1178+IF($L1178,1,0),0)*IF($B1178&gt;OFFSET($B1178,1,0),ChapterTable!$S$17,1)*
    (VLOOKUP(SUBSTITUTE(SUBSTITUTE(E$1,"standard",""),"|Float","")&amp;IF(OR($L1178=TRUE,$A1178=0,MOD($A1178,ChapterTable!$S$20)&lt;&gt;0),"","보스")&amp;"인게임누적곱배수",ChapterTable!$S:$T,2,0)^C1178
    +VLOOKUP(SUBSTITUTE(SUBSTITUTE(E$1,"standard",""),"|Float","")&amp;IF(OR($L1178=TRUE,$A1178=0,MOD($A1178,ChapterTable!$S$20)&lt;&gt;0),"","보스")&amp;"인게임누적합배수",ChapterTable!$S:$T,2,0)*C1178)
  )
  )
  )
)</f>
        <v>7272336.4686841965</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(VLOOKUP(SUBSTITUTE(SUBSTITUTE(F$1,"standard",""),"|Float","")&amp;IF(OR($L1178=TRUE,$A1178=0,MOD($A1178,ChapterTable!$S$20)&lt;&gt;0),"","보스")&amp;"인게임누적곱배수",ChapterTable!$S:$T,2,0)^D1178
    +VLOOKUP(SUBSTITUTE(SUBSTITUTE(F$1,"standard",""),"|Float","")&amp;IF(OR($L1178=TRUE,$A1178=0,MOD($A1178,ChapterTable!$S$20)&lt;&gt;0),"","보스")&amp;"인게임누적합배수",ChapterTable!$S:$T,2,0)*D1178)
  )
  )
  )
)</f>
        <v>1641325.9391127527</v>
      </c>
      <c r="G1178" t="s">
        <v>738</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93"/>
        <v>21</v>
      </c>
      <c r="Q1178">
        <f t="shared" si="94"/>
        <v>21</v>
      </c>
      <c r="R1178" t="b">
        <f t="shared" ca="1" si="92"/>
        <v>0</v>
      </c>
      <c r="T1178" t="b">
        <f t="shared" ca="1" si="95"/>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H1178">
        <v>1.5</v>
      </c>
      <c r="AI1178">
        <f t="shared" si="96"/>
        <v>0.2</v>
      </c>
    </row>
    <row r="1179" spans="1:35"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OFFSET(E1179,-$B1179+IF($L1179,1,0),0)*IF($B1179&gt;OFFSET($B1179,1,0),ChapterTable!$S$17,1)*
    (VLOOKUP(SUBSTITUTE(SUBSTITUTE(E$1,"standard",""),"|Float","")&amp;IF(OR($L1179=TRUE,$A1179=0,MOD($A1179,ChapterTable!$S$20)&lt;&gt;0),"","보스")&amp;"인게임누적곱배수",ChapterTable!$S:$T,2,0)^C1179
    +VLOOKUP(SUBSTITUTE(SUBSTITUTE(E$1,"standard",""),"|Float","")&amp;IF(OR($L1179=TRUE,$A1179=0,MOD($A1179,ChapterTable!$S$20)&lt;&gt;0),"","보스")&amp;"인게임누적합배수",ChapterTable!$S:$T,2,0)*C1179)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(VLOOKUP(SUBSTITUTE(SUBSTITUTE(F$1,"standard",""),"|Float","")&amp;IF(OR($L1179=TRUE,$A1179=0,MOD($A1179,ChapterTable!$S$20)&lt;&gt;0),"","보스")&amp;"인게임누적곱배수",ChapterTable!$S:$T,2,0)^D1179
    +VLOOKUP(SUBSTITUTE(SUBSTITUTE(F$1,"standard",""),"|Float","")&amp;IF(OR($L1179=TRUE,$A1179=0,MOD($A1179,ChapterTable!$S$20)&lt;&gt;0),"","보스")&amp;"인게임누적합배수",ChapterTable!$S:$T,2,0)*D1179)
  )
  )
  )
)</f>
        <v>1893837.6220531762</v>
      </c>
      <c r="G1179" t="s">
        <v>738</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93"/>
        <v>0</v>
      </c>
      <c r="Q1179">
        <f t="shared" si="94"/>
        <v>0</v>
      </c>
      <c r="R1179" t="b">
        <f t="shared" ca="1" si="92"/>
        <v>0</v>
      </c>
      <c r="T1179" t="b">
        <f t="shared" ca="1" si="95"/>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H1179">
        <v>1.5</v>
      </c>
      <c r="AI1179">
        <f t="shared" si="96"/>
        <v>0</v>
      </c>
    </row>
    <row r="1180" spans="1:35"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OFFSET(E1180,-$B1180+IF($L1180,1,0),0)*IF($B1180&gt;OFFSET($B1180,1,0),ChapterTable!$S$17,1)*
    (VLOOKUP(SUBSTITUTE(SUBSTITUTE(E$1,"standard",""),"|Float","")&amp;IF(OR($L1180=TRUE,$A1180=0,MOD($A1180,ChapterTable!$S$20)&lt;&gt;0),"","보스")&amp;"인게임누적곱배수",ChapterTable!$S:$T,2,0)^C1180
    +VLOOKUP(SUBSTITUTE(SUBSTITUTE(E$1,"standard",""),"|Float","")&amp;IF(OR($L1180=TRUE,$A1180=0,MOD($A1180,ChapterTable!$S$20)&lt;&gt;0),"","보스")&amp;"인게임누적합배수",ChapterTable!$S:$T,2,0)*C1180)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(VLOOKUP(SUBSTITUTE(SUBSTITUTE(F$1,"standard",""),"|Float","")&amp;IF(OR($L1180=TRUE,$A1180=0,MOD($A1180,ChapterTable!$S$20)&lt;&gt;0),"","보스")&amp;"인게임누적곱배수",ChapterTable!$S:$T,2,0)^D1180
    +VLOOKUP(SUBSTITUTE(SUBSTITUTE(F$1,"standard",""),"|Float","")&amp;IF(OR($L1180=TRUE,$A1180=0,MOD($A1180,ChapterTable!$S$20)&lt;&gt;0),"","보스")&amp;"인게임누적합배수",ChapterTable!$S:$T,2,0)*D1180)
  )
  )
  )
)</f>
        <v>1893837.6220531762</v>
      </c>
      <c r="G1180" t="s">
        <v>738</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93"/>
        <v>1</v>
      </c>
      <c r="Q1180">
        <f t="shared" si="94"/>
        <v>1</v>
      </c>
      <c r="R1180" t="b">
        <f t="shared" ca="1" si="92"/>
        <v>0</v>
      </c>
      <c r="T1180" t="b">
        <f t="shared" ca="1" si="95"/>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H1180">
        <v>1.5</v>
      </c>
      <c r="AI1180">
        <f t="shared" si="96"/>
        <v>1</v>
      </c>
    </row>
    <row r="1181" spans="1:35"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OFFSET(E1181,-$B1181+IF($L1181,1,0),0)*IF($B1181&gt;OFFSET($B1181,1,0),ChapterTable!$S$17,1)*
    (VLOOKUP(SUBSTITUTE(SUBSTITUTE(E$1,"standard",""),"|Float","")&amp;IF(OR($L1181=TRUE,$A1181=0,MOD($A1181,ChapterTable!$S$20)&lt;&gt;0),"","보스")&amp;"인게임누적곱배수",ChapterTable!$S:$T,2,0)^C1181
    +VLOOKUP(SUBSTITUTE(SUBSTITUTE(E$1,"standard",""),"|Float","")&amp;IF(OR($L1181=TRUE,$A1181=0,MOD($A1181,ChapterTable!$S$20)&lt;&gt;0),"","보스")&amp;"인게임누적합배수",ChapterTable!$S:$T,2,0)*C1181)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(VLOOKUP(SUBSTITUTE(SUBSTITUTE(F$1,"standard",""),"|Float","")&amp;IF(OR($L1181=TRUE,$A1181=0,MOD($A1181,ChapterTable!$S$20)&lt;&gt;0),"","보스")&amp;"인게임누적곱배수",ChapterTable!$S:$T,2,0)^D1181
    +VLOOKUP(SUBSTITUTE(SUBSTITUTE(F$1,"standard",""),"|Float","")&amp;IF(OR($L1181=TRUE,$A1181=0,MOD($A1181,ChapterTable!$S$20)&lt;&gt;0),"","보스")&amp;"인게임누적합배수",ChapterTable!$S:$T,2,0)*D1181)
  )
  )
  )
)</f>
        <v>1893837.6220531762</v>
      </c>
      <c r="G1181" t="s">
        <v>738</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93"/>
        <v>1</v>
      </c>
      <c r="Q1181">
        <f t="shared" si="94"/>
        <v>1</v>
      </c>
      <c r="R1181" t="b">
        <f t="shared" ca="1" si="92"/>
        <v>0</v>
      </c>
      <c r="T1181" t="b">
        <f t="shared" ca="1" si="95"/>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H1181">
        <v>1.5</v>
      </c>
      <c r="AI1181">
        <f t="shared" si="96"/>
        <v>1</v>
      </c>
    </row>
    <row r="1182" spans="1:35"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OFFSET(E1182,-$B1182+IF($L1182,1,0),0)*IF($B1182&gt;OFFSET($B1182,1,0),ChapterTable!$S$17,1)*
    (VLOOKUP(SUBSTITUTE(SUBSTITUTE(E$1,"standard",""),"|Float","")&amp;IF(OR($L1182=TRUE,$A1182=0,MOD($A1182,ChapterTable!$S$20)&lt;&gt;0),"","보스")&amp;"인게임누적곱배수",ChapterTable!$S:$T,2,0)^C1182
    +VLOOKUP(SUBSTITUTE(SUBSTITUTE(E$1,"standard",""),"|Float","")&amp;IF(OR($L1182=TRUE,$A1182=0,MOD($A1182,ChapterTable!$S$20)&lt;&gt;0),"","보스")&amp;"인게임누적합배수",ChapterTable!$S:$T,2,0)*C1182)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(VLOOKUP(SUBSTITUTE(SUBSTITUTE(F$1,"standard",""),"|Float","")&amp;IF(OR($L1182=TRUE,$A1182=0,MOD($A1182,ChapterTable!$S$20)&lt;&gt;0),"","보스")&amp;"인게임누적곱배수",ChapterTable!$S:$T,2,0)^D1182
    +VLOOKUP(SUBSTITUTE(SUBSTITUTE(F$1,"standard",""),"|Float","")&amp;IF(OR($L1182=TRUE,$A1182=0,MOD($A1182,ChapterTable!$S$20)&lt;&gt;0),"","보스")&amp;"인게임누적합배수",ChapterTable!$S:$T,2,0)*D1182)
  )
  )
  )
)</f>
        <v>1893837.6220531762</v>
      </c>
      <c r="G1182" t="s">
        <v>738</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93"/>
        <v>1</v>
      </c>
      <c r="Q1182">
        <f t="shared" si="94"/>
        <v>1</v>
      </c>
      <c r="R1182" t="b">
        <f t="shared" ca="1" si="92"/>
        <v>0</v>
      </c>
      <c r="T1182" t="b">
        <f t="shared" ca="1" si="95"/>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H1182">
        <v>1.5</v>
      </c>
      <c r="AI1182">
        <f t="shared" si="96"/>
        <v>1</v>
      </c>
    </row>
    <row r="1183" spans="1:35"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OFFSET(E1183,-$B1183+IF($L1183,1,0),0)*IF($B1183&gt;OFFSET($B1183,1,0),ChapterTable!$S$17,1)*
    (VLOOKUP(SUBSTITUTE(SUBSTITUTE(E$1,"standard",""),"|Float","")&amp;IF(OR($L1183=TRUE,$A1183=0,MOD($A1183,ChapterTable!$S$20)&lt;&gt;0),"","보스")&amp;"인게임누적곱배수",ChapterTable!$S:$T,2,0)^C1183
    +VLOOKUP(SUBSTITUTE(SUBSTITUTE(E$1,"standard",""),"|Float","")&amp;IF(OR($L1183=TRUE,$A1183=0,MOD($A1183,ChapterTable!$S$20)&lt;&gt;0),"","보스")&amp;"인게임누적합배수",ChapterTable!$S:$T,2,0)*C1183)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(VLOOKUP(SUBSTITUTE(SUBSTITUTE(F$1,"standard",""),"|Float","")&amp;IF(OR($L1183=TRUE,$A1183=0,MOD($A1183,ChapterTable!$S$20)&lt;&gt;0),"","보스")&amp;"인게임누적곱배수",ChapterTable!$S:$T,2,0)^D1183
    +VLOOKUP(SUBSTITUTE(SUBSTITUTE(F$1,"standard",""),"|Float","")&amp;IF(OR($L1183=TRUE,$A1183=0,MOD($A1183,ChapterTable!$S$20)&lt;&gt;0),"","보스")&amp;"인게임누적합배수",ChapterTable!$S:$T,2,0)*D1183)
  )
  )
  )
)</f>
        <v>1893837.6220531762</v>
      </c>
      <c r="G1183" t="s">
        <v>738</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93"/>
        <v>1</v>
      </c>
      <c r="Q1183">
        <f t="shared" si="94"/>
        <v>1</v>
      </c>
      <c r="R1183" t="b">
        <f t="shared" ca="1" si="92"/>
        <v>0</v>
      </c>
      <c r="T1183" t="b">
        <f t="shared" ca="1" si="95"/>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H1183">
        <v>1.5</v>
      </c>
      <c r="AI1183">
        <f t="shared" si="96"/>
        <v>1</v>
      </c>
    </row>
    <row r="1184" spans="1:35"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OFFSET(E1184,-$B1184+IF($L1184,1,0),0)*IF($B1184&gt;OFFSET($B1184,1,0),ChapterTable!$S$17,1)*
    (VLOOKUP(SUBSTITUTE(SUBSTITUTE(E$1,"standard",""),"|Float","")&amp;IF(OR($L1184=TRUE,$A1184=0,MOD($A1184,ChapterTable!$S$20)&lt;&gt;0),"","보스")&amp;"인게임누적곱배수",ChapterTable!$S:$T,2,0)^C1184
    +VLOOKUP(SUBSTITUTE(SUBSTITUTE(E$1,"standard",""),"|Float","")&amp;IF(OR($L1184=TRUE,$A1184=0,MOD($A1184,ChapterTable!$S$20)&lt;&gt;0),"","보스")&amp;"인게임누적합배수",ChapterTable!$S:$T,2,0)*C1184)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(VLOOKUP(SUBSTITUTE(SUBSTITUTE(F$1,"standard",""),"|Float","")&amp;IF(OR($L1184=TRUE,$A1184=0,MOD($A1184,ChapterTable!$S$20)&lt;&gt;0),"","보스")&amp;"인게임누적곱배수",ChapterTable!$S:$T,2,0)^D1184
    +VLOOKUP(SUBSTITUTE(SUBSTITUTE(F$1,"standard",""),"|Float","")&amp;IF(OR($L1184=TRUE,$A1184=0,MOD($A1184,ChapterTable!$S$20)&lt;&gt;0),"","보스")&amp;"인게임누적합배수",ChapterTable!$S:$T,2,0)*D1184)
  )
  )
  )
)</f>
        <v>1893837.6220531762</v>
      </c>
      <c r="G1184" t="s">
        <v>738</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93"/>
        <v>11</v>
      </c>
      <c r="Q1184">
        <f t="shared" si="94"/>
        <v>11</v>
      </c>
      <c r="R1184" t="b">
        <f t="shared" ca="1" si="92"/>
        <v>0</v>
      </c>
      <c r="T1184" t="b">
        <f t="shared" ca="1" si="95"/>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H1184">
        <v>1.5</v>
      </c>
      <c r="AI1184">
        <f t="shared" si="96"/>
        <v>1</v>
      </c>
    </row>
    <row r="1185" spans="1:35"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OFFSET(E1185,-$B1185+IF($L1185,1,0),0)*IF($B1185&gt;OFFSET($B1185,1,0),ChapterTable!$S$17,1)*
    (VLOOKUP(SUBSTITUTE(SUBSTITUTE(E$1,"standard",""),"|Float","")&amp;IF(OR($L1185=TRUE,$A1185=0,MOD($A1185,ChapterTable!$S$20)&lt;&gt;0),"","보스")&amp;"인게임누적곱배수",ChapterTable!$S:$T,2,0)^C1185
    +VLOOKUP(SUBSTITUTE(SUBSTITUTE(E$1,"standard",""),"|Float","")&amp;IF(OR($L1185=TRUE,$A1185=0,MOD($A1185,ChapterTable!$S$20)&lt;&gt;0),"","보스")&amp;"인게임누적합배수",ChapterTable!$S:$T,2,0)*C1185)
  )
  )
  )
)</f>
        <v>5454252.3515131474</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(VLOOKUP(SUBSTITUTE(SUBSTITUTE(F$1,"standard",""),"|Float","")&amp;IF(OR($L1185=TRUE,$A1185=0,MOD($A1185,ChapterTable!$S$20)&lt;&gt;0),"","보스")&amp;"인게임누적곱배수",ChapterTable!$S:$T,2,0)^D1185
    +VLOOKUP(SUBSTITUTE(SUBSTITUTE(F$1,"standard",""),"|Float","")&amp;IF(OR($L1185=TRUE,$A1185=0,MOD($A1185,ChapterTable!$S$20)&lt;&gt;0),"","보스")&amp;"인게임누적합배수",ChapterTable!$S:$T,2,0)*D1185)
  )
  )
  )
)</f>
        <v>1893837.6220531762</v>
      </c>
      <c r="G1185" t="s">
        <v>738</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93"/>
        <v>1</v>
      </c>
      <c r="Q1185">
        <f t="shared" si="94"/>
        <v>1</v>
      </c>
      <c r="R1185" t="b">
        <f t="shared" ca="1" si="92"/>
        <v>0</v>
      </c>
      <c r="T1185" t="b">
        <f t="shared" ca="1" si="95"/>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H1185">
        <v>1.5</v>
      </c>
      <c r="AI1185">
        <f t="shared" si="96"/>
        <v>1</v>
      </c>
    </row>
    <row r="1186" spans="1:35"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OFFSET(E1186,-$B1186+IF($L1186,1,0),0)*IF($B1186&gt;OFFSET($B1186,1,0),ChapterTable!$S$17,1)*
    (VLOOKUP(SUBSTITUTE(SUBSTITUTE(E$1,"standard",""),"|Float","")&amp;IF(OR($L1186=TRUE,$A1186=0,MOD($A1186,ChapterTable!$S$20)&lt;&gt;0),"","보스")&amp;"인게임누적곱배수",ChapterTable!$S:$T,2,0)^C1186
    +VLOOKUP(SUBSTITUTE(SUBSTITUTE(E$1,"standard",""),"|Float","")&amp;IF(OR($L1186=TRUE,$A1186=0,MOD($A1186,ChapterTable!$S$20)&lt;&gt;0),"","보스")&amp;"인게임누적합배수",ChapterTable!$S:$T,2,0)*C1186)
  )
  )
  )
)</f>
        <v>5454252.3515131474</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(VLOOKUP(SUBSTITUTE(SUBSTITUTE(F$1,"standard",""),"|Float","")&amp;IF(OR($L1186=TRUE,$A1186=0,MOD($A1186,ChapterTable!$S$20)&lt;&gt;0),"","보스")&amp;"인게임누적곱배수",ChapterTable!$S:$T,2,0)^D1186
    +VLOOKUP(SUBSTITUTE(SUBSTITUTE(F$1,"standard",""),"|Float","")&amp;IF(OR($L1186=TRUE,$A1186=0,MOD($A1186,ChapterTable!$S$20)&lt;&gt;0),"","보스")&amp;"인게임누적합배수",ChapterTable!$S:$T,2,0)*D1186)
  )
  )
  )
)</f>
        <v>1893837.6220531762</v>
      </c>
      <c r="G1186" t="s">
        <v>738</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93"/>
        <v>1</v>
      </c>
      <c r="Q1186">
        <f t="shared" si="94"/>
        <v>1</v>
      </c>
      <c r="R1186" t="b">
        <f t="shared" ca="1" si="92"/>
        <v>0</v>
      </c>
      <c r="T1186" t="b">
        <f t="shared" ca="1" si="95"/>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H1186">
        <v>1.5</v>
      </c>
      <c r="AI1186">
        <f t="shared" si="96"/>
        <v>1</v>
      </c>
    </row>
    <row r="1187" spans="1:35"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OFFSET(E1187,-$B1187+IF($L1187,1,0),0)*IF($B1187&gt;OFFSET($B1187,1,0),ChapterTable!$S$17,1)*
    (VLOOKUP(SUBSTITUTE(SUBSTITUTE(E$1,"standard",""),"|Float","")&amp;IF(OR($L1187=TRUE,$A1187=0,MOD($A1187,ChapterTable!$S$20)&lt;&gt;0),"","보스")&amp;"인게임누적곱배수",ChapterTable!$S:$T,2,0)^C1187
    +VLOOKUP(SUBSTITUTE(SUBSTITUTE(E$1,"standard",""),"|Float","")&amp;IF(OR($L1187=TRUE,$A1187=0,MOD($A1187,ChapterTable!$S$20)&lt;&gt;0),"","보스")&amp;"인게임누적합배수",ChapterTable!$S:$T,2,0)*C1187)
  )
  )
  )
)</f>
        <v>5454252.3515131474</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(VLOOKUP(SUBSTITUTE(SUBSTITUTE(F$1,"standard",""),"|Float","")&amp;IF(OR($L1187=TRUE,$A1187=0,MOD($A1187,ChapterTable!$S$20)&lt;&gt;0),"","보스")&amp;"인게임누적곱배수",ChapterTable!$S:$T,2,0)^D1187
    +VLOOKUP(SUBSTITUTE(SUBSTITUTE(F$1,"standard",""),"|Float","")&amp;IF(OR($L1187=TRUE,$A1187=0,MOD($A1187,ChapterTable!$S$20)&lt;&gt;0),"","보스")&amp;"인게임누적합배수",ChapterTable!$S:$T,2,0)*D1187)
  )
  )
  )
)</f>
        <v>1893837.6220531762</v>
      </c>
      <c r="G1187" t="s">
        <v>738</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93"/>
        <v>1</v>
      </c>
      <c r="Q1187">
        <f t="shared" si="94"/>
        <v>1</v>
      </c>
      <c r="R1187" t="b">
        <f t="shared" ca="1" si="92"/>
        <v>0</v>
      </c>
      <c r="T1187" t="b">
        <f t="shared" ca="1" si="95"/>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H1187">
        <v>1.5</v>
      </c>
      <c r="AI1187">
        <f t="shared" si="96"/>
        <v>1</v>
      </c>
    </row>
    <row r="1188" spans="1:35"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OFFSET(E1188,-$B1188+IF($L1188,1,0),0)*IF($B1188&gt;OFFSET($B1188,1,0),ChapterTable!$S$17,1)*
    (VLOOKUP(SUBSTITUTE(SUBSTITUTE(E$1,"standard",""),"|Float","")&amp;IF(OR($L1188=TRUE,$A1188=0,MOD($A1188,ChapterTable!$S$20)&lt;&gt;0),"","보스")&amp;"인게임누적곱배수",ChapterTable!$S:$T,2,0)^C1188
    +VLOOKUP(SUBSTITUTE(SUBSTITUTE(E$1,"standard",""),"|Float","")&amp;IF(OR($L1188=TRUE,$A1188=0,MOD($A1188,ChapterTable!$S$20)&lt;&gt;0),"","보스")&amp;"인게임누적합배수",ChapterTable!$S:$T,2,0)*C1188)
  )
  )
  )
)</f>
        <v>5454252.3515131474</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(VLOOKUP(SUBSTITUTE(SUBSTITUTE(F$1,"standard",""),"|Float","")&amp;IF(OR($L1188=TRUE,$A1188=0,MOD($A1188,ChapterTable!$S$20)&lt;&gt;0),"","보스")&amp;"인게임누적곱배수",ChapterTable!$S:$T,2,0)^D1188
    +VLOOKUP(SUBSTITUTE(SUBSTITUTE(F$1,"standard",""),"|Float","")&amp;IF(OR($L1188=TRUE,$A1188=0,MOD($A1188,ChapterTable!$S$20)&lt;&gt;0),"","보스")&amp;"인게임누적합배수",ChapterTable!$S:$T,2,0)*D1188)
  )
  )
  )
)</f>
        <v>1893837.6220531762</v>
      </c>
      <c r="G1188" t="s">
        <v>738</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93"/>
        <v>91</v>
      </c>
      <c r="Q1188">
        <f t="shared" si="94"/>
        <v>91</v>
      </c>
      <c r="R1188" t="b">
        <f t="shared" ca="1" si="92"/>
        <v>1</v>
      </c>
      <c r="T1188" t="b">
        <f t="shared" ca="1" si="95"/>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H1188">
        <v>1.5</v>
      </c>
      <c r="AI1188">
        <f t="shared" si="96"/>
        <v>1</v>
      </c>
    </row>
    <row r="1189" spans="1:35"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OFFSET(E1189,-$B1189+IF($L1189,1,0),0)*IF($B1189&gt;OFFSET($B1189,1,0),ChapterTable!$S$17,1)*
    (VLOOKUP(SUBSTITUTE(SUBSTITUTE(E$1,"standard",""),"|Float","")&amp;IF(OR($L1189=TRUE,$A1189=0,MOD($A1189,ChapterTable!$S$20)&lt;&gt;0),"","보스")&amp;"인게임누적곱배수",ChapterTable!$S:$T,2,0)^C1189
    +VLOOKUP(SUBSTITUTE(SUBSTITUTE(E$1,"standard",""),"|Float","")&amp;IF(OR($L1189=TRUE,$A1189=0,MOD($A1189,ChapterTable!$S$20)&lt;&gt;0),"","보스")&amp;"인게임누적합배수",ChapterTable!$S:$T,2,0)*C1189)
  )
  )
  )
)</f>
        <v>5454252.3515131474</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(VLOOKUP(SUBSTITUTE(SUBSTITUTE(F$1,"standard",""),"|Float","")&amp;IF(OR($L1189=TRUE,$A1189=0,MOD($A1189,ChapterTable!$S$20)&lt;&gt;0),"","보스")&amp;"인게임누적곱배수",ChapterTable!$S:$T,2,0)^D1189
    +VLOOKUP(SUBSTITUTE(SUBSTITUTE(F$1,"standard",""),"|Float","")&amp;IF(OR($L1189=TRUE,$A1189=0,MOD($A1189,ChapterTable!$S$20)&lt;&gt;0),"","보스")&amp;"인게임누적합배수",ChapterTable!$S:$T,2,0)*D1189)
  )
  )
  )
)</f>
        <v>1893837.6220531762</v>
      </c>
      <c r="G1189" t="s">
        <v>738</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93"/>
        <v>21</v>
      </c>
      <c r="Q1189">
        <f t="shared" si="94"/>
        <v>21</v>
      </c>
      <c r="R1189" t="b">
        <f t="shared" ca="1" si="92"/>
        <v>0</v>
      </c>
      <c r="T1189" t="b">
        <f t="shared" ca="1" si="95"/>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H1189">
        <v>1.5</v>
      </c>
      <c r="AI1189">
        <f t="shared" si="96"/>
        <v>1</v>
      </c>
    </row>
    <row r="1190" spans="1:35"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OFFSET(E1190,-$B1190+IF($L1190,1,0),0)*IF($B1190&gt;OFFSET($B1190,1,0),ChapterTable!$S$17,1)*
    (VLOOKUP(SUBSTITUTE(SUBSTITUTE(E$1,"standard",""),"|Float","")&amp;IF(OR($L1190=TRUE,$A1190=0,MOD($A1190,ChapterTable!$S$20)&lt;&gt;0),"","보스")&amp;"인게임누적곱배수",ChapterTable!$S:$T,2,0)^C1190
    +VLOOKUP(SUBSTITUTE(SUBSTITUTE(E$1,"standard",""),"|Float","")&amp;IF(OR($L1190=TRUE,$A1190=0,MOD($A1190,ChapterTable!$S$20)&lt;&gt;0),"","보스")&amp;"인게임누적합배수",ChapterTable!$S:$T,2,0)*C1190)
  )
  )
  )
)</f>
        <v>5454252.3515131474</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(VLOOKUP(SUBSTITUTE(SUBSTITUTE(F$1,"standard",""),"|Float","")&amp;IF(OR($L1190=TRUE,$A1190=0,MOD($A1190,ChapterTable!$S$20)&lt;&gt;0),"","보스")&amp;"인게임누적곱배수",ChapterTable!$S:$T,2,0)^D1190
    +VLOOKUP(SUBSTITUTE(SUBSTITUTE(F$1,"standard",""),"|Float","")&amp;IF(OR($L1190=TRUE,$A1190=0,MOD($A1190,ChapterTable!$S$20)&lt;&gt;0),"","보스")&amp;"인게임누적합배수",ChapterTable!$S:$T,2,0)*D1190)
  )
  )
  )
)</f>
        <v>2035875.4437071644</v>
      </c>
      <c r="G1190" t="s">
        <v>738</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93"/>
        <v>2</v>
      </c>
      <c r="Q1190">
        <f t="shared" si="94"/>
        <v>2</v>
      </c>
      <c r="R1190" t="b">
        <f t="shared" ca="1" si="92"/>
        <v>0</v>
      </c>
      <c r="T1190" t="b">
        <f t="shared" ca="1" si="95"/>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H1190">
        <v>1.5</v>
      </c>
      <c r="AI1190">
        <f t="shared" si="96"/>
        <v>0.5</v>
      </c>
    </row>
    <row r="1191" spans="1:35"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OFFSET(E1191,-$B1191+IF($L1191,1,0),0)*IF($B1191&gt;OFFSET($B1191,1,0),ChapterTable!$S$17,1)*
    (VLOOKUP(SUBSTITUTE(SUBSTITUTE(E$1,"standard",""),"|Float","")&amp;IF(OR($L1191=TRUE,$A1191=0,MOD($A1191,ChapterTable!$S$20)&lt;&gt;0),"","보스")&amp;"인게임누적곱배수",ChapterTable!$S:$T,2,0)^C1191
    +VLOOKUP(SUBSTITUTE(SUBSTITUTE(E$1,"standard",""),"|Float","")&amp;IF(OR($L1191=TRUE,$A1191=0,MOD($A1191,ChapterTable!$S$20)&lt;&gt;0),"","보스")&amp;"인게임누적합배수",ChapterTable!$S:$T,2,0)*C1191)
  )
  )
  )
)</f>
        <v>5454252.3515131474</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(VLOOKUP(SUBSTITUTE(SUBSTITUTE(F$1,"standard",""),"|Float","")&amp;IF(OR($L1191=TRUE,$A1191=0,MOD($A1191,ChapterTable!$S$20)&lt;&gt;0),"","보스")&amp;"인게임누적곱배수",ChapterTable!$S:$T,2,0)^D1191
    +VLOOKUP(SUBSTITUTE(SUBSTITUTE(F$1,"standard",""),"|Float","")&amp;IF(OR($L1191=TRUE,$A1191=0,MOD($A1191,ChapterTable!$S$20)&lt;&gt;0),"","보스")&amp;"인게임누적합배수",ChapterTable!$S:$T,2,0)*D1191)
  )
  )
  )
)</f>
        <v>2035875.4437071644</v>
      </c>
      <c r="G1191" t="s">
        <v>738</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93"/>
        <v>2</v>
      </c>
      <c r="Q1191">
        <f t="shared" si="94"/>
        <v>2</v>
      </c>
      <c r="R1191" t="b">
        <f t="shared" ca="1" si="92"/>
        <v>0</v>
      </c>
      <c r="T1191" t="b">
        <f t="shared" ca="1" si="95"/>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H1191">
        <v>1.5</v>
      </c>
      <c r="AI1191">
        <f t="shared" si="96"/>
        <v>0.5</v>
      </c>
    </row>
    <row r="1192" spans="1:35"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OFFSET(E1192,-$B1192+IF($L1192,1,0),0)*IF($B1192&gt;OFFSET($B1192,1,0),ChapterTable!$S$17,1)*
    (VLOOKUP(SUBSTITUTE(SUBSTITUTE(E$1,"standard",""),"|Float","")&amp;IF(OR($L1192=TRUE,$A1192=0,MOD($A1192,ChapterTable!$S$20)&lt;&gt;0),"","보스")&amp;"인게임누적곱배수",ChapterTable!$S:$T,2,0)^C1192
    +VLOOKUP(SUBSTITUTE(SUBSTITUTE(E$1,"standard",""),"|Float","")&amp;IF(OR($L1192=TRUE,$A1192=0,MOD($A1192,ChapterTable!$S$20)&lt;&gt;0),"","보스")&amp;"인게임누적합배수",ChapterTable!$S:$T,2,0)*C1192)
  )
  )
  )
)</f>
        <v>5454252.3515131474</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(VLOOKUP(SUBSTITUTE(SUBSTITUTE(F$1,"standard",""),"|Float","")&amp;IF(OR($L1192=TRUE,$A1192=0,MOD($A1192,ChapterTable!$S$20)&lt;&gt;0),"","보스")&amp;"인게임누적곱배수",ChapterTable!$S:$T,2,0)^D1192
    +VLOOKUP(SUBSTITUTE(SUBSTITUTE(F$1,"standard",""),"|Float","")&amp;IF(OR($L1192=TRUE,$A1192=0,MOD($A1192,ChapterTable!$S$20)&lt;&gt;0),"","보스")&amp;"인게임누적합배수",ChapterTable!$S:$T,2,0)*D1192)
  )
  )
  )
)</f>
        <v>2035875.4437071644</v>
      </c>
      <c r="G1192" t="s">
        <v>738</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93"/>
        <v>2</v>
      </c>
      <c r="Q1192">
        <f t="shared" si="94"/>
        <v>2</v>
      </c>
      <c r="R1192" t="b">
        <f t="shared" ca="1" si="92"/>
        <v>0</v>
      </c>
      <c r="T1192" t="b">
        <f t="shared" ca="1" si="95"/>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H1192">
        <v>1.5</v>
      </c>
      <c r="AI1192">
        <f t="shared" si="96"/>
        <v>0.5</v>
      </c>
    </row>
    <row r="1193" spans="1:35"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OFFSET(E1193,-$B1193+IF($L1193,1,0),0)*IF($B1193&gt;OFFSET($B1193,1,0),ChapterTable!$S$17,1)*
    (VLOOKUP(SUBSTITUTE(SUBSTITUTE(E$1,"standard",""),"|Float","")&amp;IF(OR($L1193=TRUE,$A1193=0,MOD($A1193,ChapterTable!$S$20)&lt;&gt;0),"","보스")&amp;"인게임누적곱배수",ChapterTable!$S:$T,2,0)^C1193
    +VLOOKUP(SUBSTITUTE(SUBSTITUTE(E$1,"standard",""),"|Float","")&amp;IF(OR($L1193=TRUE,$A1193=0,MOD($A1193,ChapterTable!$S$20)&lt;&gt;0),"","보스")&amp;"인게임누적합배수",ChapterTable!$S:$T,2,0)*C1193)
  )
  )
  )
)</f>
        <v>5454252.3515131474</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(VLOOKUP(SUBSTITUTE(SUBSTITUTE(F$1,"standard",""),"|Float","")&amp;IF(OR($L1193=TRUE,$A1193=0,MOD($A1193,ChapterTable!$S$20)&lt;&gt;0),"","보스")&amp;"인게임누적곱배수",ChapterTable!$S:$T,2,0)^D1193
    +VLOOKUP(SUBSTITUTE(SUBSTITUTE(F$1,"standard",""),"|Float","")&amp;IF(OR($L1193=TRUE,$A1193=0,MOD($A1193,ChapterTable!$S$20)&lt;&gt;0),"","보스")&amp;"인게임누적합배수",ChapterTable!$S:$T,2,0)*D1193)
  )
  )
  )
)</f>
        <v>2035875.4437071644</v>
      </c>
      <c r="G1193" t="s">
        <v>738</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93"/>
        <v>2</v>
      </c>
      <c r="Q1193">
        <f t="shared" si="94"/>
        <v>2</v>
      </c>
      <c r="R1193" t="b">
        <f t="shared" ca="1" si="92"/>
        <v>0</v>
      </c>
      <c r="T1193" t="b">
        <f t="shared" ca="1" si="95"/>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H1193">
        <v>1.5</v>
      </c>
      <c r="AI1193">
        <f t="shared" si="96"/>
        <v>0.5</v>
      </c>
    </row>
    <row r="1194" spans="1:35"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OFFSET(E1194,-$B1194+IF($L1194,1,0),0)*IF($B1194&gt;OFFSET($B1194,1,0),ChapterTable!$S$17,1)*
    (VLOOKUP(SUBSTITUTE(SUBSTITUTE(E$1,"standard",""),"|Float","")&amp;IF(OR($L1194=TRUE,$A1194=0,MOD($A1194,ChapterTable!$S$20)&lt;&gt;0),"","보스")&amp;"인게임누적곱배수",ChapterTable!$S:$T,2,0)^C1194
    +VLOOKUP(SUBSTITUTE(SUBSTITUTE(E$1,"standard",""),"|Float","")&amp;IF(OR($L1194=TRUE,$A1194=0,MOD($A1194,ChapterTable!$S$20)&lt;&gt;0),"","보스")&amp;"인게임누적합배수",ChapterTable!$S:$T,2,0)*C1194)
  )
  )
  )
)</f>
        <v>5454252.3515131474</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(VLOOKUP(SUBSTITUTE(SUBSTITUTE(F$1,"standard",""),"|Float","")&amp;IF(OR($L1194=TRUE,$A1194=0,MOD($A1194,ChapterTable!$S$20)&lt;&gt;0),"","보스")&amp;"인게임누적곱배수",ChapterTable!$S:$T,2,0)^D1194
    +VLOOKUP(SUBSTITUTE(SUBSTITUTE(F$1,"standard",""),"|Float","")&amp;IF(OR($L1194=TRUE,$A1194=0,MOD($A1194,ChapterTable!$S$20)&lt;&gt;0),"","보스")&amp;"인게임누적합배수",ChapterTable!$S:$T,2,0)*D1194)
  )
  )
  )
)</f>
        <v>2035875.4437071644</v>
      </c>
      <c r="G1194" t="s">
        <v>738</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93"/>
        <v>11</v>
      </c>
      <c r="Q1194">
        <f t="shared" si="94"/>
        <v>11</v>
      </c>
      <c r="R1194" t="b">
        <f t="shared" ca="1" si="92"/>
        <v>0</v>
      </c>
      <c r="T1194" t="b">
        <f t="shared" ca="1" si="95"/>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H1194">
        <v>1.5</v>
      </c>
      <c r="AI1194">
        <f t="shared" si="96"/>
        <v>0.5</v>
      </c>
    </row>
    <row r="1195" spans="1:35"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OFFSET(E1195,-$B1195+IF($L1195,1,0),0)*IF($B1195&gt;OFFSET($B1195,1,0),ChapterTable!$S$17,1)*
    (VLOOKUP(SUBSTITUTE(SUBSTITUTE(E$1,"standard",""),"|Float","")&amp;IF(OR($L1195=TRUE,$A1195=0,MOD($A1195,ChapterTable!$S$20)&lt;&gt;0),"","보스")&amp;"인게임누적곱배수",ChapterTable!$S:$T,2,0)^C1195
    +VLOOKUP(SUBSTITUTE(SUBSTITUTE(E$1,"standard",""),"|Float","")&amp;IF(OR($L1195=TRUE,$A1195=0,MOD($A1195,ChapterTable!$S$20)&lt;&gt;0),"","보스")&amp;"인게임누적합배수",ChapterTable!$S:$T,2,0)*C1195)
  )
  )
  )
)</f>
        <v>6363294.4100986719</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(VLOOKUP(SUBSTITUTE(SUBSTITUTE(F$1,"standard",""),"|Float","")&amp;IF(OR($L1195=TRUE,$A1195=0,MOD($A1195,ChapterTable!$S$20)&lt;&gt;0),"","보스")&amp;"인게임누적곱배수",ChapterTable!$S:$T,2,0)^D1195
    +VLOOKUP(SUBSTITUTE(SUBSTITUTE(F$1,"standard",""),"|Float","")&amp;IF(OR($L1195=TRUE,$A1195=0,MOD($A1195,ChapterTable!$S$20)&lt;&gt;0),"","보스")&amp;"인게임누적합배수",ChapterTable!$S:$T,2,0)*D1195)
  )
  )
  )
)</f>
        <v>2035875.4437071644</v>
      </c>
      <c r="G1195" t="s">
        <v>738</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93"/>
        <v>2</v>
      </c>
      <c r="Q1195">
        <f t="shared" si="94"/>
        <v>2</v>
      </c>
      <c r="R1195" t="b">
        <f t="shared" ca="1" si="92"/>
        <v>0</v>
      </c>
      <c r="T1195" t="b">
        <f t="shared" ca="1" si="95"/>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H1195">
        <v>1.5</v>
      </c>
      <c r="AI1195">
        <f t="shared" si="96"/>
        <v>0.5</v>
      </c>
    </row>
    <row r="1196" spans="1:35"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OFFSET(E1196,-$B1196+IF($L1196,1,0),0)*IF($B1196&gt;OFFSET($B1196,1,0),ChapterTable!$S$17,1)*
    (VLOOKUP(SUBSTITUTE(SUBSTITUTE(E$1,"standard",""),"|Float","")&amp;IF(OR($L1196=TRUE,$A1196=0,MOD($A1196,ChapterTable!$S$20)&lt;&gt;0),"","보스")&amp;"인게임누적곱배수",ChapterTable!$S:$T,2,0)^C1196
    +VLOOKUP(SUBSTITUTE(SUBSTITUTE(E$1,"standard",""),"|Float","")&amp;IF(OR($L1196=TRUE,$A1196=0,MOD($A1196,ChapterTable!$S$20)&lt;&gt;0),"","보스")&amp;"인게임누적합배수",ChapterTable!$S:$T,2,0)*C1196)
  )
  )
  )
)</f>
        <v>6363294.4100986719</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(VLOOKUP(SUBSTITUTE(SUBSTITUTE(F$1,"standard",""),"|Float","")&amp;IF(OR($L1196=TRUE,$A1196=0,MOD($A1196,ChapterTable!$S$20)&lt;&gt;0),"","보스")&amp;"인게임누적곱배수",ChapterTable!$S:$T,2,0)^D1196
    +VLOOKUP(SUBSTITUTE(SUBSTITUTE(F$1,"standard",""),"|Float","")&amp;IF(OR($L1196=TRUE,$A1196=0,MOD($A1196,ChapterTable!$S$20)&lt;&gt;0),"","보스")&amp;"인게임누적합배수",ChapterTable!$S:$T,2,0)*D1196)
  )
  )
  )
)</f>
        <v>2035875.4437071644</v>
      </c>
      <c r="G1196" t="s">
        <v>738</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93"/>
        <v>2</v>
      </c>
      <c r="Q1196">
        <f t="shared" si="94"/>
        <v>2</v>
      </c>
      <c r="R1196" t="b">
        <f t="shared" ca="1" si="92"/>
        <v>0</v>
      </c>
      <c r="T1196" t="b">
        <f t="shared" ca="1" si="95"/>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H1196">
        <v>1.5</v>
      </c>
      <c r="AI1196">
        <f t="shared" si="96"/>
        <v>0.5</v>
      </c>
    </row>
    <row r="1197" spans="1:35"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OFFSET(E1197,-$B1197+IF($L1197,1,0),0)*IF($B1197&gt;OFFSET($B1197,1,0),ChapterTable!$S$17,1)*
    (VLOOKUP(SUBSTITUTE(SUBSTITUTE(E$1,"standard",""),"|Float","")&amp;IF(OR($L1197=TRUE,$A1197=0,MOD($A1197,ChapterTable!$S$20)&lt;&gt;0),"","보스")&amp;"인게임누적곱배수",ChapterTable!$S:$T,2,0)^C1197
    +VLOOKUP(SUBSTITUTE(SUBSTITUTE(E$1,"standard",""),"|Float","")&amp;IF(OR($L1197=TRUE,$A1197=0,MOD($A1197,ChapterTable!$S$20)&lt;&gt;0),"","보스")&amp;"인게임누적합배수",ChapterTable!$S:$T,2,0)*C1197)
  )
  )
  )
)</f>
        <v>6363294.4100986719</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(VLOOKUP(SUBSTITUTE(SUBSTITUTE(F$1,"standard",""),"|Float","")&amp;IF(OR($L1197=TRUE,$A1197=0,MOD($A1197,ChapterTable!$S$20)&lt;&gt;0),"","보스")&amp;"인게임누적곱배수",ChapterTable!$S:$T,2,0)^D1197
    +VLOOKUP(SUBSTITUTE(SUBSTITUTE(F$1,"standard",""),"|Float","")&amp;IF(OR($L1197=TRUE,$A1197=0,MOD($A1197,ChapterTable!$S$20)&lt;&gt;0),"","보스")&amp;"인게임누적합배수",ChapterTable!$S:$T,2,0)*D1197)
  )
  )
  )
)</f>
        <v>2035875.4437071644</v>
      </c>
      <c r="G1197" t="s">
        <v>738</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93"/>
        <v>2</v>
      </c>
      <c r="Q1197">
        <f t="shared" si="94"/>
        <v>2</v>
      </c>
      <c r="R1197" t="b">
        <f t="shared" ca="1" si="92"/>
        <v>0</v>
      </c>
      <c r="T1197" t="b">
        <f t="shared" ca="1" si="95"/>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H1197">
        <v>1.5</v>
      </c>
      <c r="AI1197">
        <f t="shared" si="96"/>
        <v>0.5</v>
      </c>
    </row>
    <row r="1198" spans="1:35"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OFFSET(E1198,-$B1198+IF($L1198,1,0),0)*IF($B1198&gt;OFFSET($B1198,1,0),ChapterTable!$S$17,1)*
    (VLOOKUP(SUBSTITUTE(SUBSTITUTE(E$1,"standard",""),"|Float","")&amp;IF(OR($L1198=TRUE,$A1198=0,MOD($A1198,ChapterTable!$S$20)&lt;&gt;0),"","보스")&amp;"인게임누적곱배수",ChapterTable!$S:$T,2,0)^C1198
    +VLOOKUP(SUBSTITUTE(SUBSTITUTE(E$1,"standard",""),"|Float","")&amp;IF(OR($L1198=TRUE,$A1198=0,MOD($A1198,ChapterTable!$S$20)&lt;&gt;0),"","보스")&amp;"인게임누적합배수",ChapterTable!$S:$T,2,0)*C1198)
  )
  )
  )
)</f>
        <v>6363294.4100986719</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(VLOOKUP(SUBSTITUTE(SUBSTITUTE(F$1,"standard",""),"|Float","")&amp;IF(OR($L1198=TRUE,$A1198=0,MOD($A1198,ChapterTable!$S$20)&lt;&gt;0),"","보스")&amp;"인게임누적곱배수",ChapterTable!$S:$T,2,0)^D1198
    +VLOOKUP(SUBSTITUTE(SUBSTITUTE(F$1,"standard",""),"|Float","")&amp;IF(OR($L1198=TRUE,$A1198=0,MOD($A1198,ChapterTable!$S$20)&lt;&gt;0),"","보스")&amp;"인게임누적합배수",ChapterTable!$S:$T,2,0)*D1198)
  )
  )
  )
)</f>
        <v>2035875.4437071644</v>
      </c>
      <c r="G1198" t="s">
        <v>738</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93"/>
        <v>92</v>
      </c>
      <c r="Q1198">
        <f t="shared" si="94"/>
        <v>92</v>
      </c>
      <c r="R1198" t="b">
        <f t="shared" ca="1" si="92"/>
        <v>1</v>
      </c>
      <c r="T1198" t="b">
        <f t="shared" ca="1" si="95"/>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H1198">
        <v>1.5</v>
      </c>
      <c r="AI1198">
        <f t="shared" si="96"/>
        <v>0.5</v>
      </c>
    </row>
    <row r="1199" spans="1:35"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OFFSET(E1199,-$B1199+IF($L1199,1,0),0)*IF($B1199&gt;OFFSET($B1199,1,0),ChapterTable!$S$17,1)*
    (VLOOKUP(SUBSTITUTE(SUBSTITUTE(E$1,"standard",""),"|Float","")&amp;IF(OR($L1199=TRUE,$A1199=0,MOD($A1199,ChapterTable!$S$20)&lt;&gt;0),"","보스")&amp;"인게임누적곱배수",ChapterTable!$S:$T,2,0)^C1199
    +VLOOKUP(SUBSTITUTE(SUBSTITUTE(E$1,"standard",""),"|Float","")&amp;IF(OR($L1199=TRUE,$A1199=0,MOD($A1199,ChapterTable!$S$20)&lt;&gt;0),"","보스")&amp;"인게임누적합배수",ChapterTable!$S:$T,2,0)*C1199)
  )
  )
  )
)</f>
        <v>6363294.4100986719</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(VLOOKUP(SUBSTITUTE(SUBSTITUTE(F$1,"standard",""),"|Float","")&amp;IF(OR($L1199=TRUE,$A1199=0,MOD($A1199,ChapterTable!$S$20)&lt;&gt;0),"","보스")&amp;"인게임누적곱배수",ChapterTable!$S:$T,2,0)^D1199
    +VLOOKUP(SUBSTITUTE(SUBSTITUTE(F$1,"standard",""),"|Float","")&amp;IF(OR($L1199=TRUE,$A1199=0,MOD($A1199,ChapterTable!$S$20)&lt;&gt;0),"","보스")&amp;"인게임누적합배수",ChapterTable!$S:$T,2,0)*D1199)
  )
  )
  )
)</f>
        <v>2035875.4437071644</v>
      </c>
      <c r="G1199" t="s">
        <v>738</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93"/>
        <v>21</v>
      </c>
      <c r="Q1199">
        <f t="shared" si="94"/>
        <v>21</v>
      </c>
      <c r="R1199" t="b">
        <f t="shared" ca="1" si="92"/>
        <v>0</v>
      </c>
      <c r="T1199" t="b">
        <f t="shared" ca="1" si="95"/>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H1199">
        <v>1.5</v>
      </c>
      <c r="AI1199">
        <f t="shared" si="96"/>
        <v>0.5</v>
      </c>
    </row>
    <row r="1200" spans="1:35"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OFFSET(E1200,-$B1200+IF($L1200,1,0),0)*IF($B1200&gt;OFFSET($B1200,1,0),ChapterTable!$S$17,1)*
    (VLOOKUP(SUBSTITUTE(SUBSTITUTE(E$1,"standard",""),"|Float","")&amp;IF(OR($L1200=TRUE,$A1200=0,MOD($A1200,ChapterTable!$S$20)&lt;&gt;0),"","보스")&amp;"인게임누적곱배수",ChapterTable!$S:$T,2,0)^C1200
    +VLOOKUP(SUBSTITUTE(SUBSTITUTE(E$1,"standard",""),"|Float","")&amp;IF(OR($L1200=TRUE,$A1200=0,MOD($A1200,ChapterTable!$S$20)&lt;&gt;0),"","보스")&amp;"인게임누적합배수",ChapterTable!$S:$T,2,0)*C1200)
  )
  )
  )
)</f>
        <v>6363294.4100986719</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(VLOOKUP(SUBSTITUTE(SUBSTITUTE(F$1,"standard",""),"|Float","")&amp;IF(OR($L1200=TRUE,$A1200=0,MOD($A1200,ChapterTable!$S$20)&lt;&gt;0),"","보스")&amp;"인게임누적곱배수",ChapterTable!$S:$T,2,0)^D1200
    +VLOOKUP(SUBSTITUTE(SUBSTITUTE(F$1,"standard",""),"|Float","")&amp;IF(OR($L1200=TRUE,$A1200=0,MOD($A1200,ChapterTable!$S$20)&lt;&gt;0),"","보스")&amp;"인게임누적합배수",ChapterTable!$S:$T,2,0)*D1200)
  )
  )
  )
)</f>
        <v>2177913.2653611526</v>
      </c>
      <c r="G1200" t="s">
        <v>738</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93"/>
        <v>3</v>
      </c>
      <c r="Q1200">
        <f t="shared" si="94"/>
        <v>3</v>
      </c>
      <c r="R1200" t="b">
        <f t="shared" ca="1" si="92"/>
        <v>0</v>
      </c>
      <c r="T1200" t="b">
        <f t="shared" ca="1" si="95"/>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H1200">
        <v>1.5</v>
      </c>
      <c r="AI1200">
        <f t="shared" si="96"/>
        <v>0.33333333333333331</v>
      </c>
    </row>
    <row r="1201" spans="1:35"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OFFSET(E1201,-$B1201+IF($L1201,1,0),0)*IF($B1201&gt;OFFSET($B1201,1,0),ChapterTable!$S$17,1)*
    (VLOOKUP(SUBSTITUTE(SUBSTITUTE(E$1,"standard",""),"|Float","")&amp;IF(OR($L1201=TRUE,$A1201=0,MOD($A1201,ChapterTable!$S$20)&lt;&gt;0),"","보스")&amp;"인게임누적곱배수",ChapterTable!$S:$T,2,0)^C1201
    +VLOOKUP(SUBSTITUTE(SUBSTITUTE(E$1,"standard",""),"|Float","")&amp;IF(OR($L1201=TRUE,$A1201=0,MOD($A1201,ChapterTable!$S$20)&lt;&gt;0),"","보스")&amp;"인게임누적합배수",ChapterTable!$S:$T,2,0)*C1201)
  )
  )
  )
)</f>
        <v>6363294.4100986719</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(VLOOKUP(SUBSTITUTE(SUBSTITUTE(F$1,"standard",""),"|Float","")&amp;IF(OR($L1201=TRUE,$A1201=0,MOD($A1201,ChapterTable!$S$20)&lt;&gt;0),"","보스")&amp;"인게임누적곱배수",ChapterTable!$S:$T,2,0)^D1201
    +VLOOKUP(SUBSTITUTE(SUBSTITUTE(F$1,"standard",""),"|Float","")&amp;IF(OR($L1201=TRUE,$A1201=0,MOD($A1201,ChapterTable!$S$20)&lt;&gt;0),"","보스")&amp;"인게임누적합배수",ChapterTable!$S:$T,2,0)*D1201)
  )
  )
  )
)</f>
        <v>2177913.2653611526</v>
      </c>
      <c r="G1201" t="s">
        <v>738</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93"/>
        <v>3</v>
      </c>
      <c r="Q1201">
        <f t="shared" si="94"/>
        <v>3</v>
      </c>
      <c r="R1201" t="b">
        <f t="shared" ca="1" si="92"/>
        <v>0</v>
      </c>
      <c r="T1201" t="b">
        <f t="shared" ca="1" si="95"/>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H1201">
        <v>1.5</v>
      </c>
      <c r="AI1201">
        <f t="shared" si="96"/>
        <v>0.33333333333333331</v>
      </c>
    </row>
    <row r="1202" spans="1:35"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OFFSET(E1202,-$B1202+IF($L1202,1,0),0)*IF($B1202&gt;OFFSET($B1202,1,0),ChapterTable!$S$17,1)*
    (VLOOKUP(SUBSTITUTE(SUBSTITUTE(E$1,"standard",""),"|Float","")&amp;IF(OR($L1202=TRUE,$A1202=0,MOD($A1202,ChapterTable!$S$20)&lt;&gt;0),"","보스")&amp;"인게임누적곱배수",ChapterTable!$S:$T,2,0)^C1202
    +VLOOKUP(SUBSTITUTE(SUBSTITUTE(E$1,"standard",""),"|Float","")&amp;IF(OR($L1202=TRUE,$A1202=0,MOD($A1202,ChapterTable!$S$20)&lt;&gt;0),"","보스")&amp;"인게임누적합배수",ChapterTable!$S:$T,2,0)*C1202)
  )
  )
  )
)</f>
        <v>6363294.4100986719</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(VLOOKUP(SUBSTITUTE(SUBSTITUTE(F$1,"standard",""),"|Float","")&amp;IF(OR($L1202=TRUE,$A1202=0,MOD($A1202,ChapterTable!$S$20)&lt;&gt;0),"","보스")&amp;"인게임누적곱배수",ChapterTable!$S:$T,2,0)^D1202
    +VLOOKUP(SUBSTITUTE(SUBSTITUTE(F$1,"standard",""),"|Float","")&amp;IF(OR($L1202=TRUE,$A1202=0,MOD($A1202,ChapterTable!$S$20)&lt;&gt;0),"","보스")&amp;"인게임누적합배수",ChapterTable!$S:$T,2,0)*D1202)
  )
  )
  )
)</f>
        <v>2177913.2653611526</v>
      </c>
      <c r="G1202" t="s">
        <v>738</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93"/>
        <v>3</v>
      </c>
      <c r="Q1202">
        <f t="shared" si="94"/>
        <v>3</v>
      </c>
      <c r="R1202" t="b">
        <f t="shared" ca="1" si="92"/>
        <v>0</v>
      </c>
      <c r="T1202" t="b">
        <f t="shared" ca="1" si="95"/>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H1202">
        <v>1.5</v>
      </c>
      <c r="AI1202">
        <f t="shared" si="96"/>
        <v>0.33333333333333331</v>
      </c>
    </row>
    <row r="1203" spans="1:35"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OFFSET(E1203,-$B1203+IF($L1203,1,0),0)*IF($B1203&gt;OFFSET($B1203,1,0),ChapterTable!$S$17,1)*
    (VLOOKUP(SUBSTITUTE(SUBSTITUTE(E$1,"standard",""),"|Float","")&amp;IF(OR($L1203=TRUE,$A1203=0,MOD($A1203,ChapterTable!$S$20)&lt;&gt;0),"","보스")&amp;"인게임누적곱배수",ChapterTable!$S:$T,2,0)^C1203
    +VLOOKUP(SUBSTITUTE(SUBSTITUTE(E$1,"standard",""),"|Float","")&amp;IF(OR($L1203=TRUE,$A1203=0,MOD($A1203,ChapterTable!$S$20)&lt;&gt;0),"","보스")&amp;"인게임누적합배수",ChapterTable!$S:$T,2,0)*C1203)
  )
  )
  )
)</f>
        <v>6363294.4100986719</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(VLOOKUP(SUBSTITUTE(SUBSTITUTE(F$1,"standard",""),"|Float","")&amp;IF(OR($L1203=TRUE,$A1203=0,MOD($A1203,ChapterTable!$S$20)&lt;&gt;0),"","보스")&amp;"인게임누적곱배수",ChapterTable!$S:$T,2,0)^D1203
    +VLOOKUP(SUBSTITUTE(SUBSTITUTE(F$1,"standard",""),"|Float","")&amp;IF(OR($L1203=TRUE,$A1203=0,MOD($A1203,ChapterTable!$S$20)&lt;&gt;0),"","보스")&amp;"인게임누적합배수",ChapterTable!$S:$T,2,0)*D1203)
  )
  )
  )
)</f>
        <v>2177913.2653611526</v>
      </c>
      <c r="G1203" t="s">
        <v>738</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93"/>
        <v>3</v>
      </c>
      <c r="Q1203">
        <f t="shared" si="94"/>
        <v>3</v>
      </c>
      <c r="R1203" t="b">
        <f t="shared" ca="1" si="92"/>
        <v>0</v>
      </c>
      <c r="T1203" t="b">
        <f t="shared" ca="1" si="95"/>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H1203">
        <v>1.5</v>
      </c>
      <c r="AI1203">
        <f t="shared" si="96"/>
        <v>0.33333333333333331</v>
      </c>
    </row>
    <row r="1204" spans="1:35"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OFFSET(E1204,-$B1204+IF($L1204,1,0),0)*IF($B1204&gt;OFFSET($B1204,1,0),ChapterTable!$S$17,1)*
    (VLOOKUP(SUBSTITUTE(SUBSTITUTE(E$1,"standard",""),"|Float","")&amp;IF(OR($L1204=TRUE,$A1204=0,MOD($A1204,ChapterTable!$S$20)&lt;&gt;0),"","보스")&amp;"인게임누적곱배수",ChapterTable!$S:$T,2,0)^C1204
    +VLOOKUP(SUBSTITUTE(SUBSTITUTE(E$1,"standard",""),"|Float","")&amp;IF(OR($L1204=TRUE,$A1204=0,MOD($A1204,ChapterTable!$S$20)&lt;&gt;0),"","보스")&amp;"인게임누적합배수",ChapterTable!$S:$T,2,0)*C1204)
  )
  )
  )
)</f>
        <v>6363294.4100986719</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(VLOOKUP(SUBSTITUTE(SUBSTITUTE(F$1,"standard",""),"|Float","")&amp;IF(OR($L1204=TRUE,$A1204=0,MOD($A1204,ChapterTable!$S$20)&lt;&gt;0),"","보스")&amp;"인게임누적곱배수",ChapterTable!$S:$T,2,0)^D1204
    +VLOOKUP(SUBSTITUTE(SUBSTITUTE(F$1,"standard",""),"|Float","")&amp;IF(OR($L1204=TRUE,$A1204=0,MOD($A1204,ChapterTable!$S$20)&lt;&gt;0),"","보스")&amp;"인게임누적합배수",ChapterTable!$S:$T,2,0)*D1204)
  )
  )
  )
)</f>
        <v>2177913.2653611526</v>
      </c>
      <c r="G1204" t="s">
        <v>738</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93"/>
        <v>11</v>
      </c>
      <c r="Q1204">
        <f t="shared" si="94"/>
        <v>11</v>
      </c>
      <c r="R1204" t="b">
        <f t="shared" ca="1" si="92"/>
        <v>0</v>
      </c>
      <c r="T1204" t="b">
        <f t="shared" ca="1" si="95"/>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H1204">
        <v>1.5</v>
      </c>
      <c r="AI1204">
        <f t="shared" si="96"/>
        <v>0.33333333333333331</v>
      </c>
    </row>
    <row r="1205" spans="1:35"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OFFSET(E1205,-$B1205+IF($L1205,1,0),0)*IF($B1205&gt;OFFSET($B1205,1,0),ChapterTable!$S$17,1)*
    (VLOOKUP(SUBSTITUTE(SUBSTITUTE(E$1,"standard",""),"|Float","")&amp;IF(OR($L1205=TRUE,$A1205=0,MOD($A1205,ChapterTable!$S$20)&lt;&gt;0),"","보스")&amp;"인게임누적곱배수",ChapterTable!$S:$T,2,0)^C1205
    +VLOOKUP(SUBSTITUTE(SUBSTITUTE(E$1,"standard",""),"|Float","")&amp;IF(OR($L1205=TRUE,$A1205=0,MOD($A1205,ChapterTable!$S$20)&lt;&gt;0),"","보스")&amp;"인게임누적합배수",ChapterTable!$S:$T,2,0)*C1205)
  )
  )
  )
)</f>
        <v>7272336.4686841965</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(VLOOKUP(SUBSTITUTE(SUBSTITUTE(F$1,"standard",""),"|Float","")&amp;IF(OR($L1205=TRUE,$A1205=0,MOD($A1205,ChapterTable!$S$20)&lt;&gt;0),"","보스")&amp;"인게임누적곱배수",ChapterTable!$S:$T,2,0)^D1205
    +VLOOKUP(SUBSTITUTE(SUBSTITUTE(F$1,"standard",""),"|Float","")&amp;IF(OR($L1205=TRUE,$A1205=0,MOD($A1205,ChapterTable!$S$20)&lt;&gt;0),"","보스")&amp;"인게임누적합배수",ChapterTable!$S:$T,2,0)*D1205)
  )
  )
  )
)</f>
        <v>2177913.2653611526</v>
      </c>
      <c r="G1205" t="s">
        <v>738</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93"/>
        <v>3</v>
      </c>
      <c r="Q1205">
        <f t="shared" si="94"/>
        <v>3</v>
      </c>
      <c r="R1205" t="b">
        <f t="shared" ca="1" si="92"/>
        <v>0</v>
      </c>
      <c r="T1205" t="b">
        <f t="shared" ca="1" si="95"/>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H1205">
        <v>1.5</v>
      </c>
      <c r="AI1205">
        <f t="shared" si="96"/>
        <v>0.33333333333333331</v>
      </c>
    </row>
    <row r="1206" spans="1:35"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OFFSET(E1206,-$B1206+IF($L1206,1,0),0)*IF($B1206&gt;OFFSET($B1206,1,0),ChapterTable!$S$17,1)*
    (VLOOKUP(SUBSTITUTE(SUBSTITUTE(E$1,"standard",""),"|Float","")&amp;IF(OR($L1206=TRUE,$A1206=0,MOD($A1206,ChapterTable!$S$20)&lt;&gt;0),"","보스")&amp;"인게임누적곱배수",ChapterTable!$S:$T,2,0)^C1206
    +VLOOKUP(SUBSTITUTE(SUBSTITUTE(E$1,"standard",""),"|Float","")&amp;IF(OR($L1206=TRUE,$A1206=0,MOD($A1206,ChapterTable!$S$20)&lt;&gt;0),"","보스")&amp;"인게임누적합배수",ChapterTable!$S:$T,2,0)*C1206)
  )
  )
  )
)</f>
        <v>7272336.4686841965</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(VLOOKUP(SUBSTITUTE(SUBSTITUTE(F$1,"standard",""),"|Float","")&amp;IF(OR($L1206=TRUE,$A1206=0,MOD($A1206,ChapterTable!$S$20)&lt;&gt;0),"","보스")&amp;"인게임누적곱배수",ChapterTable!$S:$T,2,0)^D1206
    +VLOOKUP(SUBSTITUTE(SUBSTITUTE(F$1,"standard",""),"|Float","")&amp;IF(OR($L1206=TRUE,$A1206=0,MOD($A1206,ChapterTable!$S$20)&lt;&gt;0),"","보스")&amp;"인게임누적합배수",ChapterTable!$S:$T,2,0)*D1206)
  )
  )
  )
)</f>
        <v>2177913.2653611526</v>
      </c>
      <c r="G1206" t="s">
        <v>738</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93"/>
        <v>3</v>
      </c>
      <c r="Q1206">
        <f t="shared" si="94"/>
        <v>3</v>
      </c>
      <c r="R1206" t="b">
        <f t="shared" ca="1" si="92"/>
        <v>0</v>
      </c>
      <c r="T1206" t="b">
        <f t="shared" ca="1" si="95"/>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H1206">
        <v>1.5</v>
      </c>
      <c r="AI1206">
        <f t="shared" si="96"/>
        <v>0.33333333333333331</v>
      </c>
    </row>
    <row r="1207" spans="1:35"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OFFSET(E1207,-$B1207+IF($L1207,1,0),0)*IF($B1207&gt;OFFSET($B1207,1,0),ChapterTable!$S$17,1)*
    (VLOOKUP(SUBSTITUTE(SUBSTITUTE(E$1,"standard",""),"|Float","")&amp;IF(OR($L1207=TRUE,$A1207=0,MOD($A1207,ChapterTable!$S$20)&lt;&gt;0),"","보스")&amp;"인게임누적곱배수",ChapterTable!$S:$T,2,0)^C1207
    +VLOOKUP(SUBSTITUTE(SUBSTITUTE(E$1,"standard",""),"|Float","")&amp;IF(OR($L1207=TRUE,$A1207=0,MOD($A1207,ChapterTable!$S$20)&lt;&gt;0),"","보스")&amp;"인게임누적합배수",ChapterTable!$S:$T,2,0)*C1207)
  )
  )
  )
)</f>
        <v>7272336.4686841965</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(VLOOKUP(SUBSTITUTE(SUBSTITUTE(F$1,"standard",""),"|Float","")&amp;IF(OR($L1207=TRUE,$A1207=0,MOD($A1207,ChapterTable!$S$20)&lt;&gt;0),"","보스")&amp;"인게임누적곱배수",ChapterTable!$S:$T,2,0)^D1207
    +VLOOKUP(SUBSTITUTE(SUBSTITUTE(F$1,"standard",""),"|Float","")&amp;IF(OR($L1207=TRUE,$A1207=0,MOD($A1207,ChapterTable!$S$20)&lt;&gt;0),"","보스")&amp;"인게임누적합배수",ChapterTable!$S:$T,2,0)*D1207)
  )
  )
  )
)</f>
        <v>2177913.2653611526</v>
      </c>
      <c r="G1207" t="s">
        <v>738</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93"/>
        <v>3</v>
      </c>
      <c r="Q1207">
        <f t="shared" si="94"/>
        <v>3</v>
      </c>
      <c r="R1207" t="b">
        <f t="shared" ca="1" si="92"/>
        <v>0</v>
      </c>
      <c r="T1207" t="b">
        <f t="shared" ca="1" si="95"/>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H1207">
        <v>1.5</v>
      </c>
      <c r="AI1207">
        <f t="shared" si="96"/>
        <v>0.33333333333333331</v>
      </c>
    </row>
    <row r="1208" spans="1:35"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OFFSET(E1208,-$B1208+IF($L1208,1,0),0)*IF($B1208&gt;OFFSET($B1208,1,0),ChapterTable!$S$17,1)*
    (VLOOKUP(SUBSTITUTE(SUBSTITUTE(E$1,"standard",""),"|Float","")&amp;IF(OR($L1208=TRUE,$A1208=0,MOD($A1208,ChapterTable!$S$20)&lt;&gt;0),"","보스")&amp;"인게임누적곱배수",ChapterTable!$S:$T,2,0)^C1208
    +VLOOKUP(SUBSTITUTE(SUBSTITUTE(E$1,"standard",""),"|Float","")&amp;IF(OR($L1208=TRUE,$A1208=0,MOD($A1208,ChapterTable!$S$20)&lt;&gt;0),"","보스")&amp;"인게임누적합배수",ChapterTable!$S:$T,2,0)*C1208)
  )
  )
  )
)</f>
        <v>7272336.4686841965</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(VLOOKUP(SUBSTITUTE(SUBSTITUTE(F$1,"standard",""),"|Float","")&amp;IF(OR($L1208=TRUE,$A1208=0,MOD($A1208,ChapterTable!$S$20)&lt;&gt;0),"","보스")&amp;"인게임누적곱배수",ChapterTable!$S:$T,2,0)^D1208
    +VLOOKUP(SUBSTITUTE(SUBSTITUTE(F$1,"standard",""),"|Float","")&amp;IF(OR($L1208=TRUE,$A1208=0,MOD($A1208,ChapterTable!$S$20)&lt;&gt;0),"","보스")&amp;"인게임누적합배수",ChapterTable!$S:$T,2,0)*D1208)
  )
  )
  )
)</f>
        <v>2177913.2653611526</v>
      </c>
      <c r="G1208" t="s">
        <v>738</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93"/>
        <v>93</v>
      </c>
      <c r="Q1208">
        <f t="shared" si="94"/>
        <v>93</v>
      </c>
      <c r="R1208" t="b">
        <f t="shared" ca="1" si="92"/>
        <v>1</v>
      </c>
      <c r="T1208" t="b">
        <f t="shared" ca="1" si="95"/>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H1208">
        <v>1.5</v>
      </c>
      <c r="AI1208">
        <f t="shared" si="96"/>
        <v>0.33333333333333331</v>
      </c>
    </row>
    <row r="1209" spans="1:35"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OFFSET(E1209,-$B1209+IF($L1209,1,0),0)*IF($B1209&gt;OFFSET($B1209,1,0),ChapterTable!$S$17,1)*
    (VLOOKUP(SUBSTITUTE(SUBSTITUTE(E$1,"standard",""),"|Float","")&amp;IF(OR($L1209=TRUE,$A1209=0,MOD($A1209,ChapterTable!$S$20)&lt;&gt;0),"","보스")&amp;"인게임누적곱배수",ChapterTable!$S:$T,2,0)^C1209
    +VLOOKUP(SUBSTITUTE(SUBSTITUTE(E$1,"standard",""),"|Float","")&amp;IF(OR($L1209=TRUE,$A1209=0,MOD($A1209,ChapterTable!$S$20)&lt;&gt;0),"","보스")&amp;"인게임누적합배수",ChapterTable!$S:$T,2,0)*C1209)
  )
  )
  )
)</f>
        <v>7272336.4686841965</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(VLOOKUP(SUBSTITUTE(SUBSTITUTE(F$1,"standard",""),"|Float","")&amp;IF(OR($L1209=TRUE,$A1209=0,MOD($A1209,ChapterTable!$S$20)&lt;&gt;0),"","보스")&amp;"인게임누적곱배수",ChapterTable!$S:$T,2,0)^D1209
    +VLOOKUP(SUBSTITUTE(SUBSTITUTE(F$1,"standard",""),"|Float","")&amp;IF(OR($L1209=TRUE,$A1209=0,MOD($A1209,ChapterTable!$S$20)&lt;&gt;0),"","보스")&amp;"인게임누적합배수",ChapterTable!$S:$T,2,0)*D1209)
  )
  )
  )
)</f>
        <v>2177913.2653611526</v>
      </c>
      <c r="G1209" t="s">
        <v>738</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93"/>
        <v>21</v>
      </c>
      <c r="Q1209">
        <f t="shared" si="94"/>
        <v>21</v>
      </c>
      <c r="R1209" t="b">
        <f t="shared" ca="1" si="92"/>
        <v>0</v>
      </c>
      <c r="T1209" t="b">
        <f t="shared" ca="1" si="95"/>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H1209">
        <v>1.5</v>
      </c>
      <c r="AI1209">
        <f t="shared" si="96"/>
        <v>0.33333333333333331</v>
      </c>
    </row>
    <row r="1210" spans="1:35"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OFFSET(E1210,-$B1210+IF($L1210,1,0),0)*IF($B1210&gt;OFFSET($B1210,1,0),ChapterTable!$S$17,1)*
    (VLOOKUP(SUBSTITUTE(SUBSTITUTE(E$1,"standard",""),"|Float","")&amp;IF(OR($L1210=TRUE,$A1210=0,MOD($A1210,ChapterTable!$S$20)&lt;&gt;0),"","보스")&amp;"인게임누적곱배수",ChapterTable!$S:$T,2,0)^C1210
    +VLOOKUP(SUBSTITUTE(SUBSTITUTE(E$1,"standard",""),"|Float","")&amp;IF(OR($L1210=TRUE,$A1210=0,MOD($A1210,ChapterTable!$S$20)&lt;&gt;0),"","보스")&amp;"인게임누적합배수",ChapterTable!$S:$T,2,0)*C1210)
  )
  )
  )
)</f>
        <v>7272336.4686841965</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(VLOOKUP(SUBSTITUTE(SUBSTITUTE(F$1,"standard",""),"|Float","")&amp;IF(OR($L1210=TRUE,$A1210=0,MOD($A1210,ChapterTable!$S$20)&lt;&gt;0),"","보스")&amp;"인게임누적곱배수",ChapterTable!$S:$T,2,0)^D1210
    +VLOOKUP(SUBSTITUTE(SUBSTITUTE(F$1,"standard",""),"|Float","")&amp;IF(OR($L1210=TRUE,$A1210=0,MOD($A1210,ChapterTable!$S$20)&lt;&gt;0),"","보스")&amp;"인게임누적합배수",ChapterTable!$S:$T,2,0)*D1210)
  )
  )
  )
)</f>
        <v>2319951.0870151408</v>
      </c>
      <c r="G1210" t="s">
        <v>738</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93"/>
        <v>4</v>
      </c>
      <c r="Q1210">
        <f t="shared" si="94"/>
        <v>4</v>
      </c>
      <c r="R1210" t="b">
        <f t="shared" ca="1" si="92"/>
        <v>0</v>
      </c>
      <c r="T1210" t="b">
        <f t="shared" ca="1" si="95"/>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H1210">
        <v>1.5</v>
      </c>
      <c r="AI1210">
        <f t="shared" si="96"/>
        <v>0.25</v>
      </c>
    </row>
    <row r="1211" spans="1:35"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OFFSET(E1211,-$B1211+IF($L1211,1,0),0)*IF($B1211&gt;OFFSET($B1211,1,0),ChapterTable!$S$17,1)*
    (VLOOKUP(SUBSTITUTE(SUBSTITUTE(E$1,"standard",""),"|Float","")&amp;IF(OR($L1211=TRUE,$A1211=0,MOD($A1211,ChapterTable!$S$20)&lt;&gt;0),"","보스")&amp;"인게임누적곱배수",ChapterTable!$S:$T,2,0)^C1211
    +VLOOKUP(SUBSTITUTE(SUBSTITUTE(E$1,"standard",""),"|Float","")&amp;IF(OR($L1211=TRUE,$A1211=0,MOD($A1211,ChapterTable!$S$20)&lt;&gt;0),"","보스")&amp;"인게임누적합배수",ChapterTable!$S:$T,2,0)*C1211)
  )
  )
  )
)</f>
        <v>7272336.4686841965</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(VLOOKUP(SUBSTITUTE(SUBSTITUTE(F$1,"standard",""),"|Float","")&amp;IF(OR($L1211=TRUE,$A1211=0,MOD($A1211,ChapterTable!$S$20)&lt;&gt;0),"","보스")&amp;"인게임누적곱배수",ChapterTable!$S:$T,2,0)^D1211
    +VLOOKUP(SUBSTITUTE(SUBSTITUTE(F$1,"standard",""),"|Float","")&amp;IF(OR($L1211=TRUE,$A1211=0,MOD($A1211,ChapterTable!$S$20)&lt;&gt;0),"","보스")&amp;"인게임누적합배수",ChapterTable!$S:$T,2,0)*D1211)
  )
  )
  )
)</f>
        <v>2319951.0870151408</v>
      </c>
      <c r="G1211" t="s">
        <v>738</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93"/>
        <v>4</v>
      </c>
      <c r="Q1211">
        <f t="shared" si="94"/>
        <v>4</v>
      </c>
      <c r="R1211" t="b">
        <f t="shared" ca="1" si="92"/>
        <v>0</v>
      </c>
      <c r="T1211" t="b">
        <f t="shared" ca="1" si="95"/>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H1211">
        <v>1.5</v>
      </c>
      <c r="AI1211">
        <f t="shared" si="96"/>
        <v>0.25</v>
      </c>
    </row>
    <row r="1212" spans="1:35"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OFFSET(E1212,-$B1212+IF($L1212,1,0),0)*IF($B1212&gt;OFFSET($B1212,1,0),ChapterTable!$S$17,1)*
    (VLOOKUP(SUBSTITUTE(SUBSTITUTE(E$1,"standard",""),"|Float","")&amp;IF(OR($L1212=TRUE,$A1212=0,MOD($A1212,ChapterTable!$S$20)&lt;&gt;0),"","보스")&amp;"인게임누적곱배수",ChapterTable!$S:$T,2,0)^C1212
    +VLOOKUP(SUBSTITUTE(SUBSTITUTE(E$1,"standard",""),"|Float","")&amp;IF(OR($L1212=TRUE,$A1212=0,MOD($A1212,ChapterTable!$S$20)&lt;&gt;0),"","보스")&amp;"인게임누적합배수",ChapterTable!$S:$T,2,0)*C1212)
  )
  )
  )
)</f>
        <v>7272336.4686841965</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(VLOOKUP(SUBSTITUTE(SUBSTITUTE(F$1,"standard",""),"|Float","")&amp;IF(OR($L1212=TRUE,$A1212=0,MOD($A1212,ChapterTable!$S$20)&lt;&gt;0),"","보스")&amp;"인게임누적곱배수",ChapterTable!$S:$T,2,0)^D1212
    +VLOOKUP(SUBSTITUTE(SUBSTITUTE(F$1,"standard",""),"|Float","")&amp;IF(OR($L1212=TRUE,$A1212=0,MOD($A1212,ChapterTable!$S$20)&lt;&gt;0),"","보스")&amp;"인게임누적합배수",ChapterTable!$S:$T,2,0)*D1212)
  )
  )
  )
)</f>
        <v>2319951.0870151408</v>
      </c>
      <c r="G1212" t="s">
        <v>738</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93"/>
        <v>4</v>
      </c>
      <c r="Q1212">
        <f t="shared" si="94"/>
        <v>4</v>
      </c>
      <c r="R1212" t="b">
        <f t="shared" ca="1" si="92"/>
        <v>0</v>
      </c>
      <c r="T1212" t="b">
        <f t="shared" ca="1" si="95"/>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H1212">
        <v>1.5</v>
      </c>
      <c r="AI1212">
        <f t="shared" si="96"/>
        <v>0.25</v>
      </c>
    </row>
    <row r="1213" spans="1:35"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OFFSET(E1213,-$B1213+IF($L1213,1,0),0)*IF($B1213&gt;OFFSET($B1213,1,0),ChapterTable!$S$17,1)*
    (VLOOKUP(SUBSTITUTE(SUBSTITUTE(E$1,"standard",""),"|Float","")&amp;IF(OR($L1213=TRUE,$A1213=0,MOD($A1213,ChapterTable!$S$20)&lt;&gt;0),"","보스")&amp;"인게임누적곱배수",ChapterTable!$S:$T,2,0)^C1213
    +VLOOKUP(SUBSTITUTE(SUBSTITUTE(E$1,"standard",""),"|Float","")&amp;IF(OR($L1213=TRUE,$A1213=0,MOD($A1213,ChapterTable!$S$20)&lt;&gt;0),"","보스")&amp;"인게임누적합배수",ChapterTable!$S:$T,2,0)*C1213)
  )
  )
  )
)</f>
        <v>7272336.4686841965</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(VLOOKUP(SUBSTITUTE(SUBSTITUTE(F$1,"standard",""),"|Float","")&amp;IF(OR($L1213=TRUE,$A1213=0,MOD($A1213,ChapterTable!$S$20)&lt;&gt;0),"","보스")&amp;"인게임누적곱배수",ChapterTable!$S:$T,2,0)^D1213
    +VLOOKUP(SUBSTITUTE(SUBSTITUTE(F$1,"standard",""),"|Float","")&amp;IF(OR($L1213=TRUE,$A1213=0,MOD($A1213,ChapterTable!$S$20)&lt;&gt;0),"","보스")&amp;"인게임누적합배수",ChapterTable!$S:$T,2,0)*D1213)
  )
  )
  )
)</f>
        <v>2319951.0870151408</v>
      </c>
      <c r="G1213" t="s">
        <v>738</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93"/>
        <v>4</v>
      </c>
      <c r="Q1213">
        <f t="shared" si="94"/>
        <v>4</v>
      </c>
      <c r="R1213" t="b">
        <f t="shared" ca="1" si="92"/>
        <v>0</v>
      </c>
      <c r="T1213" t="b">
        <f t="shared" ca="1" si="95"/>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H1213">
        <v>1.5</v>
      </c>
      <c r="AI1213">
        <f t="shared" si="96"/>
        <v>0.25</v>
      </c>
    </row>
    <row r="1214" spans="1:35"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OFFSET(E1214,-$B1214+IF($L1214,1,0),0)*IF($B1214&gt;OFFSET($B1214,1,0),ChapterTable!$S$17,1)*
    (VLOOKUP(SUBSTITUTE(SUBSTITUTE(E$1,"standard",""),"|Float","")&amp;IF(OR($L1214=TRUE,$A1214=0,MOD($A1214,ChapterTable!$S$20)&lt;&gt;0),"","보스")&amp;"인게임누적곱배수",ChapterTable!$S:$T,2,0)^C1214
    +VLOOKUP(SUBSTITUTE(SUBSTITUTE(E$1,"standard",""),"|Float","")&amp;IF(OR($L1214=TRUE,$A1214=0,MOD($A1214,ChapterTable!$S$20)&lt;&gt;0),"","보스")&amp;"인게임누적합배수",ChapterTable!$S:$T,2,0)*C1214)
  )
  )
  )
)</f>
        <v>7272336.4686841965</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(VLOOKUP(SUBSTITUTE(SUBSTITUTE(F$1,"standard",""),"|Float","")&amp;IF(OR($L1214=TRUE,$A1214=0,MOD($A1214,ChapterTable!$S$20)&lt;&gt;0),"","보스")&amp;"인게임누적곱배수",ChapterTable!$S:$T,2,0)^D1214
    +VLOOKUP(SUBSTITUTE(SUBSTITUTE(F$1,"standard",""),"|Float","")&amp;IF(OR($L1214=TRUE,$A1214=0,MOD($A1214,ChapterTable!$S$20)&lt;&gt;0),"","보스")&amp;"인게임누적합배수",ChapterTable!$S:$T,2,0)*D1214)
  )
  )
  )
)</f>
        <v>2319951.0870151408</v>
      </c>
      <c r="G1214" t="s">
        <v>738</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93"/>
        <v>11</v>
      </c>
      <c r="Q1214">
        <f t="shared" si="94"/>
        <v>11</v>
      </c>
      <c r="R1214" t="b">
        <f t="shared" ca="1" si="92"/>
        <v>0</v>
      </c>
      <c r="T1214" t="b">
        <f t="shared" ca="1" si="95"/>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H1214">
        <v>1.5</v>
      </c>
      <c r="AI1214">
        <f t="shared" si="96"/>
        <v>0.25</v>
      </c>
    </row>
    <row r="1215" spans="1:35"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OFFSET(E1215,-$B1215+IF($L1215,1,0),0)*IF($B1215&gt;OFFSET($B1215,1,0),ChapterTable!$S$17,1)*
    (VLOOKUP(SUBSTITUTE(SUBSTITUTE(E$1,"standard",""),"|Float","")&amp;IF(OR($L1215=TRUE,$A1215=0,MOD($A1215,ChapterTable!$S$20)&lt;&gt;0),"","보스")&amp;"인게임누적곱배수",ChapterTable!$S:$T,2,0)^C1215
    +VLOOKUP(SUBSTITUTE(SUBSTITUTE(E$1,"standard",""),"|Float","")&amp;IF(OR($L1215=TRUE,$A1215=0,MOD($A1215,ChapterTable!$S$20)&lt;&gt;0),"","보스")&amp;"인게임누적합배수",ChapterTable!$S:$T,2,0)*C1215)
  )
  )
  )
)</f>
        <v>8181378.527269721</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(VLOOKUP(SUBSTITUTE(SUBSTITUTE(F$1,"standard",""),"|Float","")&amp;IF(OR($L1215=TRUE,$A1215=0,MOD($A1215,ChapterTable!$S$20)&lt;&gt;0),"","보스")&amp;"인게임누적곱배수",ChapterTable!$S:$T,2,0)^D1215
    +VLOOKUP(SUBSTITUTE(SUBSTITUTE(F$1,"standard",""),"|Float","")&amp;IF(OR($L1215=TRUE,$A1215=0,MOD($A1215,ChapterTable!$S$20)&lt;&gt;0),"","보스")&amp;"인게임누적합배수",ChapterTable!$S:$T,2,0)*D1215)
  )
  )
  )
)</f>
        <v>2319951.0870151408</v>
      </c>
      <c r="G1215" t="s">
        <v>738</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93"/>
        <v>4</v>
      </c>
      <c r="Q1215">
        <f t="shared" si="94"/>
        <v>4</v>
      </c>
      <c r="R1215" t="b">
        <f t="shared" ca="1" si="92"/>
        <v>0</v>
      </c>
      <c r="T1215" t="b">
        <f t="shared" ca="1" si="95"/>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H1215">
        <v>1.5</v>
      </c>
      <c r="AI1215">
        <f t="shared" si="96"/>
        <v>0.25</v>
      </c>
    </row>
    <row r="1216" spans="1:35"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OFFSET(E1216,-$B1216+IF($L1216,1,0),0)*IF($B1216&gt;OFFSET($B1216,1,0),ChapterTable!$S$17,1)*
    (VLOOKUP(SUBSTITUTE(SUBSTITUTE(E$1,"standard",""),"|Float","")&amp;IF(OR($L1216=TRUE,$A1216=0,MOD($A1216,ChapterTable!$S$20)&lt;&gt;0),"","보스")&amp;"인게임누적곱배수",ChapterTable!$S:$T,2,0)^C1216
    +VLOOKUP(SUBSTITUTE(SUBSTITUTE(E$1,"standard",""),"|Float","")&amp;IF(OR($L1216=TRUE,$A1216=0,MOD($A1216,ChapterTable!$S$20)&lt;&gt;0),"","보스")&amp;"인게임누적합배수",ChapterTable!$S:$T,2,0)*C1216)
  )
  )
  )
)</f>
        <v>8181378.527269721</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(VLOOKUP(SUBSTITUTE(SUBSTITUTE(F$1,"standard",""),"|Float","")&amp;IF(OR($L1216=TRUE,$A1216=0,MOD($A1216,ChapterTable!$S$20)&lt;&gt;0),"","보스")&amp;"인게임누적곱배수",ChapterTable!$S:$T,2,0)^D1216
    +VLOOKUP(SUBSTITUTE(SUBSTITUTE(F$1,"standard",""),"|Float","")&amp;IF(OR($L1216=TRUE,$A1216=0,MOD($A1216,ChapterTable!$S$20)&lt;&gt;0),"","보스")&amp;"인게임누적합배수",ChapterTable!$S:$T,2,0)*D1216)
  )
  )
  )
)</f>
        <v>2319951.0870151408</v>
      </c>
      <c r="G1216" t="s">
        <v>738</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93"/>
        <v>4</v>
      </c>
      <c r="Q1216">
        <f t="shared" si="94"/>
        <v>4</v>
      </c>
      <c r="R1216" t="b">
        <f t="shared" ca="1" si="92"/>
        <v>0</v>
      </c>
      <c r="T1216" t="b">
        <f t="shared" ca="1" si="95"/>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H1216">
        <v>1.5</v>
      </c>
      <c r="AI1216">
        <f t="shared" si="96"/>
        <v>0.25</v>
      </c>
    </row>
    <row r="1217" spans="1:35"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OFFSET(E1217,-$B1217+IF($L1217,1,0),0)*IF($B1217&gt;OFFSET($B1217,1,0),ChapterTable!$S$17,1)*
    (VLOOKUP(SUBSTITUTE(SUBSTITUTE(E$1,"standard",""),"|Float","")&amp;IF(OR($L1217=TRUE,$A1217=0,MOD($A1217,ChapterTable!$S$20)&lt;&gt;0),"","보스")&amp;"인게임누적곱배수",ChapterTable!$S:$T,2,0)^C1217
    +VLOOKUP(SUBSTITUTE(SUBSTITUTE(E$1,"standard",""),"|Float","")&amp;IF(OR($L1217=TRUE,$A1217=0,MOD($A1217,ChapterTable!$S$20)&lt;&gt;0),"","보스")&amp;"인게임누적합배수",ChapterTable!$S:$T,2,0)*C1217)
  )
  )
  )
)</f>
        <v>8181378.527269721</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(VLOOKUP(SUBSTITUTE(SUBSTITUTE(F$1,"standard",""),"|Float","")&amp;IF(OR($L1217=TRUE,$A1217=0,MOD($A1217,ChapterTable!$S$20)&lt;&gt;0),"","보스")&amp;"인게임누적곱배수",ChapterTable!$S:$T,2,0)^D1217
    +VLOOKUP(SUBSTITUTE(SUBSTITUTE(F$1,"standard",""),"|Float","")&amp;IF(OR($L1217=TRUE,$A1217=0,MOD($A1217,ChapterTable!$S$20)&lt;&gt;0),"","보스")&amp;"인게임누적합배수",ChapterTable!$S:$T,2,0)*D1217)
  )
  )
  )
)</f>
        <v>2319951.0870151408</v>
      </c>
      <c r="G1217" t="s">
        <v>738</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93"/>
        <v>4</v>
      </c>
      <c r="Q1217">
        <f t="shared" si="94"/>
        <v>4</v>
      </c>
      <c r="R1217" t="b">
        <f t="shared" ca="1" si="92"/>
        <v>0</v>
      </c>
      <c r="T1217" t="b">
        <f t="shared" ca="1" si="95"/>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H1217">
        <v>1.5</v>
      </c>
      <c r="AI1217">
        <f t="shared" si="96"/>
        <v>0.25</v>
      </c>
    </row>
    <row r="1218" spans="1:35"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OFFSET(E1218,-$B1218+IF($L1218,1,0),0)*IF($B1218&gt;OFFSET($B1218,1,0),ChapterTable!$S$17,1)*
    (VLOOKUP(SUBSTITUTE(SUBSTITUTE(E$1,"standard",""),"|Float","")&amp;IF(OR($L1218=TRUE,$A1218=0,MOD($A1218,ChapterTable!$S$20)&lt;&gt;0),"","보스")&amp;"인게임누적곱배수",ChapterTable!$S:$T,2,0)^C1218
    +VLOOKUP(SUBSTITUTE(SUBSTITUTE(E$1,"standard",""),"|Float","")&amp;IF(OR($L1218=TRUE,$A1218=0,MOD($A1218,ChapterTable!$S$20)&lt;&gt;0),"","보스")&amp;"인게임누적합배수",ChapterTable!$S:$T,2,0)*C1218)
  )
  )
  )
)</f>
        <v>8181378.527269721</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(VLOOKUP(SUBSTITUTE(SUBSTITUTE(F$1,"standard",""),"|Float","")&amp;IF(OR($L1218=TRUE,$A1218=0,MOD($A1218,ChapterTable!$S$20)&lt;&gt;0),"","보스")&amp;"인게임누적곱배수",ChapterTable!$S:$T,2,0)^D1218
    +VLOOKUP(SUBSTITUTE(SUBSTITUTE(F$1,"standard",""),"|Float","")&amp;IF(OR($L1218=TRUE,$A1218=0,MOD($A1218,ChapterTable!$S$20)&lt;&gt;0),"","보스")&amp;"인게임누적합배수",ChapterTable!$S:$T,2,0)*D1218)
  )
  )
  )
)</f>
        <v>2319951.0870151408</v>
      </c>
      <c r="G1218" t="s">
        <v>738</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93"/>
        <v>94</v>
      </c>
      <c r="Q1218">
        <f t="shared" si="94"/>
        <v>94</v>
      </c>
      <c r="R1218" t="b">
        <f t="shared" ref="R1218:R1281" ca="1" si="97">IF(OR(B1218=0,OFFSET(B1218,1,0)=0),FALSE,
IF(AND(L1218,B1218&lt;OFFSET(B1218,1,0)),TRUE,
IF(OFFSET(O1218,1,0)=21,TRUE,FALSE)))</f>
        <v>1</v>
      </c>
      <c r="T1218" t="b">
        <f t="shared" ca="1" si="95"/>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H1218">
        <v>1.5</v>
      </c>
      <c r="AI1218">
        <f t="shared" si="96"/>
        <v>0.25</v>
      </c>
    </row>
    <row r="1219" spans="1:35"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OFFSET(E1219,-$B1219+IF($L1219,1,0),0)*IF($B1219&gt;OFFSET($B1219,1,0),ChapterTable!$S$17,1)*
    (VLOOKUP(SUBSTITUTE(SUBSTITUTE(E$1,"standard",""),"|Float","")&amp;IF(OR($L1219=TRUE,$A1219=0,MOD($A1219,ChapterTable!$S$20)&lt;&gt;0),"","보스")&amp;"인게임누적곱배수",ChapterTable!$S:$T,2,0)^C1219
    +VLOOKUP(SUBSTITUTE(SUBSTITUTE(E$1,"standard",""),"|Float","")&amp;IF(OR($L1219=TRUE,$A1219=0,MOD($A1219,ChapterTable!$S$20)&lt;&gt;0),"","보스")&amp;"인게임누적합배수",ChapterTable!$S:$T,2,0)*C1219)
  )
  )
  )
)</f>
        <v>8181378.527269721</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(VLOOKUP(SUBSTITUTE(SUBSTITUTE(F$1,"standard",""),"|Float","")&amp;IF(OR($L1219=TRUE,$A1219=0,MOD($A1219,ChapterTable!$S$20)&lt;&gt;0),"","보스")&amp;"인게임누적곱배수",ChapterTable!$S:$T,2,0)^D1219
    +VLOOKUP(SUBSTITUTE(SUBSTITUTE(F$1,"standard",""),"|Float","")&amp;IF(OR($L1219=TRUE,$A1219=0,MOD($A1219,ChapterTable!$S$20)&lt;&gt;0),"","보스")&amp;"인게임누적합배수",ChapterTable!$S:$T,2,0)*D1219)
  )
  )
  )
)</f>
        <v>2319951.0870151408</v>
      </c>
      <c r="G1219" t="s">
        <v>738</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98">IF(B1219=0,0,
  IF(AND(L1219=FALSE,A1219&lt;&gt;0,MOD(A1219,7)=0),21,
  IF(MOD(B1219,10)=0,21,
  IF(MOD(B1219,10)=5,11,
  IF(MOD(B1219,10)=9,INT(B1219/10)+91,
  INT(B1219/10+1))))))</f>
        <v>21</v>
      </c>
      <c r="Q1219">
        <f t="shared" ref="Q1219:Q1282" si="99">IF(ISBLANK(P1219),O1219,P1219)</f>
        <v>21</v>
      </c>
      <c r="R1219" t="b">
        <f t="shared" ca="1" si="97"/>
        <v>0</v>
      </c>
      <c r="T1219" t="b">
        <f t="shared" ref="T1219:T1282" ca="1" si="100">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H1219">
        <v>1.5</v>
      </c>
      <c r="AI1219">
        <f t="shared" si="96"/>
        <v>0.25</v>
      </c>
    </row>
    <row r="1220" spans="1:35"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OFFSET(E1220,-$B1220+IF($L1220,1,0),0)*IF($B1220&gt;OFFSET($B1220,1,0),ChapterTable!$S$17,1)*
    (VLOOKUP(SUBSTITUTE(SUBSTITUTE(E$1,"standard",""),"|Float","")&amp;IF(OR($L1220=TRUE,$A1220=0,MOD($A1220,ChapterTable!$S$20)&lt;&gt;0),"","보스")&amp;"인게임누적곱배수",ChapterTable!$S:$T,2,0)^C1220
    +VLOOKUP(SUBSTITUTE(SUBSTITUTE(E$1,"standard",""),"|Float","")&amp;IF(OR($L1220=TRUE,$A1220=0,MOD($A1220,ChapterTable!$S$20)&lt;&gt;0),"","보스")&amp;"인게임누적합배수",ChapterTable!$S:$T,2,0)*C1220)
  )
  )
  )
)</f>
        <v>8181378.527269721</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(VLOOKUP(SUBSTITUTE(SUBSTITUTE(F$1,"standard",""),"|Float","")&amp;IF(OR($L1220=TRUE,$A1220=0,MOD($A1220,ChapterTable!$S$20)&lt;&gt;0),"","보스")&amp;"인게임누적곱배수",ChapterTable!$S:$T,2,0)^D1220
    +VLOOKUP(SUBSTITUTE(SUBSTITUTE(F$1,"standard",""),"|Float","")&amp;IF(OR($L1220=TRUE,$A1220=0,MOD($A1220,ChapterTable!$S$20)&lt;&gt;0),"","보스")&amp;"인게임누적합배수",ChapterTable!$S:$T,2,0)*D1220)
  )
  )
  )
)</f>
        <v>2461988.908669129</v>
      </c>
      <c r="G1220" t="s">
        <v>738</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98"/>
        <v>5</v>
      </c>
      <c r="Q1220">
        <f t="shared" si="99"/>
        <v>5</v>
      </c>
      <c r="R1220" t="b">
        <f t="shared" ca="1" si="97"/>
        <v>0</v>
      </c>
      <c r="T1220" t="b">
        <f t="shared" ca="1" si="100"/>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H1220">
        <v>1.5</v>
      </c>
      <c r="AI1220">
        <f t="shared" ref="AI1220:AI1283" si="101">IF(B1220=0,0,1/(INT((B1220-1)/10)+1))</f>
        <v>0.2</v>
      </c>
    </row>
    <row r="1221" spans="1:35"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OFFSET(E1221,-$B1221+IF($L1221,1,0),0)*IF($B1221&gt;OFFSET($B1221,1,0),ChapterTable!$S$17,1)*
    (VLOOKUP(SUBSTITUTE(SUBSTITUTE(E$1,"standard",""),"|Float","")&amp;IF(OR($L1221=TRUE,$A1221=0,MOD($A1221,ChapterTable!$S$20)&lt;&gt;0),"","보스")&amp;"인게임누적곱배수",ChapterTable!$S:$T,2,0)^C1221
    +VLOOKUP(SUBSTITUTE(SUBSTITUTE(E$1,"standard",""),"|Float","")&amp;IF(OR($L1221=TRUE,$A1221=0,MOD($A1221,ChapterTable!$S$20)&lt;&gt;0),"","보스")&amp;"인게임누적합배수",ChapterTable!$S:$T,2,0)*C1221)
  )
  )
  )
)</f>
        <v>8181378.527269721</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(VLOOKUP(SUBSTITUTE(SUBSTITUTE(F$1,"standard",""),"|Float","")&amp;IF(OR($L1221=TRUE,$A1221=0,MOD($A1221,ChapterTable!$S$20)&lt;&gt;0),"","보스")&amp;"인게임누적곱배수",ChapterTable!$S:$T,2,0)^D1221
    +VLOOKUP(SUBSTITUTE(SUBSTITUTE(F$1,"standard",""),"|Float","")&amp;IF(OR($L1221=TRUE,$A1221=0,MOD($A1221,ChapterTable!$S$20)&lt;&gt;0),"","보스")&amp;"인게임누적합배수",ChapterTable!$S:$T,2,0)*D1221)
  )
  )
  )
)</f>
        <v>2461988.908669129</v>
      </c>
      <c r="G1221" t="s">
        <v>738</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98"/>
        <v>5</v>
      </c>
      <c r="Q1221">
        <f t="shared" si="99"/>
        <v>5</v>
      </c>
      <c r="R1221" t="b">
        <f t="shared" ca="1" si="97"/>
        <v>0</v>
      </c>
      <c r="T1221" t="b">
        <f t="shared" ca="1" si="100"/>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H1221">
        <v>1.5</v>
      </c>
      <c r="AI1221">
        <f t="shared" si="101"/>
        <v>0.2</v>
      </c>
    </row>
    <row r="1222" spans="1:35"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OFFSET(E1222,-$B1222+IF($L1222,1,0),0)*IF($B1222&gt;OFFSET($B1222,1,0),ChapterTable!$S$17,1)*
    (VLOOKUP(SUBSTITUTE(SUBSTITUTE(E$1,"standard",""),"|Float","")&amp;IF(OR($L1222=TRUE,$A1222=0,MOD($A1222,ChapterTable!$S$20)&lt;&gt;0),"","보스")&amp;"인게임누적곱배수",ChapterTable!$S:$T,2,0)^C1222
    +VLOOKUP(SUBSTITUTE(SUBSTITUTE(E$1,"standard",""),"|Float","")&amp;IF(OR($L1222=TRUE,$A1222=0,MOD($A1222,ChapterTable!$S$20)&lt;&gt;0),"","보스")&amp;"인게임누적합배수",ChapterTable!$S:$T,2,0)*C1222)
  )
  )
  )
)</f>
        <v>8181378.527269721</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(VLOOKUP(SUBSTITUTE(SUBSTITUTE(F$1,"standard",""),"|Float","")&amp;IF(OR($L1222=TRUE,$A1222=0,MOD($A1222,ChapterTable!$S$20)&lt;&gt;0),"","보스")&amp;"인게임누적곱배수",ChapterTable!$S:$T,2,0)^D1222
    +VLOOKUP(SUBSTITUTE(SUBSTITUTE(F$1,"standard",""),"|Float","")&amp;IF(OR($L1222=TRUE,$A1222=0,MOD($A1222,ChapterTable!$S$20)&lt;&gt;0),"","보스")&amp;"인게임누적합배수",ChapterTable!$S:$T,2,0)*D1222)
  )
  )
  )
)</f>
        <v>2461988.908669129</v>
      </c>
      <c r="G1222" t="s">
        <v>738</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98"/>
        <v>5</v>
      </c>
      <c r="Q1222">
        <f t="shared" si="99"/>
        <v>5</v>
      </c>
      <c r="R1222" t="b">
        <f t="shared" ca="1" si="97"/>
        <v>0</v>
      </c>
      <c r="T1222" t="b">
        <f t="shared" ca="1" si="100"/>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H1222">
        <v>1.5</v>
      </c>
      <c r="AI1222">
        <f t="shared" si="101"/>
        <v>0.2</v>
      </c>
    </row>
    <row r="1223" spans="1:35"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OFFSET(E1223,-$B1223+IF($L1223,1,0),0)*IF($B1223&gt;OFFSET($B1223,1,0),ChapterTable!$S$17,1)*
    (VLOOKUP(SUBSTITUTE(SUBSTITUTE(E$1,"standard",""),"|Float","")&amp;IF(OR($L1223=TRUE,$A1223=0,MOD($A1223,ChapterTable!$S$20)&lt;&gt;0),"","보스")&amp;"인게임누적곱배수",ChapterTable!$S:$T,2,0)^C1223
    +VLOOKUP(SUBSTITUTE(SUBSTITUTE(E$1,"standard",""),"|Float","")&amp;IF(OR($L1223=TRUE,$A1223=0,MOD($A1223,ChapterTable!$S$20)&lt;&gt;0),"","보스")&amp;"인게임누적합배수",ChapterTable!$S:$T,2,0)*C1223)
  )
  )
  )
)</f>
        <v>8181378.527269721</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(VLOOKUP(SUBSTITUTE(SUBSTITUTE(F$1,"standard",""),"|Float","")&amp;IF(OR($L1223=TRUE,$A1223=0,MOD($A1223,ChapterTable!$S$20)&lt;&gt;0),"","보스")&amp;"인게임누적곱배수",ChapterTable!$S:$T,2,0)^D1223
    +VLOOKUP(SUBSTITUTE(SUBSTITUTE(F$1,"standard",""),"|Float","")&amp;IF(OR($L1223=TRUE,$A1223=0,MOD($A1223,ChapterTable!$S$20)&lt;&gt;0),"","보스")&amp;"인게임누적합배수",ChapterTable!$S:$T,2,0)*D1223)
  )
  )
  )
)</f>
        <v>2461988.908669129</v>
      </c>
      <c r="G1223" t="s">
        <v>738</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98"/>
        <v>5</v>
      </c>
      <c r="Q1223">
        <f t="shared" si="99"/>
        <v>5</v>
      </c>
      <c r="R1223" t="b">
        <f t="shared" ca="1" si="97"/>
        <v>0</v>
      </c>
      <c r="T1223" t="b">
        <f t="shared" ca="1" si="100"/>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H1223">
        <v>1.5</v>
      </c>
      <c r="AI1223">
        <f t="shared" si="101"/>
        <v>0.2</v>
      </c>
    </row>
    <row r="1224" spans="1:35"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OFFSET(E1224,-$B1224+IF($L1224,1,0),0)*IF($B1224&gt;OFFSET($B1224,1,0),ChapterTable!$S$17,1)*
    (VLOOKUP(SUBSTITUTE(SUBSTITUTE(E$1,"standard",""),"|Float","")&amp;IF(OR($L1224=TRUE,$A1224=0,MOD($A1224,ChapterTable!$S$20)&lt;&gt;0),"","보스")&amp;"인게임누적곱배수",ChapterTable!$S:$T,2,0)^C1224
    +VLOOKUP(SUBSTITUTE(SUBSTITUTE(E$1,"standard",""),"|Float","")&amp;IF(OR($L1224=TRUE,$A1224=0,MOD($A1224,ChapterTable!$S$20)&lt;&gt;0),"","보스")&amp;"인게임누적합배수",ChapterTable!$S:$T,2,0)*C1224)
  )
  )
  )
)</f>
        <v>8181378.527269721</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(VLOOKUP(SUBSTITUTE(SUBSTITUTE(F$1,"standard",""),"|Float","")&amp;IF(OR($L1224=TRUE,$A1224=0,MOD($A1224,ChapterTable!$S$20)&lt;&gt;0),"","보스")&amp;"인게임누적곱배수",ChapterTable!$S:$T,2,0)^D1224
    +VLOOKUP(SUBSTITUTE(SUBSTITUTE(F$1,"standard",""),"|Float","")&amp;IF(OR($L1224=TRUE,$A1224=0,MOD($A1224,ChapterTable!$S$20)&lt;&gt;0),"","보스")&amp;"인게임누적합배수",ChapterTable!$S:$T,2,0)*D1224)
  )
  )
  )
)</f>
        <v>2461988.908669129</v>
      </c>
      <c r="G1224" t="s">
        <v>738</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98"/>
        <v>11</v>
      </c>
      <c r="Q1224">
        <f t="shared" si="99"/>
        <v>11</v>
      </c>
      <c r="R1224" t="b">
        <f t="shared" ca="1" si="97"/>
        <v>0</v>
      </c>
      <c r="T1224" t="b">
        <f t="shared" ca="1" si="100"/>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H1224">
        <v>1.5</v>
      </c>
      <c r="AI1224">
        <f t="shared" si="101"/>
        <v>0.2</v>
      </c>
    </row>
    <row r="1225" spans="1:35"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OFFSET(E1225,-$B1225+IF($L1225,1,0),0)*IF($B1225&gt;OFFSET($B1225,1,0),ChapterTable!$S$17,1)*
    (VLOOKUP(SUBSTITUTE(SUBSTITUTE(E$1,"standard",""),"|Float","")&amp;IF(OR($L1225=TRUE,$A1225=0,MOD($A1225,ChapterTable!$S$20)&lt;&gt;0),"","보스")&amp;"인게임누적곱배수",ChapterTable!$S:$T,2,0)^C1225
    +VLOOKUP(SUBSTITUTE(SUBSTITUTE(E$1,"standard",""),"|Float","")&amp;IF(OR($L1225=TRUE,$A1225=0,MOD($A1225,ChapterTable!$S$20)&lt;&gt;0),"","보스")&amp;"인게임누적합배수",ChapterTable!$S:$T,2,0)*C1225)
  )
  )
  )
)</f>
        <v>9090420.5858552456</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(VLOOKUP(SUBSTITUTE(SUBSTITUTE(F$1,"standard",""),"|Float","")&amp;IF(OR($L1225=TRUE,$A1225=0,MOD($A1225,ChapterTable!$S$20)&lt;&gt;0),"","보스")&amp;"인게임누적곱배수",ChapterTable!$S:$T,2,0)^D1225
    +VLOOKUP(SUBSTITUTE(SUBSTITUTE(F$1,"standard",""),"|Float","")&amp;IF(OR($L1225=TRUE,$A1225=0,MOD($A1225,ChapterTable!$S$20)&lt;&gt;0),"","보스")&amp;"인게임누적합배수",ChapterTable!$S:$T,2,0)*D1225)
  )
  )
  )
)</f>
        <v>2461988.908669129</v>
      </c>
      <c r="G1225" t="s">
        <v>738</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98"/>
        <v>5</v>
      </c>
      <c r="Q1225">
        <f t="shared" si="99"/>
        <v>5</v>
      </c>
      <c r="R1225" t="b">
        <f t="shared" ca="1" si="97"/>
        <v>0</v>
      </c>
      <c r="T1225" t="b">
        <f t="shared" ca="1" si="100"/>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H1225">
        <v>1.5</v>
      </c>
      <c r="AI1225">
        <f t="shared" si="101"/>
        <v>0.2</v>
      </c>
    </row>
    <row r="1226" spans="1:35"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OFFSET(E1226,-$B1226+IF($L1226,1,0),0)*IF($B1226&gt;OFFSET($B1226,1,0),ChapterTable!$S$17,1)*
    (VLOOKUP(SUBSTITUTE(SUBSTITUTE(E$1,"standard",""),"|Float","")&amp;IF(OR($L1226=TRUE,$A1226=0,MOD($A1226,ChapterTable!$S$20)&lt;&gt;0),"","보스")&amp;"인게임누적곱배수",ChapterTable!$S:$T,2,0)^C1226
    +VLOOKUP(SUBSTITUTE(SUBSTITUTE(E$1,"standard",""),"|Float","")&amp;IF(OR($L1226=TRUE,$A1226=0,MOD($A1226,ChapterTable!$S$20)&lt;&gt;0),"","보스")&amp;"인게임누적합배수",ChapterTable!$S:$T,2,0)*C1226)
  )
  )
  )
)</f>
        <v>9090420.5858552456</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(VLOOKUP(SUBSTITUTE(SUBSTITUTE(F$1,"standard",""),"|Float","")&amp;IF(OR($L1226=TRUE,$A1226=0,MOD($A1226,ChapterTable!$S$20)&lt;&gt;0),"","보스")&amp;"인게임누적곱배수",ChapterTable!$S:$T,2,0)^D1226
    +VLOOKUP(SUBSTITUTE(SUBSTITUTE(F$1,"standard",""),"|Float","")&amp;IF(OR($L1226=TRUE,$A1226=0,MOD($A1226,ChapterTable!$S$20)&lt;&gt;0),"","보스")&amp;"인게임누적합배수",ChapterTable!$S:$T,2,0)*D1226)
  )
  )
  )
)</f>
        <v>2461988.908669129</v>
      </c>
      <c r="G1226" t="s">
        <v>738</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98"/>
        <v>5</v>
      </c>
      <c r="Q1226">
        <f t="shared" si="99"/>
        <v>5</v>
      </c>
      <c r="R1226" t="b">
        <f t="shared" ca="1" si="97"/>
        <v>0</v>
      </c>
      <c r="T1226" t="b">
        <f t="shared" ca="1" si="100"/>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H1226">
        <v>1.5</v>
      </c>
      <c r="AI1226">
        <f t="shared" si="101"/>
        <v>0.2</v>
      </c>
    </row>
    <row r="1227" spans="1:35"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OFFSET(E1227,-$B1227+IF($L1227,1,0),0)*IF($B1227&gt;OFFSET($B1227,1,0),ChapterTable!$S$17,1)*
    (VLOOKUP(SUBSTITUTE(SUBSTITUTE(E$1,"standard",""),"|Float","")&amp;IF(OR($L1227=TRUE,$A1227=0,MOD($A1227,ChapterTable!$S$20)&lt;&gt;0),"","보스")&amp;"인게임누적곱배수",ChapterTable!$S:$T,2,0)^C1227
    +VLOOKUP(SUBSTITUTE(SUBSTITUTE(E$1,"standard",""),"|Float","")&amp;IF(OR($L1227=TRUE,$A1227=0,MOD($A1227,ChapterTable!$S$20)&lt;&gt;0),"","보스")&amp;"인게임누적합배수",ChapterTable!$S:$T,2,0)*C1227)
  )
  )
  )
)</f>
        <v>9090420.5858552456</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(VLOOKUP(SUBSTITUTE(SUBSTITUTE(F$1,"standard",""),"|Float","")&amp;IF(OR($L1227=TRUE,$A1227=0,MOD($A1227,ChapterTable!$S$20)&lt;&gt;0),"","보스")&amp;"인게임누적곱배수",ChapterTable!$S:$T,2,0)^D1227
    +VLOOKUP(SUBSTITUTE(SUBSTITUTE(F$1,"standard",""),"|Float","")&amp;IF(OR($L1227=TRUE,$A1227=0,MOD($A1227,ChapterTable!$S$20)&lt;&gt;0),"","보스")&amp;"인게임누적합배수",ChapterTable!$S:$T,2,0)*D1227)
  )
  )
  )
)</f>
        <v>2461988.908669129</v>
      </c>
      <c r="G1227" t="s">
        <v>738</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98"/>
        <v>5</v>
      </c>
      <c r="Q1227">
        <f t="shared" si="99"/>
        <v>5</v>
      </c>
      <c r="R1227" t="b">
        <f t="shared" ca="1" si="97"/>
        <v>0</v>
      </c>
      <c r="T1227" t="b">
        <f t="shared" ca="1" si="100"/>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H1227">
        <v>1.5</v>
      </c>
      <c r="AI1227">
        <f t="shared" si="101"/>
        <v>0.2</v>
      </c>
    </row>
    <row r="1228" spans="1:35"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OFFSET(E1228,-$B1228+IF($L1228,1,0),0)*IF($B1228&gt;OFFSET($B1228,1,0),ChapterTable!$S$17,1)*
    (VLOOKUP(SUBSTITUTE(SUBSTITUTE(E$1,"standard",""),"|Float","")&amp;IF(OR($L1228=TRUE,$A1228=0,MOD($A1228,ChapterTable!$S$20)&lt;&gt;0),"","보스")&amp;"인게임누적곱배수",ChapterTable!$S:$T,2,0)^C1228
    +VLOOKUP(SUBSTITUTE(SUBSTITUTE(E$1,"standard",""),"|Float","")&amp;IF(OR($L1228=TRUE,$A1228=0,MOD($A1228,ChapterTable!$S$20)&lt;&gt;0),"","보스")&amp;"인게임누적합배수",ChapterTable!$S:$T,2,0)*C1228)
  )
  )
  )
)</f>
        <v>9090420.5858552456</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(VLOOKUP(SUBSTITUTE(SUBSTITUTE(F$1,"standard",""),"|Float","")&amp;IF(OR($L1228=TRUE,$A1228=0,MOD($A1228,ChapterTable!$S$20)&lt;&gt;0),"","보스")&amp;"인게임누적곱배수",ChapterTable!$S:$T,2,0)^D1228
    +VLOOKUP(SUBSTITUTE(SUBSTITUTE(F$1,"standard",""),"|Float","")&amp;IF(OR($L1228=TRUE,$A1228=0,MOD($A1228,ChapterTable!$S$20)&lt;&gt;0),"","보스")&amp;"인게임누적합배수",ChapterTable!$S:$T,2,0)*D1228)
  )
  )
  )
)</f>
        <v>2461988.908669129</v>
      </c>
      <c r="G1228" t="s">
        <v>738</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98"/>
        <v>95</v>
      </c>
      <c r="Q1228">
        <f t="shared" si="99"/>
        <v>95</v>
      </c>
      <c r="R1228" t="b">
        <f t="shared" ca="1" si="97"/>
        <v>1</v>
      </c>
      <c r="T1228" t="b">
        <f t="shared" ca="1" si="100"/>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H1228">
        <v>1.5</v>
      </c>
      <c r="AI1228">
        <f t="shared" si="101"/>
        <v>0.2</v>
      </c>
    </row>
    <row r="1229" spans="1:35"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OFFSET(E1229,-$B1229+IF($L1229,1,0),0)*IF($B1229&gt;OFFSET($B1229,1,0),ChapterTable!$S$17,1)*
    (VLOOKUP(SUBSTITUTE(SUBSTITUTE(E$1,"standard",""),"|Float","")&amp;IF(OR($L1229=TRUE,$A1229=0,MOD($A1229,ChapterTable!$S$20)&lt;&gt;0),"","보스")&amp;"인게임누적곱배수",ChapterTable!$S:$T,2,0)^C1229
    +VLOOKUP(SUBSTITUTE(SUBSTITUTE(E$1,"standard",""),"|Float","")&amp;IF(OR($L1229=TRUE,$A1229=0,MOD($A1229,ChapterTable!$S$20)&lt;&gt;0),"","보스")&amp;"인게임누적합배수",ChapterTable!$S:$T,2,0)*C1229)
  )
  )
  )
)</f>
        <v>10908504.703026295</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(VLOOKUP(SUBSTITUTE(SUBSTITUTE(F$1,"standard",""),"|Float","")&amp;IF(OR($L1229=TRUE,$A1229=0,MOD($A1229,ChapterTable!$S$20)&lt;&gt;0),"","보스")&amp;"인게임누적곱배수",ChapterTable!$S:$T,2,0)^D1229
    +VLOOKUP(SUBSTITUTE(SUBSTITUTE(F$1,"standard",""),"|Float","")&amp;IF(OR($L1229=TRUE,$A1229=0,MOD($A1229,ChapterTable!$S$20)&lt;&gt;0),"","보스")&amp;"인게임누적합배수",ChapterTable!$S:$T,2,0)*D1229)
  )
  )
  )
)</f>
        <v>2461988.908669129</v>
      </c>
      <c r="G1229" t="s">
        <v>738</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98"/>
        <v>21</v>
      </c>
      <c r="Q1229">
        <f t="shared" si="99"/>
        <v>21</v>
      </c>
      <c r="R1229" t="b">
        <f t="shared" ca="1" si="97"/>
        <v>0</v>
      </c>
      <c r="T1229" t="b">
        <f t="shared" ca="1" si="100"/>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H1229">
        <v>1.5</v>
      </c>
      <c r="AI1229">
        <f t="shared" si="101"/>
        <v>0.2</v>
      </c>
    </row>
    <row r="1230" spans="1:35"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OFFSET(E1230,-$B1230+IF($L1230,1,0),0)*IF($B1230&gt;OFFSET($B1230,1,0),ChapterTable!$S$17,1)*
    (VLOOKUP(SUBSTITUTE(SUBSTITUTE(E$1,"standard",""),"|Float","")&amp;IF(OR($L1230=TRUE,$A1230=0,MOD($A1230,ChapterTable!$S$20)&lt;&gt;0),"","보스")&amp;"인게임누적곱배수",ChapterTable!$S:$T,2,0)^C1230
    +VLOOKUP(SUBSTITUTE(SUBSTITUTE(E$1,"standard",""),"|Float","")&amp;IF(OR($L1230=TRUE,$A1230=0,MOD($A1230,ChapterTable!$S$20)&lt;&gt;0),"","보스")&amp;"인게임누적합배수",ChapterTable!$S:$T,2,0)*C1230)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(VLOOKUP(SUBSTITUTE(SUBSTITUTE(F$1,"standard",""),"|Float","")&amp;IF(OR($L1230=TRUE,$A1230=0,MOD($A1230,ChapterTable!$S$20)&lt;&gt;0),"","보스")&amp;"인게임누적곱배수",ChapterTable!$S:$T,2,0)^D1230
    +VLOOKUP(SUBSTITUTE(SUBSTITUTE(F$1,"standard",""),"|Float","")&amp;IF(OR($L1230=TRUE,$A1230=0,MOD($A1230,ChapterTable!$S$20)&lt;&gt;0),"","보스")&amp;"인게임누적합배수",ChapterTable!$S:$T,2,0)*D1230)
  )
  )
  )
)</f>
        <v>2840756.4330797642</v>
      </c>
      <c r="G1230" t="s">
        <v>738</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98"/>
        <v>0</v>
      </c>
      <c r="Q1230">
        <f t="shared" si="99"/>
        <v>0</v>
      </c>
      <c r="R1230" t="b">
        <f t="shared" ca="1" si="97"/>
        <v>0</v>
      </c>
      <c r="T1230" t="b">
        <f t="shared" ca="1" si="100"/>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H1230">
        <v>1.5</v>
      </c>
      <c r="AI1230">
        <f t="shared" si="101"/>
        <v>0</v>
      </c>
    </row>
    <row r="1231" spans="1:35"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OFFSET(E1231,-$B1231+IF($L1231,1,0),0)*IF($B1231&gt;OFFSET($B1231,1,0),ChapterTable!$S$17,1)*
    (VLOOKUP(SUBSTITUTE(SUBSTITUTE(E$1,"standard",""),"|Float","")&amp;IF(OR($L1231=TRUE,$A1231=0,MOD($A1231,ChapterTable!$S$20)&lt;&gt;0),"","보스")&amp;"인게임누적곱배수",ChapterTable!$S:$T,2,0)^C1231
    +VLOOKUP(SUBSTITUTE(SUBSTITUTE(E$1,"standard",""),"|Float","")&amp;IF(OR($L1231=TRUE,$A1231=0,MOD($A1231,ChapterTable!$S$20)&lt;&gt;0),"","보스")&amp;"인게임누적합배수",ChapterTable!$S:$T,2,0)*C1231)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(VLOOKUP(SUBSTITUTE(SUBSTITUTE(F$1,"standard",""),"|Float","")&amp;IF(OR($L1231=TRUE,$A1231=0,MOD($A1231,ChapterTable!$S$20)&lt;&gt;0),"","보스")&amp;"인게임누적곱배수",ChapterTable!$S:$T,2,0)^D1231
    +VLOOKUP(SUBSTITUTE(SUBSTITUTE(F$1,"standard",""),"|Float","")&amp;IF(OR($L1231=TRUE,$A1231=0,MOD($A1231,ChapterTable!$S$20)&lt;&gt;0),"","보스")&amp;"인게임누적합배수",ChapterTable!$S:$T,2,0)*D1231)
  )
  )
  )
)</f>
        <v>2840756.4330797642</v>
      </c>
      <c r="G1231" t="s">
        <v>738</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98"/>
        <v>1</v>
      </c>
      <c r="Q1231">
        <f t="shared" si="99"/>
        <v>1</v>
      </c>
      <c r="R1231" t="b">
        <f t="shared" ca="1" si="97"/>
        <v>0</v>
      </c>
      <c r="T1231" t="b">
        <f t="shared" ca="1" si="100"/>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H1231">
        <v>1.5</v>
      </c>
      <c r="AI1231">
        <f t="shared" si="101"/>
        <v>1</v>
      </c>
    </row>
    <row r="1232" spans="1:35"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OFFSET(E1232,-$B1232+IF($L1232,1,0),0)*IF($B1232&gt;OFFSET($B1232,1,0),ChapterTable!$S$17,1)*
    (VLOOKUP(SUBSTITUTE(SUBSTITUTE(E$1,"standard",""),"|Float","")&amp;IF(OR($L1232=TRUE,$A1232=0,MOD($A1232,ChapterTable!$S$20)&lt;&gt;0),"","보스")&amp;"인게임누적곱배수",ChapterTable!$S:$T,2,0)^C1232
    +VLOOKUP(SUBSTITUTE(SUBSTITUTE(E$1,"standard",""),"|Float","")&amp;IF(OR($L1232=TRUE,$A1232=0,MOD($A1232,ChapterTable!$S$20)&lt;&gt;0),"","보스")&amp;"인게임누적합배수",ChapterTable!$S:$T,2,0)*C1232)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(VLOOKUP(SUBSTITUTE(SUBSTITUTE(F$1,"standard",""),"|Float","")&amp;IF(OR($L1232=TRUE,$A1232=0,MOD($A1232,ChapterTable!$S$20)&lt;&gt;0),"","보스")&amp;"인게임누적곱배수",ChapterTable!$S:$T,2,0)^D1232
    +VLOOKUP(SUBSTITUTE(SUBSTITUTE(F$1,"standard",""),"|Float","")&amp;IF(OR($L1232=TRUE,$A1232=0,MOD($A1232,ChapterTable!$S$20)&lt;&gt;0),"","보스")&amp;"인게임누적합배수",ChapterTable!$S:$T,2,0)*D1232)
  )
  )
  )
)</f>
        <v>2840756.4330797642</v>
      </c>
      <c r="G1232" t="s">
        <v>738</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98"/>
        <v>1</v>
      </c>
      <c r="Q1232">
        <f t="shared" si="99"/>
        <v>1</v>
      </c>
      <c r="R1232" t="b">
        <f t="shared" ca="1" si="97"/>
        <v>0</v>
      </c>
      <c r="T1232" t="b">
        <f t="shared" ca="1" si="100"/>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H1232">
        <v>1.5</v>
      </c>
      <c r="AI1232">
        <f t="shared" si="101"/>
        <v>1</v>
      </c>
    </row>
    <row r="1233" spans="1:35"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OFFSET(E1233,-$B1233+IF($L1233,1,0),0)*IF($B1233&gt;OFFSET($B1233,1,0),ChapterTable!$S$17,1)*
    (VLOOKUP(SUBSTITUTE(SUBSTITUTE(E$1,"standard",""),"|Float","")&amp;IF(OR($L1233=TRUE,$A1233=0,MOD($A1233,ChapterTable!$S$20)&lt;&gt;0),"","보스")&amp;"인게임누적곱배수",ChapterTable!$S:$T,2,0)^C1233
    +VLOOKUP(SUBSTITUTE(SUBSTITUTE(E$1,"standard",""),"|Float","")&amp;IF(OR($L1233=TRUE,$A1233=0,MOD($A1233,ChapterTable!$S$20)&lt;&gt;0),"","보스")&amp;"인게임누적합배수",ChapterTable!$S:$T,2,0)*C1233)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(VLOOKUP(SUBSTITUTE(SUBSTITUTE(F$1,"standard",""),"|Float","")&amp;IF(OR($L1233=TRUE,$A1233=0,MOD($A1233,ChapterTable!$S$20)&lt;&gt;0),"","보스")&amp;"인게임누적곱배수",ChapterTable!$S:$T,2,0)^D1233
    +VLOOKUP(SUBSTITUTE(SUBSTITUTE(F$1,"standard",""),"|Float","")&amp;IF(OR($L1233=TRUE,$A1233=0,MOD($A1233,ChapterTable!$S$20)&lt;&gt;0),"","보스")&amp;"인게임누적합배수",ChapterTable!$S:$T,2,0)*D1233)
  )
  )
  )
)</f>
        <v>2840756.4330797642</v>
      </c>
      <c r="G1233" t="s">
        <v>738</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98"/>
        <v>1</v>
      </c>
      <c r="Q1233">
        <f t="shared" si="99"/>
        <v>1</v>
      </c>
      <c r="R1233" t="b">
        <f t="shared" ca="1" si="97"/>
        <v>0</v>
      </c>
      <c r="T1233" t="b">
        <f t="shared" ca="1" si="100"/>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H1233">
        <v>1.5</v>
      </c>
      <c r="AI1233">
        <f t="shared" si="101"/>
        <v>1</v>
      </c>
    </row>
    <row r="1234" spans="1:35"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OFFSET(E1234,-$B1234+IF($L1234,1,0),0)*IF($B1234&gt;OFFSET($B1234,1,0),ChapterTable!$S$17,1)*
    (VLOOKUP(SUBSTITUTE(SUBSTITUTE(E$1,"standard",""),"|Float","")&amp;IF(OR($L1234=TRUE,$A1234=0,MOD($A1234,ChapterTable!$S$20)&lt;&gt;0),"","보스")&amp;"인게임누적곱배수",ChapterTable!$S:$T,2,0)^C1234
    +VLOOKUP(SUBSTITUTE(SUBSTITUTE(E$1,"standard",""),"|Float","")&amp;IF(OR($L1234=TRUE,$A1234=0,MOD($A1234,ChapterTable!$S$20)&lt;&gt;0),"","보스")&amp;"인게임누적합배수",ChapterTable!$S:$T,2,0)*C1234)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(VLOOKUP(SUBSTITUTE(SUBSTITUTE(F$1,"standard",""),"|Float","")&amp;IF(OR($L1234=TRUE,$A1234=0,MOD($A1234,ChapterTable!$S$20)&lt;&gt;0),"","보스")&amp;"인게임누적곱배수",ChapterTable!$S:$T,2,0)^D1234
    +VLOOKUP(SUBSTITUTE(SUBSTITUTE(F$1,"standard",""),"|Float","")&amp;IF(OR($L1234=TRUE,$A1234=0,MOD($A1234,ChapterTable!$S$20)&lt;&gt;0),"","보스")&amp;"인게임누적합배수",ChapterTable!$S:$T,2,0)*D1234)
  )
  )
  )
)</f>
        <v>2840756.4330797642</v>
      </c>
      <c r="G1234" t="s">
        <v>738</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98"/>
        <v>1</v>
      </c>
      <c r="Q1234">
        <f t="shared" si="99"/>
        <v>1</v>
      </c>
      <c r="R1234" t="b">
        <f t="shared" ca="1" si="97"/>
        <v>0</v>
      </c>
      <c r="T1234" t="b">
        <f t="shared" ca="1" si="100"/>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H1234">
        <v>1.5</v>
      </c>
      <c r="AI1234">
        <f t="shared" si="101"/>
        <v>1</v>
      </c>
    </row>
    <row r="1235" spans="1:35"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OFFSET(E1235,-$B1235+IF($L1235,1,0),0)*IF($B1235&gt;OFFSET($B1235,1,0),ChapterTable!$S$17,1)*
    (VLOOKUP(SUBSTITUTE(SUBSTITUTE(E$1,"standard",""),"|Float","")&amp;IF(OR($L1235=TRUE,$A1235=0,MOD($A1235,ChapterTable!$S$20)&lt;&gt;0),"","보스")&amp;"인게임누적곱배수",ChapterTable!$S:$T,2,0)^C1235
    +VLOOKUP(SUBSTITUTE(SUBSTITUTE(E$1,"standard",""),"|Float","")&amp;IF(OR($L1235=TRUE,$A1235=0,MOD($A1235,ChapterTable!$S$20)&lt;&gt;0),"","보스")&amp;"인게임누적합배수",ChapterTable!$S:$T,2,0)*C1235)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(VLOOKUP(SUBSTITUTE(SUBSTITUTE(F$1,"standard",""),"|Float","")&amp;IF(OR($L1235=TRUE,$A1235=0,MOD($A1235,ChapterTable!$S$20)&lt;&gt;0),"","보스")&amp;"인게임누적곱배수",ChapterTable!$S:$T,2,0)^D1235
    +VLOOKUP(SUBSTITUTE(SUBSTITUTE(F$1,"standard",""),"|Float","")&amp;IF(OR($L1235=TRUE,$A1235=0,MOD($A1235,ChapterTable!$S$20)&lt;&gt;0),"","보스")&amp;"인게임누적합배수",ChapterTable!$S:$T,2,0)*D1235)
  )
  )
  )
)</f>
        <v>2840756.4330797642</v>
      </c>
      <c r="G1235" t="s">
        <v>738</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98"/>
        <v>11</v>
      </c>
      <c r="Q1235">
        <f t="shared" si="99"/>
        <v>11</v>
      </c>
      <c r="R1235" t="b">
        <f t="shared" ca="1" si="97"/>
        <v>0</v>
      </c>
      <c r="T1235" t="b">
        <f t="shared" ca="1" si="100"/>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H1235">
        <v>1.5</v>
      </c>
      <c r="AI1235">
        <f t="shared" si="101"/>
        <v>1</v>
      </c>
    </row>
    <row r="1236" spans="1:35"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OFFSET(E1236,-$B1236+IF($L1236,1,0),0)*IF($B1236&gt;OFFSET($B1236,1,0),ChapterTable!$S$17,1)*
    (VLOOKUP(SUBSTITUTE(SUBSTITUTE(E$1,"standard",""),"|Float","")&amp;IF(OR($L1236=TRUE,$A1236=0,MOD($A1236,ChapterTable!$S$20)&lt;&gt;0),"","보스")&amp;"인게임누적곱배수",ChapterTable!$S:$T,2,0)^C1236
    +VLOOKUP(SUBSTITUTE(SUBSTITUTE(E$1,"standard",""),"|Float","")&amp;IF(OR($L1236=TRUE,$A1236=0,MOD($A1236,ChapterTable!$S$20)&lt;&gt;0),"","보스")&amp;"인게임누적합배수",ChapterTable!$S:$T,2,0)*C1236)
  )
  )
  )
)</f>
        <v>8181378.527269721</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(VLOOKUP(SUBSTITUTE(SUBSTITUTE(F$1,"standard",""),"|Float","")&amp;IF(OR($L1236=TRUE,$A1236=0,MOD($A1236,ChapterTable!$S$20)&lt;&gt;0),"","보스")&amp;"인게임누적곱배수",ChapterTable!$S:$T,2,0)^D1236
    +VLOOKUP(SUBSTITUTE(SUBSTITUTE(F$1,"standard",""),"|Float","")&amp;IF(OR($L1236=TRUE,$A1236=0,MOD($A1236,ChapterTable!$S$20)&lt;&gt;0),"","보스")&amp;"인게임누적합배수",ChapterTable!$S:$T,2,0)*D1236)
  )
  )
  )
)</f>
        <v>2840756.4330797642</v>
      </c>
      <c r="G1236" t="s">
        <v>738</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98"/>
        <v>1</v>
      </c>
      <c r="Q1236">
        <f t="shared" si="99"/>
        <v>1</v>
      </c>
      <c r="R1236" t="b">
        <f t="shared" ca="1" si="97"/>
        <v>0</v>
      </c>
      <c r="T1236" t="b">
        <f t="shared" ca="1" si="100"/>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H1236">
        <v>1.5</v>
      </c>
      <c r="AI1236">
        <f t="shared" si="101"/>
        <v>1</v>
      </c>
    </row>
    <row r="1237" spans="1:35"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OFFSET(E1237,-$B1237+IF($L1237,1,0),0)*IF($B1237&gt;OFFSET($B1237,1,0),ChapterTable!$S$17,1)*
    (VLOOKUP(SUBSTITUTE(SUBSTITUTE(E$1,"standard",""),"|Float","")&amp;IF(OR($L1237=TRUE,$A1237=0,MOD($A1237,ChapterTable!$S$20)&lt;&gt;0),"","보스")&amp;"인게임누적곱배수",ChapterTable!$S:$T,2,0)^C1237
    +VLOOKUP(SUBSTITUTE(SUBSTITUTE(E$1,"standard",""),"|Float","")&amp;IF(OR($L1237=TRUE,$A1237=0,MOD($A1237,ChapterTable!$S$20)&lt;&gt;0),"","보스")&amp;"인게임누적합배수",ChapterTable!$S:$T,2,0)*C1237)
  )
  )
  )
)</f>
        <v>8181378.527269721</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(VLOOKUP(SUBSTITUTE(SUBSTITUTE(F$1,"standard",""),"|Float","")&amp;IF(OR($L1237=TRUE,$A1237=0,MOD($A1237,ChapterTable!$S$20)&lt;&gt;0),"","보스")&amp;"인게임누적곱배수",ChapterTable!$S:$T,2,0)^D1237
    +VLOOKUP(SUBSTITUTE(SUBSTITUTE(F$1,"standard",""),"|Float","")&amp;IF(OR($L1237=TRUE,$A1237=0,MOD($A1237,ChapterTable!$S$20)&lt;&gt;0),"","보스")&amp;"인게임누적합배수",ChapterTable!$S:$T,2,0)*D1237)
  )
  )
  )
)</f>
        <v>2840756.4330797642</v>
      </c>
      <c r="G1237" t="s">
        <v>738</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98"/>
        <v>1</v>
      </c>
      <c r="Q1237">
        <f t="shared" si="99"/>
        <v>1</v>
      </c>
      <c r="R1237" t="b">
        <f t="shared" ca="1" si="97"/>
        <v>0</v>
      </c>
      <c r="T1237" t="b">
        <f t="shared" ca="1" si="100"/>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H1237">
        <v>1.5</v>
      </c>
      <c r="AI1237">
        <f t="shared" si="101"/>
        <v>1</v>
      </c>
    </row>
    <row r="1238" spans="1:35"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OFFSET(E1238,-$B1238+IF($L1238,1,0),0)*IF($B1238&gt;OFFSET($B1238,1,0),ChapterTable!$S$17,1)*
    (VLOOKUP(SUBSTITUTE(SUBSTITUTE(E$1,"standard",""),"|Float","")&amp;IF(OR($L1238=TRUE,$A1238=0,MOD($A1238,ChapterTable!$S$20)&lt;&gt;0),"","보스")&amp;"인게임누적곱배수",ChapterTable!$S:$T,2,0)^C1238
    +VLOOKUP(SUBSTITUTE(SUBSTITUTE(E$1,"standard",""),"|Float","")&amp;IF(OR($L1238=TRUE,$A1238=0,MOD($A1238,ChapterTable!$S$20)&lt;&gt;0),"","보스")&amp;"인게임누적합배수",ChapterTable!$S:$T,2,0)*C1238)
  )
  )
  )
)</f>
        <v>8181378.527269721</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(VLOOKUP(SUBSTITUTE(SUBSTITUTE(F$1,"standard",""),"|Float","")&amp;IF(OR($L1238=TRUE,$A1238=0,MOD($A1238,ChapterTable!$S$20)&lt;&gt;0),"","보스")&amp;"인게임누적곱배수",ChapterTable!$S:$T,2,0)^D1238
    +VLOOKUP(SUBSTITUTE(SUBSTITUTE(F$1,"standard",""),"|Float","")&amp;IF(OR($L1238=TRUE,$A1238=0,MOD($A1238,ChapterTable!$S$20)&lt;&gt;0),"","보스")&amp;"인게임누적합배수",ChapterTable!$S:$T,2,0)*D1238)
  )
  )
  )
)</f>
        <v>2840756.4330797642</v>
      </c>
      <c r="G1238" t="s">
        <v>738</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98"/>
        <v>1</v>
      </c>
      <c r="Q1238">
        <f t="shared" si="99"/>
        <v>1</v>
      </c>
      <c r="R1238" t="b">
        <f t="shared" ca="1" si="97"/>
        <v>0</v>
      </c>
      <c r="T1238" t="b">
        <f t="shared" ca="1" si="100"/>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H1238">
        <v>1.5</v>
      </c>
      <c r="AI1238">
        <f t="shared" si="101"/>
        <v>1</v>
      </c>
    </row>
    <row r="1239" spans="1:35"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OFFSET(E1239,-$B1239+IF($L1239,1,0),0)*IF($B1239&gt;OFFSET($B1239,1,0),ChapterTable!$S$17,1)*
    (VLOOKUP(SUBSTITUTE(SUBSTITUTE(E$1,"standard",""),"|Float","")&amp;IF(OR($L1239=TRUE,$A1239=0,MOD($A1239,ChapterTable!$S$20)&lt;&gt;0),"","보스")&amp;"인게임누적곱배수",ChapterTable!$S:$T,2,0)^C1239
    +VLOOKUP(SUBSTITUTE(SUBSTITUTE(E$1,"standard",""),"|Float","")&amp;IF(OR($L1239=TRUE,$A1239=0,MOD($A1239,ChapterTable!$S$20)&lt;&gt;0),"","보스")&amp;"인게임누적합배수",ChapterTable!$S:$T,2,0)*C1239)
  )
  )
  )
)</f>
        <v>8181378.527269721</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(VLOOKUP(SUBSTITUTE(SUBSTITUTE(F$1,"standard",""),"|Float","")&amp;IF(OR($L1239=TRUE,$A1239=0,MOD($A1239,ChapterTable!$S$20)&lt;&gt;0),"","보스")&amp;"인게임누적곱배수",ChapterTable!$S:$T,2,0)^D1239
    +VLOOKUP(SUBSTITUTE(SUBSTITUTE(F$1,"standard",""),"|Float","")&amp;IF(OR($L1239=TRUE,$A1239=0,MOD($A1239,ChapterTable!$S$20)&lt;&gt;0),"","보스")&amp;"인게임누적합배수",ChapterTable!$S:$T,2,0)*D1239)
  )
  )
  )
)</f>
        <v>2840756.4330797642</v>
      </c>
      <c r="G1239" t="s">
        <v>738</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98"/>
        <v>91</v>
      </c>
      <c r="Q1239">
        <f t="shared" si="99"/>
        <v>91</v>
      </c>
      <c r="R1239" t="b">
        <f t="shared" ca="1" si="97"/>
        <v>1</v>
      </c>
      <c r="T1239" t="b">
        <f t="shared" ca="1" si="100"/>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H1239">
        <v>1.5</v>
      </c>
      <c r="AI1239">
        <f t="shared" si="101"/>
        <v>1</v>
      </c>
    </row>
    <row r="1240" spans="1:35"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OFFSET(E1240,-$B1240+IF($L1240,1,0),0)*IF($B1240&gt;OFFSET($B1240,1,0),ChapterTable!$S$17,1)*
    (VLOOKUP(SUBSTITUTE(SUBSTITUTE(E$1,"standard",""),"|Float","")&amp;IF(OR($L1240=TRUE,$A1240=0,MOD($A1240,ChapterTable!$S$20)&lt;&gt;0),"","보스")&amp;"인게임누적곱배수",ChapterTable!$S:$T,2,0)^C1240
    +VLOOKUP(SUBSTITUTE(SUBSTITUTE(E$1,"standard",""),"|Float","")&amp;IF(OR($L1240=TRUE,$A1240=0,MOD($A1240,ChapterTable!$S$20)&lt;&gt;0),"","보스")&amp;"인게임누적합배수",ChapterTable!$S:$T,2,0)*C1240)
  )
  )
  )
)</f>
        <v>8181378.527269721</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(VLOOKUP(SUBSTITUTE(SUBSTITUTE(F$1,"standard",""),"|Float","")&amp;IF(OR($L1240=TRUE,$A1240=0,MOD($A1240,ChapterTable!$S$20)&lt;&gt;0),"","보스")&amp;"인게임누적곱배수",ChapterTable!$S:$T,2,0)^D1240
    +VLOOKUP(SUBSTITUTE(SUBSTITUTE(F$1,"standard",""),"|Float","")&amp;IF(OR($L1240=TRUE,$A1240=0,MOD($A1240,ChapterTable!$S$20)&lt;&gt;0),"","보스")&amp;"인게임누적합배수",ChapterTable!$S:$T,2,0)*D1240)
  )
  )
  )
)</f>
        <v>2840756.4330797642</v>
      </c>
      <c r="G1240" t="s">
        <v>738</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98"/>
        <v>21</v>
      </c>
      <c r="Q1240">
        <f t="shared" si="99"/>
        <v>21</v>
      </c>
      <c r="R1240" t="b">
        <f t="shared" ca="1" si="97"/>
        <v>0</v>
      </c>
      <c r="T1240" t="b">
        <f t="shared" ca="1" si="100"/>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H1240">
        <v>1.5</v>
      </c>
      <c r="AI1240">
        <f t="shared" si="101"/>
        <v>1</v>
      </c>
    </row>
    <row r="1241" spans="1:35"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OFFSET(E1241,-$B1241+IF($L1241,1,0),0)*IF($B1241&gt;OFFSET($B1241,1,0),ChapterTable!$S$17,1)*
    (VLOOKUP(SUBSTITUTE(SUBSTITUTE(E$1,"standard",""),"|Float","")&amp;IF(OR($L1241=TRUE,$A1241=0,MOD($A1241,ChapterTable!$S$20)&lt;&gt;0),"","보스")&amp;"인게임누적곱배수",ChapterTable!$S:$T,2,0)^C1241
    +VLOOKUP(SUBSTITUTE(SUBSTITUTE(E$1,"standard",""),"|Float","")&amp;IF(OR($L1241=TRUE,$A1241=0,MOD($A1241,ChapterTable!$S$20)&lt;&gt;0),"","보스")&amp;"인게임누적합배수",ChapterTable!$S:$T,2,0)*C1241)
  )
  )
  )
)</f>
        <v>8181378.527269721</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(VLOOKUP(SUBSTITUTE(SUBSTITUTE(F$1,"standard",""),"|Float","")&amp;IF(OR($L1241=TRUE,$A1241=0,MOD($A1241,ChapterTable!$S$20)&lt;&gt;0),"","보스")&amp;"인게임누적곱배수",ChapterTable!$S:$T,2,0)^D1241
    +VLOOKUP(SUBSTITUTE(SUBSTITUTE(F$1,"standard",""),"|Float","")&amp;IF(OR($L1241=TRUE,$A1241=0,MOD($A1241,ChapterTable!$S$20)&lt;&gt;0),"","보스")&amp;"인게임누적합배수",ChapterTable!$S:$T,2,0)*D1241)
  )
  )
  )
)</f>
        <v>3053813.1655607466</v>
      </c>
      <c r="G1241" t="s">
        <v>738</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98"/>
        <v>2</v>
      </c>
      <c r="Q1241">
        <f t="shared" si="99"/>
        <v>2</v>
      </c>
      <c r="R1241" t="b">
        <f t="shared" ca="1" si="97"/>
        <v>0</v>
      </c>
      <c r="T1241" t="b">
        <f t="shared" ca="1" si="100"/>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H1241">
        <v>1.5</v>
      </c>
      <c r="AI1241">
        <f t="shared" si="101"/>
        <v>0.5</v>
      </c>
    </row>
    <row r="1242" spans="1:35"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OFFSET(E1242,-$B1242+IF($L1242,1,0),0)*IF($B1242&gt;OFFSET($B1242,1,0),ChapterTable!$S$17,1)*
    (VLOOKUP(SUBSTITUTE(SUBSTITUTE(E$1,"standard",""),"|Float","")&amp;IF(OR($L1242=TRUE,$A1242=0,MOD($A1242,ChapterTable!$S$20)&lt;&gt;0),"","보스")&amp;"인게임누적곱배수",ChapterTable!$S:$T,2,0)^C1242
    +VLOOKUP(SUBSTITUTE(SUBSTITUTE(E$1,"standard",""),"|Float","")&amp;IF(OR($L1242=TRUE,$A1242=0,MOD($A1242,ChapterTable!$S$20)&lt;&gt;0),"","보스")&amp;"인게임누적합배수",ChapterTable!$S:$T,2,0)*C1242)
  )
  )
  )
)</f>
        <v>8181378.527269721</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(VLOOKUP(SUBSTITUTE(SUBSTITUTE(F$1,"standard",""),"|Float","")&amp;IF(OR($L1242=TRUE,$A1242=0,MOD($A1242,ChapterTable!$S$20)&lt;&gt;0),"","보스")&amp;"인게임누적곱배수",ChapterTable!$S:$T,2,0)^D1242
    +VLOOKUP(SUBSTITUTE(SUBSTITUTE(F$1,"standard",""),"|Float","")&amp;IF(OR($L1242=TRUE,$A1242=0,MOD($A1242,ChapterTable!$S$20)&lt;&gt;0),"","보스")&amp;"인게임누적합배수",ChapterTable!$S:$T,2,0)*D1242)
  )
  )
  )
)</f>
        <v>3053813.1655607466</v>
      </c>
      <c r="G1242" t="s">
        <v>738</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98"/>
        <v>2</v>
      </c>
      <c r="Q1242">
        <f t="shared" si="99"/>
        <v>2</v>
      </c>
      <c r="R1242" t="b">
        <f t="shared" ca="1" si="97"/>
        <v>0</v>
      </c>
      <c r="T1242" t="b">
        <f t="shared" ca="1" si="100"/>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H1242">
        <v>1.5</v>
      </c>
      <c r="AI1242">
        <f t="shared" si="101"/>
        <v>0.5</v>
      </c>
    </row>
    <row r="1243" spans="1:35"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OFFSET(E1243,-$B1243+IF($L1243,1,0),0)*IF($B1243&gt;OFFSET($B1243,1,0),ChapterTable!$S$17,1)*
    (VLOOKUP(SUBSTITUTE(SUBSTITUTE(E$1,"standard",""),"|Float","")&amp;IF(OR($L1243=TRUE,$A1243=0,MOD($A1243,ChapterTable!$S$20)&lt;&gt;0),"","보스")&amp;"인게임누적곱배수",ChapterTable!$S:$T,2,0)^C1243
    +VLOOKUP(SUBSTITUTE(SUBSTITUTE(E$1,"standard",""),"|Float","")&amp;IF(OR($L1243=TRUE,$A1243=0,MOD($A1243,ChapterTable!$S$20)&lt;&gt;0),"","보스")&amp;"인게임누적합배수",ChapterTable!$S:$T,2,0)*C1243)
  )
  )
  )
)</f>
        <v>8181378.527269721</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(VLOOKUP(SUBSTITUTE(SUBSTITUTE(F$1,"standard",""),"|Float","")&amp;IF(OR($L1243=TRUE,$A1243=0,MOD($A1243,ChapterTable!$S$20)&lt;&gt;0),"","보스")&amp;"인게임누적곱배수",ChapterTable!$S:$T,2,0)^D1243
    +VLOOKUP(SUBSTITUTE(SUBSTITUTE(F$1,"standard",""),"|Float","")&amp;IF(OR($L1243=TRUE,$A1243=0,MOD($A1243,ChapterTable!$S$20)&lt;&gt;0),"","보스")&amp;"인게임누적합배수",ChapterTable!$S:$T,2,0)*D1243)
  )
  )
  )
)</f>
        <v>3053813.1655607466</v>
      </c>
      <c r="G1243" t="s">
        <v>738</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98"/>
        <v>2</v>
      </c>
      <c r="Q1243">
        <f t="shared" si="99"/>
        <v>2</v>
      </c>
      <c r="R1243" t="b">
        <f t="shared" ca="1" si="97"/>
        <v>0</v>
      </c>
      <c r="T1243" t="b">
        <f t="shared" ca="1" si="100"/>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H1243">
        <v>1.5</v>
      </c>
      <c r="AI1243">
        <f t="shared" si="101"/>
        <v>0.5</v>
      </c>
    </row>
    <row r="1244" spans="1:35"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OFFSET(E1244,-$B1244+IF($L1244,1,0),0)*IF($B1244&gt;OFFSET($B1244,1,0),ChapterTable!$S$17,1)*
    (VLOOKUP(SUBSTITUTE(SUBSTITUTE(E$1,"standard",""),"|Float","")&amp;IF(OR($L1244=TRUE,$A1244=0,MOD($A1244,ChapterTable!$S$20)&lt;&gt;0),"","보스")&amp;"인게임누적곱배수",ChapterTable!$S:$T,2,0)^C1244
    +VLOOKUP(SUBSTITUTE(SUBSTITUTE(E$1,"standard",""),"|Float","")&amp;IF(OR($L1244=TRUE,$A1244=0,MOD($A1244,ChapterTable!$S$20)&lt;&gt;0),"","보스")&amp;"인게임누적합배수",ChapterTable!$S:$T,2,0)*C1244)
  )
  )
  )
)</f>
        <v>8181378.527269721</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(VLOOKUP(SUBSTITUTE(SUBSTITUTE(F$1,"standard",""),"|Float","")&amp;IF(OR($L1244=TRUE,$A1244=0,MOD($A1244,ChapterTable!$S$20)&lt;&gt;0),"","보스")&amp;"인게임누적곱배수",ChapterTable!$S:$T,2,0)^D1244
    +VLOOKUP(SUBSTITUTE(SUBSTITUTE(F$1,"standard",""),"|Float","")&amp;IF(OR($L1244=TRUE,$A1244=0,MOD($A1244,ChapterTable!$S$20)&lt;&gt;0),"","보스")&amp;"인게임누적합배수",ChapterTable!$S:$T,2,0)*D1244)
  )
  )
  )
)</f>
        <v>3053813.1655607466</v>
      </c>
      <c r="G1244" t="s">
        <v>738</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98"/>
        <v>2</v>
      </c>
      <c r="Q1244">
        <f t="shared" si="99"/>
        <v>2</v>
      </c>
      <c r="R1244" t="b">
        <f t="shared" ca="1" si="97"/>
        <v>0</v>
      </c>
      <c r="T1244" t="b">
        <f t="shared" ca="1" si="100"/>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H1244">
        <v>1.5</v>
      </c>
      <c r="AI1244">
        <f t="shared" si="101"/>
        <v>0.5</v>
      </c>
    </row>
    <row r="1245" spans="1:35"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OFFSET(E1245,-$B1245+IF($L1245,1,0),0)*IF($B1245&gt;OFFSET($B1245,1,0),ChapterTable!$S$17,1)*
    (VLOOKUP(SUBSTITUTE(SUBSTITUTE(E$1,"standard",""),"|Float","")&amp;IF(OR($L1245=TRUE,$A1245=0,MOD($A1245,ChapterTable!$S$20)&lt;&gt;0),"","보스")&amp;"인게임누적곱배수",ChapterTable!$S:$T,2,0)^C1245
    +VLOOKUP(SUBSTITUTE(SUBSTITUTE(E$1,"standard",""),"|Float","")&amp;IF(OR($L1245=TRUE,$A1245=0,MOD($A1245,ChapterTable!$S$20)&lt;&gt;0),"","보스")&amp;"인게임누적합배수",ChapterTable!$S:$T,2,0)*C1245)
  )
  )
  )
)</f>
        <v>8181378.527269721</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(VLOOKUP(SUBSTITUTE(SUBSTITUTE(F$1,"standard",""),"|Float","")&amp;IF(OR($L1245=TRUE,$A1245=0,MOD($A1245,ChapterTable!$S$20)&lt;&gt;0),"","보스")&amp;"인게임누적곱배수",ChapterTable!$S:$T,2,0)^D1245
    +VLOOKUP(SUBSTITUTE(SUBSTITUTE(F$1,"standard",""),"|Float","")&amp;IF(OR($L1245=TRUE,$A1245=0,MOD($A1245,ChapterTable!$S$20)&lt;&gt;0),"","보스")&amp;"인게임누적합배수",ChapterTable!$S:$T,2,0)*D1245)
  )
  )
  )
)</f>
        <v>3053813.1655607466</v>
      </c>
      <c r="G1245" t="s">
        <v>738</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98"/>
        <v>11</v>
      </c>
      <c r="Q1245">
        <f t="shared" si="99"/>
        <v>11</v>
      </c>
      <c r="R1245" t="b">
        <f t="shared" ca="1" si="97"/>
        <v>0</v>
      </c>
      <c r="T1245" t="b">
        <f t="shared" ca="1" si="100"/>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H1245">
        <v>1.5</v>
      </c>
      <c r="AI1245">
        <f t="shared" si="101"/>
        <v>0.5</v>
      </c>
    </row>
    <row r="1246" spans="1:35"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OFFSET(E1246,-$B1246+IF($L1246,1,0),0)*IF($B1246&gt;OFFSET($B1246,1,0),ChapterTable!$S$17,1)*
    (VLOOKUP(SUBSTITUTE(SUBSTITUTE(E$1,"standard",""),"|Float","")&amp;IF(OR($L1246=TRUE,$A1246=0,MOD($A1246,ChapterTable!$S$20)&lt;&gt;0),"","보스")&amp;"인게임누적곱배수",ChapterTable!$S:$T,2,0)^C1246
    +VLOOKUP(SUBSTITUTE(SUBSTITUTE(E$1,"standard",""),"|Float","")&amp;IF(OR($L1246=TRUE,$A1246=0,MOD($A1246,ChapterTable!$S$20)&lt;&gt;0),"","보스")&amp;"인게임누적합배수",ChapterTable!$S:$T,2,0)*C1246)
  )
  )
  )
)</f>
        <v>9544941.6151480079</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(VLOOKUP(SUBSTITUTE(SUBSTITUTE(F$1,"standard",""),"|Float","")&amp;IF(OR($L1246=TRUE,$A1246=0,MOD($A1246,ChapterTable!$S$20)&lt;&gt;0),"","보스")&amp;"인게임누적곱배수",ChapterTable!$S:$T,2,0)^D1246
    +VLOOKUP(SUBSTITUTE(SUBSTITUTE(F$1,"standard",""),"|Float","")&amp;IF(OR($L1246=TRUE,$A1246=0,MOD($A1246,ChapterTable!$S$20)&lt;&gt;0),"","보스")&amp;"인게임누적합배수",ChapterTable!$S:$T,2,0)*D1246)
  )
  )
  )
)</f>
        <v>3053813.1655607466</v>
      </c>
      <c r="G1246" t="s">
        <v>738</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98"/>
        <v>2</v>
      </c>
      <c r="Q1246">
        <f t="shared" si="99"/>
        <v>2</v>
      </c>
      <c r="R1246" t="b">
        <f t="shared" ca="1" si="97"/>
        <v>0</v>
      </c>
      <c r="T1246" t="b">
        <f t="shared" ca="1" si="100"/>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H1246">
        <v>1.5</v>
      </c>
      <c r="AI1246">
        <f t="shared" si="101"/>
        <v>0.5</v>
      </c>
    </row>
    <row r="1247" spans="1:35"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OFFSET(E1247,-$B1247+IF($L1247,1,0),0)*IF($B1247&gt;OFFSET($B1247,1,0),ChapterTable!$S$17,1)*
    (VLOOKUP(SUBSTITUTE(SUBSTITUTE(E$1,"standard",""),"|Float","")&amp;IF(OR($L1247=TRUE,$A1247=0,MOD($A1247,ChapterTable!$S$20)&lt;&gt;0),"","보스")&amp;"인게임누적곱배수",ChapterTable!$S:$T,2,0)^C1247
    +VLOOKUP(SUBSTITUTE(SUBSTITUTE(E$1,"standard",""),"|Float","")&amp;IF(OR($L1247=TRUE,$A1247=0,MOD($A1247,ChapterTable!$S$20)&lt;&gt;0),"","보스")&amp;"인게임누적합배수",ChapterTable!$S:$T,2,0)*C1247)
  )
  )
  )
)</f>
        <v>9544941.6151480079</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(VLOOKUP(SUBSTITUTE(SUBSTITUTE(F$1,"standard",""),"|Float","")&amp;IF(OR($L1247=TRUE,$A1247=0,MOD($A1247,ChapterTable!$S$20)&lt;&gt;0),"","보스")&amp;"인게임누적곱배수",ChapterTable!$S:$T,2,0)^D1247
    +VLOOKUP(SUBSTITUTE(SUBSTITUTE(F$1,"standard",""),"|Float","")&amp;IF(OR($L1247=TRUE,$A1247=0,MOD($A1247,ChapterTable!$S$20)&lt;&gt;0),"","보스")&amp;"인게임누적합배수",ChapterTable!$S:$T,2,0)*D1247)
  )
  )
  )
)</f>
        <v>3053813.1655607466</v>
      </c>
      <c r="G1247" t="s">
        <v>738</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98"/>
        <v>2</v>
      </c>
      <c r="Q1247">
        <f t="shared" si="99"/>
        <v>2</v>
      </c>
      <c r="R1247" t="b">
        <f t="shared" ca="1" si="97"/>
        <v>0</v>
      </c>
      <c r="T1247" t="b">
        <f t="shared" ca="1" si="100"/>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H1247">
        <v>1.5</v>
      </c>
      <c r="AI1247">
        <f t="shared" si="101"/>
        <v>0.5</v>
      </c>
    </row>
    <row r="1248" spans="1:35"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OFFSET(E1248,-$B1248+IF($L1248,1,0),0)*IF($B1248&gt;OFFSET($B1248,1,0),ChapterTable!$S$17,1)*
    (VLOOKUP(SUBSTITUTE(SUBSTITUTE(E$1,"standard",""),"|Float","")&amp;IF(OR($L1248=TRUE,$A1248=0,MOD($A1248,ChapterTable!$S$20)&lt;&gt;0),"","보스")&amp;"인게임누적곱배수",ChapterTable!$S:$T,2,0)^C1248
    +VLOOKUP(SUBSTITUTE(SUBSTITUTE(E$1,"standard",""),"|Float","")&amp;IF(OR($L1248=TRUE,$A1248=0,MOD($A1248,ChapterTable!$S$20)&lt;&gt;0),"","보스")&amp;"인게임누적합배수",ChapterTable!$S:$T,2,0)*C1248)
  )
  )
  )
)</f>
        <v>9544941.6151480079</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(VLOOKUP(SUBSTITUTE(SUBSTITUTE(F$1,"standard",""),"|Float","")&amp;IF(OR($L1248=TRUE,$A1248=0,MOD($A1248,ChapterTable!$S$20)&lt;&gt;0),"","보스")&amp;"인게임누적곱배수",ChapterTable!$S:$T,2,0)^D1248
    +VLOOKUP(SUBSTITUTE(SUBSTITUTE(F$1,"standard",""),"|Float","")&amp;IF(OR($L1248=TRUE,$A1248=0,MOD($A1248,ChapterTable!$S$20)&lt;&gt;0),"","보스")&amp;"인게임누적합배수",ChapterTable!$S:$T,2,0)*D1248)
  )
  )
  )
)</f>
        <v>3053813.1655607466</v>
      </c>
      <c r="G1248" t="s">
        <v>738</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98"/>
        <v>2</v>
      </c>
      <c r="Q1248">
        <f t="shared" si="99"/>
        <v>2</v>
      </c>
      <c r="R1248" t="b">
        <f t="shared" ca="1" si="97"/>
        <v>0</v>
      </c>
      <c r="T1248" t="b">
        <f t="shared" ca="1" si="100"/>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H1248">
        <v>1.5</v>
      </c>
      <c r="AI1248">
        <f t="shared" si="101"/>
        <v>0.5</v>
      </c>
    </row>
    <row r="1249" spans="1:35"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OFFSET(E1249,-$B1249+IF($L1249,1,0),0)*IF($B1249&gt;OFFSET($B1249,1,0),ChapterTable!$S$17,1)*
    (VLOOKUP(SUBSTITUTE(SUBSTITUTE(E$1,"standard",""),"|Float","")&amp;IF(OR($L1249=TRUE,$A1249=0,MOD($A1249,ChapterTable!$S$20)&lt;&gt;0),"","보스")&amp;"인게임누적곱배수",ChapterTable!$S:$T,2,0)^C1249
    +VLOOKUP(SUBSTITUTE(SUBSTITUTE(E$1,"standard",""),"|Float","")&amp;IF(OR($L1249=TRUE,$A1249=0,MOD($A1249,ChapterTable!$S$20)&lt;&gt;0),"","보스")&amp;"인게임누적합배수",ChapterTable!$S:$T,2,0)*C1249)
  )
  )
  )
)</f>
        <v>9544941.6151480079</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(VLOOKUP(SUBSTITUTE(SUBSTITUTE(F$1,"standard",""),"|Float","")&amp;IF(OR($L1249=TRUE,$A1249=0,MOD($A1249,ChapterTable!$S$20)&lt;&gt;0),"","보스")&amp;"인게임누적곱배수",ChapterTable!$S:$T,2,0)^D1249
    +VLOOKUP(SUBSTITUTE(SUBSTITUTE(F$1,"standard",""),"|Float","")&amp;IF(OR($L1249=TRUE,$A1249=0,MOD($A1249,ChapterTable!$S$20)&lt;&gt;0),"","보스")&amp;"인게임누적합배수",ChapterTable!$S:$T,2,0)*D1249)
  )
  )
  )
)</f>
        <v>3053813.1655607466</v>
      </c>
      <c r="G1249" t="s">
        <v>738</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98"/>
        <v>92</v>
      </c>
      <c r="Q1249">
        <f t="shared" si="99"/>
        <v>92</v>
      </c>
      <c r="R1249" t="b">
        <f t="shared" ca="1" si="97"/>
        <v>1</v>
      </c>
      <c r="T1249" t="b">
        <f t="shared" ca="1" si="100"/>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H1249">
        <v>1.5</v>
      </c>
      <c r="AI1249">
        <f t="shared" si="101"/>
        <v>0.5</v>
      </c>
    </row>
    <row r="1250" spans="1:35"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OFFSET(E1250,-$B1250+IF($L1250,1,0),0)*IF($B1250&gt;OFFSET($B1250,1,0),ChapterTable!$S$17,1)*
    (VLOOKUP(SUBSTITUTE(SUBSTITUTE(E$1,"standard",""),"|Float","")&amp;IF(OR($L1250=TRUE,$A1250=0,MOD($A1250,ChapterTable!$S$20)&lt;&gt;0),"","보스")&amp;"인게임누적곱배수",ChapterTable!$S:$T,2,0)^C1250
    +VLOOKUP(SUBSTITUTE(SUBSTITUTE(E$1,"standard",""),"|Float","")&amp;IF(OR($L1250=TRUE,$A1250=0,MOD($A1250,ChapterTable!$S$20)&lt;&gt;0),"","보스")&amp;"인게임누적합배수",ChapterTable!$S:$T,2,0)*C1250)
  )
  )
  )
)</f>
        <v>9544941.6151480079</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(VLOOKUP(SUBSTITUTE(SUBSTITUTE(F$1,"standard",""),"|Float","")&amp;IF(OR($L1250=TRUE,$A1250=0,MOD($A1250,ChapterTable!$S$20)&lt;&gt;0),"","보스")&amp;"인게임누적곱배수",ChapterTable!$S:$T,2,0)^D1250
    +VLOOKUP(SUBSTITUTE(SUBSTITUTE(F$1,"standard",""),"|Float","")&amp;IF(OR($L1250=TRUE,$A1250=0,MOD($A1250,ChapterTable!$S$20)&lt;&gt;0),"","보스")&amp;"인게임누적합배수",ChapterTable!$S:$T,2,0)*D1250)
  )
  )
  )
)</f>
        <v>3053813.1655607466</v>
      </c>
      <c r="G1250" t="s">
        <v>738</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98"/>
        <v>21</v>
      </c>
      <c r="Q1250">
        <f t="shared" si="99"/>
        <v>21</v>
      </c>
      <c r="R1250" t="b">
        <f t="shared" ca="1" si="97"/>
        <v>0</v>
      </c>
      <c r="T1250" t="b">
        <f t="shared" ca="1" si="100"/>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H1250">
        <v>1.5</v>
      </c>
      <c r="AI1250">
        <f t="shared" si="101"/>
        <v>0.5</v>
      </c>
    </row>
    <row r="1251" spans="1:35"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OFFSET(E1251,-$B1251+IF($L1251,1,0),0)*IF($B1251&gt;OFFSET($B1251,1,0),ChapterTable!$S$17,1)*
    (VLOOKUP(SUBSTITUTE(SUBSTITUTE(E$1,"standard",""),"|Float","")&amp;IF(OR($L1251=TRUE,$A1251=0,MOD($A1251,ChapterTable!$S$20)&lt;&gt;0),"","보스")&amp;"인게임누적곱배수",ChapterTable!$S:$T,2,0)^C1251
    +VLOOKUP(SUBSTITUTE(SUBSTITUTE(E$1,"standard",""),"|Float","")&amp;IF(OR($L1251=TRUE,$A1251=0,MOD($A1251,ChapterTable!$S$20)&lt;&gt;0),"","보스")&amp;"인게임누적합배수",ChapterTable!$S:$T,2,0)*C1251)
  )
  )
  )
)</f>
        <v>9544941.6151480079</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(VLOOKUP(SUBSTITUTE(SUBSTITUTE(F$1,"standard",""),"|Float","")&amp;IF(OR($L1251=TRUE,$A1251=0,MOD($A1251,ChapterTable!$S$20)&lt;&gt;0),"","보스")&amp;"인게임누적곱배수",ChapterTable!$S:$T,2,0)^D1251
    +VLOOKUP(SUBSTITUTE(SUBSTITUTE(F$1,"standard",""),"|Float","")&amp;IF(OR($L1251=TRUE,$A1251=0,MOD($A1251,ChapterTable!$S$20)&lt;&gt;0),"","보스")&amp;"인게임누적합배수",ChapterTable!$S:$T,2,0)*D1251)
  )
  )
  )
)</f>
        <v>3266869.8980417284</v>
      </c>
      <c r="G1251" t="s">
        <v>738</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98"/>
        <v>3</v>
      </c>
      <c r="Q1251">
        <f t="shared" si="99"/>
        <v>3</v>
      </c>
      <c r="R1251" t="b">
        <f t="shared" ca="1" si="97"/>
        <v>0</v>
      </c>
      <c r="T1251" t="b">
        <f t="shared" ca="1" si="100"/>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H1251">
        <v>1.5</v>
      </c>
      <c r="AI1251">
        <f t="shared" si="101"/>
        <v>0.33333333333333331</v>
      </c>
    </row>
    <row r="1252" spans="1:35"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OFFSET(E1252,-$B1252+IF($L1252,1,0),0)*IF($B1252&gt;OFFSET($B1252,1,0),ChapterTable!$S$17,1)*
    (VLOOKUP(SUBSTITUTE(SUBSTITUTE(E$1,"standard",""),"|Float","")&amp;IF(OR($L1252=TRUE,$A1252=0,MOD($A1252,ChapterTable!$S$20)&lt;&gt;0),"","보스")&amp;"인게임누적곱배수",ChapterTable!$S:$T,2,0)^C1252
    +VLOOKUP(SUBSTITUTE(SUBSTITUTE(E$1,"standard",""),"|Float","")&amp;IF(OR($L1252=TRUE,$A1252=0,MOD($A1252,ChapterTable!$S$20)&lt;&gt;0),"","보스")&amp;"인게임누적합배수",ChapterTable!$S:$T,2,0)*C1252)
  )
  )
  )
)</f>
        <v>9544941.6151480079</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(VLOOKUP(SUBSTITUTE(SUBSTITUTE(F$1,"standard",""),"|Float","")&amp;IF(OR($L1252=TRUE,$A1252=0,MOD($A1252,ChapterTable!$S$20)&lt;&gt;0),"","보스")&amp;"인게임누적곱배수",ChapterTable!$S:$T,2,0)^D1252
    +VLOOKUP(SUBSTITUTE(SUBSTITUTE(F$1,"standard",""),"|Float","")&amp;IF(OR($L1252=TRUE,$A1252=0,MOD($A1252,ChapterTable!$S$20)&lt;&gt;0),"","보스")&amp;"인게임누적합배수",ChapterTable!$S:$T,2,0)*D1252)
  )
  )
  )
)</f>
        <v>3266869.8980417284</v>
      </c>
      <c r="G1252" t="s">
        <v>738</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98"/>
        <v>3</v>
      </c>
      <c r="Q1252">
        <f t="shared" si="99"/>
        <v>3</v>
      </c>
      <c r="R1252" t="b">
        <f t="shared" ca="1" si="97"/>
        <v>0</v>
      </c>
      <c r="T1252" t="b">
        <f t="shared" ca="1" si="100"/>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H1252">
        <v>1.5</v>
      </c>
      <c r="AI1252">
        <f t="shared" si="101"/>
        <v>0.33333333333333331</v>
      </c>
    </row>
    <row r="1253" spans="1:35"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OFFSET(E1253,-$B1253+IF($L1253,1,0),0)*IF($B1253&gt;OFFSET($B1253,1,0),ChapterTable!$S$17,1)*
    (VLOOKUP(SUBSTITUTE(SUBSTITUTE(E$1,"standard",""),"|Float","")&amp;IF(OR($L1253=TRUE,$A1253=0,MOD($A1253,ChapterTable!$S$20)&lt;&gt;0),"","보스")&amp;"인게임누적곱배수",ChapterTable!$S:$T,2,0)^C1253
    +VLOOKUP(SUBSTITUTE(SUBSTITUTE(E$1,"standard",""),"|Float","")&amp;IF(OR($L1253=TRUE,$A1253=0,MOD($A1253,ChapterTable!$S$20)&lt;&gt;0),"","보스")&amp;"인게임누적합배수",ChapterTable!$S:$T,2,0)*C1253)
  )
  )
  )
)</f>
        <v>9544941.6151480079</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(VLOOKUP(SUBSTITUTE(SUBSTITUTE(F$1,"standard",""),"|Float","")&amp;IF(OR($L1253=TRUE,$A1253=0,MOD($A1253,ChapterTable!$S$20)&lt;&gt;0),"","보스")&amp;"인게임누적곱배수",ChapterTable!$S:$T,2,0)^D1253
    +VLOOKUP(SUBSTITUTE(SUBSTITUTE(F$1,"standard",""),"|Float","")&amp;IF(OR($L1253=TRUE,$A1253=0,MOD($A1253,ChapterTable!$S$20)&lt;&gt;0),"","보스")&amp;"인게임누적합배수",ChapterTable!$S:$T,2,0)*D1253)
  )
  )
  )
)</f>
        <v>3266869.8980417284</v>
      </c>
      <c r="G1253" t="s">
        <v>738</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98"/>
        <v>3</v>
      </c>
      <c r="Q1253">
        <f t="shared" si="99"/>
        <v>3</v>
      </c>
      <c r="R1253" t="b">
        <f t="shared" ca="1" si="97"/>
        <v>0</v>
      </c>
      <c r="T1253" t="b">
        <f t="shared" ca="1" si="100"/>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H1253">
        <v>1.5</v>
      </c>
      <c r="AI1253">
        <f t="shared" si="101"/>
        <v>0.33333333333333331</v>
      </c>
    </row>
    <row r="1254" spans="1:35"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OFFSET(E1254,-$B1254+IF($L1254,1,0),0)*IF($B1254&gt;OFFSET($B1254,1,0),ChapterTable!$S$17,1)*
    (VLOOKUP(SUBSTITUTE(SUBSTITUTE(E$1,"standard",""),"|Float","")&amp;IF(OR($L1254=TRUE,$A1254=0,MOD($A1254,ChapterTable!$S$20)&lt;&gt;0),"","보스")&amp;"인게임누적곱배수",ChapterTable!$S:$T,2,0)^C1254
    +VLOOKUP(SUBSTITUTE(SUBSTITUTE(E$1,"standard",""),"|Float","")&amp;IF(OR($L1254=TRUE,$A1254=0,MOD($A1254,ChapterTable!$S$20)&lt;&gt;0),"","보스")&amp;"인게임누적합배수",ChapterTable!$S:$T,2,0)*C1254)
  )
  )
  )
)</f>
        <v>9544941.6151480079</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(VLOOKUP(SUBSTITUTE(SUBSTITUTE(F$1,"standard",""),"|Float","")&amp;IF(OR($L1254=TRUE,$A1254=0,MOD($A1254,ChapterTable!$S$20)&lt;&gt;0),"","보스")&amp;"인게임누적곱배수",ChapterTable!$S:$T,2,0)^D1254
    +VLOOKUP(SUBSTITUTE(SUBSTITUTE(F$1,"standard",""),"|Float","")&amp;IF(OR($L1254=TRUE,$A1254=0,MOD($A1254,ChapterTable!$S$20)&lt;&gt;0),"","보스")&amp;"인게임누적합배수",ChapterTable!$S:$T,2,0)*D1254)
  )
  )
  )
)</f>
        <v>3266869.8980417284</v>
      </c>
      <c r="G1254" t="s">
        <v>738</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98"/>
        <v>3</v>
      </c>
      <c r="Q1254">
        <f t="shared" si="99"/>
        <v>3</v>
      </c>
      <c r="R1254" t="b">
        <f t="shared" ca="1" si="97"/>
        <v>0</v>
      </c>
      <c r="T1254" t="b">
        <f t="shared" ca="1" si="100"/>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H1254">
        <v>1.5</v>
      </c>
      <c r="AI1254">
        <f t="shared" si="101"/>
        <v>0.33333333333333331</v>
      </c>
    </row>
    <row r="1255" spans="1:35"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OFFSET(E1255,-$B1255+IF($L1255,1,0),0)*IF($B1255&gt;OFFSET($B1255,1,0),ChapterTable!$S$17,1)*
    (VLOOKUP(SUBSTITUTE(SUBSTITUTE(E$1,"standard",""),"|Float","")&amp;IF(OR($L1255=TRUE,$A1255=0,MOD($A1255,ChapterTable!$S$20)&lt;&gt;0),"","보스")&amp;"인게임누적곱배수",ChapterTable!$S:$T,2,0)^C1255
    +VLOOKUP(SUBSTITUTE(SUBSTITUTE(E$1,"standard",""),"|Float","")&amp;IF(OR($L1255=TRUE,$A1255=0,MOD($A1255,ChapterTable!$S$20)&lt;&gt;0),"","보스")&amp;"인게임누적합배수",ChapterTable!$S:$T,2,0)*C1255)
  )
  )
  )
)</f>
        <v>9544941.6151480079</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(VLOOKUP(SUBSTITUTE(SUBSTITUTE(F$1,"standard",""),"|Float","")&amp;IF(OR($L1255=TRUE,$A1255=0,MOD($A1255,ChapterTable!$S$20)&lt;&gt;0),"","보스")&amp;"인게임누적곱배수",ChapterTable!$S:$T,2,0)^D1255
    +VLOOKUP(SUBSTITUTE(SUBSTITUTE(F$1,"standard",""),"|Float","")&amp;IF(OR($L1255=TRUE,$A1255=0,MOD($A1255,ChapterTable!$S$20)&lt;&gt;0),"","보스")&amp;"인게임누적합배수",ChapterTable!$S:$T,2,0)*D1255)
  )
  )
  )
)</f>
        <v>3266869.8980417284</v>
      </c>
      <c r="G1255" t="s">
        <v>738</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98"/>
        <v>11</v>
      </c>
      <c r="Q1255">
        <f t="shared" si="99"/>
        <v>11</v>
      </c>
      <c r="R1255" t="b">
        <f t="shared" ca="1" si="97"/>
        <v>0</v>
      </c>
      <c r="T1255" t="b">
        <f t="shared" ca="1" si="100"/>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H1255">
        <v>1.5</v>
      </c>
      <c r="AI1255">
        <f t="shared" si="101"/>
        <v>0.33333333333333331</v>
      </c>
    </row>
    <row r="1256" spans="1:35"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OFFSET(E1256,-$B1256+IF($L1256,1,0),0)*IF($B1256&gt;OFFSET($B1256,1,0),ChapterTable!$S$17,1)*
    (VLOOKUP(SUBSTITUTE(SUBSTITUTE(E$1,"standard",""),"|Float","")&amp;IF(OR($L1256=TRUE,$A1256=0,MOD($A1256,ChapterTable!$S$20)&lt;&gt;0),"","보스")&amp;"인게임누적곱배수",ChapterTable!$S:$T,2,0)^C1256
    +VLOOKUP(SUBSTITUTE(SUBSTITUTE(E$1,"standard",""),"|Float","")&amp;IF(OR($L1256=TRUE,$A1256=0,MOD($A1256,ChapterTable!$S$20)&lt;&gt;0),"","보스")&amp;"인게임누적합배수",ChapterTable!$S:$T,2,0)*C1256)
  )
  )
  )
)</f>
        <v>10908504.703026295</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(VLOOKUP(SUBSTITUTE(SUBSTITUTE(F$1,"standard",""),"|Float","")&amp;IF(OR($L1256=TRUE,$A1256=0,MOD($A1256,ChapterTable!$S$20)&lt;&gt;0),"","보스")&amp;"인게임누적곱배수",ChapterTable!$S:$T,2,0)^D1256
    +VLOOKUP(SUBSTITUTE(SUBSTITUTE(F$1,"standard",""),"|Float","")&amp;IF(OR($L1256=TRUE,$A1256=0,MOD($A1256,ChapterTable!$S$20)&lt;&gt;0),"","보스")&amp;"인게임누적합배수",ChapterTable!$S:$T,2,0)*D1256)
  )
  )
  )
)</f>
        <v>3266869.8980417284</v>
      </c>
      <c r="G1256" t="s">
        <v>738</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98"/>
        <v>3</v>
      </c>
      <c r="Q1256">
        <f t="shared" si="99"/>
        <v>3</v>
      </c>
      <c r="R1256" t="b">
        <f t="shared" ca="1" si="97"/>
        <v>0</v>
      </c>
      <c r="T1256" t="b">
        <f t="shared" ca="1" si="100"/>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H1256">
        <v>1.5</v>
      </c>
      <c r="AI1256">
        <f t="shared" si="101"/>
        <v>0.33333333333333331</v>
      </c>
    </row>
    <row r="1257" spans="1:35"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OFFSET(E1257,-$B1257+IF($L1257,1,0),0)*IF($B1257&gt;OFFSET($B1257,1,0),ChapterTable!$S$17,1)*
    (VLOOKUP(SUBSTITUTE(SUBSTITUTE(E$1,"standard",""),"|Float","")&amp;IF(OR($L1257=TRUE,$A1257=0,MOD($A1257,ChapterTable!$S$20)&lt;&gt;0),"","보스")&amp;"인게임누적곱배수",ChapterTable!$S:$T,2,0)^C1257
    +VLOOKUP(SUBSTITUTE(SUBSTITUTE(E$1,"standard",""),"|Float","")&amp;IF(OR($L1257=TRUE,$A1257=0,MOD($A1257,ChapterTable!$S$20)&lt;&gt;0),"","보스")&amp;"인게임누적합배수",ChapterTable!$S:$T,2,0)*C1257)
  )
  )
  )
)</f>
        <v>10908504.703026295</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(VLOOKUP(SUBSTITUTE(SUBSTITUTE(F$1,"standard",""),"|Float","")&amp;IF(OR($L1257=TRUE,$A1257=0,MOD($A1257,ChapterTable!$S$20)&lt;&gt;0),"","보스")&amp;"인게임누적곱배수",ChapterTable!$S:$T,2,0)^D1257
    +VLOOKUP(SUBSTITUTE(SUBSTITUTE(F$1,"standard",""),"|Float","")&amp;IF(OR($L1257=TRUE,$A1257=0,MOD($A1257,ChapterTable!$S$20)&lt;&gt;0),"","보스")&amp;"인게임누적합배수",ChapterTable!$S:$T,2,0)*D1257)
  )
  )
  )
)</f>
        <v>3266869.8980417284</v>
      </c>
      <c r="G1257" t="s">
        <v>738</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98"/>
        <v>3</v>
      </c>
      <c r="Q1257">
        <f t="shared" si="99"/>
        <v>3</v>
      </c>
      <c r="R1257" t="b">
        <f t="shared" ca="1" si="97"/>
        <v>0</v>
      </c>
      <c r="T1257" t="b">
        <f t="shared" ca="1" si="100"/>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H1257">
        <v>1.5</v>
      </c>
      <c r="AI1257">
        <f t="shared" si="101"/>
        <v>0.33333333333333331</v>
      </c>
    </row>
    <row r="1258" spans="1:35"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OFFSET(E1258,-$B1258+IF($L1258,1,0),0)*IF($B1258&gt;OFFSET($B1258,1,0),ChapterTable!$S$17,1)*
    (VLOOKUP(SUBSTITUTE(SUBSTITUTE(E$1,"standard",""),"|Float","")&amp;IF(OR($L1258=TRUE,$A1258=0,MOD($A1258,ChapterTable!$S$20)&lt;&gt;0),"","보스")&amp;"인게임누적곱배수",ChapterTable!$S:$T,2,0)^C1258
    +VLOOKUP(SUBSTITUTE(SUBSTITUTE(E$1,"standard",""),"|Float","")&amp;IF(OR($L1258=TRUE,$A1258=0,MOD($A1258,ChapterTable!$S$20)&lt;&gt;0),"","보스")&amp;"인게임누적합배수",ChapterTable!$S:$T,2,0)*C1258)
  )
  )
  )
)</f>
        <v>10908504.703026295</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(VLOOKUP(SUBSTITUTE(SUBSTITUTE(F$1,"standard",""),"|Float","")&amp;IF(OR($L1258=TRUE,$A1258=0,MOD($A1258,ChapterTable!$S$20)&lt;&gt;0),"","보스")&amp;"인게임누적곱배수",ChapterTable!$S:$T,2,0)^D1258
    +VLOOKUP(SUBSTITUTE(SUBSTITUTE(F$1,"standard",""),"|Float","")&amp;IF(OR($L1258=TRUE,$A1258=0,MOD($A1258,ChapterTable!$S$20)&lt;&gt;0),"","보스")&amp;"인게임누적합배수",ChapterTable!$S:$T,2,0)*D1258)
  )
  )
  )
)</f>
        <v>3266869.8980417284</v>
      </c>
      <c r="G1258" t="s">
        <v>738</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98"/>
        <v>3</v>
      </c>
      <c r="Q1258">
        <f t="shared" si="99"/>
        <v>3</v>
      </c>
      <c r="R1258" t="b">
        <f t="shared" ca="1" si="97"/>
        <v>0</v>
      </c>
      <c r="T1258" t="b">
        <f t="shared" ca="1" si="100"/>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H1258">
        <v>1.5</v>
      </c>
      <c r="AI1258">
        <f t="shared" si="101"/>
        <v>0.33333333333333331</v>
      </c>
    </row>
    <row r="1259" spans="1:35"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OFFSET(E1259,-$B1259+IF($L1259,1,0),0)*IF($B1259&gt;OFFSET($B1259,1,0),ChapterTable!$S$17,1)*
    (VLOOKUP(SUBSTITUTE(SUBSTITUTE(E$1,"standard",""),"|Float","")&amp;IF(OR($L1259=TRUE,$A1259=0,MOD($A1259,ChapterTable!$S$20)&lt;&gt;0),"","보스")&amp;"인게임누적곱배수",ChapterTable!$S:$T,2,0)^C1259
    +VLOOKUP(SUBSTITUTE(SUBSTITUTE(E$1,"standard",""),"|Float","")&amp;IF(OR($L1259=TRUE,$A1259=0,MOD($A1259,ChapterTable!$S$20)&lt;&gt;0),"","보스")&amp;"인게임누적합배수",ChapterTable!$S:$T,2,0)*C1259)
  )
  )
  )
)</f>
        <v>10908504.703026295</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(VLOOKUP(SUBSTITUTE(SUBSTITUTE(F$1,"standard",""),"|Float","")&amp;IF(OR($L1259=TRUE,$A1259=0,MOD($A1259,ChapterTable!$S$20)&lt;&gt;0),"","보스")&amp;"인게임누적곱배수",ChapterTable!$S:$T,2,0)^D1259
    +VLOOKUP(SUBSTITUTE(SUBSTITUTE(F$1,"standard",""),"|Float","")&amp;IF(OR($L1259=TRUE,$A1259=0,MOD($A1259,ChapterTable!$S$20)&lt;&gt;0),"","보스")&amp;"인게임누적합배수",ChapterTable!$S:$T,2,0)*D1259)
  )
  )
  )
)</f>
        <v>3266869.8980417284</v>
      </c>
      <c r="G1259" t="s">
        <v>738</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98"/>
        <v>93</v>
      </c>
      <c r="Q1259">
        <f t="shared" si="99"/>
        <v>93</v>
      </c>
      <c r="R1259" t="b">
        <f t="shared" ca="1" si="97"/>
        <v>1</v>
      </c>
      <c r="T1259" t="b">
        <f t="shared" ca="1" si="100"/>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H1259">
        <v>1.5</v>
      </c>
      <c r="AI1259">
        <f t="shared" si="101"/>
        <v>0.33333333333333331</v>
      </c>
    </row>
    <row r="1260" spans="1:35"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OFFSET(E1260,-$B1260+IF($L1260,1,0),0)*IF($B1260&gt;OFFSET($B1260,1,0),ChapterTable!$S$17,1)*
    (VLOOKUP(SUBSTITUTE(SUBSTITUTE(E$1,"standard",""),"|Float","")&amp;IF(OR($L1260=TRUE,$A1260=0,MOD($A1260,ChapterTable!$S$20)&lt;&gt;0),"","보스")&amp;"인게임누적곱배수",ChapterTable!$S:$T,2,0)^C1260
    +VLOOKUP(SUBSTITUTE(SUBSTITUTE(E$1,"standard",""),"|Float","")&amp;IF(OR($L1260=TRUE,$A1260=0,MOD($A1260,ChapterTable!$S$20)&lt;&gt;0),"","보스")&amp;"인게임누적합배수",ChapterTable!$S:$T,2,0)*C1260)
  )
  )
  )
)</f>
        <v>10908504.703026295</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(VLOOKUP(SUBSTITUTE(SUBSTITUTE(F$1,"standard",""),"|Float","")&amp;IF(OR($L1260=TRUE,$A1260=0,MOD($A1260,ChapterTable!$S$20)&lt;&gt;0),"","보스")&amp;"인게임누적곱배수",ChapterTable!$S:$T,2,0)^D1260
    +VLOOKUP(SUBSTITUTE(SUBSTITUTE(F$1,"standard",""),"|Float","")&amp;IF(OR($L1260=TRUE,$A1260=0,MOD($A1260,ChapterTable!$S$20)&lt;&gt;0),"","보스")&amp;"인게임누적합배수",ChapterTable!$S:$T,2,0)*D1260)
  )
  )
  )
)</f>
        <v>3266869.8980417284</v>
      </c>
      <c r="G1260" t="s">
        <v>738</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98"/>
        <v>21</v>
      </c>
      <c r="Q1260">
        <f t="shared" si="99"/>
        <v>21</v>
      </c>
      <c r="R1260" t="b">
        <f t="shared" ca="1" si="97"/>
        <v>0</v>
      </c>
      <c r="T1260" t="b">
        <f t="shared" ca="1" si="100"/>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H1260">
        <v>1.5</v>
      </c>
      <c r="AI1260">
        <f t="shared" si="101"/>
        <v>0.33333333333333331</v>
      </c>
    </row>
    <row r="1261" spans="1:35"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OFFSET(E1261,-$B1261+IF($L1261,1,0),0)*IF($B1261&gt;OFFSET($B1261,1,0),ChapterTable!$S$17,1)*
    (VLOOKUP(SUBSTITUTE(SUBSTITUTE(E$1,"standard",""),"|Float","")&amp;IF(OR($L1261=TRUE,$A1261=0,MOD($A1261,ChapterTable!$S$20)&lt;&gt;0),"","보스")&amp;"인게임누적곱배수",ChapterTable!$S:$T,2,0)^C1261
    +VLOOKUP(SUBSTITUTE(SUBSTITUTE(E$1,"standard",""),"|Float","")&amp;IF(OR($L1261=TRUE,$A1261=0,MOD($A1261,ChapterTable!$S$20)&lt;&gt;0),"","보스")&amp;"인게임누적합배수",ChapterTable!$S:$T,2,0)*C1261)
  )
  )
  )
)</f>
        <v>10908504.703026295</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(VLOOKUP(SUBSTITUTE(SUBSTITUTE(F$1,"standard",""),"|Float","")&amp;IF(OR($L1261=TRUE,$A1261=0,MOD($A1261,ChapterTable!$S$20)&lt;&gt;0),"","보스")&amp;"인게임누적곱배수",ChapterTable!$S:$T,2,0)^D1261
    +VLOOKUP(SUBSTITUTE(SUBSTITUTE(F$1,"standard",""),"|Float","")&amp;IF(OR($L1261=TRUE,$A1261=0,MOD($A1261,ChapterTable!$S$20)&lt;&gt;0),"","보스")&amp;"인게임누적합배수",ChapterTable!$S:$T,2,0)*D1261)
  )
  )
  )
)</f>
        <v>3479926.6305227117</v>
      </c>
      <c r="G1261" t="s">
        <v>738</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98"/>
        <v>4</v>
      </c>
      <c r="Q1261">
        <f t="shared" si="99"/>
        <v>4</v>
      </c>
      <c r="R1261" t="b">
        <f t="shared" ca="1" si="97"/>
        <v>0</v>
      </c>
      <c r="T1261" t="b">
        <f t="shared" ca="1" si="100"/>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H1261">
        <v>1.5</v>
      </c>
      <c r="AI1261">
        <f t="shared" si="101"/>
        <v>0.25</v>
      </c>
    </row>
    <row r="1262" spans="1:35"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OFFSET(E1262,-$B1262+IF($L1262,1,0),0)*IF($B1262&gt;OFFSET($B1262,1,0),ChapterTable!$S$17,1)*
    (VLOOKUP(SUBSTITUTE(SUBSTITUTE(E$1,"standard",""),"|Float","")&amp;IF(OR($L1262=TRUE,$A1262=0,MOD($A1262,ChapterTable!$S$20)&lt;&gt;0),"","보스")&amp;"인게임누적곱배수",ChapterTable!$S:$T,2,0)^C1262
    +VLOOKUP(SUBSTITUTE(SUBSTITUTE(E$1,"standard",""),"|Float","")&amp;IF(OR($L1262=TRUE,$A1262=0,MOD($A1262,ChapterTable!$S$20)&lt;&gt;0),"","보스")&amp;"인게임누적합배수",ChapterTable!$S:$T,2,0)*C1262)
  )
  )
  )
)</f>
        <v>10908504.703026295</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(VLOOKUP(SUBSTITUTE(SUBSTITUTE(F$1,"standard",""),"|Float","")&amp;IF(OR($L1262=TRUE,$A1262=0,MOD($A1262,ChapterTable!$S$20)&lt;&gt;0),"","보스")&amp;"인게임누적곱배수",ChapterTable!$S:$T,2,0)^D1262
    +VLOOKUP(SUBSTITUTE(SUBSTITUTE(F$1,"standard",""),"|Float","")&amp;IF(OR($L1262=TRUE,$A1262=0,MOD($A1262,ChapterTable!$S$20)&lt;&gt;0),"","보스")&amp;"인게임누적합배수",ChapterTable!$S:$T,2,0)*D1262)
  )
  )
  )
)</f>
        <v>3479926.6305227117</v>
      </c>
      <c r="G1262" t="s">
        <v>738</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98"/>
        <v>4</v>
      </c>
      <c r="Q1262">
        <f t="shared" si="99"/>
        <v>4</v>
      </c>
      <c r="R1262" t="b">
        <f t="shared" ca="1" si="97"/>
        <v>0</v>
      </c>
      <c r="T1262" t="b">
        <f t="shared" ca="1" si="100"/>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H1262">
        <v>1.5</v>
      </c>
      <c r="AI1262">
        <f t="shared" si="101"/>
        <v>0.25</v>
      </c>
    </row>
    <row r="1263" spans="1:35"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OFFSET(E1263,-$B1263+IF($L1263,1,0),0)*IF($B1263&gt;OFFSET($B1263,1,0),ChapterTable!$S$17,1)*
    (VLOOKUP(SUBSTITUTE(SUBSTITUTE(E$1,"standard",""),"|Float","")&amp;IF(OR($L1263=TRUE,$A1263=0,MOD($A1263,ChapterTable!$S$20)&lt;&gt;0),"","보스")&amp;"인게임누적곱배수",ChapterTable!$S:$T,2,0)^C1263
    +VLOOKUP(SUBSTITUTE(SUBSTITUTE(E$1,"standard",""),"|Float","")&amp;IF(OR($L1263=TRUE,$A1263=0,MOD($A1263,ChapterTable!$S$20)&lt;&gt;0),"","보스")&amp;"인게임누적합배수",ChapterTable!$S:$T,2,0)*C1263)
  )
  )
  )
)</f>
        <v>10908504.703026295</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(VLOOKUP(SUBSTITUTE(SUBSTITUTE(F$1,"standard",""),"|Float","")&amp;IF(OR($L1263=TRUE,$A1263=0,MOD($A1263,ChapterTable!$S$20)&lt;&gt;0),"","보스")&amp;"인게임누적곱배수",ChapterTable!$S:$T,2,0)^D1263
    +VLOOKUP(SUBSTITUTE(SUBSTITUTE(F$1,"standard",""),"|Float","")&amp;IF(OR($L1263=TRUE,$A1263=0,MOD($A1263,ChapterTable!$S$20)&lt;&gt;0),"","보스")&amp;"인게임누적합배수",ChapterTable!$S:$T,2,0)*D1263)
  )
  )
  )
)</f>
        <v>3479926.6305227117</v>
      </c>
      <c r="G1263" t="s">
        <v>738</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98"/>
        <v>4</v>
      </c>
      <c r="Q1263">
        <f t="shared" si="99"/>
        <v>4</v>
      </c>
      <c r="R1263" t="b">
        <f t="shared" ca="1" si="97"/>
        <v>0</v>
      </c>
      <c r="T1263" t="b">
        <f t="shared" ca="1" si="100"/>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H1263">
        <v>1.5</v>
      </c>
      <c r="AI1263">
        <f t="shared" si="101"/>
        <v>0.25</v>
      </c>
    </row>
    <row r="1264" spans="1:35"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OFFSET(E1264,-$B1264+IF($L1264,1,0),0)*IF($B1264&gt;OFFSET($B1264,1,0),ChapterTable!$S$17,1)*
    (VLOOKUP(SUBSTITUTE(SUBSTITUTE(E$1,"standard",""),"|Float","")&amp;IF(OR($L1264=TRUE,$A1264=0,MOD($A1264,ChapterTable!$S$20)&lt;&gt;0),"","보스")&amp;"인게임누적곱배수",ChapterTable!$S:$T,2,0)^C1264
    +VLOOKUP(SUBSTITUTE(SUBSTITUTE(E$1,"standard",""),"|Float","")&amp;IF(OR($L1264=TRUE,$A1264=0,MOD($A1264,ChapterTable!$S$20)&lt;&gt;0),"","보스")&amp;"인게임누적합배수",ChapterTable!$S:$T,2,0)*C1264)
  )
  )
  )
)</f>
        <v>10908504.703026295</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(VLOOKUP(SUBSTITUTE(SUBSTITUTE(F$1,"standard",""),"|Float","")&amp;IF(OR($L1264=TRUE,$A1264=0,MOD($A1264,ChapterTable!$S$20)&lt;&gt;0),"","보스")&amp;"인게임누적곱배수",ChapterTable!$S:$T,2,0)^D1264
    +VLOOKUP(SUBSTITUTE(SUBSTITUTE(F$1,"standard",""),"|Float","")&amp;IF(OR($L1264=TRUE,$A1264=0,MOD($A1264,ChapterTable!$S$20)&lt;&gt;0),"","보스")&amp;"인게임누적합배수",ChapterTable!$S:$T,2,0)*D1264)
  )
  )
  )
)</f>
        <v>3479926.6305227117</v>
      </c>
      <c r="G1264" t="s">
        <v>738</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98"/>
        <v>4</v>
      </c>
      <c r="Q1264">
        <f t="shared" si="99"/>
        <v>4</v>
      </c>
      <c r="R1264" t="b">
        <f t="shared" ca="1" si="97"/>
        <v>0</v>
      </c>
      <c r="T1264" t="b">
        <f t="shared" ca="1" si="100"/>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H1264">
        <v>1.5</v>
      </c>
      <c r="AI1264">
        <f t="shared" si="101"/>
        <v>0.25</v>
      </c>
    </row>
    <row r="1265" spans="1:35"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OFFSET(E1265,-$B1265+IF($L1265,1,0),0)*IF($B1265&gt;OFFSET($B1265,1,0),ChapterTable!$S$17,1)*
    (VLOOKUP(SUBSTITUTE(SUBSTITUTE(E$1,"standard",""),"|Float","")&amp;IF(OR($L1265=TRUE,$A1265=0,MOD($A1265,ChapterTable!$S$20)&lt;&gt;0),"","보스")&amp;"인게임누적곱배수",ChapterTable!$S:$T,2,0)^C1265
    +VLOOKUP(SUBSTITUTE(SUBSTITUTE(E$1,"standard",""),"|Float","")&amp;IF(OR($L1265=TRUE,$A1265=0,MOD($A1265,ChapterTable!$S$20)&lt;&gt;0),"","보스")&amp;"인게임누적합배수",ChapterTable!$S:$T,2,0)*C1265)
  )
  )
  )
)</f>
        <v>10908504.703026295</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(VLOOKUP(SUBSTITUTE(SUBSTITUTE(F$1,"standard",""),"|Float","")&amp;IF(OR($L1265=TRUE,$A1265=0,MOD($A1265,ChapterTable!$S$20)&lt;&gt;0),"","보스")&amp;"인게임누적곱배수",ChapterTable!$S:$T,2,0)^D1265
    +VLOOKUP(SUBSTITUTE(SUBSTITUTE(F$1,"standard",""),"|Float","")&amp;IF(OR($L1265=TRUE,$A1265=0,MOD($A1265,ChapterTable!$S$20)&lt;&gt;0),"","보스")&amp;"인게임누적합배수",ChapterTable!$S:$T,2,0)*D1265)
  )
  )
  )
)</f>
        <v>3479926.6305227117</v>
      </c>
      <c r="G1265" t="s">
        <v>738</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98"/>
        <v>11</v>
      </c>
      <c r="Q1265">
        <f t="shared" si="99"/>
        <v>11</v>
      </c>
      <c r="R1265" t="b">
        <f t="shared" ca="1" si="97"/>
        <v>0</v>
      </c>
      <c r="T1265" t="b">
        <f t="shared" ca="1" si="100"/>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H1265">
        <v>1.5</v>
      </c>
      <c r="AI1265">
        <f t="shared" si="101"/>
        <v>0.25</v>
      </c>
    </row>
    <row r="1266" spans="1:35"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OFFSET(E1266,-$B1266+IF($L1266,1,0),0)*IF($B1266&gt;OFFSET($B1266,1,0),ChapterTable!$S$17,1)*
    (VLOOKUP(SUBSTITUTE(SUBSTITUTE(E$1,"standard",""),"|Float","")&amp;IF(OR($L1266=TRUE,$A1266=0,MOD($A1266,ChapterTable!$S$20)&lt;&gt;0),"","보스")&amp;"인게임누적곱배수",ChapterTable!$S:$T,2,0)^C1266
    +VLOOKUP(SUBSTITUTE(SUBSTITUTE(E$1,"standard",""),"|Float","")&amp;IF(OR($L1266=TRUE,$A1266=0,MOD($A1266,ChapterTable!$S$20)&lt;&gt;0),"","보스")&amp;"인게임누적합배수",ChapterTable!$S:$T,2,0)*C1266)
  )
  )
  )
)</f>
        <v>12272067.790904582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(VLOOKUP(SUBSTITUTE(SUBSTITUTE(F$1,"standard",""),"|Float","")&amp;IF(OR($L1266=TRUE,$A1266=0,MOD($A1266,ChapterTable!$S$20)&lt;&gt;0),"","보스")&amp;"인게임누적곱배수",ChapterTable!$S:$T,2,0)^D1266
    +VLOOKUP(SUBSTITUTE(SUBSTITUTE(F$1,"standard",""),"|Float","")&amp;IF(OR($L1266=TRUE,$A1266=0,MOD($A1266,ChapterTable!$S$20)&lt;&gt;0),"","보스")&amp;"인게임누적합배수",ChapterTable!$S:$T,2,0)*D1266)
  )
  )
  )
)</f>
        <v>3479926.6305227117</v>
      </c>
      <c r="G1266" t="s">
        <v>738</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98"/>
        <v>4</v>
      </c>
      <c r="Q1266">
        <f t="shared" si="99"/>
        <v>4</v>
      </c>
      <c r="R1266" t="b">
        <f t="shared" ca="1" si="97"/>
        <v>0</v>
      </c>
      <c r="T1266" t="b">
        <f t="shared" ca="1" si="100"/>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H1266">
        <v>1.5</v>
      </c>
      <c r="AI1266">
        <f t="shared" si="101"/>
        <v>0.25</v>
      </c>
    </row>
    <row r="1267" spans="1:35"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OFFSET(E1267,-$B1267+IF($L1267,1,0),0)*IF($B1267&gt;OFFSET($B1267,1,0),ChapterTable!$S$17,1)*
    (VLOOKUP(SUBSTITUTE(SUBSTITUTE(E$1,"standard",""),"|Float","")&amp;IF(OR($L1267=TRUE,$A1267=0,MOD($A1267,ChapterTable!$S$20)&lt;&gt;0),"","보스")&amp;"인게임누적곱배수",ChapterTable!$S:$T,2,0)^C1267
    +VLOOKUP(SUBSTITUTE(SUBSTITUTE(E$1,"standard",""),"|Float","")&amp;IF(OR($L1267=TRUE,$A1267=0,MOD($A1267,ChapterTable!$S$20)&lt;&gt;0),"","보스")&amp;"인게임누적합배수",ChapterTable!$S:$T,2,0)*C1267)
  )
  )
  )
)</f>
        <v>12272067.790904582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(VLOOKUP(SUBSTITUTE(SUBSTITUTE(F$1,"standard",""),"|Float","")&amp;IF(OR($L1267=TRUE,$A1267=0,MOD($A1267,ChapterTable!$S$20)&lt;&gt;0),"","보스")&amp;"인게임누적곱배수",ChapterTable!$S:$T,2,0)^D1267
    +VLOOKUP(SUBSTITUTE(SUBSTITUTE(F$1,"standard",""),"|Float","")&amp;IF(OR($L1267=TRUE,$A1267=0,MOD($A1267,ChapterTable!$S$20)&lt;&gt;0),"","보스")&amp;"인게임누적합배수",ChapterTable!$S:$T,2,0)*D1267)
  )
  )
  )
)</f>
        <v>3479926.6305227117</v>
      </c>
      <c r="G1267" t="s">
        <v>738</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98"/>
        <v>4</v>
      </c>
      <c r="Q1267">
        <f t="shared" si="99"/>
        <v>4</v>
      </c>
      <c r="R1267" t="b">
        <f t="shared" ca="1" si="97"/>
        <v>0</v>
      </c>
      <c r="T1267" t="b">
        <f t="shared" ca="1" si="100"/>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H1267">
        <v>1.5</v>
      </c>
      <c r="AI1267">
        <f t="shared" si="101"/>
        <v>0.25</v>
      </c>
    </row>
    <row r="1268" spans="1:35"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OFFSET(E1268,-$B1268+IF($L1268,1,0),0)*IF($B1268&gt;OFFSET($B1268,1,0),ChapterTable!$S$17,1)*
    (VLOOKUP(SUBSTITUTE(SUBSTITUTE(E$1,"standard",""),"|Float","")&amp;IF(OR($L1268=TRUE,$A1268=0,MOD($A1268,ChapterTable!$S$20)&lt;&gt;0),"","보스")&amp;"인게임누적곱배수",ChapterTable!$S:$T,2,0)^C1268
    +VLOOKUP(SUBSTITUTE(SUBSTITUTE(E$1,"standard",""),"|Float","")&amp;IF(OR($L1268=TRUE,$A1268=0,MOD($A1268,ChapterTable!$S$20)&lt;&gt;0),"","보스")&amp;"인게임누적합배수",ChapterTable!$S:$T,2,0)*C1268)
  )
  )
  )
)</f>
        <v>12272067.790904582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(VLOOKUP(SUBSTITUTE(SUBSTITUTE(F$1,"standard",""),"|Float","")&amp;IF(OR($L1268=TRUE,$A1268=0,MOD($A1268,ChapterTable!$S$20)&lt;&gt;0),"","보스")&amp;"인게임누적곱배수",ChapterTable!$S:$T,2,0)^D1268
    +VLOOKUP(SUBSTITUTE(SUBSTITUTE(F$1,"standard",""),"|Float","")&amp;IF(OR($L1268=TRUE,$A1268=0,MOD($A1268,ChapterTable!$S$20)&lt;&gt;0),"","보스")&amp;"인게임누적합배수",ChapterTable!$S:$T,2,0)*D1268)
  )
  )
  )
)</f>
        <v>3479926.6305227117</v>
      </c>
      <c r="G1268" t="s">
        <v>738</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98"/>
        <v>4</v>
      </c>
      <c r="Q1268">
        <f t="shared" si="99"/>
        <v>4</v>
      </c>
      <c r="R1268" t="b">
        <f t="shared" ca="1" si="97"/>
        <v>0</v>
      </c>
      <c r="T1268" t="b">
        <f t="shared" ca="1" si="100"/>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H1268">
        <v>1.5</v>
      </c>
      <c r="AI1268">
        <f t="shared" si="101"/>
        <v>0.25</v>
      </c>
    </row>
    <row r="1269" spans="1:35"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OFFSET(E1269,-$B1269+IF($L1269,1,0),0)*IF($B1269&gt;OFFSET($B1269,1,0),ChapterTable!$S$17,1)*
    (VLOOKUP(SUBSTITUTE(SUBSTITUTE(E$1,"standard",""),"|Float","")&amp;IF(OR($L1269=TRUE,$A1269=0,MOD($A1269,ChapterTable!$S$20)&lt;&gt;0),"","보스")&amp;"인게임누적곱배수",ChapterTable!$S:$T,2,0)^C1269
    +VLOOKUP(SUBSTITUTE(SUBSTITUTE(E$1,"standard",""),"|Float","")&amp;IF(OR($L1269=TRUE,$A1269=0,MOD($A1269,ChapterTable!$S$20)&lt;&gt;0),"","보스")&amp;"인게임누적합배수",ChapterTable!$S:$T,2,0)*C1269)
  )
  )
  )
)</f>
        <v>12272067.790904582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(VLOOKUP(SUBSTITUTE(SUBSTITUTE(F$1,"standard",""),"|Float","")&amp;IF(OR($L1269=TRUE,$A1269=0,MOD($A1269,ChapterTable!$S$20)&lt;&gt;0),"","보스")&amp;"인게임누적곱배수",ChapterTable!$S:$T,2,0)^D1269
    +VLOOKUP(SUBSTITUTE(SUBSTITUTE(F$1,"standard",""),"|Float","")&amp;IF(OR($L1269=TRUE,$A1269=0,MOD($A1269,ChapterTable!$S$20)&lt;&gt;0),"","보스")&amp;"인게임누적합배수",ChapterTable!$S:$T,2,0)*D1269)
  )
  )
  )
)</f>
        <v>3479926.6305227117</v>
      </c>
      <c r="G1269" t="s">
        <v>738</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98"/>
        <v>94</v>
      </c>
      <c r="Q1269">
        <f t="shared" si="99"/>
        <v>94</v>
      </c>
      <c r="R1269" t="b">
        <f t="shared" ca="1" si="97"/>
        <v>1</v>
      </c>
      <c r="T1269" t="b">
        <f t="shared" ca="1" si="100"/>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H1269">
        <v>1.5</v>
      </c>
      <c r="AI1269">
        <f t="shared" si="101"/>
        <v>0.25</v>
      </c>
    </row>
    <row r="1270" spans="1:35"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OFFSET(E1270,-$B1270+IF($L1270,1,0),0)*IF($B1270&gt;OFFSET($B1270,1,0),ChapterTable!$S$17,1)*
    (VLOOKUP(SUBSTITUTE(SUBSTITUTE(E$1,"standard",""),"|Float","")&amp;IF(OR($L1270=TRUE,$A1270=0,MOD($A1270,ChapterTable!$S$20)&lt;&gt;0),"","보스")&amp;"인게임누적곱배수",ChapterTable!$S:$T,2,0)^C1270
    +VLOOKUP(SUBSTITUTE(SUBSTITUTE(E$1,"standard",""),"|Float","")&amp;IF(OR($L1270=TRUE,$A1270=0,MOD($A1270,ChapterTable!$S$20)&lt;&gt;0),"","보스")&amp;"인게임누적합배수",ChapterTable!$S:$T,2,0)*C1270)
  )
  )
  )
)</f>
        <v>12272067.790904582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(VLOOKUP(SUBSTITUTE(SUBSTITUTE(F$1,"standard",""),"|Float","")&amp;IF(OR($L1270=TRUE,$A1270=0,MOD($A1270,ChapterTable!$S$20)&lt;&gt;0),"","보스")&amp;"인게임누적곱배수",ChapterTable!$S:$T,2,0)^D1270
    +VLOOKUP(SUBSTITUTE(SUBSTITUTE(F$1,"standard",""),"|Float","")&amp;IF(OR($L1270=TRUE,$A1270=0,MOD($A1270,ChapterTable!$S$20)&lt;&gt;0),"","보스")&amp;"인게임누적합배수",ChapterTable!$S:$T,2,0)*D1270)
  )
  )
  )
)</f>
        <v>3479926.6305227117</v>
      </c>
      <c r="G1270" t="s">
        <v>738</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98"/>
        <v>21</v>
      </c>
      <c r="Q1270">
        <f t="shared" si="99"/>
        <v>21</v>
      </c>
      <c r="R1270" t="b">
        <f t="shared" ca="1" si="97"/>
        <v>0</v>
      </c>
      <c r="T1270" t="b">
        <f t="shared" ca="1" si="100"/>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H1270">
        <v>1.5</v>
      </c>
      <c r="AI1270">
        <f t="shared" si="101"/>
        <v>0.25</v>
      </c>
    </row>
    <row r="1271" spans="1:35"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OFFSET(E1271,-$B1271+IF($L1271,1,0),0)*IF($B1271&gt;OFFSET($B1271,1,0),ChapterTable!$S$17,1)*
    (VLOOKUP(SUBSTITUTE(SUBSTITUTE(E$1,"standard",""),"|Float","")&amp;IF(OR($L1271=TRUE,$A1271=0,MOD($A1271,ChapterTable!$S$20)&lt;&gt;0),"","보스")&amp;"인게임누적곱배수",ChapterTable!$S:$T,2,0)^C1271
    +VLOOKUP(SUBSTITUTE(SUBSTITUTE(E$1,"standard",""),"|Float","")&amp;IF(OR($L1271=TRUE,$A1271=0,MOD($A1271,ChapterTable!$S$20)&lt;&gt;0),"","보스")&amp;"인게임누적합배수",ChapterTable!$S:$T,2,0)*C1271)
  )
  )
  )
)</f>
        <v>12272067.790904582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(VLOOKUP(SUBSTITUTE(SUBSTITUTE(F$1,"standard",""),"|Float","")&amp;IF(OR($L1271=TRUE,$A1271=0,MOD($A1271,ChapterTable!$S$20)&lt;&gt;0),"","보스")&amp;"인게임누적곱배수",ChapterTable!$S:$T,2,0)^D1271
    +VLOOKUP(SUBSTITUTE(SUBSTITUTE(F$1,"standard",""),"|Float","")&amp;IF(OR($L1271=TRUE,$A1271=0,MOD($A1271,ChapterTable!$S$20)&lt;&gt;0),"","보스")&amp;"인게임누적합배수",ChapterTable!$S:$T,2,0)*D1271)
  )
  )
  )
)</f>
        <v>3692983.3630036935</v>
      </c>
      <c r="G1271" t="s">
        <v>738</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98"/>
        <v>5</v>
      </c>
      <c r="Q1271">
        <f t="shared" si="99"/>
        <v>5</v>
      </c>
      <c r="R1271" t="b">
        <f t="shared" ca="1" si="97"/>
        <v>0</v>
      </c>
      <c r="T1271" t="b">
        <f t="shared" ca="1" si="100"/>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H1271">
        <v>1.5</v>
      </c>
      <c r="AI1271">
        <f t="shared" si="101"/>
        <v>0.2</v>
      </c>
    </row>
    <row r="1272" spans="1:35"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OFFSET(E1272,-$B1272+IF($L1272,1,0),0)*IF($B1272&gt;OFFSET($B1272,1,0),ChapterTable!$S$17,1)*
    (VLOOKUP(SUBSTITUTE(SUBSTITUTE(E$1,"standard",""),"|Float","")&amp;IF(OR($L1272=TRUE,$A1272=0,MOD($A1272,ChapterTable!$S$20)&lt;&gt;0),"","보스")&amp;"인게임누적곱배수",ChapterTable!$S:$T,2,0)^C1272
    +VLOOKUP(SUBSTITUTE(SUBSTITUTE(E$1,"standard",""),"|Float","")&amp;IF(OR($L1272=TRUE,$A1272=0,MOD($A1272,ChapterTable!$S$20)&lt;&gt;0),"","보스")&amp;"인게임누적합배수",ChapterTable!$S:$T,2,0)*C1272)
  )
  )
  )
)</f>
        <v>12272067.790904582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(VLOOKUP(SUBSTITUTE(SUBSTITUTE(F$1,"standard",""),"|Float","")&amp;IF(OR($L1272=TRUE,$A1272=0,MOD($A1272,ChapterTable!$S$20)&lt;&gt;0),"","보스")&amp;"인게임누적곱배수",ChapterTable!$S:$T,2,0)^D1272
    +VLOOKUP(SUBSTITUTE(SUBSTITUTE(F$1,"standard",""),"|Float","")&amp;IF(OR($L1272=TRUE,$A1272=0,MOD($A1272,ChapterTable!$S$20)&lt;&gt;0),"","보스")&amp;"인게임누적합배수",ChapterTable!$S:$T,2,0)*D1272)
  )
  )
  )
)</f>
        <v>3692983.3630036935</v>
      </c>
      <c r="G1272" t="s">
        <v>738</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98"/>
        <v>5</v>
      </c>
      <c r="Q1272">
        <f t="shared" si="99"/>
        <v>5</v>
      </c>
      <c r="R1272" t="b">
        <f t="shared" ca="1" si="97"/>
        <v>0</v>
      </c>
      <c r="T1272" t="b">
        <f t="shared" ca="1" si="100"/>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H1272">
        <v>1.5</v>
      </c>
      <c r="AI1272">
        <f t="shared" si="101"/>
        <v>0.2</v>
      </c>
    </row>
    <row r="1273" spans="1:35"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OFFSET(E1273,-$B1273+IF($L1273,1,0),0)*IF($B1273&gt;OFFSET($B1273,1,0),ChapterTable!$S$17,1)*
    (VLOOKUP(SUBSTITUTE(SUBSTITUTE(E$1,"standard",""),"|Float","")&amp;IF(OR($L1273=TRUE,$A1273=0,MOD($A1273,ChapterTable!$S$20)&lt;&gt;0),"","보스")&amp;"인게임누적곱배수",ChapterTable!$S:$T,2,0)^C1273
    +VLOOKUP(SUBSTITUTE(SUBSTITUTE(E$1,"standard",""),"|Float","")&amp;IF(OR($L1273=TRUE,$A1273=0,MOD($A1273,ChapterTable!$S$20)&lt;&gt;0),"","보스")&amp;"인게임누적합배수",ChapterTable!$S:$T,2,0)*C1273)
  )
  )
  )
)</f>
        <v>12272067.790904582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(VLOOKUP(SUBSTITUTE(SUBSTITUTE(F$1,"standard",""),"|Float","")&amp;IF(OR($L1273=TRUE,$A1273=0,MOD($A1273,ChapterTable!$S$20)&lt;&gt;0),"","보스")&amp;"인게임누적곱배수",ChapterTable!$S:$T,2,0)^D1273
    +VLOOKUP(SUBSTITUTE(SUBSTITUTE(F$1,"standard",""),"|Float","")&amp;IF(OR($L1273=TRUE,$A1273=0,MOD($A1273,ChapterTable!$S$20)&lt;&gt;0),"","보스")&amp;"인게임누적합배수",ChapterTable!$S:$T,2,0)*D1273)
  )
  )
  )
)</f>
        <v>3692983.3630036935</v>
      </c>
      <c r="G1273" t="s">
        <v>738</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98"/>
        <v>5</v>
      </c>
      <c r="Q1273">
        <f t="shared" si="99"/>
        <v>5</v>
      </c>
      <c r="R1273" t="b">
        <f t="shared" ca="1" si="97"/>
        <v>0</v>
      </c>
      <c r="T1273" t="b">
        <f t="shared" ca="1" si="100"/>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H1273">
        <v>1.5</v>
      </c>
      <c r="AI1273">
        <f t="shared" si="101"/>
        <v>0.2</v>
      </c>
    </row>
    <row r="1274" spans="1:35"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OFFSET(E1274,-$B1274+IF($L1274,1,0),0)*IF($B1274&gt;OFFSET($B1274,1,0),ChapterTable!$S$17,1)*
    (VLOOKUP(SUBSTITUTE(SUBSTITUTE(E$1,"standard",""),"|Float","")&amp;IF(OR($L1274=TRUE,$A1274=0,MOD($A1274,ChapterTable!$S$20)&lt;&gt;0),"","보스")&amp;"인게임누적곱배수",ChapterTable!$S:$T,2,0)^C1274
    +VLOOKUP(SUBSTITUTE(SUBSTITUTE(E$1,"standard",""),"|Float","")&amp;IF(OR($L1274=TRUE,$A1274=0,MOD($A1274,ChapterTable!$S$20)&lt;&gt;0),"","보스")&amp;"인게임누적합배수",ChapterTable!$S:$T,2,0)*C1274)
  )
  )
  )
)</f>
        <v>12272067.790904582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(VLOOKUP(SUBSTITUTE(SUBSTITUTE(F$1,"standard",""),"|Float","")&amp;IF(OR($L1274=TRUE,$A1274=0,MOD($A1274,ChapterTable!$S$20)&lt;&gt;0),"","보스")&amp;"인게임누적곱배수",ChapterTable!$S:$T,2,0)^D1274
    +VLOOKUP(SUBSTITUTE(SUBSTITUTE(F$1,"standard",""),"|Float","")&amp;IF(OR($L1274=TRUE,$A1274=0,MOD($A1274,ChapterTable!$S$20)&lt;&gt;0),"","보스")&amp;"인게임누적합배수",ChapterTable!$S:$T,2,0)*D1274)
  )
  )
  )
)</f>
        <v>3692983.3630036935</v>
      </c>
      <c r="G1274" t="s">
        <v>738</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98"/>
        <v>5</v>
      </c>
      <c r="Q1274">
        <f t="shared" si="99"/>
        <v>5</v>
      </c>
      <c r="R1274" t="b">
        <f t="shared" ca="1" si="97"/>
        <v>0</v>
      </c>
      <c r="T1274" t="b">
        <f t="shared" ca="1" si="100"/>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H1274">
        <v>1.5</v>
      </c>
      <c r="AI1274">
        <f t="shared" si="101"/>
        <v>0.2</v>
      </c>
    </row>
    <row r="1275" spans="1:35"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OFFSET(E1275,-$B1275+IF($L1275,1,0),0)*IF($B1275&gt;OFFSET($B1275,1,0),ChapterTable!$S$17,1)*
    (VLOOKUP(SUBSTITUTE(SUBSTITUTE(E$1,"standard",""),"|Float","")&amp;IF(OR($L1275=TRUE,$A1275=0,MOD($A1275,ChapterTable!$S$20)&lt;&gt;0),"","보스")&amp;"인게임누적곱배수",ChapterTable!$S:$T,2,0)^C1275
    +VLOOKUP(SUBSTITUTE(SUBSTITUTE(E$1,"standard",""),"|Float","")&amp;IF(OR($L1275=TRUE,$A1275=0,MOD($A1275,ChapterTable!$S$20)&lt;&gt;0),"","보스")&amp;"인게임누적합배수",ChapterTable!$S:$T,2,0)*C1275)
  )
  )
  )
)</f>
        <v>12272067.790904582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(VLOOKUP(SUBSTITUTE(SUBSTITUTE(F$1,"standard",""),"|Float","")&amp;IF(OR($L1275=TRUE,$A1275=0,MOD($A1275,ChapterTable!$S$20)&lt;&gt;0),"","보스")&amp;"인게임누적곱배수",ChapterTable!$S:$T,2,0)^D1275
    +VLOOKUP(SUBSTITUTE(SUBSTITUTE(F$1,"standard",""),"|Float","")&amp;IF(OR($L1275=TRUE,$A1275=0,MOD($A1275,ChapterTable!$S$20)&lt;&gt;0),"","보스")&amp;"인게임누적합배수",ChapterTable!$S:$T,2,0)*D1275)
  )
  )
  )
)</f>
        <v>3692983.3630036935</v>
      </c>
      <c r="G1275" t="s">
        <v>738</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98"/>
        <v>11</v>
      </c>
      <c r="Q1275">
        <f t="shared" si="99"/>
        <v>11</v>
      </c>
      <c r="R1275" t="b">
        <f t="shared" ca="1" si="97"/>
        <v>0</v>
      </c>
      <c r="T1275" t="b">
        <f t="shared" ca="1" si="100"/>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H1275">
        <v>1.5</v>
      </c>
      <c r="AI1275">
        <f t="shared" si="101"/>
        <v>0.2</v>
      </c>
    </row>
    <row r="1276" spans="1:35"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OFFSET(E1276,-$B1276+IF($L1276,1,0),0)*IF($B1276&gt;OFFSET($B1276,1,0),ChapterTable!$S$17,1)*
    (VLOOKUP(SUBSTITUTE(SUBSTITUTE(E$1,"standard",""),"|Float","")&amp;IF(OR($L1276=TRUE,$A1276=0,MOD($A1276,ChapterTable!$S$20)&lt;&gt;0),"","보스")&amp;"인게임누적곱배수",ChapterTable!$S:$T,2,0)^C1276
    +VLOOKUP(SUBSTITUTE(SUBSTITUTE(E$1,"standard",""),"|Float","")&amp;IF(OR($L1276=TRUE,$A1276=0,MOD($A1276,ChapterTable!$S$20)&lt;&gt;0),"","보스")&amp;"인게임누적합배수",ChapterTable!$S:$T,2,0)*C1276)
  )
  )
  )
)</f>
        <v>13635630.878782868</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(VLOOKUP(SUBSTITUTE(SUBSTITUTE(F$1,"standard",""),"|Float","")&amp;IF(OR($L1276=TRUE,$A1276=0,MOD($A1276,ChapterTable!$S$20)&lt;&gt;0),"","보스")&amp;"인게임누적곱배수",ChapterTable!$S:$T,2,0)^D1276
    +VLOOKUP(SUBSTITUTE(SUBSTITUTE(F$1,"standard",""),"|Float","")&amp;IF(OR($L1276=TRUE,$A1276=0,MOD($A1276,ChapterTable!$S$20)&lt;&gt;0),"","보스")&amp;"인게임누적합배수",ChapterTable!$S:$T,2,0)*D1276)
  )
  )
  )
)</f>
        <v>3692983.3630036935</v>
      </c>
      <c r="G1276" t="s">
        <v>738</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98"/>
        <v>5</v>
      </c>
      <c r="Q1276">
        <f t="shared" si="99"/>
        <v>5</v>
      </c>
      <c r="R1276" t="b">
        <f t="shared" ca="1" si="97"/>
        <v>0</v>
      </c>
      <c r="T1276" t="b">
        <f t="shared" ca="1" si="100"/>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H1276">
        <v>1.5</v>
      </c>
      <c r="AI1276">
        <f t="shared" si="101"/>
        <v>0.2</v>
      </c>
    </row>
    <row r="1277" spans="1:35"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OFFSET(E1277,-$B1277+IF($L1277,1,0),0)*IF($B1277&gt;OFFSET($B1277,1,0),ChapterTable!$S$17,1)*
    (VLOOKUP(SUBSTITUTE(SUBSTITUTE(E$1,"standard",""),"|Float","")&amp;IF(OR($L1277=TRUE,$A1277=0,MOD($A1277,ChapterTable!$S$20)&lt;&gt;0),"","보스")&amp;"인게임누적곱배수",ChapterTable!$S:$T,2,0)^C1277
    +VLOOKUP(SUBSTITUTE(SUBSTITUTE(E$1,"standard",""),"|Float","")&amp;IF(OR($L1277=TRUE,$A1277=0,MOD($A1277,ChapterTable!$S$20)&lt;&gt;0),"","보스")&amp;"인게임누적합배수",ChapterTable!$S:$T,2,0)*C1277)
  )
  )
  )
)</f>
        <v>13635630.878782868</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(VLOOKUP(SUBSTITUTE(SUBSTITUTE(F$1,"standard",""),"|Float","")&amp;IF(OR($L1277=TRUE,$A1277=0,MOD($A1277,ChapterTable!$S$20)&lt;&gt;0),"","보스")&amp;"인게임누적곱배수",ChapterTable!$S:$T,2,0)^D1277
    +VLOOKUP(SUBSTITUTE(SUBSTITUTE(F$1,"standard",""),"|Float","")&amp;IF(OR($L1277=TRUE,$A1277=0,MOD($A1277,ChapterTable!$S$20)&lt;&gt;0),"","보스")&amp;"인게임누적합배수",ChapterTable!$S:$T,2,0)*D1277)
  )
  )
  )
)</f>
        <v>3692983.3630036935</v>
      </c>
      <c r="G1277" t="s">
        <v>738</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98"/>
        <v>5</v>
      </c>
      <c r="Q1277">
        <f t="shared" si="99"/>
        <v>5</v>
      </c>
      <c r="R1277" t="b">
        <f t="shared" ca="1" si="97"/>
        <v>0</v>
      </c>
      <c r="T1277" t="b">
        <f t="shared" ca="1" si="100"/>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H1277">
        <v>1.5</v>
      </c>
      <c r="AI1277">
        <f t="shared" si="101"/>
        <v>0.2</v>
      </c>
    </row>
    <row r="1278" spans="1:35"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OFFSET(E1278,-$B1278+IF($L1278,1,0),0)*IF($B1278&gt;OFFSET($B1278,1,0),ChapterTable!$S$17,1)*
    (VLOOKUP(SUBSTITUTE(SUBSTITUTE(E$1,"standard",""),"|Float","")&amp;IF(OR($L1278=TRUE,$A1278=0,MOD($A1278,ChapterTable!$S$20)&lt;&gt;0),"","보스")&amp;"인게임누적곱배수",ChapterTable!$S:$T,2,0)^C1278
    +VLOOKUP(SUBSTITUTE(SUBSTITUTE(E$1,"standard",""),"|Float","")&amp;IF(OR($L1278=TRUE,$A1278=0,MOD($A1278,ChapterTable!$S$20)&lt;&gt;0),"","보스")&amp;"인게임누적합배수",ChapterTable!$S:$T,2,0)*C1278)
  )
  )
  )
)</f>
        <v>13635630.878782868</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(VLOOKUP(SUBSTITUTE(SUBSTITUTE(F$1,"standard",""),"|Float","")&amp;IF(OR($L1278=TRUE,$A1278=0,MOD($A1278,ChapterTable!$S$20)&lt;&gt;0),"","보스")&amp;"인게임누적곱배수",ChapterTable!$S:$T,2,0)^D1278
    +VLOOKUP(SUBSTITUTE(SUBSTITUTE(F$1,"standard",""),"|Float","")&amp;IF(OR($L1278=TRUE,$A1278=0,MOD($A1278,ChapterTable!$S$20)&lt;&gt;0),"","보스")&amp;"인게임누적합배수",ChapterTable!$S:$T,2,0)*D1278)
  )
  )
  )
)</f>
        <v>3692983.3630036935</v>
      </c>
      <c r="G1278" t="s">
        <v>738</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98"/>
        <v>5</v>
      </c>
      <c r="Q1278">
        <f t="shared" si="99"/>
        <v>5</v>
      </c>
      <c r="R1278" t="b">
        <f t="shared" ca="1" si="97"/>
        <v>0</v>
      </c>
      <c r="T1278" t="b">
        <f t="shared" ca="1" si="100"/>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H1278">
        <v>1.5</v>
      </c>
      <c r="AI1278">
        <f t="shared" si="101"/>
        <v>0.2</v>
      </c>
    </row>
    <row r="1279" spans="1:35"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OFFSET(E1279,-$B1279+IF($L1279,1,0),0)*IF($B1279&gt;OFFSET($B1279,1,0),ChapterTable!$S$17,1)*
    (VLOOKUP(SUBSTITUTE(SUBSTITUTE(E$1,"standard",""),"|Float","")&amp;IF(OR($L1279=TRUE,$A1279=0,MOD($A1279,ChapterTable!$S$20)&lt;&gt;0),"","보스")&amp;"인게임누적곱배수",ChapterTable!$S:$T,2,0)^C1279
    +VLOOKUP(SUBSTITUTE(SUBSTITUTE(E$1,"standard",""),"|Float","")&amp;IF(OR($L1279=TRUE,$A1279=0,MOD($A1279,ChapterTable!$S$20)&lt;&gt;0),"","보스")&amp;"인게임누적합배수",ChapterTable!$S:$T,2,0)*C1279)
  )
  )
  )
)</f>
        <v>13635630.878782868</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(VLOOKUP(SUBSTITUTE(SUBSTITUTE(F$1,"standard",""),"|Float","")&amp;IF(OR($L1279=TRUE,$A1279=0,MOD($A1279,ChapterTable!$S$20)&lt;&gt;0),"","보스")&amp;"인게임누적곱배수",ChapterTable!$S:$T,2,0)^D1279
    +VLOOKUP(SUBSTITUTE(SUBSTITUTE(F$1,"standard",""),"|Float","")&amp;IF(OR($L1279=TRUE,$A1279=0,MOD($A1279,ChapterTable!$S$20)&lt;&gt;0),"","보스")&amp;"인게임누적합배수",ChapterTable!$S:$T,2,0)*D1279)
  )
  )
  )
)</f>
        <v>3692983.3630036935</v>
      </c>
      <c r="G1279" t="s">
        <v>738</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98"/>
        <v>95</v>
      </c>
      <c r="Q1279">
        <f t="shared" si="99"/>
        <v>95</v>
      </c>
      <c r="R1279" t="b">
        <f t="shared" ca="1" si="97"/>
        <v>1</v>
      </c>
      <c r="T1279" t="b">
        <f t="shared" ca="1" si="100"/>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H1279">
        <v>1.5</v>
      </c>
      <c r="AI1279">
        <f t="shared" si="101"/>
        <v>0.2</v>
      </c>
    </row>
    <row r="1280" spans="1:35"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OFFSET(E1280,-$B1280+IF($L1280,1,0),0)*IF($B1280&gt;OFFSET($B1280,1,0),ChapterTable!$S$17,1)*
    (VLOOKUP(SUBSTITUTE(SUBSTITUTE(E$1,"standard",""),"|Float","")&amp;IF(OR($L1280=TRUE,$A1280=0,MOD($A1280,ChapterTable!$S$20)&lt;&gt;0),"","보스")&amp;"인게임누적곱배수",ChapterTable!$S:$T,2,0)^C1280
    +VLOOKUP(SUBSTITUTE(SUBSTITUTE(E$1,"standard",""),"|Float","")&amp;IF(OR($L1280=TRUE,$A1280=0,MOD($A1280,ChapterTable!$S$20)&lt;&gt;0),"","보스")&amp;"인게임누적합배수",ChapterTable!$S:$T,2,0)*C1280)
  )
  )
  )
)</f>
        <v>16362757.054539442</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(VLOOKUP(SUBSTITUTE(SUBSTITUTE(F$1,"standard",""),"|Float","")&amp;IF(OR($L1280=TRUE,$A1280=0,MOD($A1280,ChapterTable!$S$20)&lt;&gt;0),"","보스")&amp;"인게임누적곱배수",ChapterTable!$S:$T,2,0)^D1280
    +VLOOKUP(SUBSTITUTE(SUBSTITUTE(F$1,"standard",""),"|Float","")&amp;IF(OR($L1280=TRUE,$A1280=0,MOD($A1280,ChapterTable!$S$20)&lt;&gt;0),"","보스")&amp;"인게임누적합배수",ChapterTable!$S:$T,2,0)*D1280)
  )
  )
  )
)</f>
        <v>3692983.3630036935</v>
      </c>
      <c r="G1280" t="s">
        <v>738</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98"/>
        <v>21</v>
      </c>
      <c r="Q1280">
        <f t="shared" si="99"/>
        <v>21</v>
      </c>
      <c r="R1280" t="b">
        <f t="shared" ca="1" si="97"/>
        <v>0</v>
      </c>
      <c r="T1280" t="b">
        <f t="shared" ca="1" si="100"/>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H1280">
        <v>1.5</v>
      </c>
      <c r="AI1280">
        <f t="shared" si="101"/>
        <v>0.2</v>
      </c>
    </row>
    <row r="1281" spans="1:35"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OFFSET(E1281,-$B1281+IF($L1281,1,0),0)*IF($B1281&gt;OFFSET($B1281,1,0),ChapterTable!$S$17,1)*
    (VLOOKUP(SUBSTITUTE(SUBSTITUTE(E$1,"standard",""),"|Float","")&amp;IF(OR($L1281=TRUE,$A1281=0,MOD($A1281,ChapterTable!$S$20)&lt;&gt;0),"","보스")&amp;"인게임누적곱배수",ChapterTable!$S:$T,2,0)^C1281
    +VLOOKUP(SUBSTITUTE(SUBSTITUTE(E$1,"standard",""),"|Float","")&amp;IF(OR($L1281=TRUE,$A1281=0,MOD($A1281,ChapterTable!$S$20)&lt;&gt;0),"","보스")&amp;"인게임누적합배수",ChapterTable!$S:$T,2,0)*C1281)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(VLOOKUP(SUBSTITUTE(SUBSTITUTE(F$1,"standard",""),"|Float","")&amp;IF(OR($L1281=TRUE,$A1281=0,MOD($A1281,ChapterTable!$S$20)&lt;&gt;0),"","보스")&amp;"인게임누적곱배수",ChapterTable!$S:$T,2,0)^D1281
    +VLOOKUP(SUBSTITUTE(SUBSTITUTE(F$1,"standard",""),"|Float","")&amp;IF(OR($L1281=TRUE,$A1281=0,MOD($A1281,ChapterTable!$S$20)&lt;&gt;0),"","보스")&amp;"인게임누적합배수",ChapterTable!$S:$T,2,0)*D1281)
  )
  )
  )
)</f>
        <v>4261134.6496196464</v>
      </c>
      <c r="G1281" t="s">
        <v>738</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98"/>
        <v>0</v>
      </c>
      <c r="Q1281">
        <f t="shared" si="99"/>
        <v>0</v>
      </c>
      <c r="R1281" t="b">
        <f t="shared" ca="1" si="97"/>
        <v>0</v>
      </c>
      <c r="T1281" t="b">
        <f t="shared" ca="1" si="100"/>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H1281">
        <v>1.5</v>
      </c>
      <c r="AI1281">
        <f t="shared" si="101"/>
        <v>0</v>
      </c>
    </row>
    <row r="1282" spans="1:35"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OFFSET(E1282,-$B1282+IF($L1282,1,0),0)*IF($B1282&gt;OFFSET($B1282,1,0),ChapterTable!$S$17,1)*
    (VLOOKUP(SUBSTITUTE(SUBSTITUTE(E$1,"standard",""),"|Float","")&amp;IF(OR($L1282=TRUE,$A1282=0,MOD($A1282,ChapterTable!$S$20)&lt;&gt;0),"","보스")&amp;"인게임누적곱배수",ChapterTable!$S:$T,2,0)^C1282
    +VLOOKUP(SUBSTITUTE(SUBSTITUTE(E$1,"standard",""),"|Float","")&amp;IF(OR($L1282=TRUE,$A1282=0,MOD($A1282,ChapterTable!$S$20)&lt;&gt;0),"","보스")&amp;"인게임누적합배수",ChapterTable!$S:$T,2,0)*C1282)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(VLOOKUP(SUBSTITUTE(SUBSTITUTE(F$1,"standard",""),"|Float","")&amp;IF(OR($L1282=TRUE,$A1282=0,MOD($A1282,ChapterTable!$S$20)&lt;&gt;0),"","보스")&amp;"인게임누적곱배수",ChapterTable!$S:$T,2,0)^D1282
    +VLOOKUP(SUBSTITUTE(SUBSTITUTE(F$1,"standard",""),"|Float","")&amp;IF(OR($L1282=TRUE,$A1282=0,MOD($A1282,ChapterTable!$S$20)&lt;&gt;0),"","보스")&amp;"인게임누적합배수",ChapterTable!$S:$T,2,0)*D1282)
  )
  )
  )
)</f>
        <v>4261134.6496196464</v>
      </c>
      <c r="G1282" t="s">
        <v>738</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98"/>
        <v>21</v>
      </c>
      <c r="Q1282">
        <f t="shared" si="99"/>
        <v>21</v>
      </c>
      <c r="R1282" t="b">
        <f t="shared" ref="R1282:R1345" ca="1" si="102">IF(OR(B1282=0,OFFSET(B1282,1,0)=0),FALSE,
IF(AND(L1282,B1282&lt;OFFSET(B1282,1,0)),TRUE,
IF(OFFSET(O1282,1,0)=21,TRUE,FALSE)))</f>
        <v>1</v>
      </c>
      <c r="T1282" t="b">
        <f t="shared" ca="1" si="100"/>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H1282">
        <v>1.5</v>
      </c>
      <c r="AI1282">
        <f t="shared" si="101"/>
        <v>1</v>
      </c>
    </row>
    <row r="1283" spans="1:35"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OFFSET(E1283,-$B1283+IF($L1283,1,0),0)*IF($B1283&gt;OFFSET($B1283,1,0),ChapterTable!$S$17,1)*
    (VLOOKUP(SUBSTITUTE(SUBSTITUTE(E$1,"standard",""),"|Float","")&amp;IF(OR($L1283=TRUE,$A1283=0,MOD($A1283,ChapterTable!$S$20)&lt;&gt;0),"","보스")&amp;"인게임누적곱배수",ChapterTable!$S:$T,2,0)^C1283
    +VLOOKUP(SUBSTITUTE(SUBSTITUTE(E$1,"standard",""),"|Float","")&amp;IF(OR($L1283=TRUE,$A1283=0,MOD($A1283,ChapterTable!$S$20)&lt;&gt;0),"","보스")&amp;"인게임누적합배수",ChapterTable!$S:$T,2,0)*C1283)
  )
  )
  )
)</f>
        <v>12272067.790904582</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(VLOOKUP(SUBSTITUTE(SUBSTITUTE(F$1,"standard",""),"|Float","")&amp;IF(OR($L1283=TRUE,$A1283=0,MOD($A1283,ChapterTable!$S$20)&lt;&gt;0),"","보스")&amp;"인게임누적곱배수",ChapterTable!$S:$T,2,0)^D1283
    +VLOOKUP(SUBSTITUTE(SUBSTITUTE(F$1,"standard",""),"|Float","")&amp;IF(OR($L1283=TRUE,$A1283=0,MOD($A1283,ChapterTable!$S$20)&lt;&gt;0),"","보스")&amp;"인게임누적합배수",ChapterTable!$S:$T,2,0)*D1283)
  )
  )
  )
)</f>
        <v>4261134.6496196464</v>
      </c>
      <c r="G1283" t="s">
        <v>738</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103">IF(B1283=0,0,
  IF(AND(L1283=FALSE,A1283&lt;&gt;0,MOD(A1283,7)=0),21,
  IF(MOD(B1283,10)=0,21,
  IF(MOD(B1283,10)=5,11,
  IF(MOD(B1283,10)=9,INT(B1283/10)+91,
  INT(B1283/10+1))))))</f>
        <v>21</v>
      </c>
      <c r="Q1283">
        <f t="shared" ref="Q1283:Q1346" si="104">IF(ISBLANK(P1283),O1283,P1283)</f>
        <v>21</v>
      </c>
      <c r="R1283" t="b">
        <f t="shared" ca="1" si="102"/>
        <v>1</v>
      </c>
      <c r="T1283" t="b">
        <f t="shared" ref="T1283:T1346" ca="1" si="105">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H1283">
        <v>1.5</v>
      </c>
      <c r="AI1283">
        <f t="shared" si="101"/>
        <v>1</v>
      </c>
    </row>
    <row r="1284" spans="1:35"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OFFSET(E1284,-$B1284+IF($L1284,1,0),0)*IF($B1284&gt;OFFSET($B1284,1,0),ChapterTable!$S$17,1)*
    (VLOOKUP(SUBSTITUTE(SUBSTITUTE(E$1,"standard",""),"|Float","")&amp;IF(OR($L1284=TRUE,$A1284=0,MOD($A1284,ChapterTable!$S$20)&lt;&gt;0),"","보스")&amp;"인게임누적곱배수",ChapterTable!$S:$T,2,0)^C1284
    +VLOOKUP(SUBSTITUTE(SUBSTITUTE(E$1,"standard",""),"|Float","")&amp;IF(OR($L1284=TRUE,$A1284=0,MOD($A1284,ChapterTable!$S$20)&lt;&gt;0),"","보스")&amp;"인게임누적합배수",ChapterTable!$S:$T,2,0)*C1284)
  )
  )
  )
)</f>
        <v>14317412.422722012</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(VLOOKUP(SUBSTITUTE(SUBSTITUTE(F$1,"standard",""),"|Float","")&amp;IF(OR($L1284=TRUE,$A1284=0,MOD($A1284,ChapterTable!$S$20)&lt;&gt;0),"","보스")&amp;"인게임누적곱배수",ChapterTable!$S:$T,2,0)^D1284
    +VLOOKUP(SUBSTITUTE(SUBSTITUTE(F$1,"standard",""),"|Float","")&amp;IF(OR($L1284=TRUE,$A1284=0,MOD($A1284,ChapterTable!$S$20)&lt;&gt;0),"","보스")&amp;"인게임누적합배수",ChapterTable!$S:$T,2,0)*D1284)
  )
  )
  )
)</f>
        <v>4580719.7483411198</v>
      </c>
      <c r="G1284" t="s">
        <v>738</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103"/>
        <v>21</v>
      </c>
      <c r="Q1284">
        <f t="shared" si="104"/>
        <v>21</v>
      </c>
      <c r="R1284" t="b">
        <f t="shared" ca="1" si="102"/>
        <v>1</v>
      </c>
      <c r="T1284" t="b">
        <f t="shared" ca="1" si="105"/>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H1284">
        <v>1.5</v>
      </c>
      <c r="AI1284">
        <f t="shared" ref="AI1284:AI1347" si="106">IF(B1284=0,0,1/(INT((B1284-1)/10)+1))</f>
        <v>1</v>
      </c>
    </row>
    <row r="1285" spans="1:35"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OFFSET(E1285,-$B1285+IF($L1285,1,0),0)*IF($B1285&gt;OFFSET($B1285,1,0),ChapterTable!$S$17,1)*
    (VLOOKUP(SUBSTITUTE(SUBSTITUTE(E$1,"standard",""),"|Float","")&amp;IF(OR($L1285=TRUE,$A1285=0,MOD($A1285,ChapterTable!$S$20)&lt;&gt;0),"","보스")&amp;"인게임누적곱배수",ChapterTable!$S:$T,2,0)^C1285
    +VLOOKUP(SUBSTITUTE(SUBSTITUTE(E$1,"standard",""),"|Float","")&amp;IF(OR($L1285=TRUE,$A1285=0,MOD($A1285,ChapterTable!$S$20)&lt;&gt;0),"","보스")&amp;"인게임누적합배수",ChapterTable!$S:$T,2,0)*C1285)
  )
  )
  )
)</f>
        <v>16362757.054539442</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(VLOOKUP(SUBSTITUTE(SUBSTITUTE(F$1,"standard",""),"|Float","")&amp;IF(OR($L1285=TRUE,$A1285=0,MOD($A1285,ChapterTable!$S$20)&lt;&gt;0),"","보스")&amp;"인게임누적곱배수",ChapterTable!$S:$T,2,0)^D1285
    +VLOOKUP(SUBSTITUTE(SUBSTITUTE(F$1,"standard",""),"|Float","")&amp;IF(OR($L1285=TRUE,$A1285=0,MOD($A1285,ChapterTable!$S$20)&lt;&gt;0),"","보스")&amp;"인게임누적합배수",ChapterTable!$S:$T,2,0)*D1285)
  )
  )
  )
)</f>
        <v>4900304.8470625933</v>
      </c>
      <c r="G1285" t="s">
        <v>738</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103"/>
        <v>21</v>
      </c>
      <c r="Q1285">
        <f t="shared" si="104"/>
        <v>21</v>
      </c>
      <c r="R1285" t="b">
        <f t="shared" ca="1" si="102"/>
        <v>1</v>
      </c>
      <c r="T1285" t="b">
        <f t="shared" ca="1" si="105"/>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H1285">
        <v>1.5</v>
      </c>
      <c r="AI1285">
        <f t="shared" si="106"/>
        <v>1</v>
      </c>
    </row>
    <row r="1286" spans="1:35"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OFFSET(E1286,-$B1286+IF($L1286,1,0),0)*IF($B1286&gt;OFFSET($B1286,1,0),ChapterTable!$S$17,1)*
    (VLOOKUP(SUBSTITUTE(SUBSTITUTE(E$1,"standard",""),"|Float","")&amp;IF(OR($L1286=TRUE,$A1286=0,MOD($A1286,ChapterTable!$S$20)&lt;&gt;0),"","보스")&amp;"인게임누적곱배수",ChapterTable!$S:$T,2,0)^C1286
    +VLOOKUP(SUBSTITUTE(SUBSTITUTE(E$1,"standard",""),"|Float","")&amp;IF(OR($L1286=TRUE,$A1286=0,MOD($A1286,ChapterTable!$S$20)&lt;&gt;0),"","보스")&amp;"인게임누적합배수",ChapterTable!$S:$T,2,0)*C1286)
  )
  )
  )
)</f>
        <v>18408101.686356872</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(VLOOKUP(SUBSTITUTE(SUBSTITUTE(F$1,"standard",""),"|Float","")&amp;IF(OR($L1286=TRUE,$A1286=0,MOD($A1286,ChapterTable!$S$20)&lt;&gt;0),"","보스")&amp;"인게임누적곱배수",ChapterTable!$S:$T,2,0)^D1286
    +VLOOKUP(SUBSTITUTE(SUBSTITUTE(F$1,"standard",""),"|Float","")&amp;IF(OR($L1286=TRUE,$A1286=0,MOD($A1286,ChapterTable!$S$20)&lt;&gt;0),"","보스")&amp;"인게임누적합배수",ChapterTable!$S:$T,2,0)*D1286)
  )
  )
  )
)</f>
        <v>5219889.9457840668</v>
      </c>
      <c r="G1286" t="s">
        <v>738</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103"/>
        <v>21</v>
      </c>
      <c r="Q1286">
        <f t="shared" si="104"/>
        <v>21</v>
      </c>
      <c r="R1286" t="b">
        <f t="shared" ca="1" si="102"/>
        <v>1</v>
      </c>
      <c r="T1286" t="b">
        <f t="shared" ca="1" si="105"/>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H1286">
        <v>1.5</v>
      </c>
      <c r="AI1286">
        <f t="shared" si="106"/>
        <v>1</v>
      </c>
    </row>
    <row r="1287" spans="1:35"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OFFSET(E1287,-$B1287+IF($L1287,1,0),0)*IF($B1287&gt;OFFSET($B1287,1,0),ChapterTable!$S$17,1)*
    (VLOOKUP(SUBSTITUTE(SUBSTITUTE(E$1,"standard",""),"|Float","")&amp;IF(OR($L1287=TRUE,$A1287=0,MOD($A1287,ChapterTable!$S$20)&lt;&gt;0),"","보스")&amp;"인게임누적곱배수",ChapterTable!$S:$T,2,0)^C1287
    +VLOOKUP(SUBSTITUTE(SUBSTITUTE(E$1,"standard",""),"|Float","")&amp;IF(OR($L1287=TRUE,$A1287=0,MOD($A1287,ChapterTable!$S$20)&lt;&gt;0),"","보스")&amp;"인게임누적합배수",ChapterTable!$S:$T,2,0)*C1287)
  )
  )
  )
)</f>
        <v>20453446.318174303</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(VLOOKUP(SUBSTITUTE(SUBSTITUTE(F$1,"standard",""),"|Float","")&amp;IF(OR($L1287=TRUE,$A1287=0,MOD($A1287,ChapterTable!$S$20)&lt;&gt;0),"","보스")&amp;"인게임누적곱배수",ChapterTable!$S:$T,2,0)^D1287
    +VLOOKUP(SUBSTITUTE(SUBSTITUTE(F$1,"standard",""),"|Float","")&amp;IF(OR($L1287=TRUE,$A1287=0,MOD($A1287,ChapterTable!$S$20)&lt;&gt;0),"","보스")&amp;"인게임누적합배수",ChapterTable!$S:$T,2,0)*D1287)
  )
  )
  )
)</f>
        <v>5539475.0445055403</v>
      </c>
      <c r="G1287" t="s">
        <v>738</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103"/>
        <v>21</v>
      </c>
      <c r="Q1287">
        <f t="shared" si="104"/>
        <v>21</v>
      </c>
      <c r="R1287" t="b">
        <f t="shared" ca="1" si="102"/>
        <v>1</v>
      </c>
      <c r="T1287" t="b">
        <f t="shared" ca="1" si="105"/>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H1287">
        <v>1.5</v>
      </c>
      <c r="AI1287">
        <f t="shared" si="106"/>
        <v>1</v>
      </c>
    </row>
    <row r="1288" spans="1:35"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OFFSET(E1288,-$B1288+IF($L1288,1,0),0)*IF($B1288&gt;OFFSET($B1288,1,0),ChapterTable!$S$17,1)*
    (VLOOKUP(SUBSTITUTE(SUBSTITUTE(E$1,"standard",""),"|Float","")&amp;IF(OR($L1288=TRUE,$A1288=0,MOD($A1288,ChapterTable!$S$20)&lt;&gt;0),"","보스")&amp;"인게임누적곱배수",ChapterTable!$S:$T,2,0)^C1288
    +VLOOKUP(SUBSTITUTE(SUBSTITUTE(E$1,"standard",""),"|Float","")&amp;IF(OR($L1288=TRUE,$A1288=0,MOD($A1288,ChapterTable!$S$20)&lt;&gt;0),"","보스")&amp;"인게임누적합배수",ChapterTable!$S:$T,2,0)*C1288)
  )
  )
  )
)</f>
        <v>22498790.949991733</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(VLOOKUP(SUBSTITUTE(SUBSTITUTE(F$1,"standard",""),"|Float","")&amp;IF(OR($L1288=TRUE,$A1288=0,MOD($A1288,ChapterTable!$S$20)&lt;&gt;0),"","보스")&amp;"인게임누적곱배수",ChapterTable!$S:$T,2,0)^D1288
    +VLOOKUP(SUBSTITUTE(SUBSTITUTE(F$1,"standard",""),"|Float","")&amp;IF(OR($L1288=TRUE,$A1288=0,MOD($A1288,ChapterTable!$S$20)&lt;&gt;0),"","보스")&amp;"인게임누적합배수",ChapterTable!$S:$T,2,0)*D1288)
  )
  )
  )
)</f>
        <v>5859060.1432270138</v>
      </c>
      <c r="G1288" t="s">
        <v>738</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103"/>
        <v>21</v>
      </c>
      <c r="Q1288">
        <f t="shared" si="104"/>
        <v>21</v>
      </c>
      <c r="R1288" t="b">
        <f t="shared" ca="1" si="102"/>
        <v>1</v>
      </c>
      <c r="T1288" t="b">
        <f t="shared" ca="1" si="105"/>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H1288">
        <v>1.5</v>
      </c>
      <c r="AI1288">
        <f t="shared" si="106"/>
        <v>1</v>
      </c>
    </row>
    <row r="1289" spans="1:35"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OFFSET(E1289,-$B1289+IF($L1289,1,0),0)*IF($B1289&gt;OFFSET($B1289,1,0),ChapterTable!$S$17,1)*
    (VLOOKUP(SUBSTITUTE(SUBSTITUTE(E$1,"standard",""),"|Float","")&amp;IF(OR($L1289=TRUE,$A1289=0,MOD($A1289,ChapterTable!$S$20)&lt;&gt;0),"","보스")&amp;"인게임누적곱배수",ChapterTable!$S:$T,2,0)^C1289
    +VLOOKUP(SUBSTITUTE(SUBSTITUTE(E$1,"standard",""),"|Float","")&amp;IF(OR($L1289=TRUE,$A1289=0,MOD($A1289,ChapterTable!$S$20)&lt;&gt;0),"","보스")&amp;"인게임누적합배수",ChapterTable!$S:$T,2,0)*C1289)
  )
  )
  )
)</f>
        <v>24544135.581809167</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(VLOOKUP(SUBSTITUTE(SUBSTITUTE(F$1,"standard",""),"|Float","")&amp;IF(OR($L1289=TRUE,$A1289=0,MOD($A1289,ChapterTable!$S$20)&lt;&gt;0),"","보스")&amp;"인게임누적곱배수",ChapterTable!$S:$T,2,0)^D1289
    +VLOOKUP(SUBSTITUTE(SUBSTITUTE(F$1,"standard",""),"|Float","")&amp;IF(OR($L1289=TRUE,$A1289=0,MOD($A1289,ChapterTable!$S$20)&lt;&gt;0),"","보스")&amp;"인게임누적합배수",ChapterTable!$S:$T,2,0)*D1289)
  )
  )
  )
)</f>
        <v>6178645.2419484872</v>
      </c>
      <c r="G1289" t="s">
        <v>738</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103"/>
        <v>21</v>
      </c>
      <c r="Q1289">
        <f t="shared" si="104"/>
        <v>21</v>
      </c>
      <c r="R1289" t="b">
        <f t="shared" ca="1" si="102"/>
        <v>1</v>
      </c>
      <c r="T1289" t="b">
        <f t="shared" ca="1" si="105"/>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H1289">
        <v>1.5</v>
      </c>
      <c r="AI1289">
        <f t="shared" si="106"/>
        <v>1</v>
      </c>
    </row>
    <row r="1290" spans="1:35"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OFFSET(E1290,-$B1290+IF($L1290,1,0),0)*IF($B1290&gt;OFFSET($B1290,1,0),ChapterTable!$S$17,1)*
    (VLOOKUP(SUBSTITUTE(SUBSTITUTE(E$1,"standard",""),"|Float","")&amp;IF(OR($L1290=TRUE,$A1290=0,MOD($A1290,ChapterTable!$S$20)&lt;&gt;0),"","보스")&amp;"인게임누적곱배수",ChapterTable!$S:$T,2,0)^C1290
    +VLOOKUP(SUBSTITUTE(SUBSTITUTE(E$1,"standard",""),"|Float","")&amp;IF(OR($L1290=TRUE,$A1290=0,MOD($A1290,ChapterTable!$S$20)&lt;&gt;0),"","보스")&amp;"인게임누적합배수",ChapterTable!$S:$T,2,0)*C1290)
  )
  )
  )
)</f>
        <v>31907376.256351914</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(VLOOKUP(SUBSTITUTE(SUBSTITUTE(F$1,"standard",""),"|Float","")&amp;IF(OR($L1290=TRUE,$A1290=0,MOD($A1290,ChapterTable!$S$20)&lt;&gt;0),"","보스")&amp;"인게임누적곱배수",ChapterTable!$S:$T,2,0)^D1290
    +VLOOKUP(SUBSTITUTE(SUBSTITUTE(F$1,"standard",""),"|Float","")&amp;IF(OR($L1290=TRUE,$A1290=0,MOD($A1290,ChapterTable!$S$20)&lt;&gt;0),"","보스")&amp;"인게임누적합배수",ChapterTable!$S:$T,2,0)*D1290)
  )
  )
  )
)</f>
        <v>6498230.3406699607</v>
      </c>
      <c r="G1290" t="s">
        <v>738</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103"/>
        <v>21</v>
      </c>
      <c r="Q1290">
        <f t="shared" si="104"/>
        <v>21</v>
      </c>
      <c r="R1290" t="b">
        <f t="shared" ca="1" si="102"/>
        <v>0</v>
      </c>
      <c r="T1290" t="b">
        <f t="shared" ca="1" si="105"/>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H1290">
        <v>1.5</v>
      </c>
      <c r="AI1290">
        <f t="shared" si="106"/>
        <v>1</v>
      </c>
    </row>
    <row r="1291" spans="1:35"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E1292,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OFFSET(E1291,-$B1291+IF($L1291,1,0),0)*IF($B1291&gt;OFFSET($B1291,1,0),ChapterTable!$S$17,1)*
    (VLOOKUP(SUBSTITUTE(SUBSTITUTE(E$1,"standard",""),"|Float","")&amp;IF(OR($L1291=TRUE,$A1291=0,MOD($A1291,ChapterTable!$S$20)&lt;&gt;0),"","보스")&amp;"인게임누적곱배수",ChapterTable!$S:$T,2,0)^C1291
    +VLOOKUP(SUBSTITUTE(SUBSTITUTE(E$1,"standard",""),"|Float","")&amp;IF(OR($L1291=TRUE,$A1291=0,MOD($A1291,ChapterTable!$S$20)&lt;&gt;0),"","보스")&amp;"인게임누적합배수",ChapterTable!$S:$T,2,0)*C1291)
  )
  )
  )
)</f>
        <v>15340084.738630727</v>
      </c>
      <c r="F1291" s="1">
        <f ca="1">IF(AND($A1291=0,$B1291=1),
    VLOOKUP(1,ChapterTable!$1:$1048576,MATCH("최종"&amp;SUBSTITUTE(SUBSTITUTE(F$1,"standard",""),"|Float",""),ChapterTable!$1:$1,0),0)*ChapterTable!$Q$17,
  IF(AND($A1291=0,$B1291=0),
    F1292,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(VLOOKUP(SUBSTITUTE(SUBSTITUTE(F$1,"standard",""),"|Float","")&amp;IF(OR($L1291=TRUE,$A1291=0,MOD($A1291,ChapterTable!$S$20)&lt;&gt;0),"","보스")&amp;"인게임누적곱배수",ChapterTable!$S:$T,2,0)^D1291
    +VLOOKUP(SUBSTITUTE(SUBSTITUTE(F$1,"standard",""),"|Float","")&amp;IF(OR($L1291=TRUE,$A1291=0,MOD($A1291,ChapterTable!$S$20)&lt;&gt;0),"","보스")&amp;"인게임누적합배수",ChapterTable!$S:$T,2,0)*D1291)
  )
  )
  )
)</f>
        <v>6391701.9744294696</v>
      </c>
      <c r="G1291" t="s">
        <v>738</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103"/>
        <v>0</v>
      </c>
      <c r="Q1291">
        <f t="shared" si="104"/>
        <v>0</v>
      </c>
      <c r="R1291" t="b">
        <f t="shared" ca="1" si="102"/>
        <v>0</v>
      </c>
      <c r="T1291" t="b">
        <f t="shared" ca="1" si="105"/>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H1291">
        <v>1.5</v>
      </c>
      <c r="AI1291">
        <f t="shared" si="106"/>
        <v>0</v>
      </c>
    </row>
    <row r="1292" spans="1:35" x14ac:dyDescent="0.3">
      <c r="A1292">
        <v>4</v>
      </c>
      <c r="B1292">
        <v>1</v>
      </c>
      <c r="C1292">
        <f>IF(OR($L1292=TRUE,$A1292=0,MOD($A1292,ChapterTable!$S$20)&lt;&gt;0),
MAX(0,INT(($B1292+ChapterTable!$Q$26+VLOOKUP(SUBSTITUTE(C$1,"성장단계","")&amp;"단계오프셋",ChapterTable!$S:$T,2,0))/ChapterTable!$Q$23)),
MAX(0,INT(($B1292+ChapterTable!$S$26+VLOOKUP(SUBSTITUTE(C$1,"성장단계","")&amp;"보스단계오프셋",ChapterTable!$S:$T,2,0))/ChapterTable!$S$23)))</f>
        <v>0</v>
      </c>
      <c r="D1292">
        <f>IF(OR($L1292=TRUE,$A1292=0,MOD($A1292,ChapterTable!$S$20)&lt;&gt;0),
MAX(0,INT(($B1292+ChapterTable!$Q$26+VLOOKUP(SUBSTITUTE(D$1,"성장단계","")&amp;"단계오프셋",ChapterTable!$S:$T,2,0))/ChapterTable!$Q$23)),
MAX(0,INT(($B1292+ChapterTable!$S$26+VLOOKUP(SUBSTITUTE(D$1,"성장단계","")&amp;"보스단계오프셋",ChapterTable!$S:$T,2,0))/ChapterTable!$S$23)))</f>
        <v>0</v>
      </c>
      <c r="E1292" s="1">
        <f ca="1">IF(AND($A1292=0,$B1292=1),
    VLOOKUP(1,ChapterTable!$1:$1048576,MATCH("최종"&amp;SUBSTITUTE(SUBSTITUTE(E$1,"standard",""),"|Float",""),ChapterTable!$1:$1,0),0)*ChapterTable!$Q$17,
  IF(AND($A1292=0,$B1292=0),
    E1293,
  IF($B1292=0,
    VLOOKUP($A1292,ChapterTable!$1:$1048576,MATCH("최종"&amp;SUBSTITUTE(SUBSTITUTE(E$1,"standard",""),"|Float",""),ChapterTable!$1:$1,0),0),
  IF($B1292=1,
    IF($L1292=FALSE,
      VLOOKUP($A1292,ChapterTable!$1:$1048576,MATCH("최종"&amp;SUBSTITUTE(SUBSTITUTE(E$1,"standard",""),"|Float",""),ChapterTable!$1:$1,0),0),
      VLOOKUP($A1292-ChapterTable!$Q$11,ChapterTable!$1:$1048576,MATCH("최종"&amp;SUBSTITUTE(SUBSTITUTE(E$1,"standard",""),"|Float",""),ChapterTable!$1:$1,0),0)*ChapterTable!$Q$14
    ),
  OFFSET(E1292,-$B1292+IF($L1292,1,0),0)*IF($B1292&gt;OFFSET($B1292,1,0),ChapterTable!$S$17,1)*
    (VLOOKUP(SUBSTITUTE(SUBSTITUTE(E$1,"standard",""),"|Float","")&amp;IF(OR($L1292=TRUE,$A1292=0,MOD($A1292,ChapterTable!$S$20)&lt;&gt;0),"","보스")&amp;"인게임누적곱배수",ChapterTable!$S:$T,2,0)^C1292
    +VLOOKUP(SUBSTITUTE(SUBSTITUTE(E$1,"standard",""),"|Float","")&amp;IF(OR($L1292=TRUE,$A1292=0,MOD($A1292,ChapterTable!$S$20)&lt;&gt;0),"","보스")&amp;"인게임누적합배수",ChapterTable!$S:$T,2,0)*C1292)
  )
  )
  )
)</f>
        <v>506.25</v>
      </c>
      <c r="F1292" s="1">
        <f ca="1">IF(AND($A1292=0,$B1292=1),
    VLOOKUP(1,ChapterTable!$1:$1048576,MATCH("최종"&amp;SUBSTITUTE(SUBSTITUTE(F$1,"standard",""),"|Float",""),ChapterTable!$1:$1,0),0)*ChapterTable!$Q$17,
  IF(AND($A1292=0,$B1292=0),
    F1293,
  IF($B1292=0,
    VLOOKUP($A1292,ChapterTable!$1:$1048576,MATCH("최종"&amp;SUBSTITUTE(SUBSTITUTE(F$1,"standard",""),"|Float",""),ChapterTable!$1:$1,0),0),
  IF($B1292=1,
    IF($L1292=FALSE,
      VLOOKUP($A1292,ChapterTable!$1:$1048576,MATCH("최종"&amp;SUBSTITUTE(SUBSTITUTE(F$1,"standard",""),"|Float",""),ChapterTable!$1:$1,0),0),
      VLOOKUP($A1292-ChapterTable!$Q$11,ChapterTable!$1:$1048576,MATCH("최종"&amp;SUBSTITUTE(SUBSTITUTE(F$1,"standard",""),"|Float",""),ChapterTable!$1:$1,0),0)*ChapterTable!$Q$14
    ),
  OFFSET(F1292,-$B1292+IF($L1292,1,0),0)*
    (VLOOKUP(SUBSTITUTE(SUBSTITUTE(F$1,"standard",""),"|Float","")&amp;IF(OR($L1292=TRUE,$A1292=0,MOD($A1292,ChapterTable!$S$20)&lt;&gt;0),"","보스")&amp;"인게임누적곱배수",ChapterTable!$S:$T,2,0)^D1292
    +VLOOKUP(SUBSTITUTE(SUBSTITUTE(F$1,"standard",""),"|Float","")&amp;IF(OR($L1292=TRUE,$A1292=0,MOD($A1292,ChapterTable!$S$20)&lt;&gt;0),"","보스")&amp;"인게임누적합배수",ChapterTable!$S:$T,2,0)*D1292)
  )
  )
  )
)</f>
        <v>210.9375</v>
      </c>
      <c r="G1292" t="s">
        <v>737</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103"/>
        <v>1</v>
      </c>
      <c r="Q1292">
        <f t="shared" si="104"/>
        <v>1</v>
      </c>
      <c r="R1292" t="b">
        <f t="shared" ca="1" si="102"/>
        <v>1</v>
      </c>
      <c r="T1292" t="b">
        <f t="shared" ca="1" si="105"/>
        <v>1</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AC1292" t="str">
        <f>IF(ISBLANK(AB1292),"",IF(ISERROR(VLOOKUP(AB1292,[3]DropTable!$A:$A,1,0)),"드랍없음",""))</f>
        <v/>
      </c>
      <c r="AE1292" t="str">
        <f>IF(ISBLANK(AD1292),"",IF(ISERROR(VLOOKUP(AD1292,[3]DropTable!$A:$A,1,0)),"드랍없음",""))</f>
        <v/>
      </c>
      <c r="AH1292">
        <v>1.5</v>
      </c>
      <c r="AI1292">
        <f t="shared" si="106"/>
        <v>1</v>
      </c>
    </row>
    <row r="1293" spans="1:35" x14ac:dyDescent="0.3">
      <c r="A1293">
        <v>4</v>
      </c>
      <c r="B1293">
        <v>2</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OFFSET(E1293,-$B1293+IF($L1293,1,0),0)*IF($B1293&gt;OFFSET($B1293,1,0),ChapterTable!$S$17,1)*
    (VLOOKUP(SUBSTITUTE(SUBSTITUTE(E$1,"standard",""),"|Float","")&amp;IF(OR($L1293=TRUE,$A1293=0,MOD($A1293,ChapterTable!$S$20)&lt;&gt;0),"","보스")&amp;"인게임누적곱배수",ChapterTable!$S:$T,2,0)^C1293
    +VLOOKUP(SUBSTITUTE(SUBSTITUTE(E$1,"standard",""),"|Float","")&amp;IF(OR($L1293=TRUE,$A1293=0,MOD($A1293,ChapterTable!$S$20)&lt;&gt;0),"","보스")&amp;"인게임누적합배수",ChapterTable!$S:$T,2,0)*C1293)
  )
  )
  )
)</f>
        <v>506.25</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(VLOOKUP(SUBSTITUTE(SUBSTITUTE(F$1,"standard",""),"|Float","")&amp;IF(OR($L1293=TRUE,$A1293=0,MOD($A1293,ChapterTable!$S$20)&lt;&gt;0),"","보스")&amp;"인게임누적곱배수",ChapterTable!$S:$T,2,0)^D1293
    +VLOOKUP(SUBSTITUTE(SUBSTITUTE(F$1,"standard",""),"|Float","")&amp;IF(OR($L1293=TRUE,$A1293=0,MOD($A1293,ChapterTable!$S$20)&lt;&gt;0),"","보스")&amp;"인게임누적합배수",ChapterTable!$S:$T,2,0)*D1293)
  )
  )
  )
)</f>
        <v>210.9375</v>
      </c>
      <c r="G1293" t="s">
        <v>737</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103"/>
        <v>1</v>
      </c>
      <c r="Q1293">
        <f t="shared" si="104"/>
        <v>1</v>
      </c>
      <c r="R1293" t="b">
        <f t="shared" ca="1" si="102"/>
        <v>1</v>
      </c>
      <c r="T1293" t="b">
        <f t="shared" ca="1" si="105"/>
        <v>1</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C1293" t="str">
        <f>IF(ISBLANK(AB1293),"",IF(ISERROR(VLOOKUP(AB1293,[3]DropTable!$A:$A,1,0)),"드랍없음",""))</f>
        <v/>
      </c>
      <c r="AE1293" t="str">
        <f>IF(ISBLANK(AD1293),"",IF(ISERROR(VLOOKUP(AD1293,[3]DropTable!$A:$A,1,0)),"드랍없음",""))</f>
        <v/>
      </c>
      <c r="AH1293">
        <v>1.5</v>
      </c>
      <c r="AI1293">
        <f t="shared" si="106"/>
        <v>1</v>
      </c>
    </row>
    <row r="1294" spans="1:35" x14ac:dyDescent="0.3">
      <c r="A1294">
        <v>4</v>
      </c>
      <c r="B1294">
        <v>3</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OFFSET(E1294,-$B1294+IF($L1294,1,0),0)*IF($B1294&gt;OFFSET($B1294,1,0),ChapterTable!$S$17,1)*
    (VLOOKUP(SUBSTITUTE(SUBSTITUTE(E$1,"standard",""),"|Float","")&amp;IF(OR($L1294=TRUE,$A1294=0,MOD($A1294,ChapterTable!$S$20)&lt;&gt;0),"","보스")&amp;"인게임누적곱배수",ChapterTable!$S:$T,2,0)^C1294
    +VLOOKUP(SUBSTITUTE(SUBSTITUTE(E$1,"standard",""),"|Float","")&amp;IF(OR($L1294=TRUE,$A1294=0,MOD($A1294,ChapterTable!$S$20)&lt;&gt;0),"","보스")&amp;"인게임누적합배수",ChapterTable!$S:$T,2,0)*C1294)
  )
  )
  )
)</f>
        <v>506.25</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(VLOOKUP(SUBSTITUTE(SUBSTITUTE(F$1,"standard",""),"|Float","")&amp;IF(OR($L1294=TRUE,$A1294=0,MOD($A1294,ChapterTable!$S$20)&lt;&gt;0),"","보스")&amp;"인게임누적곱배수",ChapterTable!$S:$T,2,0)^D1294
    +VLOOKUP(SUBSTITUTE(SUBSTITUTE(F$1,"standard",""),"|Float","")&amp;IF(OR($L1294=TRUE,$A1294=0,MOD($A1294,ChapterTable!$S$20)&lt;&gt;0),"","보스")&amp;"인게임누적합배수",ChapterTable!$S:$T,2,0)*D1294)
  )
  )
  )
)</f>
        <v>210.9375</v>
      </c>
      <c r="G1294" t="s">
        <v>737</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103"/>
        <v>1</v>
      </c>
      <c r="Q1294">
        <f t="shared" si="104"/>
        <v>1</v>
      </c>
      <c r="R1294" t="b">
        <f t="shared" ca="1" si="102"/>
        <v>1</v>
      </c>
      <c r="T1294" t="b">
        <f t="shared" ca="1" si="105"/>
        <v>1</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C1294" t="str">
        <f>IF(ISBLANK(AB1294),"",IF(ISERROR(VLOOKUP(AB1294,[3]DropTable!$A:$A,1,0)),"드랍없음",""))</f>
        <v/>
      </c>
      <c r="AE1294" t="str">
        <f>IF(ISBLANK(AD1294),"",IF(ISERROR(VLOOKUP(AD1294,[3]DropTable!$A:$A,1,0)),"드랍없음",""))</f>
        <v/>
      </c>
      <c r="AH1294">
        <v>1.5</v>
      </c>
      <c r="AI1294">
        <f t="shared" si="106"/>
        <v>1</v>
      </c>
    </row>
    <row r="1295" spans="1:35" x14ac:dyDescent="0.3">
      <c r="A1295">
        <v>4</v>
      </c>
      <c r="B1295">
        <v>4</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OFFSET(E1295,-$B1295+IF($L1295,1,0),0)*IF($B1295&gt;OFFSET($B1295,1,0),ChapterTable!$S$17,1)*
    (VLOOKUP(SUBSTITUTE(SUBSTITUTE(E$1,"standard",""),"|Float","")&amp;IF(OR($L1295=TRUE,$A1295=0,MOD($A1295,ChapterTable!$S$20)&lt;&gt;0),"","보스")&amp;"인게임누적곱배수",ChapterTable!$S:$T,2,0)^C1295
    +VLOOKUP(SUBSTITUTE(SUBSTITUTE(E$1,"standard",""),"|Float","")&amp;IF(OR($L1295=TRUE,$A1295=0,MOD($A1295,ChapterTable!$S$20)&lt;&gt;0),"","보스")&amp;"인게임누적합배수",ChapterTable!$S:$T,2,0)*C1295)
  )
  )
  )
)</f>
        <v>506.25</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(VLOOKUP(SUBSTITUTE(SUBSTITUTE(F$1,"standard",""),"|Float","")&amp;IF(OR($L1295=TRUE,$A1295=0,MOD($A1295,ChapterTable!$S$20)&lt;&gt;0),"","보스")&amp;"인게임누적곱배수",ChapterTable!$S:$T,2,0)^D1295
    +VLOOKUP(SUBSTITUTE(SUBSTITUTE(F$1,"standard",""),"|Float","")&amp;IF(OR($L1295=TRUE,$A1295=0,MOD($A1295,ChapterTable!$S$20)&lt;&gt;0),"","보스")&amp;"인게임누적합배수",ChapterTable!$S:$T,2,0)*D1295)
  )
  )
  )
)</f>
        <v>210.9375</v>
      </c>
      <c r="G1295" t="s">
        <v>737</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103"/>
        <v>1</v>
      </c>
      <c r="Q1295">
        <f t="shared" si="104"/>
        <v>1</v>
      </c>
      <c r="R1295" t="b">
        <f t="shared" ca="1" si="102"/>
        <v>1</v>
      </c>
      <c r="T1295" t="b">
        <f t="shared" ca="1" si="105"/>
        <v>1</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C1295" t="str">
        <f>IF(ISBLANK(AB1295),"",IF(ISERROR(VLOOKUP(AB1295,[3]DropTable!$A:$A,1,0)),"드랍없음",""))</f>
        <v/>
      </c>
      <c r="AE1295" t="str">
        <f>IF(ISBLANK(AD1295),"",IF(ISERROR(VLOOKUP(AD1295,[3]DropTable!$A:$A,1,0)),"드랍없음",""))</f>
        <v/>
      </c>
      <c r="AH1295">
        <v>1.5</v>
      </c>
      <c r="AI1295">
        <f t="shared" si="106"/>
        <v>1</v>
      </c>
    </row>
    <row r="1296" spans="1:35" x14ac:dyDescent="0.3">
      <c r="A1296">
        <v>4</v>
      </c>
      <c r="B1296">
        <v>5</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OFFSET(E1296,-$B1296+IF($L1296,1,0),0)*IF($B1296&gt;OFFSET($B1296,1,0),ChapterTable!$S$17,1)*
    (VLOOKUP(SUBSTITUTE(SUBSTITUTE(E$1,"standard",""),"|Float","")&amp;IF(OR($L1296=TRUE,$A1296=0,MOD($A1296,ChapterTable!$S$20)&lt;&gt;0),"","보스")&amp;"인게임누적곱배수",ChapterTable!$S:$T,2,0)^C1296
    +VLOOKUP(SUBSTITUTE(SUBSTITUTE(E$1,"standard",""),"|Float","")&amp;IF(OR($L1296=TRUE,$A1296=0,MOD($A1296,ChapterTable!$S$20)&lt;&gt;0),"","보스")&amp;"인게임누적합배수",ChapterTable!$S:$T,2,0)*C1296)
  )
  )
  )
)</f>
        <v>506.25</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(VLOOKUP(SUBSTITUTE(SUBSTITUTE(F$1,"standard",""),"|Float","")&amp;IF(OR($L1296=TRUE,$A1296=0,MOD($A1296,ChapterTable!$S$20)&lt;&gt;0),"","보스")&amp;"인게임누적곱배수",ChapterTable!$S:$T,2,0)^D1296
    +VLOOKUP(SUBSTITUTE(SUBSTITUTE(F$1,"standard",""),"|Float","")&amp;IF(OR($L1296=TRUE,$A1296=0,MOD($A1296,ChapterTable!$S$20)&lt;&gt;0),"","보스")&amp;"인게임누적합배수",ChapterTable!$S:$T,2,0)*D1296)
  )
  )
  )
)</f>
        <v>210.9375</v>
      </c>
      <c r="G1296" t="s">
        <v>737</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103"/>
        <v>11</v>
      </c>
      <c r="Q1296">
        <f t="shared" si="104"/>
        <v>11</v>
      </c>
      <c r="R1296" t="b">
        <f t="shared" ca="1" si="102"/>
        <v>1</v>
      </c>
      <c r="T1296" t="b">
        <f t="shared" ca="1" si="105"/>
        <v>1</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C1296" t="str">
        <f>IF(ISBLANK(AB1296),"",IF(ISERROR(VLOOKUP(AB1296,[3]DropTable!$A:$A,1,0)),"드랍없음",""))</f>
        <v/>
      </c>
      <c r="AE1296" t="str">
        <f>IF(ISBLANK(AD1296),"",IF(ISERROR(VLOOKUP(AD1296,[3]DropTable!$A:$A,1,0)),"드랍없음",""))</f>
        <v/>
      </c>
      <c r="AH1296">
        <v>1.5</v>
      </c>
      <c r="AI1296">
        <f t="shared" si="106"/>
        <v>1</v>
      </c>
    </row>
    <row r="1297" spans="1:35" x14ac:dyDescent="0.3">
      <c r="A1297">
        <v>4</v>
      </c>
      <c r="B1297">
        <v>6</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1</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OFFSET(E1297,-$B1297+IF($L1297,1,0),0)*IF($B1297&gt;OFFSET($B1297,1,0),ChapterTable!$S$17,1)*
    (VLOOKUP(SUBSTITUTE(SUBSTITUTE(E$1,"standard",""),"|Float","")&amp;IF(OR($L1297=TRUE,$A1297=0,MOD($A1297,ChapterTable!$S$20)&lt;&gt;0),"","보스")&amp;"인게임누적곱배수",ChapterTable!$S:$T,2,0)^C1297
    +VLOOKUP(SUBSTITUTE(SUBSTITUTE(E$1,"standard",""),"|Float","")&amp;IF(OR($L1297=TRUE,$A1297=0,MOD($A1297,ChapterTable!$S$20)&lt;&gt;0),"","보스")&amp;"인게임누적합배수",ChapterTable!$S:$T,2,0)*C1297)
  )
  )
  )
)</f>
        <v>607.5</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(VLOOKUP(SUBSTITUTE(SUBSTITUTE(F$1,"standard",""),"|Float","")&amp;IF(OR($L1297=TRUE,$A1297=0,MOD($A1297,ChapterTable!$S$20)&lt;&gt;0),"","보스")&amp;"인게임누적곱배수",ChapterTable!$S:$T,2,0)^D1297
    +VLOOKUP(SUBSTITUTE(SUBSTITUTE(F$1,"standard",""),"|Float","")&amp;IF(OR($L1297=TRUE,$A1297=0,MOD($A1297,ChapterTable!$S$20)&lt;&gt;0),"","보스")&amp;"인게임누적합배수",ChapterTable!$S:$T,2,0)*D1297)
  )
  )
  )
)</f>
        <v>210.9375</v>
      </c>
      <c r="G1297" t="s">
        <v>737</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103"/>
        <v>1</v>
      </c>
      <c r="Q1297">
        <f t="shared" si="104"/>
        <v>1</v>
      </c>
      <c r="R1297" t="b">
        <f t="shared" ca="1" si="102"/>
        <v>1</v>
      </c>
      <c r="T1297" t="b">
        <f t="shared" ca="1" si="105"/>
        <v>1</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C1297" t="str">
        <f>IF(ISBLANK(AB1297),"",IF(ISERROR(VLOOKUP(AB1297,[3]DropTable!$A:$A,1,0)),"드랍없음",""))</f>
        <v/>
      </c>
      <c r="AE1297" t="str">
        <f>IF(ISBLANK(AD1297),"",IF(ISERROR(VLOOKUP(AD1297,[3]DropTable!$A:$A,1,0)),"드랍없음",""))</f>
        <v/>
      </c>
      <c r="AH1297">
        <v>1.5</v>
      </c>
      <c r="AI1297">
        <f t="shared" si="106"/>
        <v>1</v>
      </c>
    </row>
    <row r="1298" spans="1:35" x14ac:dyDescent="0.3">
      <c r="A1298">
        <v>4</v>
      </c>
      <c r="B1298">
        <v>7</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OFFSET(E1298,-$B1298+IF($L1298,1,0),0)*IF($B1298&gt;OFFSET($B1298,1,0),ChapterTable!$S$17,1)*
    (VLOOKUP(SUBSTITUTE(SUBSTITUTE(E$1,"standard",""),"|Float","")&amp;IF(OR($L1298=TRUE,$A1298=0,MOD($A1298,ChapterTable!$S$20)&lt;&gt;0),"","보스")&amp;"인게임누적곱배수",ChapterTable!$S:$T,2,0)^C1298
    +VLOOKUP(SUBSTITUTE(SUBSTITUTE(E$1,"standard",""),"|Float","")&amp;IF(OR($L1298=TRUE,$A1298=0,MOD($A1298,ChapterTable!$S$20)&lt;&gt;0),"","보스")&amp;"인게임누적합배수",ChapterTable!$S:$T,2,0)*C1298)
  )
  )
  )
)</f>
        <v>607.5</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(VLOOKUP(SUBSTITUTE(SUBSTITUTE(F$1,"standard",""),"|Float","")&amp;IF(OR($L1298=TRUE,$A1298=0,MOD($A1298,ChapterTable!$S$20)&lt;&gt;0),"","보스")&amp;"인게임누적곱배수",ChapterTable!$S:$T,2,0)^D1298
    +VLOOKUP(SUBSTITUTE(SUBSTITUTE(F$1,"standard",""),"|Float","")&amp;IF(OR($L1298=TRUE,$A1298=0,MOD($A1298,ChapterTable!$S$20)&lt;&gt;0),"","보스")&amp;"인게임누적합배수",ChapterTable!$S:$T,2,0)*D1298)
  )
  )
  )
)</f>
        <v>210.9375</v>
      </c>
      <c r="G1298" t="s">
        <v>737</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103"/>
        <v>1</v>
      </c>
      <c r="Q1298">
        <f t="shared" si="104"/>
        <v>1</v>
      </c>
      <c r="R1298" t="b">
        <f t="shared" ca="1" si="102"/>
        <v>1</v>
      </c>
      <c r="T1298" t="b">
        <f t="shared" ca="1" si="105"/>
        <v>1</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C1298" t="str">
        <f>IF(ISBLANK(AB1298),"",IF(ISERROR(VLOOKUP(AB1298,[3]DropTable!$A:$A,1,0)),"드랍없음",""))</f>
        <v/>
      </c>
      <c r="AE1298" t="str">
        <f>IF(ISBLANK(AD1298),"",IF(ISERROR(VLOOKUP(AD1298,[3]DropTable!$A:$A,1,0)),"드랍없음",""))</f>
        <v/>
      </c>
      <c r="AH1298">
        <v>1.5</v>
      </c>
      <c r="AI1298">
        <f t="shared" si="106"/>
        <v>1</v>
      </c>
    </row>
    <row r="1299" spans="1:35" x14ac:dyDescent="0.3">
      <c r="A1299">
        <v>4</v>
      </c>
      <c r="B1299">
        <v>8</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OFFSET(E1299,-$B1299+IF($L1299,1,0),0)*IF($B1299&gt;OFFSET($B1299,1,0),ChapterTable!$S$17,1)*
    (VLOOKUP(SUBSTITUTE(SUBSTITUTE(E$1,"standard",""),"|Float","")&amp;IF(OR($L1299=TRUE,$A1299=0,MOD($A1299,ChapterTable!$S$20)&lt;&gt;0),"","보스")&amp;"인게임누적곱배수",ChapterTable!$S:$T,2,0)^C1299
    +VLOOKUP(SUBSTITUTE(SUBSTITUTE(E$1,"standard",""),"|Float","")&amp;IF(OR($L1299=TRUE,$A1299=0,MOD($A1299,ChapterTable!$S$20)&lt;&gt;0),"","보스")&amp;"인게임누적합배수",ChapterTable!$S:$T,2,0)*C1299)
  )
  )
  )
)</f>
        <v>607.5</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(VLOOKUP(SUBSTITUTE(SUBSTITUTE(F$1,"standard",""),"|Float","")&amp;IF(OR($L1299=TRUE,$A1299=0,MOD($A1299,ChapterTable!$S$20)&lt;&gt;0),"","보스")&amp;"인게임누적곱배수",ChapterTable!$S:$T,2,0)^D1299
    +VLOOKUP(SUBSTITUTE(SUBSTITUTE(F$1,"standard",""),"|Float","")&amp;IF(OR($L1299=TRUE,$A1299=0,MOD($A1299,ChapterTable!$S$20)&lt;&gt;0),"","보스")&amp;"인게임누적합배수",ChapterTable!$S:$T,2,0)*D1299)
  )
  )
  )
)</f>
        <v>210.9375</v>
      </c>
      <c r="G1299" t="s">
        <v>737</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103"/>
        <v>1</v>
      </c>
      <c r="Q1299">
        <f t="shared" si="104"/>
        <v>1</v>
      </c>
      <c r="R1299" t="b">
        <f t="shared" ca="1" si="102"/>
        <v>1</v>
      </c>
      <c r="T1299" t="b">
        <f t="shared" ca="1" si="105"/>
        <v>1</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C1299" t="str">
        <f>IF(ISBLANK(AB1299),"",IF(ISERROR(VLOOKUP(AB1299,[3]DropTable!$A:$A,1,0)),"드랍없음",""))</f>
        <v/>
      </c>
      <c r="AE1299" t="str">
        <f>IF(ISBLANK(AD1299),"",IF(ISERROR(VLOOKUP(AD1299,[3]DropTable!$A:$A,1,0)),"드랍없음",""))</f>
        <v/>
      </c>
      <c r="AH1299">
        <v>1.5</v>
      </c>
      <c r="AI1299">
        <f t="shared" si="106"/>
        <v>1</v>
      </c>
    </row>
    <row r="1300" spans="1:35" x14ac:dyDescent="0.3">
      <c r="A1300">
        <v>4</v>
      </c>
      <c r="B1300">
        <v>9</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OFFSET(E1300,-$B1300+IF($L1300,1,0),0)*IF($B1300&gt;OFFSET($B1300,1,0),ChapterTable!$S$17,1)*
    (VLOOKUP(SUBSTITUTE(SUBSTITUTE(E$1,"standard",""),"|Float","")&amp;IF(OR($L1300=TRUE,$A1300=0,MOD($A1300,ChapterTable!$S$20)&lt;&gt;0),"","보스")&amp;"인게임누적곱배수",ChapterTable!$S:$T,2,0)^C1300
    +VLOOKUP(SUBSTITUTE(SUBSTITUTE(E$1,"standard",""),"|Float","")&amp;IF(OR($L1300=TRUE,$A1300=0,MOD($A1300,ChapterTable!$S$20)&lt;&gt;0),"","보스")&amp;"인게임누적합배수",ChapterTable!$S:$T,2,0)*C1300)
  )
  )
  )
)</f>
        <v>607.5</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(VLOOKUP(SUBSTITUTE(SUBSTITUTE(F$1,"standard",""),"|Float","")&amp;IF(OR($L1300=TRUE,$A1300=0,MOD($A1300,ChapterTable!$S$20)&lt;&gt;0),"","보스")&amp;"인게임누적곱배수",ChapterTable!$S:$T,2,0)^D1300
    +VLOOKUP(SUBSTITUTE(SUBSTITUTE(F$1,"standard",""),"|Float","")&amp;IF(OR($L1300=TRUE,$A1300=0,MOD($A1300,ChapterTable!$S$20)&lt;&gt;0),"","보스")&amp;"인게임누적합배수",ChapterTable!$S:$T,2,0)*D1300)
  )
  )
  )
)</f>
        <v>210.9375</v>
      </c>
      <c r="G1300" t="s">
        <v>737</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103"/>
        <v>91</v>
      </c>
      <c r="Q1300">
        <f t="shared" si="104"/>
        <v>91</v>
      </c>
      <c r="R1300" t="b">
        <f t="shared" ca="1" si="102"/>
        <v>1</v>
      </c>
      <c r="T1300" t="b">
        <f t="shared" ca="1" si="105"/>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C1300" t="str">
        <f>IF(ISBLANK(AB1300),"",IF(ISERROR(VLOOKUP(AB1300,[3]DropTable!$A:$A,1,0)),"드랍없음",""))</f>
        <v/>
      </c>
      <c r="AE1300" t="str">
        <f>IF(ISBLANK(AD1300),"",IF(ISERROR(VLOOKUP(AD1300,[3]DropTable!$A:$A,1,0)),"드랍없음",""))</f>
        <v/>
      </c>
      <c r="AH1300">
        <v>1.5</v>
      </c>
      <c r="AI1300">
        <f t="shared" si="106"/>
        <v>1</v>
      </c>
    </row>
    <row r="1301" spans="1:35" x14ac:dyDescent="0.3">
      <c r="A1301">
        <v>4</v>
      </c>
      <c r="B1301">
        <v>10</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OFFSET(E1301,-$B1301+IF($L1301,1,0),0)*IF($B1301&gt;OFFSET($B1301,1,0),ChapterTable!$S$17,1)*
    (VLOOKUP(SUBSTITUTE(SUBSTITUTE(E$1,"standard",""),"|Float","")&amp;IF(OR($L1301=TRUE,$A1301=0,MOD($A1301,ChapterTable!$S$20)&lt;&gt;0),"","보스")&amp;"인게임누적곱배수",ChapterTable!$S:$T,2,0)^C1301
    +VLOOKUP(SUBSTITUTE(SUBSTITUTE(E$1,"standard",""),"|Float","")&amp;IF(OR($L1301=TRUE,$A1301=0,MOD($A1301,ChapterTable!$S$20)&lt;&gt;0),"","보스")&amp;"인게임누적합배수",ChapterTable!$S:$T,2,0)*C1301)
  )
  )
  )
)</f>
        <v>607.5</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(VLOOKUP(SUBSTITUTE(SUBSTITUTE(F$1,"standard",""),"|Float","")&amp;IF(OR($L1301=TRUE,$A1301=0,MOD($A1301,ChapterTable!$S$20)&lt;&gt;0),"","보스")&amp;"인게임누적곱배수",ChapterTable!$S:$T,2,0)^D1301
    +VLOOKUP(SUBSTITUTE(SUBSTITUTE(F$1,"standard",""),"|Float","")&amp;IF(OR($L1301=TRUE,$A1301=0,MOD($A1301,ChapterTable!$S$20)&lt;&gt;0),"","보스")&amp;"인게임누적합배수",ChapterTable!$S:$T,2,0)*D1301)
  )
  )
  )
)</f>
        <v>210.9375</v>
      </c>
      <c r="G1301" t="s">
        <v>737</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103"/>
        <v>21</v>
      </c>
      <c r="Q1301">
        <f t="shared" si="104"/>
        <v>21</v>
      </c>
      <c r="R1301" t="b">
        <f t="shared" ca="1" si="102"/>
        <v>1</v>
      </c>
      <c r="T1301" t="b">
        <f t="shared" ca="1" si="105"/>
        <v>1</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C1301" t="str">
        <f>IF(ISBLANK(AB1301),"",IF(ISERROR(VLOOKUP(AB1301,[3]DropTable!$A:$A,1,0)),"드랍없음",""))</f>
        <v/>
      </c>
      <c r="AE1301" t="str">
        <f>IF(ISBLANK(AD1301),"",IF(ISERROR(VLOOKUP(AD1301,[3]DropTable!$A:$A,1,0)),"드랍없음",""))</f>
        <v/>
      </c>
      <c r="AH1301">
        <v>1.5</v>
      </c>
      <c r="AI1301">
        <f t="shared" si="106"/>
        <v>1</v>
      </c>
    </row>
    <row r="1302" spans="1:35" x14ac:dyDescent="0.3">
      <c r="A1302">
        <v>4</v>
      </c>
      <c r="B1302">
        <v>11</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1</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OFFSET(E1302,-$B1302+IF($L1302,1,0),0)*IF($B1302&gt;OFFSET($B1302,1,0),ChapterTable!$S$17,1)*
    (VLOOKUP(SUBSTITUTE(SUBSTITUTE(E$1,"standard",""),"|Float","")&amp;IF(OR($L1302=TRUE,$A1302=0,MOD($A1302,ChapterTable!$S$20)&lt;&gt;0),"","보스")&amp;"인게임누적곱배수",ChapterTable!$S:$T,2,0)^C1302
    +VLOOKUP(SUBSTITUTE(SUBSTITUTE(E$1,"standard",""),"|Float","")&amp;IF(OR($L1302=TRUE,$A1302=0,MOD($A1302,ChapterTable!$S$20)&lt;&gt;0),"","보스")&amp;"인게임누적합배수",ChapterTable!$S:$T,2,0)*C1302)
  )
  )
  )
)</f>
        <v>607.5</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(VLOOKUP(SUBSTITUTE(SUBSTITUTE(F$1,"standard",""),"|Float","")&amp;IF(OR($L1302=TRUE,$A1302=0,MOD($A1302,ChapterTable!$S$20)&lt;&gt;0),"","보스")&amp;"인게임누적곱배수",ChapterTable!$S:$T,2,0)^D1302
    +VLOOKUP(SUBSTITUTE(SUBSTITUTE(F$1,"standard",""),"|Float","")&amp;IF(OR($L1302=TRUE,$A1302=0,MOD($A1302,ChapterTable!$S$20)&lt;&gt;0),"","보스")&amp;"인게임누적합배수",ChapterTable!$S:$T,2,0)*D1302)
  )
  )
  )
)</f>
        <v>226.7578125</v>
      </c>
      <c r="G1302" t="s">
        <v>737</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103"/>
        <v>2</v>
      </c>
      <c r="Q1302">
        <f t="shared" si="104"/>
        <v>2</v>
      </c>
      <c r="R1302" t="b">
        <f t="shared" ca="1" si="102"/>
        <v>1</v>
      </c>
      <c r="T1302" t="b">
        <f t="shared" ca="1" si="105"/>
        <v>1</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AC1302" t="str">
        <f>IF(ISBLANK(AB1302),"",IF(ISERROR(VLOOKUP(AB1302,[3]DropTable!$A:$A,1,0)),"드랍없음",""))</f>
        <v/>
      </c>
      <c r="AE1302" t="str">
        <f>IF(ISBLANK(AD1302),"",IF(ISERROR(VLOOKUP(AD1302,[3]DropTable!$A:$A,1,0)),"드랍없음",""))</f>
        <v/>
      </c>
      <c r="AH1302">
        <v>1.5</v>
      </c>
      <c r="AI1302">
        <f t="shared" si="106"/>
        <v>0.5</v>
      </c>
    </row>
    <row r="1303" spans="1:35" x14ac:dyDescent="0.3">
      <c r="A1303">
        <v>4</v>
      </c>
      <c r="B1303">
        <v>12</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OFFSET(E1303,-$B1303+IF($L1303,1,0),0)*IF($B1303&gt;OFFSET($B1303,1,0),ChapterTable!$S$17,1)*
    (VLOOKUP(SUBSTITUTE(SUBSTITUTE(E$1,"standard",""),"|Float","")&amp;IF(OR($L1303=TRUE,$A1303=0,MOD($A1303,ChapterTable!$S$20)&lt;&gt;0),"","보스")&amp;"인게임누적곱배수",ChapterTable!$S:$T,2,0)^C1303
    +VLOOKUP(SUBSTITUTE(SUBSTITUTE(E$1,"standard",""),"|Float","")&amp;IF(OR($L1303=TRUE,$A1303=0,MOD($A1303,ChapterTable!$S$20)&lt;&gt;0),"","보스")&amp;"인게임누적합배수",ChapterTable!$S:$T,2,0)*C1303)
  )
  )
  )
)</f>
        <v>607.5</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(VLOOKUP(SUBSTITUTE(SUBSTITUTE(F$1,"standard",""),"|Float","")&amp;IF(OR($L1303=TRUE,$A1303=0,MOD($A1303,ChapterTable!$S$20)&lt;&gt;0),"","보스")&amp;"인게임누적곱배수",ChapterTable!$S:$T,2,0)^D1303
    +VLOOKUP(SUBSTITUTE(SUBSTITUTE(F$1,"standard",""),"|Float","")&amp;IF(OR($L1303=TRUE,$A1303=0,MOD($A1303,ChapterTable!$S$20)&lt;&gt;0),"","보스")&amp;"인게임누적합배수",ChapterTable!$S:$T,2,0)*D1303)
  )
  )
  )
)</f>
        <v>226.7578125</v>
      </c>
      <c r="G1303" t="s">
        <v>737</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103"/>
        <v>2</v>
      </c>
      <c r="Q1303">
        <f t="shared" si="104"/>
        <v>2</v>
      </c>
      <c r="R1303" t="b">
        <f t="shared" ca="1" si="102"/>
        <v>1</v>
      </c>
      <c r="T1303" t="b">
        <f t="shared" ca="1" si="105"/>
        <v>1</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C1303" t="str">
        <f>IF(ISBLANK(AB1303),"",IF(ISERROR(VLOOKUP(AB1303,[3]DropTable!$A:$A,1,0)),"드랍없음",""))</f>
        <v/>
      </c>
      <c r="AE1303" t="str">
        <f>IF(ISBLANK(AD1303),"",IF(ISERROR(VLOOKUP(AD1303,[3]DropTable!$A:$A,1,0)),"드랍없음",""))</f>
        <v/>
      </c>
      <c r="AH1303">
        <v>1.5</v>
      </c>
      <c r="AI1303">
        <f t="shared" si="106"/>
        <v>0.5</v>
      </c>
    </row>
    <row r="1304" spans="1:35" x14ac:dyDescent="0.3">
      <c r="A1304">
        <v>4</v>
      </c>
      <c r="B1304">
        <v>13</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OFFSET(E1304,-$B1304+IF($L1304,1,0),0)*IF($B1304&gt;OFFSET($B1304,1,0),ChapterTable!$S$17,1)*
    (VLOOKUP(SUBSTITUTE(SUBSTITUTE(E$1,"standard",""),"|Float","")&amp;IF(OR($L1304=TRUE,$A1304=0,MOD($A1304,ChapterTable!$S$20)&lt;&gt;0),"","보스")&amp;"인게임누적곱배수",ChapterTable!$S:$T,2,0)^C1304
    +VLOOKUP(SUBSTITUTE(SUBSTITUTE(E$1,"standard",""),"|Float","")&amp;IF(OR($L1304=TRUE,$A1304=0,MOD($A1304,ChapterTable!$S$20)&lt;&gt;0),"","보스")&amp;"인게임누적합배수",ChapterTable!$S:$T,2,0)*C1304)
  )
  )
  )
)</f>
        <v>607.5</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(VLOOKUP(SUBSTITUTE(SUBSTITUTE(F$1,"standard",""),"|Float","")&amp;IF(OR($L1304=TRUE,$A1304=0,MOD($A1304,ChapterTable!$S$20)&lt;&gt;0),"","보스")&amp;"인게임누적곱배수",ChapterTable!$S:$T,2,0)^D1304
    +VLOOKUP(SUBSTITUTE(SUBSTITUTE(F$1,"standard",""),"|Float","")&amp;IF(OR($L1304=TRUE,$A1304=0,MOD($A1304,ChapterTable!$S$20)&lt;&gt;0),"","보스")&amp;"인게임누적합배수",ChapterTable!$S:$T,2,0)*D1304)
  )
  )
  )
)</f>
        <v>226.7578125</v>
      </c>
      <c r="G1304" t="s">
        <v>737</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103"/>
        <v>2</v>
      </c>
      <c r="Q1304">
        <f t="shared" si="104"/>
        <v>2</v>
      </c>
      <c r="R1304" t="b">
        <f t="shared" ca="1" si="102"/>
        <v>1</v>
      </c>
      <c r="T1304" t="b">
        <f t="shared" ca="1" si="105"/>
        <v>1</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C1304" t="str">
        <f>IF(ISBLANK(AB1304),"",IF(ISERROR(VLOOKUP(AB1304,[3]DropTable!$A:$A,1,0)),"드랍없음",""))</f>
        <v/>
      </c>
      <c r="AE1304" t="str">
        <f>IF(ISBLANK(AD1304),"",IF(ISERROR(VLOOKUP(AD1304,[3]DropTable!$A:$A,1,0)),"드랍없음",""))</f>
        <v/>
      </c>
      <c r="AH1304">
        <v>1.5</v>
      </c>
      <c r="AI1304">
        <f t="shared" si="106"/>
        <v>0.5</v>
      </c>
    </row>
    <row r="1305" spans="1:35" x14ac:dyDescent="0.3">
      <c r="A1305">
        <v>4</v>
      </c>
      <c r="B1305">
        <v>14</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OFFSET(E1305,-$B1305+IF($L1305,1,0),0)*IF($B1305&gt;OFFSET($B1305,1,0),ChapterTable!$S$17,1)*
    (VLOOKUP(SUBSTITUTE(SUBSTITUTE(E$1,"standard",""),"|Float","")&amp;IF(OR($L1305=TRUE,$A1305=0,MOD($A1305,ChapterTable!$S$20)&lt;&gt;0),"","보스")&amp;"인게임누적곱배수",ChapterTable!$S:$T,2,0)^C1305
    +VLOOKUP(SUBSTITUTE(SUBSTITUTE(E$1,"standard",""),"|Float","")&amp;IF(OR($L1305=TRUE,$A1305=0,MOD($A1305,ChapterTable!$S$20)&lt;&gt;0),"","보스")&amp;"인게임누적합배수",ChapterTable!$S:$T,2,0)*C1305)
  )
  )
  )
)</f>
        <v>607.5</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(VLOOKUP(SUBSTITUTE(SUBSTITUTE(F$1,"standard",""),"|Float","")&amp;IF(OR($L1305=TRUE,$A1305=0,MOD($A1305,ChapterTable!$S$20)&lt;&gt;0),"","보스")&amp;"인게임누적곱배수",ChapterTable!$S:$T,2,0)^D1305
    +VLOOKUP(SUBSTITUTE(SUBSTITUTE(F$1,"standard",""),"|Float","")&amp;IF(OR($L1305=TRUE,$A1305=0,MOD($A1305,ChapterTable!$S$20)&lt;&gt;0),"","보스")&amp;"인게임누적합배수",ChapterTable!$S:$T,2,0)*D1305)
  )
  )
  )
)</f>
        <v>226.7578125</v>
      </c>
      <c r="G1305" t="s">
        <v>737</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103"/>
        <v>2</v>
      </c>
      <c r="Q1305">
        <f t="shared" si="104"/>
        <v>2</v>
      </c>
      <c r="R1305" t="b">
        <f t="shared" ca="1" si="102"/>
        <v>1</v>
      </c>
      <c r="T1305" t="b">
        <f t="shared" ca="1" si="105"/>
        <v>1</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C1305" t="str">
        <f>IF(ISBLANK(AB1305),"",IF(ISERROR(VLOOKUP(AB1305,[3]DropTable!$A:$A,1,0)),"드랍없음",""))</f>
        <v/>
      </c>
      <c r="AE1305" t="str">
        <f>IF(ISBLANK(AD1305),"",IF(ISERROR(VLOOKUP(AD1305,[3]DropTable!$A:$A,1,0)),"드랍없음",""))</f>
        <v/>
      </c>
      <c r="AH1305">
        <v>1.5</v>
      </c>
      <c r="AI1305">
        <f t="shared" si="106"/>
        <v>0.5</v>
      </c>
    </row>
    <row r="1306" spans="1:35" x14ac:dyDescent="0.3">
      <c r="A1306">
        <v>4</v>
      </c>
      <c r="B1306">
        <v>15</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OFFSET(E1306,-$B1306+IF($L1306,1,0),0)*IF($B1306&gt;OFFSET($B1306,1,0),ChapterTable!$S$17,1)*
    (VLOOKUP(SUBSTITUTE(SUBSTITUTE(E$1,"standard",""),"|Float","")&amp;IF(OR($L1306=TRUE,$A1306=0,MOD($A1306,ChapterTable!$S$20)&lt;&gt;0),"","보스")&amp;"인게임누적곱배수",ChapterTable!$S:$T,2,0)^C1306
    +VLOOKUP(SUBSTITUTE(SUBSTITUTE(E$1,"standard",""),"|Float","")&amp;IF(OR($L1306=TRUE,$A1306=0,MOD($A1306,ChapterTable!$S$20)&lt;&gt;0),"","보스")&amp;"인게임누적합배수",ChapterTable!$S:$T,2,0)*C1306)
  )
  )
  )
)</f>
        <v>607.5</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(VLOOKUP(SUBSTITUTE(SUBSTITUTE(F$1,"standard",""),"|Float","")&amp;IF(OR($L1306=TRUE,$A1306=0,MOD($A1306,ChapterTable!$S$20)&lt;&gt;0),"","보스")&amp;"인게임누적곱배수",ChapterTable!$S:$T,2,0)^D1306
    +VLOOKUP(SUBSTITUTE(SUBSTITUTE(F$1,"standard",""),"|Float","")&amp;IF(OR($L1306=TRUE,$A1306=0,MOD($A1306,ChapterTable!$S$20)&lt;&gt;0),"","보스")&amp;"인게임누적합배수",ChapterTable!$S:$T,2,0)*D1306)
  )
  )
  )
)</f>
        <v>226.7578125</v>
      </c>
      <c r="G1306" t="s">
        <v>737</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103"/>
        <v>11</v>
      </c>
      <c r="Q1306">
        <f t="shared" si="104"/>
        <v>11</v>
      </c>
      <c r="R1306" t="b">
        <f t="shared" ca="1" si="102"/>
        <v>1</v>
      </c>
      <c r="T1306" t="b">
        <f t="shared" ca="1" si="105"/>
        <v>1</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C1306" t="str">
        <f>IF(ISBLANK(AB1306),"",IF(ISERROR(VLOOKUP(AB1306,[3]DropTable!$A:$A,1,0)),"드랍없음",""))</f>
        <v/>
      </c>
      <c r="AE1306" t="str">
        <f>IF(ISBLANK(AD1306),"",IF(ISERROR(VLOOKUP(AD1306,[3]DropTable!$A:$A,1,0)),"드랍없음",""))</f>
        <v/>
      </c>
      <c r="AH1306">
        <v>1.5</v>
      </c>
      <c r="AI1306">
        <f t="shared" si="106"/>
        <v>0.5</v>
      </c>
    </row>
    <row r="1307" spans="1:35" x14ac:dyDescent="0.3">
      <c r="A1307">
        <v>4</v>
      </c>
      <c r="B1307">
        <v>16</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2</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OFFSET(E1307,-$B1307+IF($L1307,1,0),0)*IF($B1307&gt;OFFSET($B1307,1,0),ChapterTable!$S$17,1)*
    (VLOOKUP(SUBSTITUTE(SUBSTITUTE(E$1,"standard",""),"|Float","")&amp;IF(OR($L1307=TRUE,$A1307=0,MOD($A1307,ChapterTable!$S$20)&lt;&gt;0),"","보스")&amp;"인게임누적곱배수",ChapterTable!$S:$T,2,0)^C1307
    +VLOOKUP(SUBSTITUTE(SUBSTITUTE(E$1,"standard",""),"|Float","")&amp;IF(OR($L1307=TRUE,$A1307=0,MOD($A1307,ChapterTable!$S$20)&lt;&gt;0),"","보스")&amp;"인게임누적합배수",ChapterTable!$S:$T,2,0)*C1307)
  )
  )
  )
)</f>
        <v>708.75</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(VLOOKUP(SUBSTITUTE(SUBSTITUTE(F$1,"standard",""),"|Float","")&amp;IF(OR($L1307=TRUE,$A1307=0,MOD($A1307,ChapterTable!$S$20)&lt;&gt;0),"","보스")&amp;"인게임누적곱배수",ChapterTable!$S:$T,2,0)^D1307
    +VLOOKUP(SUBSTITUTE(SUBSTITUTE(F$1,"standard",""),"|Float","")&amp;IF(OR($L1307=TRUE,$A1307=0,MOD($A1307,ChapterTable!$S$20)&lt;&gt;0),"","보스")&amp;"인게임누적합배수",ChapterTable!$S:$T,2,0)*D1307)
  )
  )
  )
)</f>
        <v>226.7578125</v>
      </c>
      <c r="G1307" t="s">
        <v>737</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103"/>
        <v>2</v>
      </c>
      <c r="Q1307">
        <f t="shared" si="104"/>
        <v>2</v>
      </c>
      <c r="R1307" t="b">
        <f t="shared" ca="1" si="102"/>
        <v>1</v>
      </c>
      <c r="T1307" t="b">
        <f t="shared" ca="1" si="105"/>
        <v>1</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C1307" t="str">
        <f>IF(ISBLANK(AB1307),"",IF(ISERROR(VLOOKUP(AB1307,[3]DropTable!$A:$A,1,0)),"드랍없음",""))</f>
        <v/>
      </c>
      <c r="AE1307" t="str">
        <f>IF(ISBLANK(AD1307),"",IF(ISERROR(VLOOKUP(AD1307,[3]DropTable!$A:$A,1,0)),"드랍없음",""))</f>
        <v/>
      </c>
      <c r="AH1307">
        <v>1.5</v>
      </c>
      <c r="AI1307">
        <f t="shared" si="106"/>
        <v>0.5</v>
      </c>
    </row>
    <row r="1308" spans="1:35" x14ac:dyDescent="0.3">
      <c r="A1308">
        <v>4</v>
      </c>
      <c r="B1308">
        <v>17</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OFFSET(E1308,-$B1308+IF($L1308,1,0),0)*IF($B1308&gt;OFFSET($B1308,1,0),ChapterTable!$S$17,1)*
    (VLOOKUP(SUBSTITUTE(SUBSTITUTE(E$1,"standard",""),"|Float","")&amp;IF(OR($L1308=TRUE,$A1308=0,MOD($A1308,ChapterTable!$S$20)&lt;&gt;0),"","보스")&amp;"인게임누적곱배수",ChapterTable!$S:$T,2,0)^C1308
    +VLOOKUP(SUBSTITUTE(SUBSTITUTE(E$1,"standard",""),"|Float","")&amp;IF(OR($L1308=TRUE,$A1308=0,MOD($A1308,ChapterTable!$S$20)&lt;&gt;0),"","보스")&amp;"인게임누적합배수",ChapterTable!$S:$T,2,0)*C1308)
  )
  )
  )
)</f>
        <v>708.75</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(VLOOKUP(SUBSTITUTE(SUBSTITUTE(F$1,"standard",""),"|Float","")&amp;IF(OR($L1308=TRUE,$A1308=0,MOD($A1308,ChapterTable!$S$20)&lt;&gt;0),"","보스")&amp;"인게임누적곱배수",ChapterTable!$S:$T,2,0)^D1308
    +VLOOKUP(SUBSTITUTE(SUBSTITUTE(F$1,"standard",""),"|Float","")&amp;IF(OR($L1308=TRUE,$A1308=0,MOD($A1308,ChapterTable!$S$20)&lt;&gt;0),"","보스")&amp;"인게임누적합배수",ChapterTable!$S:$T,2,0)*D1308)
  )
  )
  )
)</f>
        <v>226.7578125</v>
      </c>
      <c r="G1308" t="s">
        <v>737</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103"/>
        <v>2</v>
      </c>
      <c r="Q1308">
        <f t="shared" si="104"/>
        <v>2</v>
      </c>
      <c r="R1308" t="b">
        <f t="shared" ca="1" si="102"/>
        <v>1</v>
      </c>
      <c r="T1308" t="b">
        <f t="shared" ca="1" si="105"/>
        <v>1</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C1308" t="str">
        <f>IF(ISBLANK(AB1308),"",IF(ISERROR(VLOOKUP(AB1308,[3]DropTable!$A:$A,1,0)),"드랍없음",""))</f>
        <v/>
      </c>
      <c r="AE1308" t="str">
        <f>IF(ISBLANK(AD1308),"",IF(ISERROR(VLOOKUP(AD1308,[3]DropTable!$A:$A,1,0)),"드랍없음",""))</f>
        <v/>
      </c>
      <c r="AH1308">
        <v>1.5</v>
      </c>
      <c r="AI1308">
        <f t="shared" si="106"/>
        <v>0.5</v>
      </c>
    </row>
    <row r="1309" spans="1:35" x14ac:dyDescent="0.3">
      <c r="A1309">
        <v>4</v>
      </c>
      <c r="B1309">
        <v>18</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OFFSET(E1309,-$B1309+IF($L1309,1,0),0)*IF($B1309&gt;OFFSET($B1309,1,0),ChapterTable!$S$17,1)*
    (VLOOKUP(SUBSTITUTE(SUBSTITUTE(E$1,"standard",""),"|Float","")&amp;IF(OR($L1309=TRUE,$A1309=0,MOD($A1309,ChapterTable!$S$20)&lt;&gt;0),"","보스")&amp;"인게임누적곱배수",ChapterTable!$S:$T,2,0)^C1309
    +VLOOKUP(SUBSTITUTE(SUBSTITUTE(E$1,"standard",""),"|Float","")&amp;IF(OR($L1309=TRUE,$A1309=0,MOD($A1309,ChapterTable!$S$20)&lt;&gt;0),"","보스")&amp;"인게임누적합배수",ChapterTable!$S:$T,2,0)*C1309)
  )
  )
  )
)</f>
        <v>708.75</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(VLOOKUP(SUBSTITUTE(SUBSTITUTE(F$1,"standard",""),"|Float","")&amp;IF(OR($L1309=TRUE,$A1309=0,MOD($A1309,ChapterTable!$S$20)&lt;&gt;0),"","보스")&amp;"인게임누적곱배수",ChapterTable!$S:$T,2,0)^D1309
    +VLOOKUP(SUBSTITUTE(SUBSTITUTE(F$1,"standard",""),"|Float","")&amp;IF(OR($L1309=TRUE,$A1309=0,MOD($A1309,ChapterTable!$S$20)&lt;&gt;0),"","보스")&amp;"인게임누적합배수",ChapterTable!$S:$T,2,0)*D1309)
  )
  )
  )
)</f>
        <v>226.7578125</v>
      </c>
      <c r="G1309" t="s">
        <v>737</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103"/>
        <v>2</v>
      </c>
      <c r="Q1309">
        <f t="shared" si="104"/>
        <v>2</v>
      </c>
      <c r="R1309" t="b">
        <f t="shared" ca="1" si="102"/>
        <v>1</v>
      </c>
      <c r="T1309" t="b">
        <f t="shared" ca="1" si="105"/>
        <v>1</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C1309" t="str">
        <f>IF(ISBLANK(AB1309),"",IF(ISERROR(VLOOKUP(AB1309,[3]DropTable!$A:$A,1,0)),"드랍없음",""))</f>
        <v/>
      </c>
      <c r="AE1309" t="str">
        <f>IF(ISBLANK(AD1309),"",IF(ISERROR(VLOOKUP(AD1309,[3]DropTable!$A:$A,1,0)),"드랍없음",""))</f>
        <v/>
      </c>
      <c r="AH1309">
        <v>1.5</v>
      </c>
      <c r="AI1309">
        <f t="shared" si="106"/>
        <v>0.5</v>
      </c>
    </row>
    <row r="1310" spans="1:35" x14ac:dyDescent="0.3">
      <c r="A1310">
        <v>4</v>
      </c>
      <c r="B1310">
        <v>19</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OFFSET(E1310,-$B1310+IF($L1310,1,0),0)*IF($B1310&gt;OFFSET($B1310,1,0),ChapterTable!$S$17,1)*
    (VLOOKUP(SUBSTITUTE(SUBSTITUTE(E$1,"standard",""),"|Float","")&amp;IF(OR($L1310=TRUE,$A1310=0,MOD($A1310,ChapterTable!$S$20)&lt;&gt;0),"","보스")&amp;"인게임누적곱배수",ChapterTable!$S:$T,2,0)^C1310
    +VLOOKUP(SUBSTITUTE(SUBSTITUTE(E$1,"standard",""),"|Float","")&amp;IF(OR($L1310=TRUE,$A1310=0,MOD($A1310,ChapterTable!$S$20)&lt;&gt;0),"","보스")&amp;"인게임누적합배수",ChapterTable!$S:$T,2,0)*C1310)
  )
  )
  )
)</f>
        <v>708.75</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(VLOOKUP(SUBSTITUTE(SUBSTITUTE(F$1,"standard",""),"|Float","")&amp;IF(OR($L1310=TRUE,$A1310=0,MOD($A1310,ChapterTable!$S$20)&lt;&gt;0),"","보스")&amp;"인게임누적곱배수",ChapterTable!$S:$T,2,0)^D1310
    +VLOOKUP(SUBSTITUTE(SUBSTITUTE(F$1,"standard",""),"|Float","")&amp;IF(OR($L1310=TRUE,$A1310=0,MOD($A1310,ChapterTable!$S$20)&lt;&gt;0),"","보스")&amp;"인게임누적합배수",ChapterTable!$S:$T,2,0)*D1310)
  )
  )
  )
)</f>
        <v>226.7578125</v>
      </c>
      <c r="G1310" t="s">
        <v>737</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103"/>
        <v>92</v>
      </c>
      <c r="Q1310">
        <f t="shared" si="104"/>
        <v>92</v>
      </c>
      <c r="R1310" t="b">
        <f t="shared" ca="1" si="102"/>
        <v>1</v>
      </c>
      <c r="T1310" t="b">
        <f t="shared" ca="1" si="105"/>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C1310" t="str">
        <f>IF(ISBLANK(AB1310),"",IF(ISERROR(VLOOKUP(AB1310,[3]DropTable!$A:$A,1,0)),"드랍없음",""))</f>
        <v/>
      </c>
      <c r="AE1310" t="str">
        <f>IF(ISBLANK(AD1310),"",IF(ISERROR(VLOOKUP(AD1310,[3]DropTable!$A:$A,1,0)),"드랍없음",""))</f>
        <v/>
      </c>
      <c r="AH1310">
        <v>1.5</v>
      </c>
      <c r="AI1310">
        <f t="shared" si="106"/>
        <v>0.5</v>
      </c>
    </row>
    <row r="1311" spans="1:35" x14ac:dyDescent="0.3">
      <c r="A1311">
        <v>4</v>
      </c>
      <c r="B1311">
        <v>20</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OFFSET(E1311,-$B1311+IF($L1311,1,0),0)*IF($B1311&gt;OFFSET($B1311,1,0),ChapterTable!$S$17,1)*
    (VLOOKUP(SUBSTITUTE(SUBSTITUTE(E$1,"standard",""),"|Float","")&amp;IF(OR($L1311=TRUE,$A1311=0,MOD($A1311,ChapterTable!$S$20)&lt;&gt;0),"","보스")&amp;"인게임누적곱배수",ChapterTable!$S:$T,2,0)^C1311
    +VLOOKUP(SUBSTITUTE(SUBSTITUTE(E$1,"standard",""),"|Float","")&amp;IF(OR($L1311=TRUE,$A1311=0,MOD($A1311,ChapterTable!$S$20)&lt;&gt;0),"","보스")&amp;"인게임누적합배수",ChapterTable!$S:$T,2,0)*C1311)
  )
  )
  )
)</f>
        <v>708.75</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(VLOOKUP(SUBSTITUTE(SUBSTITUTE(F$1,"standard",""),"|Float","")&amp;IF(OR($L1311=TRUE,$A1311=0,MOD($A1311,ChapterTable!$S$20)&lt;&gt;0),"","보스")&amp;"인게임누적곱배수",ChapterTable!$S:$T,2,0)^D1311
    +VLOOKUP(SUBSTITUTE(SUBSTITUTE(F$1,"standard",""),"|Float","")&amp;IF(OR($L1311=TRUE,$A1311=0,MOD($A1311,ChapterTable!$S$20)&lt;&gt;0),"","보스")&amp;"인게임누적합배수",ChapterTable!$S:$T,2,0)*D1311)
  )
  )
  )
)</f>
        <v>226.7578125</v>
      </c>
      <c r="G1311" t="s">
        <v>737</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103"/>
        <v>21</v>
      </c>
      <c r="Q1311">
        <f t="shared" si="104"/>
        <v>21</v>
      </c>
      <c r="R1311" t="b">
        <f t="shared" ca="1" si="102"/>
        <v>1</v>
      </c>
      <c r="T1311" t="b">
        <f t="shared" ca="1" si="105"/>
        <v>1</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C1311" t="str">
        <f>IF(ISBLANK(AB1311),"",IF(ISERROR(VLOOKUP(AB1311,[3]DropTable!$A:$A,1,0)),"드랍없음",""))</f>
        <v/>
      </c>
      <c r="AE1311" t="str">
        <f>IF(ISBLANK(AD1311),"",IF(ISERROR(VLOOKUP(AD1311,[3]DropTable!$A:$A,1,0)),"드랍없음",""))</f>
        <v/>
      </c>
      <c r="AH1311">
        <v>1.5</v>
      </c>
      <c r="AI1311">
        <f t="shared" si="106"/>
        <v>0.5</v>
      </c>
    </row>
    <row r="1312" spans="1:35" x14ac:dyDescent="0.3">
      <c r="A1312">
        <v>4</v>
      </c>
      <c r="B1312">
        <v>21</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2</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OFFSET(E1312,-$B1312+IF($L1312,1,0),0)*IF($B1312&gt;OFFSET($B1312,1,0),ChapterTable!$S$17,1)*
    (VLOOKUP(SUBSTITUTE(SUBSTITUTE(E$1,"standard",""),"|Float","")&amp;IF(OR($L1312=TRUE,$A1312=0,MOD($A1312,ChapterTable!$S$20)&lt;&gt;0),"","보스")&amp;"인게임누적곱배수",ChapterTable!$S:$T,2,0)^C1312
    +VLOOKUP(SUBSTITUTE(SUBSTITUTE(E$1,"standard",""),"|Float","")&amp;IF(OR($L1312=TRUE,$A1312=0,MOD($A1312,ChapterTable!$S$20)&lt;&gt;0),"","보스")&amp;"인게임누적합배수",ChapterTable!$S:$T,2,0)*C1312)
  )
  )
  )
)</f>
        <v>708.75</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(VLOOKUP(SUBSTITUTE(SUBSTITUTE(F$1,"standard",""),"|Float","")&amp;IF(OR($L1312=TRUE,$A1312=0,MOD($A1312,ChapterTable!$S$20)&lt;&gt;0),"","보스")&amp;"인게임누적곱배수",ChapterTable!$S:$T,2,0)^D1312
    +VLOOKUP(SUBSTITUTE(SUBSTITUTE(F$1,"standard",""),"|Float","")&amp;IF(OR($L1312=TRUE,$A1312=0,MOD($A1312,ChapterTable!$S$20)&lt;&gt;0),"","보스")&amp;"인게임누적합배수",ChapterTable!$S:$T,2,0)*D1312)
  )
  )
  )
)</f>
        <v>242.57812499999997</v>
      </c>
      <c r="G1312" t="s">
        <v>737</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103"/>
        <v>3</v>
      </c>
      <c r="Q1312">
        <f t="shared" si="104"/>
        <v>3</v>
      </c>
      <c r="R1312" t="b">
        <f t="shared" ca="1" si="102"/>
        <v>1</v>
      </c>
      <c r="T1312" t="b">
        <f t="shared" ca="1" si="105"/>
        <v>1</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AC1312" t="str">
        <f>IF(ISBLANK(AB1312),"",IF(ISERROR(VLOOKUP(AB1312,[3]DropTable!$A:$A,1,0)),"드랍없음",""))</f>
        <v/>
      </c>
      <c r="AE1312" t="str">
        <f>IF(ISBLANK(AD1312),"",IF(ISERROR(VLOOKUP(AD1312,[3]DropTable!$A:$A,1,0)),"드랍없음",""))</f>
        <v/>
      </c>
      <c r="AH1312">
        <v>1.5</v>
      </c>
      <c r="AI1312">
        <f t="shared" si="106"/>
        <v>0.33333333333333331</v>
      </c>
    </row>
    <row r="1313" spans="1:35" x14ac:dyDescent="0.3">
      <c r="A1313">
        <v>4</v>
      </c>
      <c r="B1313">
        <v>22</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OFFSET(E1313,-$B1313+IF($L1313,1,0),0)*IF($B1313&gt;OFFSET($B1313,1,0),ChapterTable!$S$17,1)*
    (VLOOKUP(SUBSTITUTE(SUBSTITUTE(E$1,"standard",""),"|Float","")&amp;IF(OR($L1313=TRUE,$A1313=0,MOD($A1313,ChapterTable!$S$20)&lt;&gt;0),"","보스")&amp;"인게임누적곱배수",ChapterTable!$S:$T,2,0)^C1313
    +VLOOKUP(SUBSTITUTE(SUBSTITUTE(E$1,"standard",""),"|Float","")&amp;IF(OR($L1313=TRUE,$A1313=0,MOD($A1313,ChapterTable!$S$20)&lt;&gt;0),"","보스")&amp;"인게임누적합배수",ChapterTable!$S:$T,2,0)*C1313)
  )
  )
  )
)</f>
        <v>708.75</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(VLOOKUP(SUBSTITUTE(SUBSTITUTE(F$1,"standard",""),"|Float","")&amp;IF(OR($L1313=TRUE,$A1313=0,MOD($A1313,ChapterTable!$S$20)&lt;&gt;0),"","보스")&amp;"인게임누적곱배수",ChapterTable!$S:$T,2,0)^D1313
    +VLOOKUP(SUBSTITUTE(SUBSTITUTE(F$1,"standard",""),"|Float","")&amp;IF(OR($L1313=TRUE,$A1313=0,MOD($A1313,ChapterTable!$S$20)&lt;&gt;0),"","보스")&amp;"인게임누적합배수",ChapterTable!$S:$T,2,0)*D1313)
  )
  )
  )
)</f>
        <v>242.57812499999997</v>
      </c>
      <c r="G1313" t="s">
        <v>737</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103"/>
        <v>3</v>
      </c>
      <c r="Q1313">
        <f t="shared" si="104"/>
        <v>3</v>
      </c>
      <c r="R1313" t="b">
        <f t="shared" ca="1" si="102"/>
        <v>1</v>
      </c>
      <c r="T1313" t="b">
        <f t="shared" ca="1" si="105"/>
        <v>1</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C1313" t="str">
        <f>IF(ISBLANK(AB1313),"",IF(ISERROR(VLOOKUP(AB1313,[3]DropTable!$A:$A,1,0)),"드랍없음",""))</f>
        <v/>
      </c>
      <c r="AE1313" t="str">
        <f>IF(ISBLANK(AD1313),"",IF(ISERROR(VLOOKUP(AD1313,[3]DropTable!$A:$A,1,0)),"드랍없음",""))</f>
        <v/>
      </c>
      <c r="AH1313">
        <v>1.5</v>
      </c>
      <c r="AI1313">
        <f t="shared" si="106"/>
        <v>0.33333333333333331</v>
      </c>
    </row>
    <row r="1314" spans="1:35" x14ac:dyDescent="0.3">
      <c r="A1314">
        <v>4</v>
      </c>
      <c r="B1314">
        <v>23</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OFFSET(E1314,-$B1314+IF($L1314,1,0),0)*IF($B1314&gt;OFFSET($B1314,1,0),ChapterTable!$S$17,1)*
    (VLOOKUP(SUBSTITUTE(SUBSTITUTE(E$1,"standard",""),"|Float","")&amp;IF(OR($L1314=TRUE,$A1314=0,MOD($A1314,ChapterTable!$S$20)&lt;&gt;0),"","보스")&amp;"인게임누적곱배수",ChapterTable!$S:$T,2,0)^C1314
    +VLOOKUP(SUBSTITUTE(SUBSTITUTE(E$1,"standard",""),"|Float","")&amp;IF(OR($L1314=TRUE,$A1314=0,MOD($A1314,ChapterTable!$S$20)&lt;&gt;0),"","보스")&amp;"인게임누적합배수",ChapterTable!$S:$T,2,0)*C1314)
  )
  )
  )
)</f>
        <v>708.75</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(VLOOKUP(SUBSTITUTE(SUBSTITUTE(F$1,"standard",""),"|Float","")&amp;IF(OR($L1314=TRUE,$A1314=0,MOD($A1314,ChapterTable!$S$20)&lt;&gt;0),"","보스")&amp;"인게임누적곱배수",ChapterTable!$S:$T,2,0)^D1314
    +VLOOKUP(SUBSTITUTE(SUBSTITUTE(F$1,"standard",""),"|Float","")&amp;IF(OR($L1314=TRUE,$A1314=0,MOD($A1314,ChapterTable!$S$20)&lt;&gt;0),"","보스")&amp;"인게임누적합배수",ChapterTable!$S:$T,2,0)*D1314)
  )
  )
  )
)</f>
        <v>242.57812499999997</v>
      </c>
      <c r="G1314" t="s">
        <v>737</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103"/>
        <v>3</v>
      </c>
      <c r="Q1314">
        <f t="shared" si="104"/>
        <v>3</v>
      </c>
      <c r="R1314" t="b">
        <f t="shared" ca="1" si="102"/>
        <v>1</v>
      </c>
      <c r="T1314" t="b">
        <f t="shared" ca="1" si="105"/>
        <v>1</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C1314" t="str">
        <f>IF(ISBLANK(AB1314),"",IF(ISERROR(VLOOKUP(AB1314,[3]DropTable!$A:$A,1,0)),"드랍없음",""))</f>
        <v/>
      </c>
      <c r="AE1314" t="str">
        <f>IF(ISBLANK(AD1314),"",IF(ISERROR(VLOOKUP(AD1314,[3]DropTable!$A:$A,1,0)),"드랍없음",""))</f>
        <v/>
      </c>
      <c r="AH1314">
        <v>1.5</v>
      </c>
      <c r="AI1314">
        <f t="shared" si="106"/>
        <v>0.33333333333333331</v>
      </c>
    </row>
    <row r="1315" spans="1:35" x14ac:dyDescent="0.3">
      <c r="A1315">
        <v>4</v>
      </c>
      <c r="B1315">
        <v>24</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OFFSET(E1315,-$B1315+IF($L1315,1,0),0)*IF($B1315&gt;OFFSET($B1315,1,0),ChapterTable!$S$17,1)*
    (VLOOKUP(SUBSTITUTE(SUBSTITUTE(E$1,"standard",""),"|Float","")&amp;IF(OR($L1315=TRUE,$A1315=0,MOD($A1315,ChapterTable!$S$20)&lt;&gt;0),"","보스")&amp;"인게임누적곱배수",ChapterTable!$S:$T,2,0)^C1315
    +VLOOKUP(SUBSTITUTE(SUBSTITUTE(E$1,"standard",""),"|Float","")&amp;IF(OR($L1315=TRUE,$A1315=0,MOD($A1315,ChapterTable!$S$20)&lt;&gt;0),"","보스")&amp;"인게임누적합배수",ChapterTable!$S:$T,2,0)*C1315)
  )
  )
  )
)</f>
        <v>708.75</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(VLOOKUP(SUBSTITUTE(SUBSTITUTE(F$1,"standard",""),"|Float","")&amp;IF(OR($L1315=TRUE,$A1315=0,MOD($A1315,ChapterTable!$S$20)&lt;&gt;0),"","보스")&amp;"인게임누적곱배수",ChapterTable!$S:$T,2,0)^D1315
    +VLOOKUP(SUBSTITUTE(SUBSTITUTE(F$1,"standard",""),"|Float","")&amp;IF(OR($L1315=TRUE,$A1315=0,MOD($A1315,ChapterTable!$S$20)&lt;&gt;0),"","보스")&amp;"인게임누적합배수",ChapterTable!$S:$T,2,0)*D1315)
  )
  )
  )
)</f>
        <v>242.57812499999997</v>
      </c>
      <c r="G1315" t="s">
        <v>737</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103"/>
        <v>3</v>
      </c>
      <c r="Q1315">
        <f t="shared" si="104"/>
        <v>3</v>
      </c>
      <c r="R1315" t="b">
        <f t="shared" ca="1" si="102"/>
        <v>1</v>
      </c>
      <c r="T1315" t="b">
        <f t="shared" ca="1" si="105"/>
        <v>1</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C1315" t="str">
        <f>IF(ISBLANK(AB1315),"",IF(ISERROR(VLOOKUP(AB1315,[3]DropTable!$A:$A,1,0)),"드랍없음",""))</f>
        <v/>
      </c>
      <c r="AE1315" t="str">
        <f>IF(ISBLANK(AD1315),"",IF(ISERROR(VLOOKUP(AD1315,[3]DropTable!$A:$A,1,0)),"드랍없음",""))</f>
        <v/>
      </c>
      <c r="AH1315">
        <v>1.5</v>
      </c>
      <c r="AI1315">
        <f t="shared" si="106"/>
        <v>0.33333333333333331</v>
      </c>
    </row>
    <row r="1316" spans="1:35" x14ac:dyDescent="0.3">
      <c r="A1316">
        <v>4</v>
      </c>
      <c r="B1316">
        <v>25</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OFFSET(E1316,-$B1316+IF($L1316,1,0),0)*IF($B1316&gt;OFFSET($B1316,1,0),ChapterTable!$S$17,1)*
    (VLOOKUP(SUBSTITUTE(SUBSTITUTE(E$1,"standard",""),"|Float","")&amp;IF(OR($L1316=TRUE,$A1316=0,MOD($A1316,ChapterTable!$S$20)&lt;&gt;0),"","보스")&amp;"인게임누적곱배수",ChapterTable!$S:$T,2,0)^C1316
    +VLOOKUP(SUBSTITUTE(SUBSTITUTE(E$1,"standard",""),"|Float","")&amp;IF(OR($L1316=TRUE,$A1316=0,MOD($A1316,ChapterTable!$S$20)&lt;&gt;0),"","보스")&amp;"인게임누적합배수",ChapterTable!$S:$T,2,0)*C1316)
  )
  )
  )
)</f>
        <v>708.75</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(VLOOKUP(SUBSTITUTE(SUBSTITUTE(F$1,"standard",""),"|Float","")&amp;IF(OR($L1316=TRUE,$A1316=0,MOD($A1316,ChapterTable!$S$20)&lt;&gt;0),"","보스")&amp;"인게임누적곱배수",ChapterTable!$S:$T,2,0)^D1316
    +VLOOKUP(SUBSTITUTE(SUBSTITUTE(F$1,"standard",""),"|Float","")&amp;IF(OR($L1316=TRUE,$A1316=0,MOD($A1316,ChapterTable!$S$20)&lt;&gt;0),"","보스")&amp;"인게임누적합배수",ChapterTable!$S:$T,2,0)*D1316)
  )
  )
  )
)</f>
        <v>242.57812499999997</v>
      </c>
      <c r="G1316" t="s">
        <v>737</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103"/>
        <v>11</v>
      </c>
      <c r="Q1316">
        <f t="shared" si="104"/>
        <v>11</v>
      </c>
      <c r="R1316" t="b">
        <f t="shared" ca="1" si="102"/>
        <v>1</v>
      </c>
      <c r="T1316" t="b">
        <f t="shared" ca="1" si="105"/>
        <v>1</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C1316" t="str">
        <f>IF(ISBLANK(AB1316),"",IF(ISERROR(VLOOKUP(AB1316,[3]DropTable!$A:$A,1,0)),"드랍없음",""))</f>
        <v/>
      </c>
      <c r="AE1316" t="str">
        <f>IF(ISBLANK(AD1316),"",IF(ISERROR(VLOOKUP(AD1316,[3]DropTable!$A:$A,1,0)),"드랍없음",""))</f>
        <v/>
      </c>
      <c r="AH1316">
        <v>1.5</v>
      </c>
      <c r="AI1316">
        <f t="shared" si="106"/>
        <v>0.33333333333333331</v>
      </c>
    </row>
    <row r="1317" spans="1:35" x14ac:dyDescent="0.3">
      <c r="A1317">
        <v>4</v>
      </c>
      <c r="B1317">
        <v>26</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3</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OFFSET(E1317,-$B1317+IF($L1317,1,0),0)*IF($B1317&gt;OFFSET($B1317,1,0),ChapterTable!$S$17,1)*
    (VLOOKUP(SUBSTITUTE(SUBSTITUTE(E$1,"standard",""),"|Float","")&amp;IF(OR($L1317=TRUE,$A1317=0,MOD($A1317,ChapterTable!$S$20)&lt;&gt;0),"","보스")&amp;"인게임누적곱배수",ChapterTable!$S:$T,2,0)^C1317
    +VLOOKUP(SUBSTITUTE(SUBSTITUTE(E$1,"standard",""),"|Float","")&amp;IF(OR($L1317=TRUE,$A1317=0,MOD($A1317,ChapterTable!$S$20)&lt;&gt;0),"","보스")&amp;"인게임누적합배수",ChapterTable!$S:$T,2,0)*C1317)
  )
  )
  )
)</f>
        <v>810</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(VLOOKUP(SUBSTITUTE(SUBSTITUTE(F$1,"standard",""),"|Float","")&amp;IF(OR($L1317=TRUE,$A1317=0,MOD($A1317,ChapterTable!$S$20)&lt;&gt;0),"","보스")&amp;"인게임누적곱배수",ChapterTable!$S:$T,2,0)^D1317
    +VLOOKUP(SUBSTITUTE(SUBSTITUTE(F$1,"standard",""),"|Float","")&amp;IF(OR($L1317=TRUE,$A1317=0,MOD($A1317,ChapterTable!$S$20)&lt;&gt;0),"","보스")&amp;"인게임누적합배수",ChapterTable!$S:$T,2,0)*D1317)
  )
  )
  )
)</f>
        <v>242.57812499999997</v>
      </c>
      <c r="G1317" t="s">
        <v>737</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103"/>
        <v>3</v>
      </c>
      <c r="Q1317">
        <f t="shared" si="104"/>
        <v>3</v>
      </c>
      <c r="R1317" t="b">
        <f t="shared" ca="1" si="102"/>
        <v>1</v>
      </c>
      <c r="T1317" t="b">
        <f t="shared" ca="1" si="105"/>
        <v>1</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C1317" t="str">
        <f>IF(ISBLANK(AB1317),"",IF(ISERROR(VLOOKUP(AB1317,[3]DropTable!$A:$A,1,0)),"드랍없음",""))</f>
        <v/>
      </c>
      <c r="AE1317" t="str">
        <f>IF(ISBLANK(AD1317),"",IF(ISERROR(VLOOKUP(AD1317,[3]DropTable!$A:$A,1,0)),"드랍없음",""))</f>
        <v/>
      </c>
      <c r="AH1317">
        <v>1.5</v>
      </c>
      <c r="AI1317">
        <f t="shared" si="106"/>
        <v>0.33333333333333331</v>
      </c>
    </row>
    <row r="1318" spans="1:35" x14ac:dyDescent="0.3">
      <c r="A1318">
        <v>4</v>
      </c>
      <c r="B1318">
        <v>27</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OFFSET(E1318,-$B1318+IF($L1318,1,0),0)*IF($B1318&gt;OFFSET($B1318,1,0),ChapterTable!$S$17,1)*
    (VLOOKUP(SUBSTITUTE(SUBSTITUTE(E$1,"standard",""),"|Float","")&amp;IF(OR($L1318=TRUE,$A1318=0,MOD($A1318,ChapterTable!$S$20)&lt;&gt;0),"","보스")&amp;"인게임누적곱배수",ChapterTable!$S:$T,2,0)^C1318
    +VLOOKUP(SUBSTITUTE(SUBSTITUTE(E$1,"standard",""),"|Float","")&amp;IF(OR($L1318=TRUE,$A1318=0,MOD($A1318,ChapterTable!$S$20)&lt;&gt;0),"","보스")&amp;"인게임누적합배수",ChapterTable!$S:$T,2,0)*C1318)
  )
  )
  )
)</f>
        <v>810</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(VLOOKUP(SUBSTITUTE(SUBSTITUTE(F$1,"standard",""),"|Float","")&amp;IF(OR($L1318=TRUE,$A1318=0,MOD($A1318,ChapterTable!$S$20)&lt;&gt;0),"","보스")&amp;"인게임누적곱배수",ChapterTable!$S:$T,2,0)^D1318
    +VLOOKUP(SUBSTITUTE(SUBSTITUTE(F$1,"standard",""),"|Float","")&amp;IF(OR($L1318=TRUE,$A1318=0,MOD($A1318,ChapterTable!$S$20)&lt;&gt;0),"","보스")&amp;"인게임누적합배수",ChapterTable!$S:$T,2,0)*D1318)
  )
  )
  )
)</f>
        <v>242.57812499999997</v>
      </c>
      <c r="G1318" t="s">
        <v>737</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103"/>
        <v>3</v>
      </c>
      <c r="Q1318">
        <f t="shared" si="104"/>
        <v>3</v>
      </c>
      <c r="R1318" t="b">
        <f t="shared" ca="1" si="102"/>
        <v>1</v>
      </c>
      <c r="T1318" t="b">
        <f t="shared" ca="1" si="105"/>
        <v>1</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C1318" t="str">
        <f>IF(ISBLANK(AB1318),"",IF(ISERROR(VLOOKUP(AB1318,[3]DropTable!$A:$A,1,0)),"드랍없음",""))</f>
        <v/>
      </c>
      <c r="AE1318" t="str">
        <f>IF(ISBLANK(AD1318),"",IF(ISERROR(VLOOKUP(AD1318,[3]DropTable!$A:$A,1,0)),"드랍없음",""))</f>
        <v/>
      </c>
      <c r="AH1318">
        <v>1.5</v>
      </c>
      <c r="AI1318">
        <f t="shared" si="106"/>
        <v>0.33333333333333331</v>
      </c>
    </row>
    <row r="1319" spans="1:35" x14ac:dyDescent="0.3">
      <c r="A1319">
        <v>4</v>
      </c>
      <c r="B1319">
        <v>28</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OFFSET(E1319,-$B1319+IF($L1319,1,0),0)*IF($B1319&gt;OFFSET($B1319,1,0),ChapterTable!$S$17,1)*
    (VLOOKUP(SUBSTITUTE(SUBSTITUTE(E$1,"standard",""),"|Float","")&amp;IF(OR($L1319=TRUE,$A1319=0,MOD($A1319,ChapterTable!$S$20)&lt;&gt;0),"","보스")&amp;"인게임누적곱배수",ChapterTable!$S:$T,2,0)^C1319
    +VLOOKUP(SUBSTITUTE(SUBSTITUTE(E$1,"standard",""),"|Float","")&amp;IF(OR($L1319=TRUE,$A1319=0,MOD($A1319,ChapterTable!$S$20)&lt;&gt;0),"","보스")&amp;"인게임누적합배수",ChapterTable!$S:$T,2,0)*C1319)
  )
  )
  )
)</f>
        <v>810</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(VLOOKUP(SUBSTITUTE(SUBSTITUTE(F$1,"standard",""),"|Float","")&amp;IF(OR($L1319=TRUE,$A1319=0,MOD($A1319,ChapterTable!$S$20)&lt;&gt;0),"","보스")&amp;"인게임누적곱배수",ChapterTable!$S:$T,2,0)^D1319
    +VLOOKUP(SUBSTITUTE(SUBSTITUTE(F$1,"standard",""),"|Float","")&amp;IF(OR($L1319=TRUE,$A1319=0,MOD($A1319,ChapterTable!$S$20)&lt;&gt;0),"","보스")&amp;"인게임누적합배수",ChapterTable!$S:$T,2,0)*D1319)
  )
  )
  )
)</f>
        <v>242.57812499999997</v>
      </c>
      <c r="G1319" t="s">
        <v>737</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103"/>
        <v>3</v>
      </c>
      <c r="Q1319">
        <f t="shared" si="104"/>
        <v>3</v>
      </c>
      <c r="R1319" t="b">
        <f t="shared" ca="1" si="102"/>
        <v>1</v>
      </c>
      <c r="T1319" t="b">
        <f t="shared" ca="1" si="105"/>
        <v>1</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C1319" t="str">
        <f>IF(ISBLANK(AB1319),"",IF(ISERROR(VLOOKUP(AB1319,[3]DropTable!$A:$A,1,0)),"드랍없음",""))</f>
        <v/>
      </c>
      <c r="AE1319" t="str">
        <f>IF(ISBLANK(AD1319),"",IF(ISERROR(VLOOKUP(AD1319,[3]DropTable!$A:$A,1,0)),"드랍없음",""))</f>
        <v/>
      </c>
      <c r="AH1319">
        <v>1.5</v>
      </c>
      <c r="AI1319">
        <f t="shared" si="106"/>
        <v>0.33333333333333331</v>
      </c>
    </row>
    <row r="1320" spans="1:35" x14ac:dyDescent="0.3">
      <c r="A1320">
        <v>4</v>
      </c>
      <c r="B1320">
        <v>29</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OFFSET(E1320,-$B1320+IF($L1320,1,0),0)*IF($B1320&gt;OFFSET($B1320,1,0),ChapterTable!$S$17,1)*
    (VLOOKUP(SUBSTITUTE(SUBSTITUTE(E$1,"standard",""),"|Float","")&amp;IF(OR($L1320=TRUE,$A1320=0,MOD($A1320,ChapterTable!$S$20)&lt;&gt;0),"","보스")&amp;"인게임누적곱배수",ChapterTable!$S:$T,2,0)^C1320
    +VLOOKUP(SUBSTITUTE(SUBSTITUTE(E$1,"standard",""),"|Float","")&amp;IF(OR($L1320=TRUE,$A1320=0,MOD($A1320,ChapterTable!$S$20)&lt;&gt;0),"","보스")&amp;"인게임누적합배수",ChapterTable!$S:$T,2,0)*C1320)
  )
  )
  )
)</f>
        <v>810</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(VLOOKUP(SUBSTITUTE(SUBSTITUTE(F$1,"standard",""),"|Float","")&amp;IF(OR($L1320=TRUE,$A1320=0,MOD($A1320,ChapterTable!$S$20)&lt;&gt;0),"","보스")&amp;"인게임누적곱배수",ChapterTable!$S:$T,2,0)^D1320
    +VLOOKUP(SUBSTITUTE(SUBSTITUTE(F$1,"standard",""),"|Float","")&amp;IF(OR($L1320=TRUE,$A1320=0,MOD($A1320,ChapterTable!$S$20)&lt;&gt;0),"","보스")&amp;"인게임누적합배수",ChapterTable!$S:$T,2,0)*D1320)
  )
  )
  )
)</f>
        <v>242.57812499999997</v>
      </c>
      <c r="G1320" t="s">
        <v>737</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103"/>
        <v>93</v>
      </c>
      <c r="Q1320">
        <f t="shared" si="104"/>
        <v>93</v>
      </c>
      <c r="R1320" t="b">
        <f t="shared" ca="1" si="102"/>
        <v>1</v>
      </c>
      <c r="T1320" t="b">
        <f t="shared" ca="1" si="105"/>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C1320" t="str">
        <f>IF(ISBLANK(AB1320),"",IF(ISERROR(VLOOKUP(AB1320,[3]DropTable!$A:$A,1,0)),"드랍없음",""))</f>
        <v/>
      </c>
      <c r="AE1320" t="str">
        <f>IF(ISBLANK(AD1320),"",IF(ISERROR(VLOOKUP(AD1320,[3]DropTable!$A:$A,1,0)),"드랍없음",""))</f>
        <v/>
      </c>
      <c r="AH1320">
        <v>1.5</v>
      </c>
      <c r="AI1320">
        <f t="shared" si="106"/>
        <v>0.33333333333333331</v>
      </c>
    </row>
    <row r="1321" spans="1:35" x14ac:dyDescent="0.3">
      <c r="A1321">
        <v>4</v>
      </c>
      <c r="B1321">
        <v>30</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OFFSET(E1321,-$B1321+IF($L1321,1,0),0)*IF($B1321&gt;OFFSET($B1321,1,0),ChapterTable!$S$17,1)*
    (VLOOKUP(SUBSTITUTE(SUBSTITUTE(E$1,"standard",""),"|Float","")&amp;IF(OR($L1321=TRUE,$A1321=0,MOD($A1321,ChapterTable!$S$20)&lt;&gt;0),"","보스")&amp;"인게임누적곱배수",ChapterTable!$S:$T,2,0)^C1321
    +VLOOKUP(SUBSTITUTE(SUBSTITUTE(E$1,"standard",""),"|Float","")&amp;IF(OR($L1321=TRUE,$A1321=0,MOD($A1321,ChapterTable!$S$20)&lt;&gt;0),"","보스")&amp;"인게임누적합배수",ChapterTable!$S:$T,2,0)*C1321)
  )
  )
  )
)</f>
        <v>810</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(VLOOKUP(SUBSTITUTE(SUBSTITUTE(F$1,"standard",""),"|Float","")&amp;IF(OR($L1321=TRUE,$A1321=0,MOD($A1321,ChapterTable!$S$20)&lt;&gt;0),"","보스")&amp;"인게임누적곱배수",ChapterTable!$S:$T,2,0)^D1321
    +VLOOKUP(SUBSTITUTE(SUBSTITUTE(F$1,"standard",""),"|Float","")&amp;IF(OR($L1321=TRUE,$A1321=0,MOD($A1321,ChapterTable!$S$20)&lt;&gt;0),"","보스")&amp;"인게임누적합배수",ChapterTable!$S:$T,2,0)*D1321)
  )
  )
  )
)</f>
        <v>242.57812499999997</v>
      </c>
      <c r="G1321" t="s">
        <v>737</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103"/>
        <v>21</v>
      </c>
      <c r="Q1321">
        <f t="shared" si="104"/>
        <v>21</v>
      </c>
      <c r="R1321" t="b">
        <f t="shared" ca="1" si="102"/>
        <v>1</v>
      </c>
      <c r="T1321" t="b">
        <f t="shared" ca="1" si="105"/>
        <v>1</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C1321" t="str">
        <f>IF(ISBLANK(AB1321),"",IF(ISERROR(VLOOKUP(AB1321,[3]DropTable!$A:$A,1,0)),"드랍없음",""))</f>
        <v/>
      </c>
      <c r="AE1321" t="str">
        <f>IF(ISBLANK(AD1321),"",IF(ISERROR(VLOOKUP(AD1321,[3]DropTable!$A:$A,1,0)),"드랍없음",""))</f>
        <v/>
      </c>
      <c r="AH1321">
        <v>1.5</v>
      </c>
      <c r="AI1321">
        <f t="shared" si="106"/>
        <v>0.33333333333333331</v>
      </c>
    </row>
    <row r="1322" spans="1:35" x14ac:dyDescent="0.3">
      <c r="A1322">
        <v>4</v>
      </c>
      <c r="B1322">
        <v>31</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3</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OFFSET(E1322,-$B1322+IF($L1322,1,0),0)*IF($B1322&gt;OFFSET($B1322,1,0),ChapterTable!$S$17,1)*
    (VLOOKUP(SUBSTITUTE(SUBSTITUTE(E$1,"standard",""),"|Float","")&amp;IF(OR($L1322=TRUE,$A1322=0,MOD($A1322,ChapterTable!$S$20)&lt;&gt;0),"","보스")&amp;"인게임누적곱배수",ChapterTable!$S:$T,2,0)^C1322
    +VLOOKUP(SUBSTITUTE(SUBSTITUTE(E$1,"standard",""),"|Float","")&amp;IF(OR($L1322=TRUE,$A1322=0,MOD($A1322,ChapterTable!$S$20)&lt;&gt;0),"","보스")&amp;"인게임누적합배수",ChapterTable!$S:$T,2,0)*C1322)
  )
  )
  )
)</f>
        <v>810</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(VLOOKUP(SUBSTITUTE(SUBSTITUTE(F$1,"standard",""),"|Float","")&amp;IF(OR($L1322=TRUE,$A1322=0,MOD($A1322,ChapterTable!$S$20)&lt;&gt;0),"","보스")&amp;"인게임누적곱배수",ChapterTable!$S:$T,2,0)^D1322
    +VLOOKUP(SUBSTITUTE(SUBSTITUTE(F$1,"standard",""),"|Float","")&amp;IF(OR($L1322=TRUE,$A1322=0,MOD($A1322,ChapterTable!$S$20)&lt;&gt;0),"","보스")&amp;"인게임누적합배수",ChapterTable!$S:$T,2,0)*D1322)
  )
  )
  )
)</f>
        <v>258.3984375</v>
      </c>
      <c r="G1322" t="s">
        <v>737</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103"/>
        <v>4</v>
      </c>
      <c r="Q1322">
        <f t="shared" si="104"/>
        <v>4</v>
      </c>
      <c r="R1322" t="b">
        <f t="shared" ca="1" si="102"/>
        <v>1</v>
      </c>
      <c r="T1322" t="b">
        <f t="shared" ca="1" si="105"/>
        <v>1</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AC1322" t="str">
        <f>IF(ISBLANK(AB1322),"",IF(ISERROR(VLOOKUP(AB1322,[3]DropTable!$A:$A,1,0)),"드랍없음",""))</f>
        <v/>
      </c>
      <c r="AE1322" t="str">
        <f>IF(ISBLANK(AD1322),"",IF(ISERROR(VLOOKUP(AD1322,[3]DropTable!$A:$A,1,0)),"드랍없음",""))</f>
        <v/>
      </c>
      <c r="AH1322">
        <v>1.5</v>
      </c>
      <c r="AI1322">
        <f t="shared" si="106"/>
        <v>0.25</v>
      </c>
    </row>
    <row r="1323" spans="1:35" x14ac:dyDescent="0.3">
      <c r="A1323">
        <v>4</v>
      </c>
      <c r="B1323">
        <v>32</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OFFSET(E1323,-$B1323+IF($L1323,1,0),0)*IF($B1323&gt;OFFSET($B1323,1,0),ChapterTable!$S$17,1)*
    (VLOOKUP(SUBSTITUTE(SUBSTITUTE(E$1,"standard",""),"|Float","")&amp;IF(OR($L1323=TRUE,$A1323=0,MOD($A1323,ChapterTable!$S$20)&lt;&gt;0),"","보스")&amp;"인게임누적곱배수",ChapterTable!$S:$T,2,0)^C1323
    +VLOOKUP(SUBSTITUTE(SUBSTITUTE(E$1,"standard",""),"|Float","")&amp;IF(OR($L1323=TRUE,$A1323=0,MOD($A1323,ChapterTable!$S$20)&lt;&gt;0),"","보스")&amp;"인게임누적합배수",ChapterTable!$S:$T,2,0)*C1323)
  )
  )
  )
)</f>
        <v>810</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(VLOOKUP(SUBSTITUTE(SUBSTITUTE(F$1,"standard",""),"|Float","")&amp;IF(OR($L1323=TRUE,$A1323=0,MOD($A1323,ChapterTable!$S$20)&lt;&gt;0),"","보스")&amp;"인게임누적곱배수",ChapterTable!$S:$T,2,0)^D1323
    +VLOOKUP(SUBSTITUTE(SUBSTITUTE(F$1,"standard",""),"|Float","")&amp;IF(OR($L1323=TRUE,$A1323=0,MOD($A1323,ChapterTable!$S$20)&lt;&gt;0),"","보스")&amp;"인게임누적합배수",ChapterTable!$S:$T,2,0)*D1323)
  )
  )
  )
)</f>
        <v>258.3984375</v>
      </c>
      <c r="G1323" t="s">
        <v>737</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103"/>
        <v>4</v>
      </c>
      <c r="Q1323">
        <f t="shared" si="104"/>
        <v>4</v>
      </c>
      <c r="R1323" t="b">
        <f t="shared" ca="1" si="102"/>
        <v>1</v>
      </c>
      <c r="T1323" t="b">
        <f t="shared" ca="1" si="105"/>
        <v>1</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C1323" t="str">
        <f>IF(ISBLANK(AB1323),"",IF(ISERROR(VLOOKUP(AB1323,[3]DropTable!$A:$A,1,0)),"드랍없음",""))</f>
        <v/>
      </c>
      <c r="AE1323" t="str">
        <f>IF(ISBLANK(AD1323),"",IF(ISERROR(VLOOKUP(AD1323,[3]DropTable!$A:$A,1,0)),"드랍없음",""))</f>
        <v/>
      </c>
      <c r="AH1323">
        <v>1.5</v>
      </c>
      <c r="AI1323">
        <f t="shared" si="106"/>
        <v>0.25</v>
      </c>
    </row>
    <row r="1324" spans="1:35" x14ac:dyDescent="0.3">
      <c r="A1324">
        <v>4</v>
      </c>
      <c r="B1324">
        <v>33</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OFFSET(E1324,-$B1324+IF($L1324,1,0),0)*IF($B1324&gt;OFFSET($B1324,1,0),ChapterTable!$S$17,1)*
    (VLOOKUP(SUBSTITUTE(SUBSTITUTE(E$1,"standard",""),"|Float","")&amp;IF(OR($L1324=TRUE,$A1324=0,MOD($A1324,ChapterTable!$S$20)&lt;&gt;0),"","보스")&amp;"인게임누적곱배수",ChapterTable!$S:$T,2,0)^C1324
    +VLOOKUP(SUBSTITUTE(SUBSTITUTE(E$1,"standard",""),"|Float","")&amp;IF(OR($L1324=TRUE,$A1324=0,MOD($A1324,ChapterTable!$S$20)&lt;&gt;0),"","보스")&amp;"인게임누적합배수",ChapterTable!$S:$T,2,0)*C1324)
  )
  )
  )
)</f>
        <v>810</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(VLOOKUP(SUBSTITUTE(SUBSTITUTE(F$1,"standard",""),"|Float","")&amp;IF(OR($L1324=TRUE,$A1324=0,MOD($A1324,ChapterTable!$S$20)&lt;&gt;0),"","보스")&amp;"인게임누적곱배수",ChapterTable!$S:$T,2,0)^D1324
    +VLOOKUP(SUBSTITUTE(SUBSTITUTE(F$1,"standard",""),"|Float","")&amp;IF(OR($L1324=TRUE,$A1324=0,MOD($A1324,ChapterTable!$S$20)&lt;&gt;0),"","보스")&amp;"인게임누적합배수",ChapterTable!$S:$T,2,0)*D1324)
  )
  )
  )
)</f>
        <v>258.3984375</v>
      </c>
      <c r="G1324" t="s">
        <v>737</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103"/>
        <v>4</v>
      </c>
      <c r="Q1324">
        <f t="shared" si="104"/>
        <v>4</v>
      </c>
      <c r="R1324" t="b">
        <f t="shared" ca="1" si="102"/>
        <v>1</v>
      </c>
      <c r="T1324" t="b">
        <f t="shared" ca="1" si="105"/>
        <v>1</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C1324" t="str">
        <f>IF(ISBLANK(AB1324),"",IF(ISERROR(VLOOKUP(AB1324,[3]DropTable!$A:$A,1,0)),"드랍없음",""))</f>
        <v/>
      </c>
      <c r="AE1324" t="str">
        <f>IF(ISBLANK(AD1324),"",IF(ISERROR(VLOOKUP(AD1324,[3]DropTable!$A:$A,1,0)),"드랍없음",""))</f>
        <v/>
      </c>
      <c r="AH1324">
        <v>1.5</v>
      </c>
      <c r="AI1324">
        <f t="shared" si="106"/>
        <v>0.25</v>
      </c>
    </row>
    <row r="1325" spans="1:35" x14ac:dyDescent="0.3">
      <c r="A1325">
        <v>4</v>
      </c>
      <c r="B1325">
        <v>34</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OFFSET(E1325,-$B1325+IF($L1325,1,0),0)*IF($B1325&gt;OFFSET($B1325,1,0),ChapterTable!$S$17,1)*
    (VLOOKUP(SUBSTITUTE(SUBSTITUTE(E$1,"standard",""),"|Float","")&amp;IF(OR($L1325=TRUE,$A1325=0,MOD($A1325,ChapterTable!$S$20)&lt;&gt;0),"","보스")&amp;"인게임누적곱배수",ChapterTable!$S:$T,2,0)^C1325
    +VLOOKUP(SUBSTITUTE(SUBSTITUTE(E$1,"standard",""),"|Float","")&amp;IF(OR($L1325=TRUE,$A1325=0,MOD($A1325,ChapterTable!$S$20)&lt;&gt;0),"","보스")&amp;"인게임누적합배수",ChapterTable!$S:$T,2,0)*C1325)
  )
  )
  )
)</f>
        <v>810</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(VLOOKUP(SUBSTITUTE(SUBSTITUTE(F$1,"standard",""),"|Float","")&amp;IF(OR($L1325=TRUE,$A1325=0,MOD($A1325,ChapterTable!$S$20)&lt;&gt;0),"","보스")&amp;"인게임누적곱배수",ChapterTable!$S:$T,2,0)^D1325
    +VLOOKUP(SUBSTITUTE(SUBSTITUTE(F$1,"standard",""),"|Float","")&amp;IF(OR($L1325=TRUE,$A1325=0,MOD($A1325,ChapterTable!$S$20)&lt;&gt;0),"","보스")&amp;"인게임누적합배수",ChapterTable!$S:$T,2,0)*D1325)
  )
  )
  )
)</f>
        <v>258.3984375</v>
      </c>
      <c r="G1325" t="s">
        <v>737</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103"/>
        <v>4</v>
      </c>
      <c r="Q1325">
        <f t="shared" si="104"/>
        <v>4</v>
      </c>
      <c r="R1325" t="b">
        <f t="shared" ca="1" si="102"/>
        <v>1</v>
      </c>
      <c r="T1325" t="b">
        <f t="shared" ca="1" si="105"/>
        <v>1</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C1325" t="str">
        <f>IF(ISBLANK(AB1325),"",IF(ISERROR(VLOOKUP(AB1325,[3]DropTable!$A:$A,1,0)),"드랍없음",""))</f>
        <v/>
      </c>
      <c r="AE1325" t="str">
        <f>IF(ISBLANK(AD1325),"",IF(ISERROR(VLOOKUP(AD1325,[3]DropTable!$A:$A,1,0)),"드랍없음",""))</f>
        <v/>
      </c>
      <c r="AH1325">
        <v>1.5</v>
      </c>
      <c r="AI1325">
        <f t="shared" si="106"/>
        <v>0.25</v>
      </c>
    </row>
    <row r="1326" spans="1:35" x14ac:dyDescent="0.3">
      <c r="A1326">
        <v>4</v>
      </c>
      <c r="B1326">
        <v>35</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OFFSET(E1326,-$B1326+IF($L1326,1,0),0)*IF($B1326&gt;OFFSET($B1326,1,0),ChapterTable!$S$17,1)*
    (VLOOKUP(SUBSTITUTE(SUBSTITUTE(E$1,"standard",""),"|Float","")&amp;IF(OR($L1326=TRUE,$A1326=0,MOD($A1326,ChapterTable!$S$20)&lt;&gt;0),"","보스")&amp;"인게임누적곱배수",ChapterTable!$S:$T,2,0)^C1326
    +VLOOKUP(SUBSTITUTE(SUBSTITUTE(E$1,"standard",""),"|Float","")&amp;IF(OR($L1326=TRUE,$A1326=0,MOD($A1326,ChapterTable!$S$20)&lt;&gt;0),"","보스")&amp;"인게임누적합배수",ChapterTable!$S:$T,2,0)*C1326)
  )
  )
  )
)</f>
        <v>810</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(VLOOKUP(SUBSTITUTE(SUBSTITUTE(F$1,"standard",""),"|Float","")&amp;IF(OR($L1326=TRUE,$A1326=0,MOD($A1326,ChapterTable!$S$20)&lt;&gt;0),"","보스")&amp;"인게임누적곱배수",ChapterTable!$S:$T,2,0)^D1326
    +VLOOKUP(SUBSTITUTE(SUBSTITUTE(F$1,"standard",""),"|Float","")&amp;IF(OR($L1326=TRUE,$A1326=0,MOD($A1326,ChapterTable!$S$20)&lt;&gt;0),"","보스")&amp;"인게임누적합배수",ChapterTable!$S:$T,2,0)*D1326)
  )
  )
  )
)</f>
        <v>258.3984375</v>
      </c>
      <c r="G1326" t="s">
        <v>737</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103"/>
        <v>11</v>
      </c>
      <c r="Q1326">
        <f t="shared" si="104"/>
        <v>11</v>
      </c>
      <c r="R1326" t="b">
        <f t="shared" ca="1" si="102"/>
        <v>1</v>
      </c>
      <c r="T1326" t="b">
        <f t="shared" ca="1" si="105"/>
        <v>1</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C1326" t="str">
        <f>IF(ISBLANK(AB1326),"",IF(ISERROR(VLOOKUP(AB1326,[3]DropTable!$A:$A,1,0)),"드랍없음",""))</f>
        <v/>
      </c>
      <c r="AE1326" t="str">
        <f>IF(ISBLANK(AD1326),"",IF(ISERROR(VLOOKUP(AD1326,[3]DropTable!$A:$A,1,0)),"드랍없음",""))</f>
        <v/>
      </c>
      <c r="AH1326">
        <v>1.5</v>
      </c>
      <c r="AI1326">
        <f t="shared" si="106"/>
        <v>0.25</v>
      </c>
    </row>
    <row r="1327" spans="1:35" x14ac:dyDescent="0.3">
      <c r="A1327">
        <v>4</v>
      </c>
      <c r="B1327">
        <v>36</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4</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OFFSET(E1327,-$B1327+IF($L1327,1,0),0)*IF($B1327&gt;OFFSET($B1327,1,0),ChapterTable!$S$17,1)*
    (VLOOKUP(SUBSTITUTE(SUBSTITUTE(E$1,"standard",""),"|Float","")&amp;IF(OR($L1327=TRUE,$A1327=0,MOD($A1327,ChapterTable!$S$20)&lt;&gt;0),"","보스")&amp;"인게임누적곱배수",ChapterTable!$S:$T,2,0)^C1327
    +VLOOKUP(SUBSTITUTE(SUBSTITUTE(E$1,"standard",""),"|Float","")&amp;IF(OR($L1327=TRUE,$A1327=0,MOD($A1327,ChapterTable!$S$20)&lt;&gt;0),"","보스")&amp;"인게임누적합배수",ChapterTable!$S:$T,2,0)*C1327)
  )
  )
  )
)</f>
        <v>911.25</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(VLOOKUP(SUBSTITUTE(SUBSTITUTE(F$1,"standard",""),"|Float","")&amp;IF(OR($L1327=TRUE,$A1327=0,MOD($A1327,ChapterTable!$S$20)&lt;&gt;0),"","보스")&amp;"인게임누적곱배수",ChapterTable!$S:$T,2,0)^D1327
    +VLOOKUP(SUBSTITUTE(SUBSTITUTE(F$1,"standard",""),"|Float","")&amp;IF(OR($L1327=TRUE,$A1327=0,MOD($A1327,ChapterTable!$S$20)&lt;&gt;0),"","보스")&amp;"인게임누적합배수",ChapterTable!$S:$T,2,0)*D1327)
  )
  )
  )
)</f>
        <v>258.3984375</v>
      </c>
      <c r="G1327" t="s">
        <v>737</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103"/>
        <v>4</v>
      </c>
      <c r="Q1327">
        <f t="shared" si="104"/>
        <v>4</v>
      </c>
      <c r="R1327" t="b">
        <f t="shared" ca="1" si="102"/>
        <v>1</v>
      </c>
      <c r="T1327" t="b">
        <f t="shared" ca="1" si="105"/>
        <v>1</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C1327" t="str">
        <f>IF(ISBLANK(AB1327),"",IF(ISERROR(VLOOKUP(AB1327,[3]DropTable!$A:$A,1,0)),"드랍없음",""))</f>
        <v/>
      </c>
      <c r="AE1327" t="str">
        <f>IF(ISBLANK(AD1327),"",IF(ISERROR(VLOOKUP(AD1327,[3]DropTable!$A:$A,1,0)),"드랍없음",""))</f>
        <v/>
      </c>
      <c r="AH1327">
        <v>1.5</v>
      </c>
      <c r="AI1327">
        <f t="shared" si="106"/>
        <v>0.25</v>
      </c>
    </row>
    <row r="1328" spans="1:35" x14ac:dyDescent="0.3">
      <c r="A1328">
        <v>4</v>
      </c>
      <c r="B1328">
        <v>37</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OFFSET(E1328,-$B1328+IF($L1328,1,0),0)*IF($B1328&gt;OFFSET($B1328,1,0),ChapterTable!$S$17,1)*
    (VLOOKUP(SUBSTITUTE(SUBSTITUTE(E$1,"standard",""),"|Float","")&amp;IF(OR($L1328=TRUE,$A1328=0,MOD($A1328,ChapterTable!$S$20)&lt;&gt;0),"","보스")&amp;"인게임누적곱배수",ChapterTable!$S:$T,2,0)^C1328
    +VLOOKUP(SUBSTITUTE(SUBSTITUTE(E$1,"standard",""),"|Float","")&amp;IF(OR($L1328=TRUE,$A1328=0,MOD($A1328,ChapterTable!$S$20)&lt;&gt;0),"","보스")&amp;"인게임누적합배수",ChapterTable!$S:$T,2,0)*C1328)
  )
  )
  )
)</f>
        <v>911.25</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(VLOOKUP(SUBSTITUTE(SUBSTITUTE(F$1,"standard",""),"|Float","")&amp;IF(OR($L1328=TRUE,$A1328=0,MOD($A1328,ChapterTable!$S$20)&lt;&gt;0),"","보스")&amp;"인게임누적곱배수",ChapterTable!$S:$T,2,0)^D1328
    +VLOOKUP(SUBSTITUTE(SUBSTITUTE(F$1,"standard",""),"|Float","")&amp;IF(OR($L1328=TRUE,$A1328=0,MOD($A1328,ChapterTable!$S$20)&lt;&gt;0),"","보스")&amp;"인게임누적합배수",ChapterTable!$S:$T,2,0)*D1328)
  )
  )
  )
)</f>
        <v>258.3984375</v>
      </c>
      <c r="G1328" t="s">
        <v>737</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103"/>
        <v>4</v>
      </c>
      <c r="Q1328">
        <f t="shared" si="104"/>
        <v>4</v>
      </c>
      <c r="R1328" t="b">
        <f t="shared" ca="1" si="102"/>
        <v>1</v>
      </c>
      <c r="T1328" t="b">
        <f t="shared" ca="1" si="105"/>
        <v>1</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C1328" t="str">
        <f>IF(ISBLANK(AB1328),"",IF(ISERROR(VLOOKUP(AB1328,[3]DropTable!$A:$A,1,0)),"드랍없음",""))</f>
        <v/>
      </c>
      <c r="AE1328" t="str">
        <f>IF(ISBLANK(AD1328),"",IF(ISERROR(VLOOKUP(AD1328,[3]DropTable!$A:$A,1,0)),"드랍없음",""))</f>
        <v/>
      </c>
      <c r="AH1328">
        <v>1.5</v>
      </c>
      <c r="AI1328">
        <f t="shared" si="106"/>
        <v>0.25</v>
      </c>
    </row>
    <row r="1329" spans="1:35" x14ac:dyDescent="0.3">
      <c r="A1329">
        <v>4</v>
      </c>
      <c r="B1329">
        <v>38</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OFFSET(E1329,-$B1329+IF($L1329,1,0),0)*IF($B1329&gt;OFFSET($B1329,1,0),ChapterTable!$S$17,1)*
    (VLOOKUP(SUBSTITUTE(SUBSTITUTE(E$1,"standard",""),"|Float","")&amp;IF(OR($L1329=TRUE,$A1329=0,MOD($A1329,ChapterTable!$S$20)&lt;&gt;0),"","보스")&amp;"인게임누적곱배수",ChapterTable!$S:$T,2,0)^C1329
    +VLOOKUP(SUBSTITUTE(SUBSTITUTE(E$1,"standard",""),"|Float","")&amp;IF(OR($L1329=TRUE,$A1329=0,MOD($A1329,ChapterTable!$S$20)&lt;&gt;0),"","보스")&amp;"인게임누적합배수",ChapterTable!$S:$T,2,0)*C1329)
  )
  )
  )
)</f>
        <v>911.25</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(VLOOKUP(SUBSTITUTE(SUBSTITUTE(F$1,"standard",""),"|Float","")&amp;IF(OR($L1329=TRUE,$A1329=0,MOD($A1329,ChapterTable!$S$20)&lt;&gt;0),"","보스")&amp;"인게임누적곱배수",ChapterTable!$S:$T,2,0)^D1329
    +VLOOKUP(SUBSTITUTE(SUBSTITUTE(F$1,"standard",""),"|Float","")&amp;IF(OR($L1329=TRUE,$A1329=0,MOD($A1329,ChapterTable!$S$20)&lt;&gt;0),"","보스")&amp;"인게임누적합배수",ChapterTable!$S:$T,2,0)*D1329)
  )
  )
  )
)</f>
        <v>258.3984375</v>
      </c>
      <c r="G1329" t="s">
        <v>737</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103"/>
        <v>4</v>
      </c>
      <c r="Q1329">
        <f t="shared" si="104"/>
        <v>4</v>
      </c>
      <c r="R1329" t="b">
        <f t="shared" ca="1" si="102"/>
        <v>1</v>
      </c>
      <c r="T1329" t="b">
        <f t="shared" ca="1" si="105"/>
        <v>1</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C1329" t="str">
        <f>IF(ISBLANK(AB1329),"",IF(ISERROR(VLOOKUP(AB1329,[3]DropTable!$A:$A,1,0)),"드랍없음",""))</f>
        <v/>
      </c>
      <c r="AE1329" t="str">
        <f>IF(ISBLANK(AD1329),"",IF(ISERROR(VLOOKUP(AD1329,[3]DropTable!$A:$A,1,0)),"드랍없음",""))</f>
        <v/>
      </c>
      <c r="AH1329">
        <v>1.5</v>
      </c>
      <c r="AI1329">
        <f t="shared" si="106"/>
        <v>0.25</v>
      </c>
    </row>
    <row r="1330" spans="1:35" x14ac:dyDescent="0.3">
      <c r="A1330">
        <v>4</v>
      </c>
      <c r="B1330">
        <v>39</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OFFSET(E1330,-$B1330+IF($L1330,1,0),0)*IF($B1330&gt;OFFSET($B1330,1,0),ChapterTable!$S$17,1)*
    (VLOOKUP(SUBSTITUTE(SUBSTITUTE(E$1,"standard",""),"|Float","")&amp;IF(OR($L1330=TRUE,$A1330=0,MOD($A1330,ChapterTable!$S$20)&lt;&gt;0),"","보스")&amp;"인게임누적곱배수",ChapterTable!$S:$T,2,0)^C1330
    +VLOOKUP(SUBSTITUTE(SUBSTITUTE(E$1,"standard",""),"|Float","")&amp;IF(OR($L1330=TRUE,$A1330=0,MOD($A1330,ChapterTable!$S$20)&lt;&gt;0),"","보스")&amp;"인게임누적합배수",ChapterTable!$S:$T,2,0)*C1330)
  )
  )
  )
)</f>
        <v>911.25</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(VLOOKUP(SUBSTITUTE(SUBSTITUTE(F$1,"standard",""),"|Float","")&amp;IF(OR($L1330=TRUE,$A1330=0,MOD($A1330,ChapterTable!$S$20)&lt;&gt;0),"","보스")&amp;"인게임누적곱배수",ChapterTable!$S:$T,2,0)^D1330
    +VLOOKUP(SUBSTITUTE(SUBSTITUTE(F$1,"standard",""),"|Float","")&amp;IF(OR($L1330=TRUE,$A1330=0,MOD($A1330,ChapterTable!$S$20)&lt;&gt;0),"","보스")&amp;"인게임누적합배수",ChapterTable!$S:$T,2,0)*D1330)
  )
  )
  )
)</f>
        <v>258.3984375</v>
      </c>
      <c r="G1330" t="s">
        <v>737</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103"/>
        <v>94</v>
      </c>
      <c r="Q1330">
        <f t="shared" si="104"/>
        <v>94</v>
      </c>
      <c r="R1330" t="b">
        <f t="shared" ca="1" si="102"/>
        <v>1</v>
      </c>
      <c r="T1330" t="b">
        <f t="shared" ca="1" si="105"/>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C1330" t="str">
        <f>IF(ISBLANK(AB1330),"",IF(ISERROR(VLOOKUP(AB1330,[3]DropTable!$A:$A,1,0)),"드랍없음",""))</f>
        <v/>
      </c>
      <c r="AE1330" t="str">
        <f>IF(ISBLANK(AD1330),"",IF(ISERROR(VLOOKUP(AD1330,[3]DropTable!$A:$A,1,0)),"드랍없음",""))</f>
        <v/>
      </c>
      <c r="AH1330">
        <v>1.5</v>
      </c>
      <c r="AI1330">
        <f t="shared" si="106"/>
        <v>0.25</v>
      </c>
    </row>
    <row r="1331" spans="1:35" x14ac:dyDescent="0.3">
      <c r="A1331">
        <v>4</v>
      </c>
      <c r="B1331">
        <v>40</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OFFSET(E1331,-$B1331+IF($L1331,1,0),0)*IF($B1331&gt;OFFSET($B1331,1,0),ChapterTable!$S$17,1)*
    (VLOOKUP(SUBSTITUTE(SUBSTITUTE(E$1,"standard",""),"|Float","")&amp;IF(OR($L1331=TRUE,$A1331=0,MOD($A1331,ChapterTable!$S$20)&lt;&gt;0),"","보스")&amp;"인게임누적곱배수",ChapterTable!$S:$T,2,0)^C1331
    +VLOOKUP(SUBSTITUTE(SUBSTITUTE(E$1,"standard",""),"|Float","")&amp;IF(OR($L1331=TRUE,$A1331=0,MOD($A1331,ChapterTable!$S$20)&lt;&gt;0),"","보스")&amp;"인게임누적합배수",ChapterTable!$S:$T,2,0)*C1331)
  )
  )
  )
)</f>
        <v>911.25</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(VLOOKUP(SUBSTITUTE(SUBSTITUTE(F$1,"standard",""),"|Float","")&amp;IF(OR($L1331=TRUE,$A1331=0,MOD($A1331,ChapterTable!$S$20)&lt;&gt;0),"","보스")&amp;"인게임누적곱배수",ChapterTable!$S:$T,2,0)^D1331
    +VLOOKUP(SUBSTITUTE(SUBSTITUTE(F$1,"standard",""),"|Float","")&amp;IF(OR($L1331=TRUE,$A1331=0,MOD($A1331,ChapterTable!$S$20)&lt;&gt;0),"","보스")&amp;"인게임누적합배수",ChapterTable!$S:$T,2,0)*D1331)
  )
  )
  )
)</f>
        <v>258.3984375</v>
      </c>
      <c r="G1331" t="s">
        <v>737</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103"/>
        <v>21</v>
      </c>
      <c r="Q1331">
        <f t="shared" si="104"/>
        <v>21</v>
      </c>
      <c r="R1331" t="b">
        <f t="shared" ca="1" si="102"/>
        <v>1</v>
      </c>
      <c r="T1331" t="b">
        <f t="shared" ca="1" si="105"/>
        <v>1</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C1331" t="str">
        <f>IF(ISBLANK(AB1331),"",IF(ISERROR(VLOOKUP(AB1331,[3]DropTable!$A:$A,1,0)),"드랍없음",""))</f>
        <v/>
      </c>
      <c r="AE1331" t="str">
        <f>IF(ISBLANK(AD1331),"",IF(ISERROR(VLOOKUP(AD1331,[3]DropTable!$A:$A,1,0)),"드랍없음",""))</f>
        <v/>
      </c>
      <c r="AH1331">
        <v>1.5</v>
      </c>
      <c r="AI1331">
        <f t="shared" si="106"/>
        <v>0.25</v>
      </c>
    </row>
    <row r="1332" spans="1:35" x14ac:dyDescent="0.3">
      <c r="A1332">
        <v>4</v>
      </c>
      <c r="B1332">
        <v>41</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4</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OFFSET(E1332,-$B1332+IF($L1332,1,0),0)*IF($B1332&gt;OFFSET($B1332,1,0),ChapterTable!$S$17,1)*
    (VLOOKUP(SUBSTITUTE(SUBSTITUTE(E$1,"standard",""),"|Float","")&amp;IF(OR($L1332=TRUE,$A1332=0,MOD($A1332,ChapterTable!$S$20)&lt;&gt;0),"","보스")&amp;"인게임누적곱배수",ChapterTable!$S:$T,2,0)^C1332
    +VLOOKUP(SUBSTITUTE(SUBSTITUTE(E$1,"standard",""),"|Float","")&amp;IF(OR($L1332=TRUE,$A1332=0,MOD($A1332,ChapterTable!$S$20)&lt;&gt;0),"","보스")&amp;"인게임누적합배수",ChapterTable!$S:$T,2,0)*C1332)
  )
  )
  )
)</f>
        <v>911.25</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(VLOOKUP(SUBSTITUTE(SUBSTITUTE(F$1,"standard",""),"|Float","")&amp;IF(OR($L1332=TRUE,$A1332=0,MOD($A1332,ChapterTable!$S$20)&lt;&gt;0),"","보스")&amp;"인게임누적곱배수",ChapterTable!$S:$T,2,0)^D1332
    +VLOOKUP(SUBSTITUTE(SUBSTITUTE(F$1,"standard",""),"|Float","")&amp;IF(OR($L1332=TRUE,$A1332=0,MOD($A1332,ChapterTable!$S$20)&lt;&gt;0),"","보스")&amp;"인게임누적합배수",ChapterTable!$S:$T,2,0)*D1332)
  )
  )
  )
)</f>
        <v>274.21875</v>
      </c>
      <c r="G1332" t="s">
        <v>737</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103"/>
        <v>5</v>
      </c>
      <c r="Q1332">
        <f t="shared" si="104"/>
        <v>5</v>
      </c>
      <c r="R1332" t="b">
        <f t="shared" ca="1" si="102"/>
        <v>1</v>
      </c>
      <c r="T1332" t="b">
        <f t="shared" ca="1" si="105"/>
        <v>1</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AC1332" t="str">
        <f>IF(ISBLANK(AB1332),"",IF(ISERROR(VLOOKUP(AB1332,[3]DropTable!$A:$A,1,0)),"드랍없음",""))</f>
        <v/>
      </c>
      <c r="AE1332" t="str">
        <f>IF(ISBLANK(AD1332),"",IF(ISERROR(VLOOKUP(AD1332,[3]DropTable!$A:$A,1,0)),"드랍없음",""))</f>
        <v/>
      </c>
      <c r="AH1332">
        <v>1.5</v>
      </c>
      <c r="AI1332">
        <f t="shared" si="106"/>
        <v>0.2</v>
      </c>
    </row>
    <row r="1333" spans="1:35" x14ac:dyDescent="0.3">
      <c r="A1333">
        <v>4</v>
      </c>
      <c r="B1333">
        <v>42</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OFFSET(E1333,-$B1333+IF($L1333,1,0),0)*IF($B1333&gt;OFFSET($B1333,1,0),ChapterTable!$S$17,1)*
    (VLOOKUP(SUBSTITUTE(SUBSTITUTE(E$1,"standard",""),"|Float","")&amp;IF(OR($L1333=TRUE,$A1333=0,MOD($A1333,ChapterTable!$S$20)&lt;&gt;0),"","보스")&amp;"인게임누적곱배수",ChapterTable!$S:$T,2,0)^C1333
    +VLOOKUP(SUBSTITUTE(SUBSTITUTE(E$1,"standard",""),"|Float","")&amp;IF(OR($L1333=TRUE,$A1333=0,MOD($A1333,ChapterTable!$S$20)&lt;&gt;0),"","보스")&amp;"인게임누적합배수",ChapterTable!$S:$T,2,0)*C1333)
  )
  )
  )
)</f>
        <v>911.25</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(VLOOKUP(SUBSTITUTE(SUBSTITUTE(F$1,"standard",""),"|Float","")&amp;IF(OR($L1333=TRUE,$A1333=0,MOD($A1333,ChapterTable!$S$20)&lt;&gt;0),"","보스")&amp;"인게임누적곱배수",ChapterTable!$S:$T,2,0)^D1333
    +VLOOKUP(SUBSTITUTE(SUBSTITUTE(F$1,"standard",""),"|Float","")&amp;IF(OR($L1333=TRUE,$A1333=0,MOD($A1333,ChapterTable!$S$20)&lt;&gt;0),"","보스")&amp;"인게임누적합배수",ChapterTable!$S:$T,2,0)*D1333)
  )
  )
  )
)</f>
        <v>274.21875</v>
      </c>
      <c r="G1333" t="s">
        <v>737</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103"/>
        <v>5</v>
      </c>
      <c r="Q1333">
        <f t="shared" si="104"/>
        <v>5</v>
      </c>
      <c r="R1333" t="b">
        <f t="shared" ca="1" si="102"/>
        <v>1</v>
      </c>
      <c r="T1333" t="b">
        <f t="shared" ca="1" si="105"/>
        <v>1</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C1333" t="str">
        <f>IF(ISBLANK(AB1333),"",IF(ISERROR(VLOOKUP(AB1333,[3]DropTable!$A:$A,1,0)),"드랍없음",""))</f>
        <v/>
      </c>
      <c r="AE1333" t="str">
        <f>IF(ISBLANK(AD1333),"",IF(ISERROR(VLOOKUP(AD1333,[3]DropTable!$A:$A,1,0)),"드랍없음",""))</f>
        <v/>
      </c>
      <c r="AH1333">
        <v>1.5</v>
      </c>
      <c r="AI1333">
        <f t="shared" si="106"/>
        <v>0.2</v>
      </c>
    </row>
    <row r="1334" spans="1:35" x14ac:dyDescent="0.3">
      <c r="A1334">
        <v>4</v>
      </c>
      <c r="B1334">
        <v>43</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OFFSET(E1334,-$B1334+IF($L1334,1,0),0)*IF($B1334&gt;OFFSET($B1334,1,0),ChapterTable!$S$17,1)*
    (VLOOKUP(SUBSTITUTE(SUBSTITUTE(E$1,"standard",""),"|Float","")&amp;IF(OR($L1334=TRUE,$A1334=0,MOD($A1334,ChapterTable!$S$20)&lt;&gt;0),"","보스")&amp;"인게임누적곱배수",ChapterTable!$S:$T,2,0)^C1334
    +VLOOKUP(SUBSTITUTE(SUBSTITUTE(E$1,"standard",""),"|Float","")&amp;IF(OR($L1334=TRUE,$A1334=0,MOD($A1334,ChapterTable!$S$20)&lt;&gt;0),"","보스")&amp;"인게임누적합배수",ChapterTable!$S:$T,2,0)*C1334)
  )
  )
  )
)</f>
        <v>911.25</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(VLOOKUP(SUBSTITUTE(SUBSTITUTE(F$1,"standard",""),"|Float","")&amp;IF(OR($L1334=TRUE,$A1334=0,MOD($A1334,ChapterTable!$S$20)&lt;&gt;0),"","보스")&amp;"인게임누적곱배수",ChapterTable!$S:$T,2,0)^D1334
    +VLOOKUP(SUBSTITUTE(SUBSTITUTE(F$1,"standard",""),"|Float","")&amp;IF(OR($L1334=TRUE,$A1334=0,MOD($A1334,ChapterTable!$S$20)&lt;&gt;0),"","보스")&amp;"인게임누적합배수",ChapterTable!$S:$T,2,0)*D1334)
  )
  )
  )
)</f>
        <v>274.21875</v>
      </c>
      <c r="G1334" t="s">
        <v>737</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103"/>
        <v>5</v>
      </c>
      <c r="Q1334">
        <f t="shared" si="104"/>
        <v>5</v>
      </c>
      <c r="R1334" t="b">
        <f t="shared" ca="1" si="102"/>
        <v>1</v>
      </c>
      <c r="T1334" t="b">
        <f t="shared" ca="1" si="105"/>
        <v>1</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C1334" t="str">
        <f>IF(ISBLANK(AB1334),"",IF(ISERROR(VLOOKUP(AB1334,[3]DropTable!$A:$A,1,0)),"드랍없음",""))</f>
        <v/>
      </c>
      <c r="AE1334" t="str">
        <f>IF(ISBLANK(AD1334),"",IF(ISERROR(VLOOKUP(AD1334,[3]DropTable!$A:$A,1,0)),"드랍없음",""))</f>
        <v/>
      </c>
      <c r="AH1334">
        <v>1.5</v>
      </c>
      <c r="AI1334">
        <f t="shared" si="106"/>
        <v>0.2</v>
      </c>
    </row>
    <row r="1335" spans="1:35" x14ac:dyDescent="0.3">
      <c r="A1335">
        <v>4</v>
      </c>
      <c r="B1335">
        <v>44</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OFFSET(E1335,-$B1335+IF($L1335,1,0),0)*IF($B1335&gt;OFFSET($B1335,1,0),ChapterTable!$S$17,1)*
    (VLOOKUP(SUBSTITUTE(SUBSTITUTE(E$1,"standard",""),"|Float","")&amp;IF(OR($L1335=TRUE,$A1335=0,MOD($A1335,ChapterTable!$S$20)&lt;&gt;0),"","보스")&amp;"인게임누적곱배수",ChapterTable!$S:$T,2,0)^C1335
    +VLOOKUP(SUBSTITUTE(SUBSTITUTE(E$1,"standard",""),"|Float","")&amp;IF(OR($L1335=TRUE,$A1335=0,MOD($A1335,ChapterTable!$S$20)&lt;&gt;0),"","보스")&amp;"인게임누적합배수",ChapterTable!$S:$T,2,0)*C1335)
  )
  )
  )
)</f>
        <v>911.25</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(VLOOKUP(SUBSTITUTE(SUBSTITUTE(F$1,"standard",""),"|Float","")&amp;IF(OR($L1335=TRUE,$A1335=0,MOD($A1335,ChapterTable!$S$20)&lt;&gt;0),"","보스")&amp;"인게임누적곱배수",ChapterTable!$S:$T,2,0)^D1335
    +VLOOKUP(SUBSTITUTE(SUBSTITUTE(F$1,"standard",""),"|Float","")&amp;IF(OR($L1335=TRUE,$A1335=0,MOD($A1335,ChapterTable!$S$20)&lt;&gt;0),"","보스")&amp;"인게임누적합배수",ChapterTable!$S:$T,2,0)*D1335)
  )
  )
  )
)</f>
        <v>274.21875</v>
      </c>
      <c r="G1335" t="s">
        <v>737</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103"/>
        <v>5</v>
      </c>
      <c r="Q1335">
        <f t="shared" si="104"/>
        <v>5</v>
      </c>
      <c r="R1335" t="b">
        <f t="shared" ca="1" si="102"/>
        <v>1</v>
      </c>
      <c r="T1335" t="b">
        <f t="shared" ca="1" si="105"/>
        <v>1</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C1335" t="str">
        <f>IF(ISBLANK(AB1335),"",IF(ISERROR(VLOOKUP(AB1335,[3]DropTable!$A:$A,1,0)),"드랍없음",""))</f>
        <v/>
      </c>
      <c r="AE1335" t="str">
        <f>IF(ISBLANK(AD1335),"",IF(ISERROR(VLOOKUP(AD1335,[3]DropTable!$A:$A,1,0)),"드랍없음",""))</f>
        <v/>
      </c>
      <c r="AH1335">
        <v>1.5</v>
      </c>
      <c r="AI1335">
        <f t="shared" si="106"/>
        <v>0.2</v>
      </c>
    </row>
    <row r="1336" spans="1:35" x14ac:dyDescent="0.3">
      <c r="A1336">
        <v>4</v>
      </c>
      <c r="B1336">
        <v>45</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OFFSET(E1336,-$B1336+IF($L1336,1,0),0)*IF($B1336&gt;OFFSET($B1336,1,0),ChapterTable!$S$17,1)*
    (VLOOKUP(SUBSTITUTE(SUBSTITUTE(E$1,"standard",""),"|Float","")&amp;IF(OR($L1336=TRUE,$A1336=0,MOD($A1336,ChapterTable!$S$20)&lt;&gt;0),"","보스")&amp;"인게임누적곱배수",ChapterTable!$S:$T,2,0)^C1336
    +VLOOKUP(SUBSTITUTE(SUBSTITUTE(E$1,"standard",""),"|Float","")&amp;IF(OR($L1336=TRUE,$A1336=0,MOD($A1336,ChapterTable!$S$20)&lt;&gt;0),"","보스")&amp;"인게임누적합배수",ChapterTable!$S:$T,2,0)*C1336)
  )
  )
  )
)</f>
        <v>911.25</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(VLOOKUP(SUBSTITUTE(SUBSTITUTE(F$1,"standard",""),"|Float","")&amp;IF(OR($L1336=TRUE,$A1336=0,MOD($A1336,ChapterTable!$S$20)&lt;&gt;0),"","보스")&amp;"인게임누적곱배수",ChapterTable!$S:$T,2,0)^D1336
    +VLOOKUP(SUBSTITUTE(SUBSTITUTE(F$1,"standard",""),"|Float","")&amp;IF(OR($L1336=TRUE,$A1336=0,MOD($A1336,ChapterTable!$S$20)&lt;&gt;0),"","보스")&amp;"인게임누적합배수",ChapterTable!$S:$T,2,0)*D1336)
  )
  )
  )
)</f>
        <v>274.21875</v>
      </c>
      <c r="G1336" t="s">
        <v>737</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103"/>
        <v>11</v>
      </c>
      <c r="Q1336">
        <f t="shared" si="104"/>
        <v>11</v>
      </c>
      <c r="R1336" t="b">
        <f t="shared" ca="1" si="102"/>
        <v>1</v>
      </c>
      <c r="T1336" t="b">
        <f t="shared" ca="1" si="105"/>
        <v>1</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C1336" t="str">
        <f>IF(ISBLANK(AB1336),"",IF(ISERROR(VLOOKUP(AB1336,[3]DropTable!$A:$A,1,0)),"드랍없음",""))</f>
        <v/>
      </c>
      <c r="AE1336" t="str">
        <f>IF(ISBLANK(AD1336),"",IF(ISERROR(VLOOKUP(AD1336,[3]DropTable!$A:$A,1,0)),"드랍없음",""))</f>
        <v/>
      </c>
      <c r="AH1336">
        <v>1.5</v>
      </c>
      <c r="AI1336">
        <f t="shared" si="106"/>
        <v>0.2</v>
      </c>
    </row>
    <row r="1337" spans="1:35" x14ac:dyDescent="0.3">
      <c r="A1337">
        <v>4</v>
      </c>
      <c r="B1337">
        <v>46</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5</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OFFSET(E1337,-$B1337+IF($L1337,1,0),0)*IF($B1337&gt;OFFSET($B1337,1,0),ChapterTable!$S$17,1)*
    (VLOOKUP(SUBSTITUTE(SUBSTITUTE(E$1,"standard",""),"|Float","")&amp;IF(OR($L1337=TRUE,$A1337=0,MOD($A1337,ChapterTable!$S$20)&lt;&gt;0),"","보스")&amp;"인게임누적곱배수",ChapterTable!$S:$T,2,0)^C1337
    +VLOOKUP(SUBSTITUTE(SUBSTITUTE(E$1,"standard",""),"|Float","")&amp;IF(OR($L1337=TRUE,$A1337=0,MOD($A1337,ChapterTable!$S$20)&lt;&gt;0),"","보스")&amp;"인게임누적합배수",ChapterTable!$S:$T,2,0)*C1337)
  )
  )
  )
)</f>
        <v>1012.5</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(VLOOKUP(SUBSTITUTE(SUBSTITUTE(F$1,"standard",""),"|Float","")&amp;IF(OR($L1337=TRUE,$A1337=0,MOD($A1337,ChapterTable!$S$20)&lt;&gt;0),"","보스")&amp;"인게임누적곱배수",ChapterTable!$S:$T,2,0)^D1337
    +VLOOKUP(SUBSTITUTE(SUBSTITUTE(F$1,"standard",""),"|Float","")&amp;IF(OR($L1337=TRUE,$A1337=0,MOD($A1337,ChapterTable!$S$20)&lt;&gt;0),"","보스")&amp;"인게임누적합배수",ChapterTable!$S:$T,2,0)*D1337)
  )
  )
  )
)</f>
        <v>274.21875</v>
      </c>
      <c r="G1337" t="s">
        <v>737</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103"/>
        <v>5</v>
      </c>
      <c r="Q1337">
        <f t="shared" si="104"/>
        <v>5</v>
      </c>
      <c r="R1337" t="b">
        <f t="shared" ca="1" si="102"/>
        <v>1</v>
      </c>
      <c r="T1337" t="b">
        <f t="shared" ca="1" si="105"/>
        <v>1</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C1337" t="str">
        <f>IF(ISBLANK(AB1337),"",IF(ISERROR(VLOOKUP(AB1337,[3]DropTable!$A:$A,1,0)),"드랍없음",""))</f>
        <v/>
      </c>
      <c r="AE1337" t="str">
        <f>IF(ISBLANK(AD1337),"",IF(ISERROR(VLOOKUP(AD1337,[3]DropTable!$A:$A,1,0)),"드랍없음",""))</f>
        <v/>
      </c>
      <c r="AH1337">
        <v>1.5</v>
      </c>
      <c r="AI1337">
        <f t="shared" si="106"/>
        <v>0.2</v>
      </c>
    </row>
    <row r="1338" spans="1:35" x14ac:dyDescent="0.3">
      <c r="A1338">
        <v>4</v>
      </c>
      <c r="B1338">
        <v>47</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OFFSET(E1338,-$B1338+IF($L1338,1,0),0)*IF($B1338&gt;OFFSET($B1338,1,0),ChapterTable!$S$17,1)*
    (VLOOKUP(SUBSTITUTE(SUBSTITUTE(E$1,"standard",""),"|Float","")&amp;IF(OR($L1338=TRUE,$A1338=0,MOD($A1338,ChapterTable!$S$20)&lt;&gt;0),"","보스")&amp;"인게임누적곱배수",ChapterTable!$S:$T,2,0)^C1338
    +VLOOKUP(SUBSTITUTE(SUBSTITUTE(E$1,"standard",""),"|Float","")&amp;IF(OR($L1338=TRUE,$A1338=0,MOD($A1338,ChapterTable!$S$20)&lt;&gt;0),"","보스")&amp;"인게임누적합배수",ChapterTable!$S:$T,2,0)*C1338)
  )
  )
  )
)</f>
        <v>1012.5</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(VLOOKUP(SUBSTITUTE(SUBSTITUTE(F$1,"standard",""),"|Float","")&amp;IF(OR($L1338=TRUE,$A1338=0,MOD($A1338,ChapterTable!$S$20)&lt;&gt;0),"","보스")&amp;"인게임누적곱배수",ChapterTable!$S:$T,2,0)^D1338
    +VLOOKUP(SUBSTITUTE(SUBSTITUTE(F$1,"standard",""),"|Float","")&amp;IF(OR($L1338=TRUE,$A1338=0,MOD($A1338,ChapterTable!$S$20)&lt;&gt;0),"","보스")&amp;"인게임누적합배수",ChapterTable!$S:$T,2,0)*D1338)
  )
  )
  )
)</f>
        <v>274.21875</v>
      </c>
      <c r="G1338" t="s">
        <v>737</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103"/>
        <v>5</v>
      </c>
      <c r="Q1338">
        <f t="shared" si="104"/>
        <v>5</v>
      </c>
      <c r="R1338" t="b">
        <f t="shared" ca="1" si="102"/>
        <v>1</v>
      </c>
      <c r="T1338" t="b">
        <f t="shared" ca="1" si="105"/>
        <v>1</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C1338" t="str">
        <f>IF(ISBLANK(AB1338),"",IF(ISERROR(VLOOKUP(AB1338,[3]DropTable!$A:$A,1,0)),"드랍없음",""))</f>
        <v/>
      </c>
      <c r="AE1338" t="str">
        <f>IF(ISBLANK(AD1338),"",IF(ISERROR(VLOOKUP(AD1338,[3]DropTable!$A:$A,1,0)),"드랍없음",""))</f>
        <v/>
      </c>
      <c r="AH1338">
        <v>1.5</v>
      </c>
      <c r="AI1338">
        <f t="shared" si="106"/>
        <v>0.2</v>
      </c>
    </row>
    <row r="1339" spans="1:35" x14ac:dyDescent="0.3">
      <c r="A1339">
        <v>4</v>
      </c>
      <c r="B1339">
        <v>48</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OFFSET(E1339,-$B1339+IF($L1339,1,0),0)*IF($B1339&gt;OFFSET($B1339,1,0),ChapterTable!$S$17,1)*
    (VLOOKUP(SUBSTITUTE(SUBSTITUTE(E$1,"standard",""),"|Float","")&amp;IF(OR($L1339=TRUE,$A1339=0,MOD($A1339,ChapterTable!$S$20)&lt;&gt;0),"","보스")&amp;"인게임누적곱배수",ChapterTable!$S:$T,2,0)^C1339
    +VLOOKUP(SUBSTITUTE(SUBSTITUTE(E$1,"standard",""),"|Float","")&amp;IF(OR($L1339=TRUE,$A1339=0,MOD($A1339,ChapterTable!$S$20)&lt;&gt;0),"","보스")&amp;"인게임누적합배수",ChapterTable!$S:$T,2,0)*C1339)
  )
  )
  )
)</f>
        <v>1012.5</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(VLOOKUP(SUBSTITUTE(SUBSTITUTE(F$1,"standard",""),"|Float","")&amp;IF(OR($L1339=TRUE,$A1339=0,MOD($A1339,ChapterTable!$S$20)&lt;&gt;0),"","보스")&amp;"인게임누적곱배수",ChapterTable!$S:$T,2,0)^D1339
    +VLOOKUP(SUBSTITUTE(SUBSTITUTE(F$1,"standard",""),"|Float","")&amp;IF(OR($L1339=TRUE,$A1339=0,MOD($A1339,ChapterTable!$S$20)&lt;&gt;0),"","보스")&amp;"인게임누적합배수",ChapterTable!$S:$T,2,0)*D1339)
  )
  )
  )
)</f>
        <v>274.21875</v>
      </c>
      <c r="G1339" t="s">
        <v>737</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103"/>
        <v>5</v>
      </c>
      <c r="Q1339">
        <f t="shared" si="104"/>
        <v>5</v>
      </c>
      <c r="R1339" t="b">
        <f t="shared" ca="1" si="102"/>
        <v>1</v>
      </c>
      <c r="T1339" t="b">
        <f t="shared" ca="1" si="105"/>
        <v>1</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C1339" t="str">
        <f>IF(ISBLANK(AB1339),"",IF(ISERROR(VLOOKUP(AB1339,[3]DropTable!$A:$A,1,0)),"드랍없음",""))</f>
        <v/>
      </c>
      <c r="AE1339" t="str">
        <f>IF(ISBLANK(AD1339),"",IF(ISERROR(VLOOKUP(AD1339,[3]DropTable!$A:$A,1,0)),"드랍없음",""))</f>
        <v/>
      </c>
      <c r="AH1339">
        <v>1.5</v>
      </c>
      <c r="AI1339">
        <f t="shared" si="106"/>
        <v>0.2</v>
      </c>
    </row>
    <row r="1340" spans="1:35" x14ac:dyDescent="0.3">
      <c r="A1340">
        <v>4</v>
      </c>
      <c r="B1340">
        <v>49</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OFFSET(E1340,-$B1340+IF($L1340,1,0),0)*IF($B1340&gt;OFFSET($B1340,1,0),ChapterTable!$S$17,1)*
    (VLOOKUP(SUBSTITUTE(SUBSTITUTE(E$1,"standard",""),"|Float","")&amp;IF(OR($L1340=TRUE,$A1340=0,MOD($A1340,ChapterTable!$S$20)&lt;&gt;0),"","보스")&amp;"인게임누적곱배수",ChapterTable!$S:$T,2,0)^C1340
    +VLOOKUP(SUBSTITUTE(SUBSTITUTE(E$1,"standard",""),"|Float","")&amp;IF(OR($L1340=TRUE,$A1340=0,MOD($A1340,ChapterTable!$S$20)&lt;&gt;0),"","보스")&amp;"인게임누적합배수",ChapterTable!$S:$T,2,0)*C1340)
  )
  )
  )
)</f>
        <v>1012.5</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(VLOOKUP(SUBSTITUTE(SUBSTITUTE(F$1,"standard",""),"|Float","")&amp;IF(OR($L1340=TRUE,$A1340=0,MOD($A1340,ChapterTable!$S$20)&lt;&gt;0),"","보스")&amp;"인게임누적곱배수",ChapterTable!$S:$T,2,0)^D1340
    +VLOOKUP(SUBSTITUTE(SUBSTITUTE(F$1,"standard",""),"|Float","")&amp;IF(OR($L1340=TRUE,$A1340=0,MOD($A1340,ChapterTable!$S$20)&lt;&gt;0),"","보스")&amp;"인게임누적합배수",ChapterTable!$S:$T,2,0)*D1340)
  )
  )
  )
)</f>
        <v>274.21875</v>
      </c>
      <c r="G1340" t="s">
        <v>737</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103"/>
        <v>95</v>
      </c>
      <c r="Q1340">
        <f t="shared" si="104"/>
        <v>95</v>
      </c>
      <c r="R1340" t="b">
        <f t="shared" ca="1" si="102"/>
        <v>1</v>
      </c>
      <c r="T1340" t="b">
        <f t="shared" ca="1" si="105"/>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C1340" t="str">
        <f>IF(ISBLANK(AB1340),"",IF(ISERROR(VLOOKUP(AB1340,[3]DropTable!$A:$A,1,0)),"드랍없음",""))</f>
        <v/>
      </c>
      <c r="AE1340" t="str">
        <f>IF(ISBLANK(AD1340),"",IF(ISERROR(VLOOKUP(AD1340,[3]DropTable!$A:$A,1,0)),"드랍없음",""))</f>
        <v/>
      </c>
      <c r="AH1340">
        <v>1.5</v>
      </c>
      <c r="AI1340">
        <f t="shared" si="106"/>
        <v>0.2</v>
      </c>
    </row>
    <row r="1341" spans="1:35" x14ac:dyDescent="0.3">
      <c r="A1341">
        <v>4</v>
      </c>
      <c r="B1341">
        <v>50</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OFFSET(E1341,-$B1341+IF($L1341,1,0),0)*IF($B1341&gt;OFFSET($B1341,1,0),ChapterTable!$S$17,1)*
    (VLOOKUP(SUBSTITUTE(SUBSTITUTE(E$1,"standard",""),"|Float","")&amp;IF(OR($L1341=TRUE,$A1341=0,MOD($A1341,ChapterTable!$S$20)&lt;&gt;0),"","보스")&amp;"인게임누적곱배수",ChapterTable!$S:$T,2,0)^C1341
    +VLOOKUP(SUBSTITUTE(SUBSTITUTE(E$1,"standard",""),"|Float","")&amp;IF(OR($L1341=TRUE,$A1341=0,MOD($A1341,ChapterTable!$S$20)&lt;&gt;0),"","보스")&amp;"인게임누적합배수",ChapterTable!$S:$T,2,0)*C1341)
  )
  )
  )
)</f>
        <v>1215</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(VLOOKUP(SUBSTITUTE(SUBSTITUTE(F$1,"standard",""),"|Float","")&amp;IF(OR($L1341=TRUE,$A1341=0,MOD($A1341,ChapterTable!$S$20)&lt;&gt;0),"","보스")&amp;"인게임누적곱배수",ChapterTable!$S:$T,2,0)^D1341
    +VLOOKUP(SUBSTITUTE(SUBSTITUTE(F$1,"standard",""),"|Float","")&amp;IF(OR($L1341=TRUE,$A1341=0,MOD($A1341,ChapterTable!$S$20)&lt;&gt;0),"","보스")&amp;"인게임누적합배수",ChapterTable!$S:$T,2,0)*D1341)
  )
  )
  )
)</f>
        <v>274.21875</v>
      </c>
      <c r="G1341" t="s">
        <v>737</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103"/>
        <v>21</v>
      </c>
      <c r="Q1341">
        <f t="shared" si="104"/>
        <v>21</v>
      </c>
      <c r="R1341" t="b">
        <f t="shared" ref="R1341" ca="1" si="107">IF(OR(B1341=0,OFFSET(B1341,1,0)=0),FALSE,
IF(AND(L1341,B1341&lt;OFFSET(B1341,1,0)),TRUE,
IF(OFFSET(O1341,1,0)=21,TRUE,FALSE)))</f>
        <v>0</v>
      </c>
      <c r="T1341" t="b">
        <f t="shared" ca="1" si="105"/>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C1341" t="str">
        <f>IF(ISBLANK(AB1341),"",IF(ISERROR(VLOOKUP(AB1341,[3]DropTable!$A:$A,1,0)),"드랍없음",""))</f>
        <v/>
      </c>
      <c r="AE1341" t="str">
        <f>IF(ISBLANK(AD1341),"",IF(ISERROR(VLOOKUP(AD1341,[3]DropTable!$A:$A,1,0)),"드랍없음",""))</f>
        <v/>
      </c>
      <c r="AH1341">
        <v>1.5</v>
      </c>
      <c r="AI1341">
        <f t="shared" si="106"/>
        <v>0.2</v>
      </c>
    </row>
    <row r="1342" spans="1:35" x14ac:dyDescent="0.3">
      <c r="A1342">
        <v>5</v>
      </c>
      <c r="B1342">
        <v>1</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0</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0</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OFFSET(E1342,-$B1342+IF($L1342,1,0),0)*IF($B1342&gt;OFFSET($B1342,1,0),ChapterTable!$S$17,1)*
    (VLOOKUP(SUBSTITUTE(SUBSTITUTE(E$1,"standard",""),"|Float","")&amp;IF(OR($L1342=TRUE,$A1342=0,MOD($A1342,ChapterTable!$S$20)&lt;&gt;0),"","보스")&amp;"인게임누적곱배수",ChapterTable!$S:$T,2,0)^C1342
    +VLOOKUP(SUBSTITUTE(SUBSTITUTE(E$1,"standard",""),"|Float","")&amp;IF(OR($L1342=TRUE,$A1342=0,MOD($A1342,ChapterTable!$S$20)&lt;&gt;0),"","보스")&amp;"인게임누적합배수",ChapterTable!$S:$T,2,0)*C1342)
  )
  )
  )
)</f>
        <v>759.375</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(VLOOKUP(SUBSTITUTE(SUBSTITUTE(F$1,"standard",""),"|Float","")&amp;IF(OR($L1342=TRUE,$A1342=0,MOD($A1342,ChapterTable!$S$20)&lt;&gt;0),"","보스")&amp;"인게임누적곱배수",ChapterTable!$S:$T,2,0)^D1342
    +VLOOKUP(SUBSTITUTE(SUBSTITUTE(F$1,"standard",""),"|Float","")&amp;IF(OR($L1342=TRUE,$A1342=0,MOD($A1342,ChapterTable!$S$20)&lt;&gt;0),"","보스")&amp;"인게임누적합배수",ChapterTable!$S:$T,2,0)*D1342)
  )
  )
  )
)</f>
        <v>316.40625</v>
      </c>
      <c r="G1342" t="s">
        <v>737</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103"/>
        <v>1</v>
      </c>
      <c r="Q1342">
        <f t="shared" si="104"/>
        <v>1</v>
      </c>
      <c r="R1342" t="b">
        <f t="shared" ca="1" si="102"/>
        <v>1</v>
      </c>
      <c r="T1342" t="b">
        <f t="shared" ca="1" si="105"/>
        <v>1</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H1342">
        <v>1.5</v>
      </c>
      <c r="AI1342">
        <f t="shared" si="106"/>
        <v>1</v>
      </c>
    </row>
    <row r="1343" spans="1:35" x14ac:dyDescent="0.3">
      <c r="A1343">
        <v>5</v>
      </c>
      <c r="B1343">
        <v>2</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OFFSET(E1343,-$B1343+IF($L1343,1,0),0)*IF($B1343&gt;OFFSET($B1343,1,0),ChapterTable!$S$17,1)*
    (VLOOKUP(SUBSTITUTE(SUBSTITUTE(E$1,"standard",""),"|Float","")&amp;IF(OR($L1343=TRUE,$A1343=0,MOD($A1343,ChapterTable!$S$20)&lt;&gt;0),"","보스")&amp;"인게임누적곱배수",ChapterTable!$S:$T,2,0)^C1343
    +VLOOKUP(SUBSTITUTE(SUBSTITUTE(E$1,"standard",""),"|Float","")&amp;IF(OR($L1343=TRUE,$A1343=0,MOD($A1343,ChapterTable!$S$20)&lt;&gt;0),"","보스")&amp;"인게임누적합배수",ChapterTable!$S:$T,2,0)*C1343)
  )
  )
  )
)</f>
        <v>759.375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(VLOOKUP(SUBSTITUTE(SUBSTITUTE(F$1,"standard",""),"|Float","")&amp;IF(OR($L1343=TRUE,$A1343=0,MOD($A1343,ChapterTable!$S$20)&lt;&gt;0),"","보스")&amp;"인게임누적곱배수",ChapterTable!$S:$T,2,0)^D1343
    +VLOOKUP(SUBSTITUTE(SUBSTITUTE(F$1,"standard",""),"|Float","")&amp;IF(OR($L1343=TRUE,$A1343=0,MOD($A1343,ChapterTable!$S$20)&lt;&gt;0),"","보스")&amp;"인게임누적합배수",ChapterTable!$S:$T,2,0)*D1343)
  )
  )
  )
)</f>
        <v>316.40625</v>
      </c>
      <c r="G1343" t="s">
        <v>737</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103"/>
        <v>1</v>
      </c>
      <c r="Q1343">
        <f t="shared" si="104"/>
        <v>1</v>
      </c>
      <c r="R1343" t="b">
        <f t="shared" ca="1" si="102"/>
        <v>1</v>
      </c>
      <c r="T1343" t="b">
        <f t="shared" ca="1" si="105"/>
        <v>1</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H1343">
        <v>1.5</v>
      </c>
      <c r="AI1343">
        <f t="shared" si="106"/>
        <v>1</v>
      </c>
    </row>
    <row r="1344" spans="1:35" x14ac:dyDescent="0.3">
      <c r="A1344">
        <v>5</v>
      </c>
      <c r="B1344">
        <v>3</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OFFSET(E1344,-$B1344+IF($L1344,1,0),0)*IF($B1344&gt;OFFSET($B1344,1,0),ChapterTable!$S$17,1)*
    (VLOOKUP(SUBSTITUTE(SUBSTITUTE(E$1,"standard",""),"|Float","")&amp;IF(OR($L1344=TRUE,$A1344=0,MOD($A1344,ChapterTable!$S$20)&lt;&gt;0),"","보스")&amp;"인게임누적곱배수",ChapterTable!$S:$T,2,0)^C1344
    +VLOOKUP(SUBSTITUTE(SUBSTITUTE(E$1,"standard",""),"|Float","")&amp;IF(OR($L1344=TRUE,$A1344=0,MOD($A1344,ChapterTable!$S$20)&lt;&gt;0),"","보스")&amp;"인게임누적합배수",ChapterTable!$S:$T,2,0)*C1344)
  )
  )
  )
)</f>
        <v>759.375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(VLOOKUP(SUBSTITUTE(SUBSTITUTE(F$1,"standard",""),"|Float","")&amp;IF(OR($L1344=TRUE,$A1344=0,MOD($A1344,ChapterTable!$S$20)&lt;&gt;0),"","보스")&amp;"인게임누적곱배수",ChapterTable!$S:$T,2,0)^D1344
    +VLOOKUP(SUBSTITUTE(SUBSTITUTE(F$1,"standard",""),"|Float","")&amp;IF(OR($L1344=TRUE,$A1344=0,MOD($A1344,ChapterTable!$S$20)&lt;&gt;0),"","보스")&amp;"인게임누적합배수",ChapterTable!$S:$T,2,0)*D1344)
  )
  )
  )
)</f>
        <v>316.40625</v>
      </c>
      <c r="G1344" t="s">
        <v>737</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103"/>
        <v>1</v>
      </c>
      <c r="Q1344">
        <f t="shared" si="104"/>
        <v>1</v>
      </c>
      <c r="R1344" t="b">
        <f t="shared" ca="1" si="102"/>
        <v>1</v>
      </c>
      <c r="T1344" t="b">
        <f t="shared" ca="1" si="105"/>
        <v>1</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H1344">
        <v>1.5</v>
      </c>
      <c r="AI1344">
        <f t="shared" si="106"/>
        <v>1</v>
      </c>
    </row>
    <row r="1345" spans="1:35" x14ac:dyDescent="0.3">
      <c r="A1345">
        <v>5</v>
      </c>
      <c r="B1345">
        <v>4</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OFFSET(E1345,-$B1345+IF($L1345,1,0),0)*IF($B1345&gt;OFFSET($B1345,1,0),ChapterTable!$S$17,1)*
    (VLOOKUP(SUBSTITUTE(SUBSTITUTE(E$1,"standard",""),"|Float","")&amp;IF(OR($L1345=TRUE,$A1345=0,MOD($A1345,ChapterTable!$S$20)&lt;&gt;0),"","보스")&amp;"인게임누적곱배수",ChapterTable!$S:$T,2,0)^C1345
    +VLOOKUP(SUBSTITUTE(SUBSTITUTE(E$1,"standard",""),"|Float","")&amp;IF(OR($L1345=TRUE,$A1345=0,MOD($A1345,ChapterTable!$S$20)&lt;&gt;0),"","보스")&amp;"인게임누적합배수",ChapterTable!$S:$T,2,0)*C1345)
  )
  )
  )
)</f>
        <v>759.375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(VLOOKUP(SUBSTITUTE(SUBSTITUTE(F$1,"standard",""),"|Float","")&amp;IF(OR($L1345=TRUE,$A1345=0,MOD($A1345,ChapterTable!$S$20)&lt;&gt;0),"","보스")&amp;"인게임누적곱배수",ChapterTable!$S:$T,2,0)^D1345
    +VLOOKUP(SUBSTITUTE(SUBSTITUTE(F$1,"standard",""),"|Float","")&amp;IF(OR($L1345=TRUE,$A1345=0,MOD($A1345,ChapterTable!$S$20)&lt;&gt;0),"","보스")&amp;"인게임누적합배수",ChapterTable!$S:$T,2,0)*D1345)
  )
  )
  )
)</f>
        <v>316.40625</v>
      </c>
      <c r="G1345" t="s">
        <v>737</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103"/>
        <v>1</v>
      </c>
      <c r="Q1345">
        <f t="shared" si="104"/>
        <v>1</v>
      </c>
      <c r="R1345" t="b">
        <f t="shared" ca="1" si="102"/>
        <v>1</v>
      </c>
      <c r="T1345" t="b">
        <f t="shared" ca="1" si="105"/>
        <v>1</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H1345">
        <v>1.5</v>
      </c>
      <c r="AI1345">
        <f t="shared" si="106"/>
        <v>1</v>
      </c>
    </row>
    <row r="1346" spans="1:35" x14ac:dyDescent="0.3">
      <c r="A1346">
        <v>5</v>
      </c>
      <c r="B1346">
        <v>5</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OFFSET(E1346,-$B1346+IF($L1346,1,0),0)*IF($B1346&gt;OFFSET($B1346,1,0),ChapterTable!$S$17,1)*
    (VLOOKUP(SUBSTITUTE(SUBSTITUTE(E$1,"standard",""),"|Float","")&amp;IF(OR($L1346=TRUE,$A1346=0,MOD($A1346,ChapterTable!$S$20)&lt;&gt;0),"","보스")&amp;"인게임누적곱배수",ChapterTable!$S:$T,2,0)^C1346
    +VLOOKUP(SUBSTITUTE(SUBSTITUTE(E$1,"standard",""),"|Float","")&amp;IF(OR($L1346=TRUE,$A1346=0,MOD($A1346,ChapterTable!$S$20)&lt;&gt;0),"","보스")&amp;"인게임누적합배수",ChapterTable!$S:$T,2,0)*C1346)
  )
  )
  )
)</f>
        <v>759.375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(VLOOKUP(SUBSTITUTE(SUBSTITUTE(F$1,"standard",""),"|Float","")&amp;IF(OR($L1346=TRUE,$A1346=0,MOD($A1346,ChapterTable!$S$20)&lt;&gt;0),"","보스")&amp;"인게임누적곱배수",ChapterTable!$S:$T,2,0)^D1346
    +VLOOKUP(SUBSTITUTE(SUBSTITUTE(F$1,"standard",""),"|Float","")&amp;IF(OR($L1346=TRUE,$A1346=0,MOD($A1346,ChapterTable!$S$20)&lt;&gt;0),"","보스")&amp;"인게임누적합배수",ChapterTable!$S:$T,2,0)*D1346)
  )
  )
  )
)</f>
        <v>316.40625</v>
      </c>
      <c r="G1346" t="s">
        <v>737</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103"/>
        <v>11</v>
      </c>
      <c r="Q1346">
        <f t="shared" si="104"/>
        <v>11</v>
      </c>
      <c r="R1346" t="b">
        <f t="shared" ref="R1346:R1409" ca="1" si="108">IF(OR(B1346=0,OFFSET(B1346,1,0)=0),FALSE,
IF(AND(L1346,B1346&lt;OFFSET(B1346,1,0)),TRUE,
IF(OFFSET(O1346,1,0)=21,TRUE,FALSE)))</f>
        <v>1</v>
      </c>
      <c r="T1346" t="b">
        <f t="shared" ca="1" si="105"/>
        <v>1</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H1346">
        <v>1.5</v>
      </c>
      <c r="AI1346">
        <f t="shared" si="106"/>
        <v>1</v>
      </c>
    </row>
    <row r="1347" spans="1:35" x14ac:dyDescent="0.3">
      <c r="A1347">
        <v>5</v>
      </c>
      <c r="B1347">
        <v>6</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1</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OFFSET(E1347,-$B1347+IF($L1347,1,0),0)*IF($B1347&gt;OFFSET($B1347,1,0),ChapterTable!$S$17,1)*
    (VLOOKUP(SUBSTITUTE(SUBSTITUTE(E$1,"standard",""),"|Float","")&amp;IF(OR($L1347=TRUE,$A1347=0,MOD($A1347,ChapterTable!$S$20)&lt;&gt;0),"","보스")&amp;"인게임누적곱배수",ChapterTable!$S:$T,2,0)^C1347
    +VLOOKUP(SUBSTITUTE(SUBSTITUTE(E$1,"standard",""),"|Float","")&amp;IF(OR($L1347=TRUE,$A1347=0,MOD($A1347,ChapterTable!$S$20)&lt;&gt;0),"","보스")&amp;"인게임누적합배수",ChapterTable!$S:$T,2,0)*C1347)
  )
  )
  )
)</f>
        <v>911.25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(VLOOKUP(SUBSTITUTE(SUBSTITUTE(F$1,"standard",""),"|Float","")&amp;IF(OR($L1347=TRUE,$A1347=0,MOD($A1347,ChapterTable!$S$20)&lt;&gt;0),"","보스")&amp;"인게임누적곱배수",ChapterTable!$S:$T,2,0)^D1347
    +VLOOKUP(SUBSTITUTE(SUBSTITUTE(F$1,"standard",""),"|Float","")&amp;IF(OR($L1347=TRUE,$A1347=0,MOD($A1347,ChapterTable!$S$20)&lt;&gt;0),"","보스")&amp;"인게임누적합배수",ChapterTable!$S:$T,2,0)*D1347)
  )
  )
  )
)</f>
        <v>316.40625</v>
      </c>
      <c r="G1347" t="s">
        <v>737</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109">IF(B1347=0,0,
  IF(AND(L1347=FALSE,A1347&lt;&gt;0,MOD(A1347,7)=0),21,
  IF(MOD(B1347,10)=0,21,
  IF(MOD(B1347,10)=5,11,
  IF(MOD(B1347,10)=9,INT(B1347/10)+91,
  INT(B1347/10+1))))))</f>
        <v>1</v>
      </c>
      <c r="Q1347">
        <f t="shared" ref="Q1347:Q1410" si="110">IF(ISBLANK(P1347),O1347,P1347)</f>
        <v>1</v>
      </c>
      <c r="R1347" t="b">
        <f t="shared" ca="1" si="108"/>
        <v>1</v>
      </c>
      <c r="T1347" t="b">
        <f t="shared" ref="T1347:T1410" ca="1" si="111">IF(ISBLANK(S1347),R1347,S1347)</f>
        <v>1</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H1347">
        <v>1.5</v>
      </c>
      <c r="AI1347">
        <f t="shared" si="106"/>
        <v>1</v>
      </c>
    </row>
    <row r="1348" spans="1:35" x14ac:dyDescent="0.3">
      <c r="A1348">
        <v>5</v>
      </c>
      <c r="B1348">
        <v>7</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OFFSET(E1348,-$B1348+IF($L1348,1,0),0)*IF($B1348&gt;OFFSET($B1348,1,0),ChapterTable!$S$17,1)*
    (VLOOKUP(SUBSTITUTE(SUBSTITUTE(E$1,"standard",""),"|Float","")&amp;IF(OR($L1348=TRUE,$A1348=0,MOD($A1348,ChapterTable!$S$20)&lt;&gt;0),"","보스")&amp;"인게임누적곱배수",ChapterTable!$S:$T,2,0)^C1348
    +VLOOKUP(SUBSTITUTE(SUBSTITUTE(E$1,"standard",""),"|Float","")&amp;IF(OR($L1348=TRUE,$A1348=0,MOD($A1348,ChapterTable!$S$20)&lt;&gt;0),"","보스")&amp;"인게임누적합배수",ChapterTable!$S:$T,2,0)*C1348)
  )
  )
  )
)</f>
        <v>911.25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(VLOOKUP(SUBSTITUTE(SUBSTITUTE(F$1,"standard",""),"|Float","")&amp;IF(OR($L1348=TRUE,$A1348=0,MOD($A1348,ChapterTable!$S$20)&lt;&gt;0),"","보스")&amp;"인게임누적곱배수",ChapterTable!$S:$T,2,0)^D1348
    +VLOOKUP(SUBSTITUTE(SUBSTITUTE(F$1,"standard",""),"|Float","")&amp;IF(OR($L1348=TRUE,$A1348=0,MOD($A1348,ChapterTable!$S$20)&lt;&gt;0),"","보스")&amp;"인게임누적합배수",ChapterTable!$S:$T,2,0)*D1348)
  )
  )
  )
)</f>
        <v>316.40625</v>
      </c>
      <c r="G1348" t="s">
        <v>737</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109"/>
        <v>1</v>
      </c>
      <c r="Q1348">
        <f t="shared" si="110"/>
        <v>1</v>
      </c>
      <c r="R1348" t="b">
        <f t="shared" ca="1" si="108"/>
        <v>1</v>
      </c>
      <c r="T1348" t="b">
        <f t="shared" ca="1" si="111"/>
        <v>1</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H1348">
        <v>1.5</v>
      </c>
      <c r="AI1348">
        <f t="shared" ref="AI1348:AI1411" si="112">IF(B1348=0,0,1/(INT((B1348-1)/10)+1))</f>
        <v>1</v>
      </c>
    </row>
    <row r="1349" spans="1:35" x14ac:dyDescent="0.3">
      <c r="A1349">
        <v>5</v>
      </c>
      <c r="B1349">
        <v>8</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OFFSET(E1349,-$B1349+IF($L1349,1,0),0)*IF($B1349&gt;OFFSET($B1349,1,0),ChapterTable!$S$17,1)*
    (VLOOKUP(SUBSTITUTE(SUBSTITUTE(E$1,"standard",""),"|Float","")&amp;IF(OR($L1349=TRUE,$A1349=0,MOD($A1349,ChapterTable!$S$20)&lt;&gt;0),"","보스")&amp;"인게임누적곱배수",ChapterTable!$S:$T,2,0)^C1349
    +VLOOKUP(SUBSTITUTE(SUBSTITUTE(E$1,"standard",""),"|Float","")&amp;IF(OR($L1349=TRUE,$A1349=0,MOD($A1349,ChapterTable!$S$20)&lt;&gt;0),"","보스")&amp;"인게임누적합배수",ChapterTable!$S:$T,2,0)*C1349)
  )
  )
  )
)</f>
        <v>911.25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(VLOOKUP(SUBSTITUTE(SUBSTITUTE(F$1,"standard",""),"|Float","")&amp;IF(OR($L1349=TRUE,$A1349=0,MOD($A1349,ChapterTable!$S$20)&lt;&gt;0),"","보스")&amp;"인게임누적곱배수",ChapterTable!$S:$T,2,0)^D1349
    +VLOOKUP(SUBSTITUTE(SUBSTITUTE(F$1,"standard",""),"|Float","")&amp;IF(OR($L1349=TRUE,$A1349=0,MOD($A1349,ChapterTable!$S$20)&lt;&gt;0),"","보스")&amp;"인게임누적합배수",ChapterTable!$S:$T,2,0)*D1349)
  )
  )
  )
)</f>
        <v>316.40625</v>
      </c>
      <c r="G1349" t="s">
        <v>737</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109"/>
        <v>1</v>
      </c>
      <c r="Q1349">
        <f t="shared" si="110"/>
        <v>1</v>
      </c>
      <c r="R1349" t="b">
        <f t="shared" ca="1" si="108"/>
        <v>1</v>
      </c>
      <c r="T1349" t="b">
        <f t="shared" ca="1" si="111"/>
        <v>1</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H1349">
        <v>1.5</v>
      </c>
      <c r="AI1349">
        <f t="shared" si="112"/>
        <v>1</v>
      </c>
    </row>
    <row r="1350" spans="1:35" x14ac:dyDescent="0.3">
      <c r="A1350">
        <v>5</v>
      </c>
      <c r="B1350">
        <v>9</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OFFSET(E1350,-$B1350+IF($L1350,1,0),0)*IF($B1350&gt;OFFSET($B1350,1,0),ChapterTable!$S$17,1)*
    (VLOOKUP(SUBSTITUTE(SUBSTITUTE(E$1,"standard",""),"|Float","")&amp;IF(OR($L1350=TRUE,$A1350=0,MOD($A1350,ChapterTable!$S$20)&lt;&gt;0),"","보스")&amp;"인게임누적곱배수",ChapterTable!$S:$T,2,0)^C1350
    +VLOOKUP(SUBSTITUTE(SUBSTITUTE(E$1,"standard",""),"|Float","")&amp;IF(OR($L1350=TRUE,$A1350=0,MOD($A1350,ChapterTable!$S$20)&lt;&gt;0),"","보스")&amp;"인게임누적합배수",ChapterTable!$S:$T,2,0)*C1350)
  )
  )
  )
)</f>
        <v>911.25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(VLOOKUP(SUBSTITUTE(SUBSTITUTE(F$1,"standard",""),"|Float","")&amp;IF(OR($L1350=TRUE,$A1350=0,MOD($A1350,ChapterTable!$S$20)&lt;&gt;0),"","보스")&amp;"인게임누적곱배수",ChapterTable!$S:$T,2,0)^D1350
    +VLOOKUP(SUBSTITUTE(SUBSTITUTE(F$1,"standard",""),"|Float","")&amp;IF(OR($L1350=TRUE,$A1350=0,MOD($A1350,ChapterTable!$S$20)&lt;&gt;0),"","보스")&amp;"인게임누적합배수",ChapterTable!$S:$T,2,0)*D1350)
  )
  )
  )
)</f>
        <v>316.40625</v>
      </c>
      <c r="G1350" t="s">
        <v>737</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109"/>
        <v>91</v>
      </c>
      <c r="Q1350">
        <f t="shared" si="110"/>
        <v>91</v>
      </c>
      <c r="R1350" t="b">
        <f t="shared" ca="1" si="108"/>
        <v>1</v>
      </c>
      <c r="T1350" t="b">
        <f t="shared" ca="1" si="111"/>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H1350">
        <v>1.5</v>
      </c>
      <c r="AI1350">
        <f t="shared" si="112"/>
        <v>1</v>
      </c>
    </row>
    <row r="1351" spans="1:35" x14ac:dyDescent="0.3">
      <c r="A1351">
        <v>5</v>
      </c>
      <c r="B1351">
        <v>10</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OFFSET(E1351,-$B1351+IF($L1351,1,0),0)*IF($B1351&gt;OFFSET($B1351,1,0),ChapterTable!$S$17,1)*
    (VLOOKUP(SUBSTITUTE(SUBSTITUTE(E$1,"standard",""),"|Float","")&amp;IF(OR($L1351=TRUE,$A1351=0,MOD($A1351,ChapterTable!$S$20)&lt;&gt;0),"","보스")&amp;"인게임누적곱배수",ChapterTable!$S:$T,2,0)^C1351
    +VLOOKUP(SUBSTITUTE(SUBSTITUTE(E$1,"standard",""),"|Float","")&amp;IF(OR($L1351=TRUE,$A1351=0,MOD($A1351,ChapterTable!$S$20)&lt;&gt;0),"","보스")&amp;"인게임누적합배수",ChapterTable!$S:$T,2,0)*C1351)
  )
  )
  )
)</f>
        <v>911.25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(VLOOKUP(SUBSTITUTE(SUBSTITUTE(F$1,"standard",""),"|Float","")&amp;IF(OR($L1351=TRUE,$A1351=0,MOD($A1351,ChapterTable!$S$20)&lt;&gt;0),"","보스")&amp;"인게임누적곱배수",ChapterTable!$S:$T,2,0)^D1351
    +VLOOKUP(SUBSTITUTE(SUBSTITUTE(F$1,"standard",""),"|Float","")&amp;IF(OR($L1351=TRUE,$A1351=0,MOD($A1351,ChapterTable!$S$20)&lt;&gt;0),"","보스")&amp;"인게임누적합배수",ChapterTable!$S:$T,2,0)*D1351)
  )
  )
  )
)</f>
        <v>316.40625</v>
      </c>
      <c r="G1351" t="s">
        <v>737</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109"/>
        <v>21</v>
      </c>
      <c r="Q1351">
        <f t="shared" si="110"/>
        <v>21</v>
      </c>
      <c r="R1351" t="b">
        <f t="shared" ca="1" si="108"/>
        <v>1</v>
      </c>
      <c r="T1351" t="b">
        <f t="shared" ca="1" si="111"/>
        <v>1</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H1351">
        <v>1.5</v>
      </c>
      <c r="AI1351">
        <f t="shared" si="112"/>
        <v>1</v>
      </c>
    </row>
    <row r="1352" spans="1:35" x14ac:dyDescent="0.3">
      <c r="A1352">
        <v>5</v>
      </c>
      <c r="B1352">
        <v>11</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1</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OFFSET(E1352,-$B1352+IF($L1352,1,0),0)*IF($B1352&gt;OFFSET($B1352,1,0),ChapterTable!$S$17,1)*
    (VLOOKUP(SUBSTITUTE(SUBSTITUTE(E$1,"standard",""),"|Float","")&amp;IF(OR($L1352=TRUE,$A1352=0,MOD($A1352,ChapterTable!$S$20)&lt;&gt;0),"","보스")&amp;"인게임누적곱배수",ChapterTable!$S:$T,2,0)^C1352
    +VLOOKUP(SUBSTITUTE(SUBSTITUTE(E$1,"standard",""),"|Float","")&amp;IF(OR($L1352=TRUE,$A1352=0,MOD($A1352,ChapterTable!$S$20)&lt;&gt;0),"","보스")&amp;"인게임누적합배수",ChapterTable!$S:$T,2,0)*C1352)
  )
  )
  )
)</f>
        <v>911.25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(VLOOKUP(SUBSTITUTE(SUBSTITUTE(F$1,"standard",""),"|Float","")&amp;IF(OR($L1352=TRUE,$A1352=0,MOD($A1352,ChapterTable!$S$20)&lt;&gt;0),"","보스")&amp;"인게임누적곱배수",ChapterTable!$S:$T,2,0)^D1352
    +VLOOKUP(SUBSTITUTE(SUBSTITUTE(F$1,"standard",""),"|Float","")&amp;IF(OR($L1352=TRUE,$A1352=0,MOD($A1352,ChapterTable!$S$20)&lt;&gt;0),"","보스")&amp;"인게임누적합배수",ChapterTable!$S:$T,2,0)*D1352)
  )
  )
  )
)</f>
        <v>340.13671875</v>
      </c>
      <c r="G1352" t="s">
        <v>737</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109"/>
        <v>2</v>
      </c>
      <c r="Q1352">
        <f t="shared" si="110"/>
        <v>2</v>
      </c>
      <c r="R1352" t="b">
        <f t="shared" ca="1" si="108"/>
        <v>1</v>
      </c>
      <c r="T1352" t="b">
        <f t="shared" ca="1" si="111"/>
        <v>1</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H1352">
        <v>1.5</v>
      </c>
      <c r="AI1352">
        <f t="shared" si="112"/>
        <v>0.5</v>
      </c>
    </row>
    <row r="1353" spans="1:35" x14ac:dyDescent="0.3">
      <c r="A1353">
        <v>5</v>
      </c>
      <c r="B1353">
        <v>12</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OFFSET(E1353,-$B1353+IF($L1353,1,0),0)*IF($B1353&gt;OFFSET($B1353,1,0),ChapterTable!$S$17,1)*
    (VLOOKUP(SUBSTITUTE(SUBSTITUTE(E$1,"standard",""),"|Float","")&amp;IF(OR($L1353=TRUE,$A1353=0,MOD($A1353,ChapterTable!$S$20)&lt;&gt;0),"","보스")&amp;"인게임누적곱배수",ChapterTable!$S:$T,2,0)^C1353
    +VLOOKUP(SUBSTITUTE(SUBSTITUTE(E$1,"standard",""),"|Float","")&amp;IF(OR($L1353=TRUE,$A1353=0,MOD($A1353,ChapterTable!$S$20)&lt;&gt;0),"","보스")&amp;"인게임누적합배수",ChapterTable!$S:$T,2,0)*C1353)
  )
  )
  )
)</f>
        <v>911.25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(VLOOKUP(SUBSTITUTE(SUBSTITUTE(F$1,"standard",""),"|Float","")&amp;IF(OR($L1353=TRUE,$A1353=0,MOD($A1353,ChapterTable!$S$20)&lt;&gt;0),"","보스")&amp;"인게임누적곱배수",ChapterTable!$S:$T,2,0)^D1353
    +VLOOKUP(SUBSTITUTE(SUBSTITUTE(F$1,"standard",""),"|Float","")&amp;IF(OR($L1353=TRUE,$A1353=0,MOD($A1353,ChapterTable!$S$20)&lt;&gt;0),"","보스")&amp;"인게임누적합배수",ChapterTable!$S:$T,2,0)*D1353)
  )
  )
  )
)</f>
        <v>340.13671875</v>
      </c>
      <c r="G1353" t="s">
        <v>737</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109"/>
        <v>2</v>
      </c>
      <c r="Q1353">
        <f t="shared" si="110"/>
        <v>2</v>
      </c>
      <c r="R1353" t="b">
        <f t="shared" ca="1" si="108"/>
        <v>1</v>
      </c>
      <c r="T1353" t="b">
        <f t="shared" ca="1" si="111"/>
        <v>1</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H1353">
        <v>1.5</v>
      </c>
      <c r="AI1353">
        <f t="shared" si="112"/>
        <v>0.5</v>
      </c>
    </row>
    <row r="1354" spans="1:35" x14ac:dyDescent="0.3">
      <c r="A1354">
        <v>5</v>
      </c>
      <c r="B1354">
        <v>13</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OFFSET(E1354,-$B1354+IF($L1354,1,0),0)*IF($B1354&gt;OFFSET($B1354,1,0),ChapterTable!$S$17,1)*
    (VLOOKUP(SUBSTITUTE(SUBSTITUTE(E$1,"standard",""),"|Float","")&amp;IF(OR($L1354=TRUE,$A1354=0,MOD($A1354,ChapterTable!$S$20)&lt;&gt;0),"","보스")&amp;"인게임누적곱배수",ChapterTable!$S:$T,2,0)^C1354
    +VLOOKUP(SUBSTITUTE(SUBSTITUTE(E$1,"standard",""),"|Float","")&amp;IF(OR($L1354=TRUE,$A1354=0,MOD($A1354,ChapterTable!$S$20)&lt;&gt;0),"","보스")&amp;"인게임누적합배수",ChapterTable!$S:$T,2,0)*C1354)
  )
  )
  )
)</f>
        <v>911.25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(VLOOKUP(SUBSTITUTE(SUBSTITUTE(F$1,"standard",""),"|Float","")&amp;IF(OR($L1354=TRUE,$A1354=0,MOD($A1354,ChapterTable!$S$20)&lt;&gt;0),"","보스")&amp;"인게임누적곱배수",ChapterTable!$S:$T,2,0)^D1354
    +VLOOKUP(SUBSTITUTE(SUBSTITUTE(F$1,"standard",""),"|Float","")&amp;IF(OR($L1354=TRUE,$A1354=0,MOD($A1354,ChapterTable!$S$20)&lt;&gt;0),"","보스")&amp;"인게임누적합배수",ChapterTable!$S:$T,2,0)*D1354)
  )
  )
  )
)</f>
        <v>340.13671875</v>
      </c>
      <c r="G1354" t="s">
        <v>737</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109"/>
        <v>2</v>
      </c>
      <c r="Q1354">
        <f t="shared" si="110"/>
        <v>2</v>
      </c>
      <c r="R1354" t="b">
        <f t="shared" ca="1" si="108"/>
        <v>1</v>
      </c>
      <c r="T1354" t="b">
        <f t="shared" ca="1" si="111"/>
        <v>1</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H1354">
        <v>1.5</v>
      </c>
      <c r="AI1354">
        <f t="shared" si="112"/>
        <v>0.5</v>
      </c>
    </row>
    <row r="1355" spans="1:35" x14ac:dyDescent="0.3">
      <c r="A1355">
        <v>5</v>
      </c>
      <c r="B1355">
        <v>14</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OFFSET(E1355,-$B1355+IF($L1355,1,0),0)*IF($B1355&gt;OFFSET($B1355,1,0),ChapterTable!$S$17,1)*
    (VLOOKUP(SUBSTITUTE(SUBSTITUTE(E$1,"standard",""),"|Float","")&amp;IF(OR($L1355=TRUE,$A1355=0,MOD($A1355,ChapterTable!$S$20)&lt;&gt;0),"","보스")&amp;"인게임누적곱배수",ChapterTable!$S:$T,2,0)^C1355
    +VLOOKUP(SUBSTITUTE(SUBSTITUTE(E$1,"standard",""),"|Float","")&amp;IF(OR($L1355=TRUE,$A1355=0,MOD($A1355,ChapterTable!$S$20)&lt;&gt;0),"","보스")&amp;"인게임누적합배수",ChapterTable!$S:$T,2,0)*C1355)
  )
  )
  )
)</f>
        <v>911.25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(VLOOKUP(SUBSTITUTE(SUBSTITUTE(F$1,"standard",""),"|Float","")&amp;IF(OR($L1355=TRUE,$A1355=0,MOD($A1355,ChapterTable!$S$20)&lt;&gt;0),"","보스")&amp;"인게임누적곱배수",ChapterTable!$S:$T,2,0)^D1355
    +VLOOKUP(SUBSTITUTE(SUBSTITUTE(F$1,"standard",""),"|Float","")&amp;IF(OR($L1355=TRUE,$A1355=0,MOD($A1355,ChapterTable!$S$20)&lt;&gt;0),"","보스")&amp;"인게임누적합배수",ChapterTable!$S:$T,2,0)*D1355)
  )
  )
  )
)</f>
        <v>340.13671875</v>
      </c>
      <c r="G1355" t="s">
        <v>737</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109"/>
        <v>2</v>
      </c>
      <c r="Q1355">
        <f t="shared" si="110"/>
        <v>2</v>
      </c>
      <c r="R1355" t="b">
        <f t="shared" ca="1" si="108"/>
        <v>1</v>
      </c>
      <c r="T1355" t="b">
        <f t="shared" ca="1" si="111"/>
        <v>1</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H1355">
        <v>1.5</v>
      </c>
      <c r="AI1355">
        <f t="shared" si="112"/>
        <v>0.5</v>
      </c>
    </row>
    <row r="1356" spans="1:35" x14ac:dyDescent="0.3">
      <c r="A1356">
        <v>5</v>
      </c>
      <c r="B1356">
        <v>15</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OFFSET(E1356,-$B1356+IF($L1356,1,0),0)*IF($B1356&gt;OFFSET($B1356,1,0),ChapterTable!$S$17,1)*
    (VLOOKUP(SUBSTITUTE(SUBSTITUTE(E$1,"standard",""),"|Float","")&amp;IF(OR($L1356=TRUE,$A1356=0,MOD($A1356,ChapterTable!$S$20)&lt;&gt;0),"","보스")&amp;"인게임누적곱배수",ChapterTable!$S:$T,2,0)^C1356
    +VLOOKUP(SUBSTITUTE(SUBSTITUTE(E$1,"standard",""),"|Float","")&amp;IF(OR($L1356=TRUE,$A1356=0,MOD($A1356,ChapterTable!$S$20)&lt;&gt;0),"","보스")&amp;"인게임누적합배수",ChapterTable!$S:$T,2,0)*C1356)
  )
  )
  )
)</f>
        <v>911.25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(VLOOKUP(SUBSTITUTE(SUBSTITUTE(F$1,"standard",""),"|Float","")&amp;IF(OR($L1356=TRUE,$A1356=0,MOD($A1356,ChapterTable!$S$20)&lt;&gt;0),"","보스")&amp;"인게임누적곱배수",ChapterTable!$S:$T,2,0)^D1356
    +VLOOKUP(SUBSTITUTE(SUBSTITUTE(F$1,"standard",""),"|Float","")&amp;IF(OR($L1356=TRUE,$A1356=0,MOD($A1356,ChapterTable!$S$20)&lt;&gt;0),"","보스")&amp;"인게임누적합배수",ChapterTable!$S:$T,2,0)*D1356)
  )
  )
  )
)</f>
        <v>340.13671875</v>
      </c>
      <c r="G1356" t="s">
        <v>737</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109"/>
        <v>11</v>
      </c>
      <c r="Q1356">
        <f t="shared" si="110"/>
        <v>11</v>
      </c>
      <c r="R1356" t="b">
        <f t="shared" ca="1" si="108"/>
        <v>1</v>
      </c>
      <c r="T1356" t="b">
        <f t="shared" ca="1" si="111"/>
        <v>1</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H1356">
        <v>1.5</v>
      </c>
      <c r="AI1356">
        <f t="shared" si="112"/>
        <v>0.5</v>
      </c>
    </row>
    <row r="1357" spans="1:35" x14ac:dyDescent="0.3">
      <c r="A1357">
        <v>5</v>
      </c>
      <c r="B1357">
        <v>16</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2</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OFFSET(E1357,-$B1357+IF($L1357,1,0),0)*IF($B1357&gt;OFFSET($B1357,1,0),ChapterTable!$S$17,1)*
    (VLOOKUP(SUBSTITUTE(SUBSTITUTE(E$1,"standard",""),"|Float","")&amp;IF(OR($L1357=TRUE,$A1357=0,MOD($A1357,ChapterTable!$S$20)&lt;&gt;0),"","보스")&amp;"인게임누적곱배수",ChapterTable!$S:$T,2,0)^C1357
    +VLOOKUP(SUBSTITUTE(SUBSTITUTE(E$1,"standard",""),"|Float","")&amp;IF(OR($L1357=TRUE,$A1357=0,MOD($A1357,ChapterTable!$S$20)&lt;&gt;0),"","보스")&amp;"인게임누적합배수",ChapterTable!$S:$T,2,0)*C1357)
  )
  )
  )
)</f>
        <v>1063.125</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(VLOOKUP(SUBSTITUTE(SUBSTITUTE(F$1,"standard",""),"|Float","")&amp;IF(OR($L1357=TRUE,$A1357=0,MOD($A1357,ChapterTable!$S$20)&lt;&gt;0),"","보스")&amp;"인게임누적곱배수",ChapterTable!$S:$T,2,0)^D1357
    +VLOOKUP(SUBSTITUTE(SUBSTITUTE(F$1,"standard",""),"|Float","")&amp;IF(OR($L1357=TRUE,$A1357=0,MOD($A1357,ChapterTable!$S$20)&lt;&gt;0),"","보스")&amp;"인게임누적합배수",ChapterTable!$S:$T,2,0)*D1357)
  )
  )
  )
)</f>
        <v>340.13671875</v>
      </c>
      <c r="G1357" t="s">
        <v>737</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109"/>
        <v>2</v>
      </c>
      <c r="Q1357">
        <f t="shared" si="110"/>
        <v>2</v>
      </c>
      <c r="R1357" t="b">
        <f t="shared" ca="1" si="108"/>
        <v>1</v>
      </c>
      <c r="T1357" t="b">
        <f t="shared" ca="1" si="111"/>
        <v>1</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H1357">
        <v>1.5</v>
      </c>
      <c r="AI1357">
        <f t="shared" si="112"/>
        <v>0.5</v>
      </c>
    </row>
    <row r="1358" spans="1:35" x14ac:dyDescent="0.3">
      <c r="A1358">
        <v>5</v>
      </c>
      <c r="B1358">
        <v>17</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OFFSET(E1358,-$B1358+IF($L1358,1,0),0)*IF($B1358&gt;OFFSET($B1358,1,0),ChapterTable!$S$17,1)*
    (VLOOKUP(SUBSTITUTE(SUBSTITUTE(E$1,"standard",""),"|Float","")&amp;IF(OR($L1358=TRUE,$A1358=0,MOD($A1358,ChapterTable!$S$20)&lt;&gt;0),"","보스")&amp;"인게임누적곱배수",ChapterTable!$S:$T,2,0)^C1358
    +VLOOKUP(SUBSTITUTE(SUBSTITUTE(E$1,"standard",""),"|Float","")&amp;IF(OR($L1358=TRUE,$A1358=0,MOD($A1358,ChapterTable!$S$20)&lt;&gt;0),"","보스")&amp;"인게임누적합배수",ChapterTable!$S:$T,2,0)*C1358)
  )
  )
  )
)</f>
        <v>1063.125</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(VLOOKUP(SUBSTITUTE(SUBSTITUTE(F$1,"standard",""),"|Float","")&amp;IF(OR($L1358=TRUE,$A1358=0,MOD($A1358,ChapterTable!$S$20)&lt;&gt;0),"","보스")&amp;"인게임누적곱배수",ChapterTable!$S:$T,2,0)^D1358
    +VLOOKUP(SUBSTITUTE(SUBSTITUTE(F$1,"standard",""),"|Float","")&amp;IF(OR($L1358=TRUE,$A1358=0,MOD($A1358,ChapterTable!$S$20)&lt;&gt;0),"","보스")&amp;"인게임누적합배수",ChapterTable!$S:$T,2,0)*D1358)
  )
  )
  )
)</f>
        <v>340.13671875</v>
      </c>
      <c r="G1358" t="s">
        <v>737</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109"/>
        <v>2</v>
      </c>
      <c r="Q1358">
        <f t="shared" si="110"/>
        <v>2</v>
      </c>
      <c r="R1358" t="b">
        <f t="shared" ca="1" si="108"/>
        <v>1</v>
      </c>
      <c r="T1358" t="b">
        <f t="shared" ca="1" si="111"/>
        <v>1</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H1358">
        <v>1.5</v>
      </c>
      <c r="AI1358">
        <f t="shared" si="112"/>
        <v>0.5</v>
      </c>
    </row>
    <row r="1359" spans="1:35" x14ac:dyDescent="0.3">
      <c r="A1359">
        <v>5</v>
      </c>
      <c r="B1359">
        <v>18</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OFFSET(E1359,-$B1359+IF($L1359,1,0),0)*IF($B1359&gt;OFFSET($B1359,1,0),ChapterTable!$S$17,1)*
    (VLOOKUP(SUBSTITUTE(SUBSTITUTE(E$1,"standard",""),"|Float","")&amp;IF(OR($L1359=TRUE,$A1359=0,MOD($A1359,ChapterTable!$S$20)&lt;&gt;0),"","보스")&amp;"인게임누적곱배수",ChapterTable!$S:$T,2,0)^C1359
    +VLOOKUP(SUBSTITUTE(SUBSTITUTE(E$1,"standard",""),"|Float","")&amp;IF(OR($L1359=TRUE,$A1359=0,MOD($A1359,ChapterTable!$S$20)&lt;&gt;0),"","보스")&amp;"인게임누적합배수",ChapterTable!$S:$T,2,0)*C1359)
  )
  )
  )
)</f>
        <v>1063.125</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(VLOOKUP(SUBSTITUTE(SUBSTITUTE(F$1,"standard",""),"|Float","")&amp;IF(OR($L1359=TRUE,$A1359=0,MOD($A1359,ChapterTable!$S$20)&lt;&gt;0),"","보스")&amp;"인게임누적곱배수",ChapterTable!$S:$T,2,0)^D1359
    +VLOOKUP(SUBSTITUTE(SUBSTITUTE(F$1,"standard",""),"|Float","")&amp;IF(OR($L1359=TRUE,$A1359=0,MOD($A1359,ChapterTable!$S$20)&lt;&gt;0),"","보스")&amp;"인게임누적합배수",ChapterTable!$S:$T,2,0)*D1359)
  )
  )
  )
)</f>
        <v>340.13671875</v>
      </c>
      <c r="G1359" t="s">
        <v>737</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109"/>
        <v>2</v>
      </c>
      <c r="Q1359">
        <f t="shared" si="110"/>
        <v>2</v>
      </c>
      <c r="R1359" t="b">
        <f t="shared" ca="1" si="108"/>
        <v>1</v>
      </c>
      <c r="T1359" t="b">
        <f t="shared" ca="1" si="111"/>
        <v>1</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H1359">
        <v>1.5</v>
      </c>
      <c r="AI1359">
        <f t="shared" si="112"/>
        <v>0.5</v>
      </c>
    </row>
    <row r="1360" spans="1:35" x14ac:dyDescent="0.3">
      <c r="A1360">
        <v>5</v>
      </c>
      <c r="B1360">
        <v>19</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OFFSET(E1360,-$B1360+IF($L1360,1,0),0)*IF($B1360&gt;OFFSET($B1360,1,0),ChapterTable!$S$17,1)*
    (VLOOKUP(SUBSTITUTE(SUBSTITUTE(E$1,"standard",""),"|Float","")&amp;IF(OR($L1360=TRUE,$A1360=0,MOD($A1360,ChapterTable!$S$20)&lt;&gt;0),"","보스")&amp;"인게임누적곱배수",ChapterTable!$S:$T,2,0)^C1360
    +VLOOKUP(SUBSTITUTE(SUBSTITUTE(E$1,"standard",""),"|Float","")&amp;IF(OR($L1360=TRUE,$A1360=0,MOD($A1360,ChapterTable!$S$20)&lt;&gt;0),"","보스")&amp;"인게임누적합배수",ChapterTable!$S:$T,2,0)*C1360)
  )
  )
  )
)</f>
        <v>1063.125</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(VLOOKUP(SUBSTITUTE(SUBSTITUTE(F$1,"standard",""),"|Float","")&amp;IF(OR($L1360=TRUE,$A1360=0,MOD($A1360,ChapterTable!$S$20)&lt;&gt;0),"","보스")&amp;"인게임누적곱배수",ChapterTable!$S:$T,2,0)^D1360
    +VLOOKUP(SUBSTITUTE(SUBSTITUTE(F$1,"standard",""),"|Float","")&amp;IF(OR($L1360=TRUE,$A1360=0,MOD($A1360,ChapterTable!$S$20)&lt;&gt;0),"","보스")&amp;"인게임누적합배수",ChapterTable!$S:$T,2,0)*D1360)
  )
  )
  )
)</f>
        <v>340.13671875</v>
      </c>
      <c r="G1360" t="s">
        <v>737</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109"/>
        <v>92</v>
      </c>
      <c r="Q1360">
        <f t="shared" si="110"/>
        <v>92</v>
      </c>
      <c r="R1360" t="b">
        <f t="shared" ca="1" si="108"/>
        <v>1</v>
      </c>
      <c r="T1360" t="b">
        <f t="shared" ca="1" si="111"/>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H1360">
        <v>1.5</v>
      </c>
      <c r="AI1360">
        <f t="shared" si="112"/>
        <v>0.5</v>
      </c>
    </row>
    <row r="1361" spans="1:35" x14ac:dyDescent="0.3">
      <c r="A1361">
        <v>5</v>
      </c>
      <c r="B1361">
        <v>20</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OFFSET(E1361,-$B1361+IF($L1361,1,0),0)*IF($B1361&gt;OFFSET($B1361,1,0),ChapterTable!$S$17,1)*
    (VLOOKUP(SUBSTITUTE(SUBSTITUTE(E$1,"standard",""),"|Float","")&amp;IF(OR($L1361=TRUE,$A1361=0,MOD($A1361,ChapterTable!$S$20)&lt;&gt;0),"","보스")&amp;"인게임누적곱배수",ChapterTable!$S:$T,2,0)^C1361
    +VLOOKUP(SUBSTITUTE(SUBSTITUTE(E$1,"standard",""),"|Float","")&amp;IF(OR($L1361=TRUE,$A1361=0,MOD($A1361,ChapterTable!$S$20)&lt;&gt;0),"","보스")&amp;"인게임누적합배수",ChapterTable!$S:$T,2,0)*C1361)
  )
  )
  )
)</f>
        <v>1063.125</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(VLOOKUP(SUBSTITUTE(SUBSTITUTE(F$1,"standard",""),"|Float","")&amp;IF(OR($L1361=TRUE,$A1361=0,MOD($A1361,ChapterTable!$S$20)&lt;&gt;0),"","보스")&amp;"인게임누적곱배수",ChapterTable!$S:$T,2,0)^D1361
    +VLOOKUP(SUBSTITUTE(SUBSTITUTE(F$1,"standard",""),"|Float","")&amp;IF(OR($L1361=TRUE,$A1361=0,MOD($A1361,ChapterTable!$S$20)&lt;&gt;0),"","보스")&amp;"인게임누적합배수",ChapterTable!$S:$T,2,0)*D1361)
  )
  )
  )
)</f>
        <v>340.13671875</v>
      </c>
      <c r="G1361" t="s">
        <v>737</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109"/>
        <v>21</v>
      </c>
      <c r="Q1361">
        <f t="shared" si="110"/>
        <v>21</v>
      </c>
      <c r="R1361" t="b">
        <f t="shared" ca="1" si="108"/>
        <v>1</v>
      </c>
      <c r="T1361" t="b">
        <f t="shared" ca="1" si="111"/>
        <v>1</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H1361">
        <v>1.5</v>
      </c>
      <c r="AI1361">
        <f t="shared" si="112"/>
        <v>0.5</v>
      </c>
    </row>
    <row r="1362" spans="1:35" x14ac:dyDescent="0.3">
      <c r="A1362">
        <v>5</v>
      </c>
      <c r="B1362">
        <v>21</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2</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OFFSET(E1362,-$B1362+IF($L1362,1,0),0)*IF($B1362&gt;OFFSET($B1362,1,0),ChapterTable!$S$17,1)*
    (VLOOKUP(SUBSTITUTE(SUBSTITUTE(E$1,"standard",""),"|Float","")&amp;IF(OR($L1362=TRUE,$A1362=0,MOD($A1362,ChapterTable!$S$20)&lt;&gt;0),"","보스")&amp;"인게임누적곱배수",ChapterTable!$S:$T,2,0)^C1362
    +VLOOKUP(SUBSTITUTE(SUBSTITUTE(E$1,"standard",""),"|Float","")&amp;IF(OR($L1362=TRUE,$A1362=0,MOD($A1362,ChapterTable!$S$20)&lt;&gt;0),"","보스")&amp;"인게임누적합배수",ChapterTable!$S:$T,2,0)*C1362)
  )
  )
  )
)</f>
        <v>1063.125</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(VLOOKUP(SUBSTITUTE(SUBSTITUTE(F$1,"standard",""),"|Float","")&amp;IF(OR($L1362=TRUE,$A1362=0,MOD($A1362,ChapterTable!$S$20)&lt;&gt;0),"","보스")&amp;"인게임누적곱배수",ChapterTable!$S:$T,2,0)^D1362
    +VLOOKUP(SUBSTITUTE(SUBSTITUTE(F$1,"standard",""),"|Float","")&amp;IF(OR($L1362=TRUE,$A1362=0,MOD($A1362,ChapterTable!$S$20)&lt;&gt;0),"","보스")&amp;"인게임누적합배수",ChapterTable!$S:$T,2,0)*D1362)
  )
  )
  )
)</f>
        <v>363.8671875</v>
      </c>
      <c r="G1362" t="s">
        <v>737</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109"/>
        <v>3</v>
      </c>
      <c r="Q1362">
        <f t="shared" si="110"/>
        <v>3</v>
      </c>
      <c r="R1362" t="b">
        <f t="shared" ca="1" si="108"/>
        <v>1</v>
      </c>
      <c r="T1362" t="b">
        <f t="shared" ca="1" si="111"/>
        <v>1</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H1362">
        <v>1.5</v>
      </c>
      <c r="AI1362">
        <f t="shared" si="112"/>
        <v>0.33333333333333331</v>
      </c>
    </row>
    <row r="1363" spans="1:35" x14ac:dyDescent="0.3">
      <c r="A1363">
        <v>5</v>
      </c>
      <c r="B1363">
        <v>22</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OFFSET(E1363,-$B1363+IF($L1363,1,0),0)*IF($B1363&gt;OFFSET($B1363,1,0),ChapterTable!$S$17,1)*
    (VLOOKUP(SUBSTITUTE(SUBSTITUTE(E$1,"standard",""),"|Float","")&amp;IF(OR($L1363=TRUE,$A1363=0,MOD($A1363,ChapterTable!$S$20)&lt;&gt;0),"","보스")&amp;"인게임누적곱배수",ChapterTable!$S:$T,2,0)^C1363
    +VLOOKUP(SUBSTITUTE(SUBSTITUTE(E$1,"standard",""),"|Float","")&amp;IF(OR($L1363=TRUE,$A1363=0,MOD($A1363,ChapterTable!$S$20)&lt;&gt;0),"","보스")&amp;"인게임누적합배수",ChapterTable!$S:$T,2,0)*C1363)
  )
  )
  )
)</f>
        <v>1063.125</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(VLOOKUP(SUBSTITUTE(SUBSTITUTE(F$1,"standard",""),"|Float","")&amp;IF(OR($L1363=TRUE,$A1363=0,MOD($A1363,ChapterTable!$S$20)&lt;&gt;0),"","보스")&amp;"인게임누적곱배수",ChapterTable!$S:$T,2,0)^D1363
    +VLOOKUP(SUBSTITUTE(SUBSTITUTE(F$1,"standard",""),"|Float","")&amp;IF(OR($L1363=TRUE,$A1363=0,MOD($A1363,ChapterTable!$S$20)&lt;&gt;0),"","보스")&amp;"인게임누적합배수",ChapterTable!$S:$T,2,0)*D1363)
  )
  )
  )
)</f>
        <v>363.8671875</v>
      </c>
      <c r="G1363" t="s">
        <v>737</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109"/>
        <v>3</v>
      </c>
      <c r="Q1363">
        <f t="shared" si="110"/>
        <v>3</v>
      </c>
      <c r="R1363" t="b">
        <f t="shared" ca="1" si="108"/>
        <v>1</v>
      </c>
      <c r="T1363" t="b">
        <f t="shared" ca="1" si="111"/>
        <v>1</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H1363">
        <v>1.5</v>
      </c>
      <c r="AI1363">
        <f t="shared" si="112"/>
        <v>0.33333333333333331</v>
      </c>
    </row>
    <row r="1364" spans="1:35" x14ac:dyDescent="0.3">
      <c r="A1364">
        <v>5</v>
      </c>
      <c r="B1364">
        <v>23</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OFFSET(E1364,-$B1364+IF($L1364,1,0),0)*IF($B1364&gt;OFFSET($B1364,1,0),ChapterTable!$S$17,1)*
    (VLOOKUP(SUBSTITUTE(SUBSTITUTE(E$1,"standard",""),"|Float","")&amp;IF(OR($L1364=TRUE,$A1364=0,MOD($A1364,ChapterTable!$S$20)&lt;&gt;0),"","보스")&amp;"인게임누적곱배수",ChapterTable!$S:$T,2,0)^C1364
    +VLOOKUP(SUBSTITUTE(SUBSTITUTE(E$1,"standard",""),"|Float","")&amp;IF(OR($L1364=TRUE,$A1364=0,MOD($A1364,ChapterTable!$S$20)&lt;&gt;0),"","보스")&amp;"인게임누적합배수",ChapterTable!$S:$T,2,0)*C1364)
  )
  )
  )
)</f>
        <v>1063.125</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(VLOOKUP(SUBSTITUTE(SUBSTITUTE(F$1,"standard",""),"|Float","")&amp;IF(OR($L1364=TRUE,$A1364=0,MOD($A1364,ChapterTable!$S$20)&lt;&gt;0),"","보스")&amp;"인게임누적곱배수",ChapterTable!$S:$T,2,0)^D1364
    +VLOOKUP(SUBSTITUTE(SUBSTITUTE(F$1,"standard",""),"|Float","")&amp;IF(OR($L1364=TRUE,$A1364=0,MOD($A1364,ChapterTable!$S$20)&lt;&gt;0),"","보스")&amp;"인게임누적합배수",ChapterTable!$S:$T,2,0)*D1364)
  )
  )
  )
)</f>
        <v>363.8671875</v>
      </c>
      <c r="G1364" t="s">
        <v>737</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109"/>
        <v>3</v>
      </c>
      <c r="Q1364">
        <f t="shared" si="110"/>
        <v>3</v>
      </c>
      <c r="R1364" t="b">
        <f t="shared" ca="1" si="108"/>
        <v>1</v>
      </c>
      <c r="T1364" t="b">
        <f t="shared" ca="1" si="111"/>
        <v>1</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H1364">
        <v>1.5</v>
      </c>
      <c r="AI1364">
        <f t="shared" si="112"/>
        <v>0.33333333333333331</v>
      </c>
    </row>
    <row r="1365" spans="1:35" x14ac:dyDescent="0.3">
      <c r="A1365">
        <v>5</v>
      </c>
      <c r="B1365">
        <v>24</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OFFSET(E1365,-$B1365+IF($L1365,1,0),0)*IF($B1365&gt;OFFSET($B1365,1,0),ChapterTable!$S$17,1)*
    (VLOOKUP(SUBSTITUTE(SUBSTITUTE(E$1,"standard",""),"|Float","")&amp;IF(OR($L1365=TRUE,$A1365=0,MOD($A1365,ChapterTable!$S$20)&lt;&gt;0),"","보스")&amp;"인게임누적곱배수",ChapterTable!$S:$T,2,0)^C1365
    +VLOOKUP(SUBSTITUTE(SUBSTITUTE(E$1,"standard",""),"|Float","")&amp;IF(OR($L1365=TRUE,$A1365=0,MOD($A1365,ChapterTable!$S$20)&lt;&gt;0),"","보스")&amp;"인게임누적합배수",ChapterTable!$S:$T,2,0)*C1365)
  )
  )
  )
)</f>
        <v>1063.125</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(VLOOKUP(SUBSTITUTE(SUBSTITUTE(F$1,"standard",""),"|Float","")&amp;IF(OR($L1365=TRUE,$A1365=0,MOD($A1365,ChapterTable!$S$20)&lt;&gt;0),"","보스")&amp;"인게임누적곱배수",ChapterTable!$S:$T,2,0)^D1365
    +VLOOKUP(SUBSTITUTE(SUBSTITUTE(F$1,"standard",""),"|Float","")&amp;IF(OR($L1365=TRUE,$A1365=0,MOD($A1365,ChapterTable!$S$20)&lt;&gt;0),"","보스")&amp;"인게임누적합배수",ChapterTable!$S:$T,2,0)*D1365)
  )
  )
  )
)</f>
        <v>363.8671875</v>
      </c>
      <c r="G1365" t="s">
        <v>737</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109"/>
        <v>3</v>
      </c>
      <c r="Q1365">
        <f t="shared" si="110"/>
        <v>3</v>
      </c>
      <c r="R1365" t="b">
        <f t="shared" ca="1" si="108"/>
        <v>1</v>
      </c>
      <c r="T1365" t="b">
        <f t="shared" ca="1" si="111"/>
        <v>1</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H1365">
        <v>1.5</v>
      </c>
      <c r="AI1365">
        <f t="shared" si="112"/>
        <v>0.33333333333333331</v>
      </c>
    </row>
    <row r="1366" spans="1:35" x14ac:dyDescent="0.3">
      <c r="A1366">
        <v>5</v>
      </c>
      <c r="B1366">
        <v>25</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OFFSET(E1366,-$B1366+IF($L1366,1,0),0)*IF($B1366&gt;OFFSET($B1366,1,0),ChapterTable!$S$17,1)*
    (VLOOKUP(SUBSTITUTE(SUBSTITUTE(E$1,"standard",""),"|Float","")&amp;IF(OR($L1366=TRUE,$A1366=0,MOD($A1366,ChapterTable!$S$20)&lt;&gt;0),"","보스")&amp;"인게임누적곱배수",ChapterTable!$S:$T,2,0)^C1366
    +VLOOKUP(SUBSTITUTE(SUBSTITUTE(E$1,"standard",""),"|Float","")&amp;IF(OR($L1366=TRUE,$A1366=0,MOD($A1366,ChapterTable!$S$20)&lt;&gt;0),"","보스")&amp;"인게임누적합배수",ChapterTable!$S:$T,2,0)*C1366)
  )
  )
  )
)</f>
        <v>1063.125</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(VLOOKUP(SUBSTITUTE(SUBSTITUTE(F$1,"standard",""),"|Float","")&amp;IF(OR($L1366=TRUE,$A1366=0,MOD($A1366,ChapterTable!$S$20)&lt;&gt;0),"","보스")&amp;"인게임누적곱배수",ChapterTable!$S:$T,2,0)^D1366
    +VLOOKUP(SUBSTITUTE(SUBSTITUTE(F$1,"standard",""),"|Float","")&amp;IF(OR($L1366=TRUE,$A1366=0,MOD($A1366,ChapterTable!$S$20)&lt;&gt;0),"","보스")&amp;"인게임누적합배수",ChapterTable!$S:$T,2,0)*D1366)
  )
  )
  )
)</f>
        <v>363.8671875</v>
      </c>
      <c r="G1366" t="s">
        <v>737</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109"/>
        <v>11</v>
      </c>
      <c r="Q1366">
        <f t="shared" si="110"/>
        <v>11</v>
      </c>
      <c r="R1366" t="b">
        <f t="shared" ca="1" si="108"/>
        <v>1</v>
      </c>
      <c r="T1366" t="b">
        <f t="shared" ca="1" si="111"/>
        <v>1</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H1366">
        <v>1.5</v>
      </c>
      <c r="AI1366">
        <f t="shared" si="112"/>
        <v>0.33333333333333331</v>
      </c>
    </row>
    <row r="1367" spans="1:35" x14ac:dyDescent="0.3">
      <c r="A1367">
        <v>5</v>
      </c>
      <c r="B1367">
        <v>26</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3</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OFFSET(E1367,-$B1367+IF($L1367,1,0),0)*IF($B1367&gt;OFFSET($B1367,1,0),ChapterTable!$S$17,1)*
    (VLOOKUP(SUBSTITUTE(SUBSTITUTE(E$1,"standard",""),"|Float","")&amp;IF(OR($L1367=TRUE,$A1367=0,MOD($A1367,ChapterTable!$S$20)&lt;&gt;0),"","보스")&amp;"인게임누적곱배수",ChapterTable!$S:$T,2,0)^C1367
    +VLOOKUP(SUBSTITUTE(SUBSTITUTE(E$1,"standard",""),"|Float","")&amp;IF(OR($L1367=TRUE,$A1367=0,MOD($A1367,ChapterTable!$S$20)&lt;&gt;0),"","보스")&amp;"인게임누적합배수",ChapterTable!$S:$T,2,0)*C1367)
  )
  )
  )
)</f>
        <v>1215</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(VLOOKUP(SUBSTITUTE(SUBSTITUTE(F$1,"standard",""),"|Float","")&amp;IF(OR($L1367=TRUE,$A1367=0,MOD($A1367,ChapterTable!$S$20)&lt;&gt;0),"","보스")&amp;"인게임누적곱배수",ChapterTable!$S:$T,2,0)^D1367
    +VLOOKUP(SUBSTITUTE(SUBSTITUTE(F$1,"standard",""),"|Float","")&amp;IF(OR($L1367=TRUE,$A1367=0,MOD($A1367,ChapterTable!$S$20)&lt;&gt;0),"","보스")&amp;"인게임누적합배수",ChapterTable!$S:$T,2,0)*D1367)
  )
  )
  )
)</f>
        <v>363.8671875</v>
      </c>
      <c r="G1367" t="s">
        <v>737</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109"/>
        <v>3</v>
      </c>
      <c r="Q1367">
        <f t="shared" si="110"/>
        <v>3</v>
      </c>
      <c r="R1367" t="b">
        <f t="shared" ca="1" si="108"/>
        <v>1</v>
      </c>
      <c r="T1367" t="b">
        <f t="shared" ca="1" si="111"/>
        <v>1</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H1367">
        <v>1.5</v>
      </c>
      <c r="AI1367">
        <f t="shared" si="112"/>
        <v>0.33333333333333331</v>
      </c>
    </row>
    <row r="1368" spans="1:35" x14ac:dyDescent="0.3">
      <c r="A1368">
        <v>5</v>
      </c>
      <c r="B1368">
        <v>27</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OFFSET(E1368,-$B1368+IF($L1368,1,0),0)*IF($B1368&gt;OFFSET($B1368,1,0),ChapterTable!$S$17,1)*
    (VLOOKUP(SUBSTITUTE(SUBSTITUTE(E$1,"standard",""),"|Float","")&amp;IF(OR($L1368=TRUE,$A1368=0,MOD($A1368,ChapterTable!$S$20)&lt;&gt;0),"","보스")&amp;"인게임누적곱배수",ChapterTable!$S:$T,2,0)^C1368
    +VLOOKUP(SUBSTITUTE(SUBSTITUTE(E$1,"standard",""),"|Float","")&amp;IF(OR($L1368=TRUE,$A1368=0,MOD($A1368,ChapterTable!$S$20)&lt;&gt;0),"","보스")&amp;"인게임누적합배수",ChapterTable!$S:$T,2,0)*C1368)
  )
  )
  )
)</f>
        <v>1215</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(VLOOKUP(SUBSTITUTE(SUBSTITUTE(F$1,"standard",""),"|Float","")&amp;IF(OR($L1368=TRUE,$A1368=0,MOD($A1368,ChapterTable!$S$20)&lt;&gt;0),"","보스")&amp;"인게임누적곱배수",ChapterTable!$S:$T,2,0)^D1368
    +VLOOKUP(SUBSTITUTE(SUBSTITUTE(F$1,"standard",""),"|Float","")&amp;IF(OR($L1368=TRUE,$A1368=0,MOD($A1368,ChapterTable!$S$20)&lt;&gt;0),"","보스")&amp;"인게임누적합배수",ChapterTable!$S:$T,2,0)*D1368)
  )
  )
  )
)</f>
        <v>363.8671875</v>
      </c>
      <c r="G1368" t="s">
        <v>737</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109"/>
        <v>3</v>
      </c>
      <c r="Q1368">
        <f t="shared" si="110"/>
        <v>3</v>
      </c>
      <c r="R1368" t="b">
        <f t="shared" ca="1" si="108"/>
        <v>1</v>
      </c>
      <c r="T1368" t="b">
        <f t="shared" ca="1" si="111"/>
        <v>1</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H1368">
        <v>1.5</v>
      </c>
      <c r="AI1368">
        <f t="shared" si="112"/>
        <v>0.33333333333333331</v>
      </c>
    </row>
    <row r="1369" spans="1:35" x14ac:dyDescent="0.3">
      <c r="A1369">
        <v>5</v>
      </c>
      <c r="B1369">
        <v>28</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OFFSET(E1369,-$B1369+IF($L1369,1,0),0)*IF($B1369&gt;OFFSET($B1369,1,0),ChapterTable!$S$17,1)*
    (VLOOKUP(SUBSTITUTE(SUBSTITUTE(E$1,"standard",""),"|Float","")&amp;IF(OR($L1369=TRUE,$A1369=0,MOD($A1369,ChapterTable!$S$20)&lt;&gt;0),"","보스")&amp;"인게임누적곱배수",ChapterTable!$S:$T,2,0)^C1369
    +VLOOKUP(SUBSTITUTE(SUBSTITUTE(E$1,"standard",""),"|Float","")&amp;IF(OR($L1369=TRUE,$A1369=0,MOD($A1369,ChapterTable!$S$20)&lt;&gt;0),"","보스")&amp;"인게임누적합배수",ChapterTable!$S:$T,2,0)*C1369)
  )
  )
  )
)</f>
        <v>1215</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(VLOOKUP(SUBSTITUTE(SUBSTITUTE(F$1,"standard",""),"|Float","")&amp;IF(OR($L1369=TRUE,$A1369=0,MOD($A1369,ChapterTable!$S$20)&lt;&gt;0),"","보스")&amp;"인게임누적곱배수",ChapterTable!$S:$T,2,0)^D1369
    +VLOOKUP(SUBSTITUTE(SUBSTITUTE(F$1,"standard",""),"|Float","")&amp;IF(OR($L1369=TRUE,$A1369=0,MOD($A1369,ChapterTable!$S$20)&lt;&gt;0),"","보스")&amp;"인게임누적합배수",ChapterTable!$S:$T,2,0)*D1369)
  )
  )
  )
)</f>
        <v>363.8671875</v>
      </c>
      <c r="G1369" t="s">
        <v>737</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109"/>
        <v>3</v>
      </c>
      <c r="Q1369">
        <f t="shared" si="110"/>
        <v>3</v>
      </c>
      <c r="R1369" t="b">
        <f t="shared" ca="1" si="108"/>
        <v>1</v>
      </c>
      <c r="T1369" t="b">
        <f t="shared" ca="1" si="111"/>
        <v>1</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H1369">
        <v>1.5</v>
      </c>
      <c r="AI1369">
        <f t="shared" si="112"/>
        <v>0.33333333333333331</v>
      </c>
    </row>
    <row r="1370" spans="1:35" x14ac:dyDescent="0.3">
      <c r="A1370">
        <v>5</v>
      </c>
      <c r="B1370">
        <v>29</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OFFSET(E1370,-$B1370+IF($L1370,1,0),0)*IF($B1370&gt;OFFSET($B1370,1,0),ChapterTable!$S$17,1)*
    (VLOOKUP(SUBSTITUTE(SUBSTITUTE(E$1,"standard",""),"|Float","")&amp;IF(OR($L1370=TRUE,$A1370=0,MOD($A1370,ChapterTable!$S$20)&lt;&gt;0),"","보스")&amp;"인게임누적곱배수",ChapterTable!$S:$T,2,0)^C1370
    +VLOOKUP(SUBSTITUTE(SUBSTITUTE(E$1,"standard",""),"|Float","")&amp;IF(OR($L1370=TRUE,$A1370=0,MOD($A1370,ChapterTable!$S$20)&lt;&gt;0),"","보스")&amp;"인게임누적합배수",ChapterTable!$S:$T,2,0)*C1370)
  )
  )
  )
)</f>
        <v>1215</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(VLOOKUP(SUBSTITUTE(SUBSTITUTE(F$1,"standard",""),"|Float","")&amp;IF(OR($L1370=TRUE,$A1370=0,MOD($A1370,ChapterTable!$S$20)&lt;&gt;0),"","보스")&amp;"인게임누적곱배수",ChapterTable!$S:$T,2,0)^D1370
    +VLOOKUP(SUBSTITUTE(SUBSTITUTE(F$1,"standard",""),"|Float","")&amp;IF(OR($L1370=TRUE,$A1370=0,MOD($A1370,ChapterTable!$S$20)&lt;&gt;0),"","보스")&amp;"인게임누적합배수",ChapterTable!$S:$T,2,0)*D1370)
  )
  )
  )
)</f>
        <v>363.8671875</v>
      </c>
      <c r="G1370" t="s">
        <v>737</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109"/>
        <v>93</v>
      </c>
      <c r="Q1370">
        <f t="shared" si="110"/>
        <v>93</v>
      </c>
      <c r="R1370" t="b">
        <f t="shared" ca="1" si="108"/>
        <v>1</v>
      </c>
      <c r="T1370" t="b">
        <f t="shared" ca="1" si="111"/>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H1370">
        <v>1.5</v>
      </c>
      <c r="AI1370">
        <f t="shared" si="112"/>
        <v>0.33333333333333331</v>
      </c>
    </row>
    <row r="1371" spans="1:35" x14ac:dyDescent="0.3">
      <c r="A1371">
        <v>5</v>
      </c>
      <c r="B1371">
        <v>30</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OFFSET(E1371,-$B1371+IF($L1371,1,0),0)*IF($B1371&gt;OFFSET($B1371,1,0),ChapterTable!$S$17,1)*
    (VLOOKUP(SUBSTITUTE(SUBSTITUTE(E$1,"standard",""),"|Float","")&amp;IF(OR($L1371=TRUE,$A1371=0,MOD($A1371,ChapterTable!$S$20)&lt;&gt;0),"","보스")&amp;"인게임누적곱배수",ChapterTable!$S:$T,2,0)^C1371
    +VLOOKUP(SUBSTITUTE(SUBSTITUTE(E$1,"standard",""),"|Float","")&amp;IF(OR($L1371=TRUE,$A1371=0,MOD($A1371,ChapterTable!$S$20)&lt;&gt;0),"","보스")&amp;"인게임누적합배수",ChapterTable!$S:$T,2,0)*C1371)
  )
  )
  )
)</f>
        <v>1215</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(VLOOKUP(SUBSTITUTE(SUBSTITUTE(F$1,"standard",""),"|Float","")&amp;IF(OR($L1371=TRUE,$A1371=0,MOD($A1371,ChapterTable!$S$20)&lt;&gt;0),"","보스")&amp;"인게임누적곱배수",ChapterTable!$S:$T,2,0)^D1371
    +VLOOKUP(SUBSTITUTE(SUBSTITUTE(F$1,"standard",""),"|Float","")&amp;IF(OR($L1371=TRUE,$A1371=0,MOD($A1371,ChapterTable!$S$20)&lt;&gt;0),"","보스")&amp;"인게임누적합배수",ChapterTable!$S:$T,2,0)*D1371)
  )
  )
  )
)</f>
        <v>363.8671875</v>
      </c>
      <c r="G1371" t="s">
        <v>737</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109"/>
        <v>21</v>
      </c>
      <c r="Q1371">
        <f t="shared" si="110"/>
        <v>21</v>
      </c>
      <c r="R1371" t="b">
        <f t="shared" ca="1" si="108"/>
        <v>1</v>
      </c>
      <c r="T1371" t="b">
        <f t="shared" ca="1" si="111"/>
        <v>1</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H1371">
        <v>1.5</v>
      </c>
      <c r="AI1371">
        <f t="shared" si="112"/>
        <v>0.33333333333333331</v>
      </c>
    </row>
    <row r="1372" spans="1:35" x14ac:dyDescent="0.3">
      <c r="A1372">
        <v>5</v>
      </c>
      <c r="B1372">
        <v>31</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3</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OFFSET(E1372,-$B1372+IF($L1372,1,0),0)*IF($B1372&gt;OFFSET($B1372,1,0),ChapterTable!$S$17,1)*
    (VLOOKUP(SUBSTITUTE(SUBSTITUTE(E$1,"standard",""),"|Float","")&amp;IF(OR($L1372=TRUE,$A1372=0,MOD($A1372,ChapterTable!$S$20)&lt;&gt;0),"","보스")&amp;"인게임누적곱배수",ChapterTable!$S:$T,2,0)^C1372
    +VLOOKUP(SUBSTITUTE(SUBSTITUTE(E$1,"standard",""),"|Float","")&amp;IF(OR($L1372=TRUE,$A1372=0,MOD($A1372,ChapterTable!$S$20)&lt;&gt;0),"","보스")&amp;"인게임누적합배수",ChapterTable!$S:$T,2,0)*C1372)
  )
  )
  )
)</f>
        <v>1215</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(VLOOKUP(SUBSTITUTE(SUBSTITUTE(F$1,"standard",""),"|Float","")&amp;IF(OR($L1372=TRUE,$A1372=0,MOD($A1372,ChapterTable!$S$20)&lt;&gt;0),"","보스")&amp;"인게임누적곱배수",ChapterTable!$S:$T,2,0)^D1372
    +VLOOKUP(SUBSTITUTE(SUBSTITUTE(F$1,"standard",""),"|Float","")&amp;IF(OR($L1372=TRUE,$A1372=0,MOD($A1372,ChapterTable!$S$20)&lt;&gt;0),"","보스")&amp;"인게임누적합배수",ChapterTable!$S:$T,2,0)*D1372)
  )
  )
  )
)</f>
        <v>387.59765625</v>
      </c>
      <c r="G1372" t="s">
        <v>737</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109"/>
        <v>4</v>
      </c>
      <c r="Q1372">
        <f t="shared" si="110"/>
        <v>4</v>
      </c>
      <c r="R1372" t="b">
        <f t="shared" ca="1" si="108"/>
        <v>1</v>
      </c>
      <c r="T1372" t="b">
        <f t="shared" ca="1" si="111"/>
        <v>1</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H1372">
        <v>1.5</v>
      </c>
      <c r="AI1372">
        <f t="shared" si="112"/>
        <v>0.25</v>
      </c>
    </row>
    <row r="1373" spans="1:35" x14ac:dyDescent="0.3">
      <c r="A1373">
        <v>5</v>
      </c>
      <c r="B1373">
        <v>32</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OFFSET(E1373,-$B1373+IF($L1373,1,0),0)*IF($B1373&gt;OFFSET($B1373,1,0),ChapterTable!$S$17,1)*
    (VLOOKUP(SUBSTITUTE(SUBSTITUTE(E$1,"standard",""),"|Float","")&amp;IF(OR($L1373=TRUE,$A1373=0,MOD($A1373,ChapterTable!$S$20)&lt;&gt;0),"","보스")&amp;"인게임누적곱배수",ChapterTable!$S:$T,2,0)^C1373
    +VLOOKUP(SUBSTITUTE(SUBSTITUTE(E$1,"standard",""),"|Float","")&amp;IF(OR($L1373=TRUE,$A1373=0,MOD($A1373,ChapterTable!$S$20)&lt;&gt;0),"","보스")&amp;"인게임누적합배수",ChapterTable!$S:$T,2,0)*C1373)
  )
  )
  )
)</f>
        <v>1215</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(VLOOKUP(SUBSTITUTE(SUBSTITUTE(F$1,"standard",""),"|Float","")&amp;IF(OR($L1373=TRUE,$A1373=0,MOD($A1373,ChapterTable!$S$20)&lt;&gt;0),"","보스")&amp;"인게임누적곱배수",ChapterTable!$S:$T,2,0)^D1373
    +VLOOKUP(SUBSTITUTE(SUBSTITUTE(F$1,"standard",""),"|Float","")&amp;IF(OR($L1373=TRUE,$A1373=0,MOD($A1373,ChapterTable!$S$20)&lt;&gt;0),"","보스")&amp;"인게임누적합배수",ChapterTable!$S:$T,2,0)*D1373)
  )
  )
  )
)</f>
        <v>387.59765625</v>
      </c>
      <c r="G1373" t="s">
        <v>737</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109"/>
        <v>4</v>
      </c>
      <c r="Q1373">
        <f t="shared" si="110"/>
        <v>4</v>
      </c>
      <c r="R1373" t="b">
        <f t="shared" ca="1" si="108"/>
        <v>1</v>
      </c>
      <c r="T1373" t="b">
        <f t="shared" ca="1" si="111"/>
        <v>1</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H1373">
        <v>1.5</v>
      </c>
      <c r="AI1373">
        <f t="shared" si="112"/>
        <v>0.25</v>
      </c>
    </row>
    <row r="1374" spans="1:35" x14ac:dyDescent="0.3">
      <c r="A1374">
        <v>5</v>
      </c>
      <c r="B1374">
        <v>33</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OFFSET(E1374,-$B1374+IF($L1374,1,0),0)*IF($B1374&gt;OFFSET($B1374,1,0),ChapterTable!$S$17,1)*
    (VLOOKUP(SUBSTITUTE(SUBSTITUTE(E$1,"standard",""),"|Float","")&amp;IF(OR($L1374=TRUE,$A1374=0,MOD($A1374,ChapterTable!$S$20)&lt;&gt;0),"","보스")&amp;"인게임누적곱배수",ChapterTable!$S:$T,2,0)^C1374
    +VLOOKUP(SUBSTITUTE(SUBSTITUTE(E$1,"standard",""),"|Float","")&amp;IF(OR($L1374=TRUE,$A1374=0,MOD($A1374,ChapterTable!$S$20)&lt;&gt;0),"","보스")&amp;"인게임누적합배수",ChapterTable!$S:$T,2,0)*C1374)
  )
  )
  )
)</f>
        <v>1215</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(VLOOKUP(SUBSTITUTE(SUBSTITUTE(F$1,"standard",""),"|Float","")&amp;IF(OR($L1374=TRUE,$A1374=0,MOD($A1374,ChapterTable!$S$20)&lt;&gt;0),"","보스")&amp;"인게임누적곱배수",ChapterTable!$S:$T,2,0)^D1374
    +VLOOKUP(SUBSTITUTE(SUBSTITUTE(F$1,"standard",""),"|Float","")&amp;IF(OR($L1374=TRUE,$A1374=0,MOD($A1374,ChapterTable!$S$20)&lt;&gt;0),"","보스")&amp;"인게임누적합배수",ChapterTable!$S:$T,2,0)*D1374)
  )
  )
  )
)</f>
        <v>387.59765625</v>
      </c>
      <c r="G1374" t="s">
        <v>737</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109"/>
        <v>4</v>
      </c>
      <c r="Q1374">
        <f t="shared" si="110"/>
        <v>4</v>
      </c>
      <c r="R1374" t="b">
        <f t="shared" ca="1" si="108"/>
        <v>1</v>
      </c>
      <c r="T1374" t="b">
        <f t="shared" ca="1" si="111"/>
        <v>1</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H1374">
        <v>1.5</v>
      </c>
      <c r="AI1374">
        <f t="shared" si="112"/>
        <v>0.25</v>
      </c>
    </row>
    <row r="1375" spans="1:35" x14ac:dyDescent="0.3">
      <c r="A1375">
        <v>5</v>
      </c>
      <c r="B1375">
        <v>34</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OFFSET(E1375,-$B1375+IF($L1375,1,0),0)*IF($B1375&gt;OFFSET($B1375,1,0),ChapterTable!$S$17,1)*
    (VLOOKUP(SUBSTITUTE(SUBSTITUTE(E$1,"standard",""),"|Float","")&amp;IF(OR($L1375=TRUE,$A1375=0,MOD($A1375,ChapterTable!$S$20)&lt;&gt;0),"","보스")&amp;"인게임누적곱배수",ChapterTable!$S:$T,2,0)^C1375
    +VLOOKUP(SUBSTITUTE(SUBSTITUTE(E$1,"standard",""),"|Float","")&amp;IF(OR($L1375=TRUE,$A1375=0,MOD($A1375,ChapterTable!$S$20)&lt;&gt;0),"","보스")&amp;"인게임누적합배수",ChapterTable!$S:$T,2,0)*C1375)
  )
  )
  )
)</f>
        <v>1215</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(VLOOKUP(SUBSTITUTE(SUBSTITUTE(F$1,"standard",""),"|Float","")&amp;IF(OR($L1375=TRUE,$A1375=0,MOD($A1375,ChapterTable!$S$20)&lt;&gt;0),"","보스")&amp;"인게임누적곱배수",ChapterTable!$S:$T,2,0)^D1375
    +VLOOKUP(SUBSTITUTE(SUBSTITUTE(F$1,"standard",""),"|Float","")&amp;IF(OR($L1375=TRUE,$A1375=0,MOD($A1375,ChapterTable!$S$20)&lt;&gt;0),"","보스")&amp;"인게임누적합배수",ChapterTable!$S:$T,2,0)*D1375)
  )
  )
  )
)</f>
        <v>387.59765625</v>
      </c>
      <c r="G1375" t="s">
        <v>737</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109"/>
        <v>4</v>
      </c>
      <c r="Q1375">
        <f t="shared" si="110"/>
        <v>4</v>
      </c>
      <c r="R1375" t="b">
        <f t="shared" ca="1" si="108"/>
        <v>1</v>
      </c>
      <c r="T1375" t="b">
        <f t="shared" ca="1" si="111"/>
        <v>1</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H1375">
        <v>1.5</v>
      </c>
      <c r="AI1375">
        <f t="shared" si="112"/>
        <v>0.25</v>
      </c>
    </row>
    <row r="1376" spans="1:35" x14ac:dyDescent="0.3">
      <c r="A1376">
        <v>5</v>
      </c>
      <c r="B1376">
        <v>35</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OFFSET(E1376,-$B1376+IF($L1376,1,0),0)*IF($B1376&gt;OFFSET($B1376,1,0),ChapterTable!$S$17,1)*
    (VLOOKUP(SUBSTITUTE(SUBSTITUTE(E$1,"standard",""),"|Float","")&amp;IF(OR($L1376=TRUE,$A1376=0,MOD($A1376,ChapterTable!$S$20)&lt;&gt;0),"","보스")&amp;"인게임누적곱배수",ChapterTable!$S:$T,2,0)^C1376
    +VLOOKUP(SUBSTITUTE(SUBSTITUTE(E$1,"standard",""),"|Float","")&amp;IF(OR($L1376=TRUE,$A1376=0,MOD($A1376,ChapterTable!$S$20)&lt;&gt;0),"","보스")&amp;"인게임누적합배수",ChapterTable!$S:$T,2,0)*C1376)
  )
  )
  )
)</f>
        <v>1215</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(VLOOKUP(SUBSTITUTE(SUBSTITUTE(F$1,"standard",""),"|Float","")&amp;IF(OR($L1376=TRUE,$A1376=0,MOD($A1376,ChapterTable!$S$20)&lt;&gt;0),"","보스")&amp;"인게임누적곱배수",ChapterTable!$S:$T,2,0)^D1376
    +VLOOKUP(SUBSTITUTE(SUBSTITUTE(F$1,"standard",""),"|Float","")&amp;IF(OR($L1376=TRUE,$A1376=0,MOD($A1376,ChapterTable!$S$20)&lt;&gt;0),"","보스")&amp;"인게임누적합배수",ChapterTable!$S:$T,2,0)*D1376)
  )
  )
  )
)</f>
        <v>387.59765625</v>
      </c>
      <c r="G1376" t="s">
        <v>737</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109"/>
        <v>11</v>
      </c>
      <c r="Q1376">
        <f t="shared" si="110"/>
        <v>11</v>
      </c>
      <c r="R1376" t="b">
        <f t="shared" ca="1" si="108"/>
        <v>1</v>
      </c>
      <c r="T1376" t="b">
        <f t="shared" ca="1" si="111"/>
        <v>1</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H1376">
        <v>1.5</v>
      </c>
      <c r="AI1376">
        <f t="shared" si="112"/>
        <v>0.25</v>
      </c>
    </row>
    <row r="1377" spans="1:35" x14ac:dyDescent="0.3">
      <c r="A1377">
        <v>5</v>
      </c>
      <c r="B1377">
        <v>36</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4</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OFFSET(E1377,-$B1377+IF($L1377,1,0),0)*IF($B1377&gt;OFFSET($B1377,1,0),ChapterTable!$S$17,1)*
    (VLOOKUP(SUBSTITUTE(SUBSTITUTE(E$1,"standard",""),"|Float","")&amp;IF(OR($L1377=TRUE,$A1377=0,MOD($A1377,ChapterTable!$S$20)&lt;&gt;0),"","보스")&amp;"인게임누적곱배수",ChapterTable!$S:$T,2,0)^C1377
    +VLOOKUP(SUBSTITUTE(SUBSTITUTE(E$1,"standard",""),"|Float","")&amp;IF(OR($L1377=TRUE,$A1377=0,MOD($A1377,ChapterTable!$S$20)&lt;&gt;0),"","보스")&amp;"인게임누적합배수",ChapterTable!$S:$T,2,0)*C1377)
  )
  )
  )
)</f>
        <v>1366.875</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(VLOOKUP(SUBSTITUTE(SUBSTITUTE(F$1,"standard",""),"|Float","")&amp;IF(OR($L1377=TRUE,$A1377=0,MOD($A1377,ChapterTable!$S$20)&lt;&gt;0),"","보스")&amp;"인게임누적곱배수",ChapterTable!$S:$T,2,0)^D1377
    +VLOOKUP(SUBSTITUTE(SUBSTITUTE(F$1,"standard",""),"|Float","")&amp;IF(OR($L1377=TRUE,$A1377=0,MOD($A1377,ChapterTable!$S$20)&lt;&gt;0),"","보스")&amp;"인게임누적합배수",ChapterTable!$S:$T,2,0)*D1377)
  )
  )
  )
)</f>
        <v>387.59765625</v>
      </c>
      <c r="G1377" t="s">
        <v>737</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109"/>
        <v>4</v>
      </c>
      <c r="Q1377">
        <f t="shared" si="110"/>
        <v>4</v>
      </c>
      <c r="R1377" t="b">
        <f t="shared" ca="1" si="108"/>
        <v>1</v>
      </c>
      <c r="T1377" t="b">
        <f t="shared" ca="1" si="111"/>
        <v>1</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H1377">
        <v>1.5</v>
      </c>
      <c r="AI1377">
        <f t="shared" si="112"/>
        <v>0.25</v>
      </c>
    </row>
    <row r="1378" spans="1:35" x14ac:dyDescent="0.3">
      <c r="A1378">
        <v>5</v>
      </c>
      <c r="B1378">
        <v>37</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OFFSET(E1378,-$B1378+IF($L1378,1,0),0)*IF($B1378&gt;OFFSET($B1378,1,0),ChapterTable!$S$17,1)*
    (VLOOKUP(SUBSTITUTE(SUBSTITUTE(E$1,"standard",""),"|Float","")&amp;IF(OR($L1378=TRUE,$A1378=0,MOD($A1378,ChapterTable!$S$20)&lt;&gt;0),"","보스")&amp;"인게임누적곱배수",ChapterTable!$S:$T,2,0)^C1378
    +VLOOKUP(SUBSTITUTE(SUBSTITUTE(E$1,"standard",""),"|Float","")&amp;IF(OR($L1378=TRUE,$A1378=0,MOD($A1378,ChapterTable!$S$20)&lt;&gt;0),"","보스")&amp;"인게임누적합배수",ChapterTable!$S:$T,2,0)*C1378)
  )
  )
  )
)</f>
        <v>1366.875</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(VLOOKUP(SUBSTITUTE(SUBSTITUTE(F$1,"standard",""),"|Float","")&amp;IF(OR($L1378=TRUE,$A1378=0,MOD($A1378,ChapterTable!$S$20)&lt;&gt;0),"","보스")&amp;"인게임누적곱배수",ChapterTable!$S:$T,2,0)^D1378
    +VLOOKUP(SUBSTITUTE(SUBSTITUTE(F$1,"standard",""),"|Float","")&amp;IF(OR($L1378=TRUE,$A1378=0,MOD($A1378,ChapterTable!$S$20)&lt;&gt;0),"","보스")&amp;"인게임누적합배수",ChapterTable!$S:$T,2,0)*D1378)
  )
  )
  )
)</f>
        <v>387.59765625</v>
      </c>
      <c r="G1378" t="s">
        <v>737</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109"/>
        <v>4</v>
      </c>
      <c r="Q1378">
        <f t="shared" si="110"/>
        <v>4</v>
      </c>
      <c r="R1378" t="b">
        <f t="shared" ca="1" si="108"/>
        <v>1</v>
      </c>
      <c r="T1378" t="b">
        <f t="shared" ca="1" si="111"/>
        <v>1</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H1378">
        <v>1.5</v>
      </c>
      <c r="AI1378">
        <f t="shared" si="112"/>
        <v>0.25</v>
      </c>
    </row>
    <row r="1379" spans="1:35" x14ac:dyDescent="0.3">
      <c r="A1379">
        <v>5</v>
      </c>
      <c r="B1379">
        <v>38</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OFFSET(E1379,-$B1379+IF($L1379,1,0),0)*IF($B1379&gt;OFFSET($B1379,1,0),ChapterTable!$S$17,1)*
    (VLOOKUP(SUBSTITUTE(SUBSTITUTE(E$1,"standard",""),"|Float","")&amp;IF(OR($L1379=TRUE,$A1379=0,MOD($A1379,ChapterTable!$S$20)&lt;&gt;0),"","보스")&amp;"인게임누적곱배수",ChapterTable!$S:$T,2,0)^C1379
    +VLOOKUP(SUBSTITUTE(SUBSTITUTE(E$1,"standard",""),"|Float","")&amp;IF(OR($L1379=TRUE,$A1379=0,MOD($A1379,ChapterTable!$S$20)&lt;&gt;0),"","보스")&amp;"인게임누적합배수",ChapterTable!$S:$T,2,0)*C1379)
  )
  )
  )
)</f>
        <v>1366.875</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(VLOOKUP(SUBSTITUTE(SUBSTITUTE(F$1,"standard",""),"|Float","")&amp;IF(OR($L1379=TRUE,$A1379=0,MOD($A1379,ChapterTable!$S$20)&lt;&gt;0),"","보스")&amp;"인게임누적곱배수",ChapterTable!$S:$T,2,0)^D1379
    +VLOOKUP(SUBSTITUTE(SUBSTITUTE(F$1,"standard",""),"|Float","")&amp;IF(OR($L1379=TRUE,$A1379=0,MOD($A1379,ChapterTable!$S$20)&lt;&gt;0),"","보스")&amp;"인게임누적합배수",ChapterTable!$S:$T,2,0)*D1379)
  )
  )
  )
)</f>
        <v>387.59765625</v>
      </c>
      <c r="G1379" t="s">
        <v>737</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109"/>
        <v>4</v>
      </c>
      <c r="Q1379">
        <f t="shared" si="110"/>
        <v>4</v>
      </c>
      <c r="R1379" t="b">
        <f t="shared" ca="1" si="108"/>
        <v>1</v>
      </c>
      <c r="T1379" t="b">
        <f t="shared" ca="1" si="111"/>
        <v>1</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H1379">
        <v>1.5</v>
      </c>
      <c r="AI1379">
        <f t="shared" si="112"/>
        <v>0.25</v>
      </c>
    </row>
    <row r="1380" spans="1:35" x14ac:dyDescent="0.3">
      <c r="A1380">
        <v>5</v>
      </c>
      <c r="B1380">
        <v>39</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OFFSET(E1380,-$B1380+IF($L1380,1,0),0)*IF($B1380&gt;OFFSET($B1380,1,0),ChapterTable!$S$17,1)*
    (VLOOKUP(SUBSTITUTE(SUBSTITUTE(E$1,"standard",""),"|Float","")&amp;IF(OR($L1380=TRUE,$A1380=0,MOD($A1380,ChapterTable!$S$20)&lt;&gt;0),"","보스")&amp;"인게임누적곱배수",ChapterTable!$S:$T,2,0)^C1380
    +VLOOKUP(SUBSTITUTE(SUBSTITUTE(E$1,"standard",""),"|Float","")&amp;IF(OR($L1380=TRUE,$A1380=0,MOD($A1380,ChapterTable!$S$20)&lt;&gt;0),"","보스")&amp;"인게임누적합배수",ChapterTable!$S:$T,2,0)*C1380)
  )
  )
  )
)</f>
        <v>1366.875</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(VLOOKUP(SUBSTITUTE(SUBSTITUTE(F$1,"standard",""),"|Float","")&amp;IF(OR($L1380=TRUE,$A1380=0,MOD($A1380,ChapterTable!$S$20)&lt;&gt;0),"","보스")&amp;"인게임누적곱배수",ChapterTable!$S:$T,2,0)^D1380
    +VLOOKUP(SUBSTITUTE(SUBSTITUTE(F$1,"standard",""),"|Float","")&amp;IF(OR($L1380=TRUE,$A1380=0,MOD($A1380,ChapterTable!$S$20)&lt;&gt;0),"","보스")&amp;"인게임누적합배수",ChapterTable!$S:$T,2,0)*D1380)
  )
  )
  )
)</f>
        <v>387.59765625</v>
      </c>
      <c r="G1380" t="s">
        <v>737</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109"/>
        <v>94</v>
      </c>
      <c r="Q1380">
        <f t="shared" si="110"/>
        <v>94</v>
      </c>
      <c r="R1380" t="b">
        <f t="shared" ca="1" si="108"/>
        <v>1</v>
      </c>
      <c r="T1380" t="b">
        <f t="shared" ca="1" si="111"/>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H1380">
        <v>1.5</v>
      </c>
      <c r="AI1380">
        <f t="shared" si="112"/>
        <v>0.25</v>
      </c>
    </row>
    <row r="1381" spans="1:35" x14ac:dyDescent="0.3">
      <c r="A1381">
        <v>5</v>
      </c>
      <c r="B1381">
        <v>40</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OFFSET(E1381,-$B1381+IF($L1381,1,0),0)*IF($B1381&gt;OFFSET($B1381,1,0),ChapterTable!$S$17,1)*
    (VLOOKUP(SUBSTITUTE(SUBSTITUTE(E$1,"standard",""),"|Float","")&amp;IF(OR($L1381=TRUE,$A1381=0,MOD($A1381,ChapterTable!$S$20)&lt;&gt;0),"","보스")&amp;"인게임누적곱배수",ChapterTable!$S:$T,2,0)^C1381
    +VLOOKUP(SUBSTITUTE(SUBSTITUTE(E$1,"standard",""),"|Float","")&amp;IF(OR($L1381=TRUE,$A1381=0,MOD($A1381,ChapterTable!$S$20)&lt;&gt;0),"","보스")&amp;"인게임누적합배수",ChapterTable!$S:$T,2,0)*C1381)
  )
  )
  )
)</f>
        <v>1366.875</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(VLOOKUP(SUBSTITUTE(SUBSTITUTE(F$1,"standard",""),"|Float","")&amp;IF(OR($L1381=TRUE,$A1381=0,MOD($A1381,ChapterTable!$S$20)&lt;&gt;0),"","보스")&amp;"인게임누적곱배수",ChapterTable!$S:$T,2,0)^D1381
    +VLOOKUP(SUBSTITUTE(SUBSTITUTE(F$1,"standard",""),"|Float","")&amp;IF(OR($L1381=TRUE,$A1381=0,MOD($A1381,ChapterTable!$S$20)&lt;&gt;0),"","보스")&amp;"인게임누적합배수",ChapterTable!$S:$T,2,0)*D1381)
  )
  )
  )
)</f>
        <v>387.59765625</v>
      </c>
      <c r="G1381" t="s">
        <v>737</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109"/>
        <v>21</v>
      </c>
      <c r="Q1381">
        <f t="shared" si="110"/>
        <v>21</v>
      </c>
      <c r="R1381" t="b">
        <f t="shared" ca="1" si="108"/>
        <v>1</v>
      </c>
      <c r="T1381" t="b">
        <f t="shared" ca="1" si="111"/>
        <v>1</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H1381">
        <v>1.5</v>
      </c>
      <c r="AI1381">
        <f t="shared" si="112"/>
        <v>0.25</v>
      </c>
    </row>
    <row r="1382" spans="1:35" x14ac:dyDescent="0.3">
      <c r="A1382">
        <v>5</v>
      </c>
      <c r="B1382">
        <v>41</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4</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OFFSET(E1382,-$B1382+IF($L1382,1,0),0)*IF($B1382&gt;OFFSET($B1382,1,0),ChapterTable!$S$17,1)*
    (VLOOKUP(SUBSTITUTE(SUBSTITUTE(E$1,"standard",""),"|Float","")&amp;IF(OR($L1382=TRUE,$A1382=0,MOD($A1382,ChapterTable!$S$20)&lt;&gt;0),"","보스")&amp;"인게임누적곱배수",ChapterTable!$S:$T,2,0)^C1382
    +VLOOKUP(SUBSTITUTE(SUBSTITUTE(E$1,"standard",""),"|Float","")&amp;IF(OR($L1382=TRUE,$A1382=0,MOD($A1382,ChapterTable!$S$20)&lt;&gt;0),"","보스")&amp;"인게임누적합배수",ChapterTable!$S:$T,2,0)*C1382)
  )
  )
  )
)</f>
        <v>1366.875</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(VLOOKUP(SUBSTITUTE(SUBSTITUTE(F$1,"standard",""),"|Float","")&amp;IF(OR($L1382=TRUE,$A1382=0,MOD($A1382,ChapterTable!$S$20)&lt;&gt;0),"","보스")&amp;"인게임누적곱배수",ChapterTable!$S:$T,2,0)^D1382
    +VLOOKUP(SUBSTITUTE(SUBSTITUTE(F$1,"standard",""),"|Float","")&amp;IF(OR($L1382=TRUE,$A1382=0,MOD($A1382,ChapterTable!$S$20)&lt;&gt;0),"","보스")&amp;"인게임누적합배수",ChapterTable!$S:$T,2,0)*D1382)
  )
  )
  )
)</f>
        <v>411.328125</v>
      </c>
      <c r="G1382" t="s">
        <v>737</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109"/>
        <v>5</v>
      </c>
      <c r="Q1382">
        <f t="shared" si="110"/>
        <v>5</v>
      </c>
      <c r="R1382" t="b">
        <f t="shared" ca="1" si="108"/>
        <v>1</v>
      </c>
      <c r="T1382" t="b">
        <f t="shared" ca="1" si="111"/>
        <v>1</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H1382">
        <v>1.5</v>
      </c>
      <c r="AI1382">
        <f t="shared" si="112"/>
        <v>0.2</v>
      </c>
    </row>
    <row r="1383" spans="1:35" x14ac:dyDescent="0.3">
      <c r="A1383">
        <v>5</v>
      </c>
      <c r="B1383">
        <v>42</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OFFSET(E1383,-$B1383+IF($L1383,1,0),0)*IF($B1383&gt;OFFSET($B1383,1,0),ChapterTable!$S$17,1)*
    (VLOOKUP(SUBSTITUTE(SUBSTITUTE(E$1,"standard",""),"|Float","")&amp;IF(OR($L1383=TRUE,$A1383=0,MOD($A1383,ChapterTable!$S$20)&lt;&gt;0),"","보스")&amp;"인게임누적곱배수",ChapterTable!$S:$T,2,0)^C1383
    +VLOOKUP(SUBSTITUTE(SUBSTITUTE(E$1,"standard",""),"|Float","")&amp;IF(OR($L1383=TRUE,$A1383=0,MOD($A1383,ChapterTable!$S$20)&lt;&gt;0),"","보스")&amp;"인게임누적합배수",ChapterTable!$S:$T,2,0)*C1383)
  )
  )
  )
)</f>
        <v>1366.875</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(VLOOKUP(SUBSTITUTE(SUBSTITUTE(F$1,"standard",""),"|Float","")&amp;IF(OR($L1383=TRUE,$A1383=0,MOD($A1383,ChapterTable!$S$20)&lt;&gt;0),"","보스")&amp;"인게임누적곱배수",ChapterTable!$S:$T,2,0)^D1383
    +VLOOKUP(SUBSTITUTE(SUBSTITUTE(F$1,"standard",""),"|Float","")&amp;IF(OR($L1383=TRUE,$A1383=0,MOD($A1383,ChapterTable!$S$20)&lt;&gt;0),"","보스")&amp;"인게임누적합배수",ChapterTable!$S:$T,2,0)*D1383)
  )
  )
  )
)</f>
        <v>411.328125</v>
      </c>
      <c r="G1383" t="s">
        <v>737</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109"/>
        <v>5</v>
      </c>
      <c r="Q1383">
        <f t="shared" si="110"/>
        <v>5</v>
      </c>
      <c r="R1383" t="b">
        <f t="shared" ca="1" si="108"/>
        <v>1</v>
      </c>
      <c r="T1383" t="b">
        <f t="shared" ca="1" si="111"/>
        <v>1</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H1383">
        <v>1.5</v>
      </c>
      <c r="AI1383">
        <f t="shared" si="112"/>
        <v>0.2</v>
      </c>
    </row>
    <row r="1384" spans="1:35" x14ac:dyDescent="0.3">
      <c r="A1384">
        <v>5</v>
      </c>
      <c r="B1384">
        <v>43</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OFFSET(E1384,-$B1384+IF($L1384,1,0),0)*IF($B1384&gt;OFFSET($B1384,1,0),ChapterTable!$S$17,1)*
    (VLOOKUP(SUBSTITUTE(SUBSTITUTE(E$1,"standard",""),"|Float","")&amp;IF(OR($L1384=TRUE,$A1384=0,MOD($A1384,ChapterTable!$S$20)&lt;&gt;0),"","보스")&amp;"인게임누적곱배수",ChapterTable!$S:$T,2,0)^C1384
    +VLOOKUP(SUBSTITUTE(SUBSTITUTE(E$1,"standard",""),"|Float","")&amp;IF(OR($L1384=TRUE,$A1384=0,MOD($A1384,ChapterTable!$S$20)&lt;&gt;0),"","보스")&amp;"인게임누적합배수",ChapterTable!$S:$T,2,0)*C1384)
  )
  )
  )
)</f>
        <v>1366.875</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(VLOOKUP(SUBSTITUTE(SUBSTITUTE(F$1,"standard",""),"|Float","")&amp;IF(OR($L1384=TRUE,$A1384=0,MOD($A1384,ChapterTable!$S$20)&lt;&gt;0),"","보스")&amp;"인게임누적곱배수",ChapterTable!$S:$T,2,0)^D1384
    +VLOOKUP(SUBSTITUTE(SUBSTITUTE(F$1,"standard",""),"|Float","")&amp;IF(OR($L1384=TRUE,$A1384=0,MOD($A1384,ChapterTable!$S$20)&lt;&gt;0),"","보스")&amp;"인게임누적합배수",ChapterTable!$S:$T,2,0)*D1384)
  )
  )
  )
)</f>
        <v>411.328125</v>
      </c>
      <c r="G1384" t="s">
        <v>737</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109"/>
        <v>5</v>
      </c>
      <c r="Q1384">
        <f t="shared" si="110"/>
        <v>5</v>
      </c>
      <c r="R1384" t="b">
        <f t="shared" ca="1" si="108"/>
        <v>1</v>
      </c>
      <c r="T1384" t="b">
        <f t="shared" ca="1" si="111"/>
        <v>1</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H1384">
        <v>1.5</v>
      </c>
      <c r="AI1384">
        <f t="shared" si="112"/>
        <v>0.2</v>
      </c>
    </row>
    <row r="1385" spans="1:35" x14ac:dyDescent="0.3">
      <c r="A1385">
        <v>5</v>
      </c>
      <c r="B1385">
        <v>44</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OFFSET(E1385,-$B1385+IF($L1385,1,0),0)*IF($B1385&gt;OFFSET($B1385,1,0),ChapterTable!$S$17,1)*
    (VLOOKUP(SUBSTITUTE(SUBSTITUTE(E$1,"standard",""),"|Float","")&amp;IF(OR($L1385=TRUE,$A1385=0,MOD($A1385,ChapterTable!$S$20)&lt;&gt;0),"","보스")&amp;"인게임누적곱배수",ChapterTable!$S:$T,2,0)^C1385
    +VLOOKUP(SUBSTITUTE(SUBSTITUTE(E$1,"standard",""),"|Float","")&amp;IF(OR($L1385=TRUE,$A1385=0,MOD($A1385,ChapterTable!$S$20)&lt;&gt;0),"","보스")&amp;"인게임누적합배수",ChapterTable!$S:$T,2,0)*C1385)
  )
  )
  )
)</f>
        <v>1366.875</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(VLOOKUP(SUBSTITUTE(SUBSTITUTE(F$1,"standard",""),"|Float","")&amp;IF(OR($L1385=TRUE,$A1385=0,MOD($A1385,ChapterTable!$S$20)&lt;&gt;0),"","보스")&amp;"인게임누적곱배수",ChapterTable!$S:$T,2,0)^D1385
    +VLOOKUP(SUBSTITUTE(SUBSTITUTE(F$1,"standard",""),"|Float","")&amp;IF(OR($L1385=TRUE,$A1385=0,MOD($A1385,ChapterTable!$S$20)&lt;&gt;0),"","보스")&amp;"인게임누적합배수",ChapterTable!$S:$T,2,0)*D1385)
  )
  )
  )
)</f>
        <v>411.328125</v>
      </c>
      <c r="G1385" t="s">
        <v>737</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109"/>
        <v>5</v>
      </c>
      <c r="Q1385">
        <f t="shared" si="110"/>
        <v>5</v>
      </c>
      <c r="R1385" t="b">
        <f t="shared" ca="1" si="108"/>
        <v>1</v>
      </c>
      <c r="T1385" t="b">
        <f t="shared" ca="1" si="111"/>
        <v>1</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H1385">
        <v>1.5</v>
      </c>
      <c r="AI1385">
        <f t="shared" si="112"/>
        <v>0.2</v>
      </c>
    </row>
    <row r="1386" spans="1:35" x14ac:dyDescent="0.3">
      <c r="A1386">
        <v>5</v>
      </c>
      <c r="B1386">
        <v>45</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OFFSET(E1386,-$B1386+IF($L1386,1,0),0)*IF($B1386&gt;OFFSET($B1386,1,0),ChapterTable!$S$17,1)*
    (VLOOKUP(SUBSTITUTE(SUBSTITUTE(E$1,"standard",""),"|Float","")&amp;IF(OR($L1386=TRUE,$A1386=0,MOD($A1386,ChapterTable!$S$20)&lt;&gt;0),"","보스")&amp;"인게임누적곱배수",ChapterTable!$S:$T,2,0)^C1386
    +VLOOKUP(SUBSTITUTE(SUBSTITUTE(E$1,"standard",""),"|Float","")&amp;IF(OR($L1386=TRUE,$A1386=0,MOD($A1386,ChapterTable!$S$20)&lt;&gt;0),"","보스")&amp;"인게임누적합배수",ChapterTable!$S:$T,2,0)*C1386)
  )
  )
  )
)</f>
        <v>1366.875</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(VLOOKUP(SUBSTITUTE(SUBSTITUTE(F$1,"standard",""),"|Float","")&amp;IF(OR($L1386=TRUE,$A1386=0,MOD($A1386,ChapterTable!$S$20)&lt;&gt;0),"","보스")&amp;"인게임누적곱배수",ChapterTable!$S:$T,2,0)^D1386
    +VLOOKUP(SUBSTITUTE(SUBSTITUTE(F$1,"standard",""),"|Float","")&amp;IF(OR($L1386=TRUE,$A1386=0,MOD($A1386,ChapterTable!$S$20)&lt;&gt;0),"","보스")&amp;"인게임누적합배수",ChapterTable!$S:$T,2,0)*D1386)
  )
  )
  )
)</f>
        <v>411.328125</v>
      </c>
      <c r="G1386" t="s">
        <v>737</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109"/>
        <v>11</v>
      </c>
      <c r="Q1386">
        <f t="shared" si="110"/>
        <v>11</v>
      </c>
      <c r="R1386" t="b">
        <f t="shared" ca="1" si="108"/>
        <v>1</v>
      </c>
      <c r="T1386" t="b">
        <f t="shared" ca="1" si="111"/>
        <v>1</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H1386">
        <v>1.5</v>
      </c>
      <c r="AI1386">
        <f t="shared" si="112"/>
        <v>0.2</v>
      </c>
    </row>
    <row r="1387" spans="1:35" x14ac:dyDescent="0.3">
      <c r="A1387">
        <v>5</v>
      </c>
      <c r="B1387">
        <v>46</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5</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OFFSET(E1387,-$B1387+IF($L1387,1,0),0)*IF($B1387&gt;OFFSET($B1387,1,0),ChapterTable!$S$17,1)*
    (VLOOKUP(SUBSTITUTE(SUBSTITUTE(E$1,"standard",""),"|Float","")&amp;IF(OR($L1387=TRUE,$A1387=0,MOD($A1387,ChapterTable!$S$20)&lt;&gt;0),"","보스")&amp;"인게임누적곱배수",ChapterTable!$S:$T,2,0)^C1387
    +VLOOKUP(SUBSTITUTE(SUBSTITUTE(E$1,"standard",""),"|Float","")&amp;IF(OR($L1387=TRUE,$A1387=0,MOD($A1387,ChapterTable!$S$20)&lt;&gt;0),"","보스")&amp;"인게임누적합배수",ChapterTable!$S:$T,2,0)*C1387)
  )
  )
  )
)</f>
        <v>1518.75</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(VLOOKUP(SUBSTITUTE(SUBSTITUTE(F$1,"standard",""),"|Float","")&amp;IF(OR($L1387=TRUE,$A1387=0,MOD($A1387,ChapterTable!$S$20)&lt;&gt;0),"","보스")&amp;"인게임누적곱배수",ChapterTable!$S:$T,2,0)^D1387
    +VLOOKUP(SUBSTITUTE(SUBSTITUTE(F$1,"standard",""),"|Float","")&amp;IF(OR($L1387=TRUE,$A1387=0,MOD($A1387,ChapterTable!$S$20)&lt;&gt;0),"","보스")&amp;"인게임누적합배수",ChapterTable!$S:$T,2,0)*D1387)
  )
  )
  )
)</f>
        <v>411.328125</v>
      </c>
      <c r="G1387" t="s">
        <v>737</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109"/>
        <v>5</v>
      </c>
      <c r="Q1387">
        <f t="shared" si="110"/>
        <v>5</v>
      </c>
      <c r="R1387" t="b">
        <f t="shared" ca="1" si="108"/>
        <v>1</v>
      </c>
      <c r="T1387" t="b">
        <f t="shared" ca="1" si="111"/>
        <v>1</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H1387">
        <v>1.5</v>
      </c>
      <c r="AI1387">
        <f t="shared" si="112"/>
        <v>0.2</v>
      </c>
    </row>
    <row r="1388" spans="1:35" x14ac:dyDescent="0.3">
      <c r="A1388">
        <v>5</v>
      </c>
      <c r="B1388">
        <v>47</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OFFSET(E1388,-$B1388+IF($L1388,1,0),0)*IF($B1388&gt;OFFSET($B1388,1,0),ChapterTable!$S$17,1)*
    (VLOOKUP(SUBSTITUTE(SUBSTITUTE(E$1,"standard",""),"|Float","")&amp;IF(OR($L1388=TRUE,$A1388=0,MOD($A1388,ChapterTable!$S$20)&lt;&gt;0),"","보스")&amp;"인게임누적곱배수",ChapterTable!$S:$T,2,0)^C1388
    +VLOOKUP(SUBSTITUTE(SUBSTITUTE(E$1,"standard",""),"|Float","")&amp;IF(OR($L1388=TRUE,$A1388=0,MOD($A1388,ChapterTable!$S$20)&lt;&gt;0),"","보스")&amp;"인게임누적합배수",ChapterTable!$S:$T,2,0)*C1388)
  )
  )
  )
)</f>
        <v>1518.75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(VLOOKUP(SUBSTITUTE(SUBSTITUTE(F$1,"standard",""),"|Float","")&amp;IF(OR($L1388=TRUE,$A1388=0,MOD($A1388,ChapterTable!$S$20)&lt;&gt;0),"","보스")&amp;"인게임누적곱배수",ChapterTable!$S:$T,2,0)^D1388
    +VLOOKUP(SUBSTITUTE(SUBSTITUTE(F$1,"standard",""),"|Float","")&amp;IF(OR($L1388=TRUE,$A1388=0,MOD($A1388,ChapterTable!$S$20)&lt;&gt;0),"","보스")&amp;"인게임누적합배수",ChapterTable!$S:$T,2,0)*D1388)
  )
  )
  )
)</f>
        <v>411.328125</v>
      </c>
      <c r="G1388" t="s">
        <v>737</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109"/>
        <v>5</v>
      </c>
      <c r="Q1388">
        <f t="shared" si="110"/>
        <v>5</v>
      </c>
      <c r="R1388" t="b">
        <f t="shared" ca="1" si="108"/>
        <v>1</v>
      </c>
      <c r="T1388" t="b">
        <f t="shared" ca="1" si="111"/>
        <v>1</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H1388">
        <v>1.5</v>
      </c>
      <c r="AI1388">
        <f t="shared" si="112"/>
        <v>0.2</v>
      </c>
    </row>
    <row r="1389" spans="1:35" x14ac:dyDescent="0.3">
      <c r="A1389">
        <v>5</v>
      </c>
      <c r="B1389">
        <v>48</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OFFSET(E1389,-$B1389+IF($L1389,1,0),0)*IF($B1389&gt;OFFSET($B1389,1,0),ChapterTable!$S$17,1)*
    (VLOOKUP(SUBSTITUTE(SUBSTITUTE(E$1,"standard",""),"|Float","")&amp;IF(OR($L1389=TRUE,$A1389=0,MOD($A1389,ChapterTable!$S$20)&lt;&gt;0),"","보스")&amp;"인게임누적곱배수",ChapterTable!$S:$T,2,0)^C1389
    +VLOOKUP(SUBSTITUTE(SUBSTITUTE(E$1,"standard",""),"|Float","")&amp;IF(OR($L1389=TRUE,$A1389=0,MOD($A1389,ChapterTable!$S$20)&lt;&gt;0),"","보스")&amp;"인게임누적합배수",ChapterTable!$S:$T,2,0)*C1389)
  )
  )
  )
)</f>
        <v>1518.75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(VLOOKUP(SUBSTITUTE(SUBSTITUTE(F$1,"standard",""),"|Float","")&amp;IF(OR($L1389=TRUE,$A1389=0,MOD($A1389,ChapterTable!$S$20)&lt;&gt;0),"","보스")&amp;"인게임누적곱배수",ChapterTable!$S:$T,2,0)^D1389
    +VLOOKUP(SUBSTITUTE(SUBSTITUTE(F$1,"standard",""),"|Float","")&amp;IF(OR($L1389=TRUE,$A1389=0,MOD($A1389,ChapterTable!$S$20)&lt;&gt;0),"","보스")&amp;"인게임누적합배수",ChapterTable!$S:$T,2,0)*D1389)
  )
  )
  )
)</f>
        <v>411.328125</v>
      </c>
      <c r="G1389" t="s">
        <v>737</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109"/>
        <v>5</v>
      </c>
      <c r="Q1389">
        <f t="shared" si="110"/>
        <v>5</v>
      </c>
      <c r="R1389" t="b">
        <f t="shared" ca="1" si="108"/>
        <v>1</v>
      </c>
      <c r="T1389" t="b">
        <f t="shared" ca="1" si="111"/>
        <v>1</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H1389">
        <v>1.5</v>
      </c>
      <c r="AI1389">
        <f t="shared" si="112"/>
        <v>0.2</v>
      </c>
    </row>
    <row r="1390" spans="1:35" x14ac:dyDescent="0.3">
      <c r="A1390">
        <v>5</v>
      </c>
      <c r="B1390">
        <v>49</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OFFSET(E1390,-$B1390+IF($L1390,1,0),0)*IF($B1390&gt;OFFSET($B1390,1,0),ChapterTable!$S$17,1)*
    (VLOOKUP(SUBSTITUTE(SUBSTITUTE(E$1,"standard",""),"|Float","")&amp;IF(OR($L1390=TRUE,$A1390=0,MOD($A1390,ChapterTable!$S$20)&lt;&gt;0),"","보스")&amp;"인게임누적곱배수",ChapterTable!$S:$T,2,0)^C1390
    +VLOOKUP(SUBSTITUTE(SUBSTITUTE(E$1,"standard",""),"|Float","")&amp;IF(OR($L1390=TRUE,$A1390=0,MOD($A1390,ChapterTable!$S$20)&lt;&gt;0),"","보스")&amp;"인게임누적합배수",ChapterTable!$S:$T,2,0)*C1390)
  )
  )
  )
)</f>
        <v>1518.75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(VLOOKUP(SUBSTITUTE(SUBSTITUTE(F$1,"standard",""),"|Float","")&amp;IF(OR($L1390=TRUE,$A1390=0,MOD($A1390,ChapterTable!$S$20)&lt;&gt;0),"","보스")&amp;"인게임누적곱배수",ChapterTable!$S:$T,2,0)^D1390
    +VLOOKUP(SUBSTITUTE(SUBSTITUTE(F$1,"standard",""),"|Float","")&amp;IF(OR($L1390=TRUE,$A1390=0,MOD($A1390,ChapterTable!$S$20)&lt;&gt;0),"","보스")&amp;"인게임누적합배수",ChapterTable!$S:$T,2,0)*D1390)
  )
  )
  )
)</f>
        <v>411.328125</v>
      </c>
      <c r="G1390" t="s">
        <v>737</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109"/>
        <v>95</v>
      </c>
      <c r="Q1390">
        <f t="shared" si="110"/>
        <v>95</v>
      </c>
      <c r="R1390" t="b">
        <f t="shared" ca="1" si="108"/>
        <v>1</v>
      </c>
      <c r="T1390" t="b">
        <f t="shared" ca="1" si="111"/>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H1390">
        <v>1.5</v>
      </c>
      <c r="AI1390">
        <f t="shared" si="112"/>
        <v>0.2</v>
      </c>
    </row>
    <row r="1391" spans="1:35" x14ac:dyDescent="0.3">
      <c r="A1391">
        <v>5</v>
      </c>
      <c r="B1391">
        <v>50</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OFFSET(E1391,-$B1391+IF($L1391,1,0),0)*IF($B1391&gt;OFFSET($B1391,1,0),ChapterTable!$S$17,1)*
    (VLOOKUP(SUBSTITUTE(SUBSTITUTE(E$1,"standard",""),"|Float","")&amp;IF(OR($L1391=TRUE,$A1391=0,MOD($A1391,ChapterTable!$S$20)&lt;&gt;0),"","보스")&amp;"인게임누적곱배수",ChapterTable!$S:$T,2,0)^C1391
    +VLOOKUP(SUBSTITUTE(SUBSTITUTE(E$1,"standard",""),"|Float","")&amp;IF(OR($L1391=TRUE,$A1391=0,MOD($A1391,ChapterTable!$S$20)&lt;&gt;0),"","보스")&amp;"인게임누적합배수",ChapterTable!$S:$T,2,0)*C1391)
  )
  )
  )
)</f>
        <v>1822.5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(VLOOKUP(SUBSTITUTE(SUBSTITUTE(F$1,"standard",""),"|Float","")&amp;IF(OR($L1391=TRUE,$A1391=0,MOD($A1391,ChapterTable!$S$20)&lt;&gt;0),"","보스")&amp;"인게임누적곱배수",ChapterTable!$S:$T,2,0)^D1391
    +VLOOKUP(SUBSTITUTE(SUBSTITUTE(F$1,"standard",""),"|Float","")&amp;IF(OR($L1391=TRUE,$A1391=0,MOD($A1391,ChapterTable!$S$20)&lt;&gt;0),"","보스")&amp;"인게임누적합배수",ChapterTable!$S:$T,2,0)*D1391)
  )
  )
  )
)</f>
        <v>411.328125</v>
      </c>
      <c r="G1391" t="s">
        <v>737</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109"/>
        <v>21</v>
      </c>
      <c r="Q1391">
        <f t="shared" si="110"/>
        <v>21</v>
      </c>
      <c r="R1391" t="b">
        <f t="shared" ca="1" si="108"/>
        <v>0</v>
      </c>
      <c r="T1391" t="b">
        <f t="shared" ca="1" si="111"/>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H1391">
        <v>1.5</v>
      </c>
      <c r="AI1391">
        <f t="shared" si="112"/>
        <v>0.2</v>
      </c>
    </row>
    <row r="1392" spans="1:35" x14ac:dyDescent="0.3">
      <c r="A1392">
        <v>6</v>
      </c>
      <c r="B1392">
        <v>1</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0</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0</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OFFSET(E1392,-$B1392+IF($L1392,1,0),0)*IF($B1392&gt;OFFSET($B1392,1,0),ChapterTable!$S$17,1)*
    (VLOOKUP(SUBSTITUTE(SUBSTITUTE(E$1,"standard",""),"|Float","")&amp;IF(OR($L1392=TRUE,$A1392=0,MOD($A1392,ChapterTable!$S$20)&lt;&gt;0),"","보스")&amp;"인게임누적곱배수",ChapterTable!$S:$T,2,0)^C1392
    +VLOOKUP(SUBSTITUTE(SUBSTITUTE(E$1,"standard",""),"|Float","")&amp;IF(OR($L1392=TRUE,$A1392=0,MOD($A1392,ChapterTable!$S$20)&lt;&gt;0),"","보스")&amp;"인게임누적합배수",ChapterTable!$S:$T,2,0)*C1392)
  )
  )
  )
)</f>
        <v>1139.0625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(VLOOKUP(SUBSTITUTE(SUBSTITUTE(F$1,"standard",""),"|Float","")&amp;IF(OR($L1392=TRUE,$A1392=0,MOD($A1392,ChapterTable!$S$20)&lt;&gt;0),"","보스")&amp;"인게임누적곱배수",ChapterTable!$S:$T,2,0)^D1392
    +VLOOKUP(SUBSTITUTE(SUBSTITUTE(F$1,"standard",""),"|Float","")&amp;IF(OR($L1392=TRUE,$A1392=0,MOD($A1392,ChapterTable!$S$20)&lt;&gt;0),"","보스")&amp;"인게임누적합배수",ChapterTable!$S:$T,2,0)*D1392)
  )
  )
  )
)</f>
        <v>474.609375</v>
      </c>
      <c r="G1392" t="s">
        <v>737</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109"/>
        <v>1</v>
      </c>
      <c r="Q1392">
        <f t="shared" si="110"/>
        <v>1</v>
      </c>
      <c r="R1392" t="b">
        <f t="shared" ca="1" si="108"/>
        <v>1</v>
      </c>
      <c r="T1392" t="b">
        <f t="shared" ca="1" si="111"/>
        <v>1</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H1392">
        <v>1.5</v>
      </c>
      <c r="AI1392">
        <f t="shared" si="112"/>
        <v>1</v>
      </c>
    </row>
    <row r="1393" spans="1:35" x14ac:dyDescent="0.3">
      <c r="A1393">
        <v>6</v>
      </c>
      <c r="B1393">
        <v>2</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OFFSET(E1393,-$B1393+IF($L1393,1,0),0)*IF($B1393&gt;OFFSET($B1393,1,0),ChapterTable!$S$17,1)*
    (VLOOKUP(SUBSTITUTE(SUBSTITUTE(E$1,"standard",""),"|Float","")&amp;IF(OR($L1393=TRUE,$A1393=0,MOD($A1393,ChapterTable!$S$20)&lt;&gt;0),"","보스")&amp;"인게임누적곱배수",ChapterTable!$S:$T,2,0)^C1393
    +VLOOKUP(SUBSTITUTE(SUBSTITUTE(E$1,"standard",""),"|Float","")&amp;IF(OR($L1393=TRUE,$A1393=0,MOD($A1393,ChapterTable!$S$20)&lt;&gt;0),"","보스")&amp;"인게임누적합배수",ChapterTable!$S:$T,2,0)*C1393)
  )
  )
  )
)</f>
        <v>1139.0625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(VLOOKUP(SUBSTITUTE(SUBSTITUTE(F$1,"standard",""),"|Float","")&amp;IF(OR($L1393=TRUE,$A1393=0,MOD($A1393,ChapterTable!$S$20)&lt;&gt;0),"","보스")&amp;"인게임누적곱배수",ChapterTable!$S:$T,2,0)^D1393
    +VLOOKUP(SUBSTITUTE(SUBSTITUTE(F$1,"standard",""),"|Float","")&amp;IF(OR($L1393=TRUE,$A1393=0,MOD($A1393,ChapterTable!$S$20)&lt;&gt;0),"","보스")&amp;"인게임누적합배수",ChapterTable!$S:$T,2,0)*D1393)
  )
  )
  )
)</f>
        <v>474.609375</v>
      </c>
      <c r="G1393" t="s">
        <v>737</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109"/>
        <v>1</v>
      </c>
      <c r="Q1393">
        <f t="shared" si="110"/>
        <v>1</v>
      </c>
      <c r="R1393" t="b">
        <f t="shared" ca="1" si="108"/>
        <v>1</v>
      </c>
      <c r="T1393" t="b">
        <f t="shared" ca="1" si="111"/>
        <v>1</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H1393">
        <v>1.5</v>
      </c>
      <c r="AI1393">
        <f t="shared" si="112"/>
        <v>1</v>
      </c>
    </row>
    <row r="1394" spans="1:35" x14ac:dyDescent="0.3">
      <c r="A1394">
        <v>6</v>
      </c>
      <c r="B1394">
        <v>3</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OFFSET(E1394,-$B1394+IF($L1394,1,0),0)*IF($B1394&gt;OFFSET($B1394,1,0),ChapterTable!$S$17,1)*
    (VLOOKUP(SUBSTITUTE(SUBSTITUTE(E$1,"standard",""),"|Float","")&amp;IF(OR($L1394=TRUE,$A1394=0,MOD($A1394,ChapterTable!$S$20)&lt;&gt;0),"","보스")&amp;"인게임누적곱배수",ChapterTable!$S:$T,2,0)^C1394
    +VLOOKUP(SUBSTITUTE(SUBSTITUTE(E$1,"standard",""),"|Float","")&amp;IF(OR($L1394=TRUE,$A1394=0,MOD($A1394,ChapterTable!$S$20)&lt;&gt;0),"","보스")&amp;"인게임누적합배수",ChapterTable!$S:$T,2,0)*C1394)
  )
  )
  )
)</f>
        <v>1139.0625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(VLOOKUP(SUBSTITUTE(SUBSTITUTE(F$1,"standard",""),"|Float","")&amp;IF(OR($L1394=TRUE,$A1394=0,MOD($A1394,ChapterTable!$S$20)&lt;&gt;0),"","보스")&amp;"인게임누적곱배수",ChapterTable!$S:$T,2,0)^D1394
    +VLOOKUP(SUBSTITUTE(SUBSTITUTE(F$1,"standard",""),"|Float","")&amp;IF(OR($L1394=TRUE,$A1394=0,MOD($A1394,ChapterTable!$S$20)&lt;&gt;0),"","보스")&amp;"인게임누적합배수",ChapterTable!$S:$T,2,0)*D1394)
  )
  )
  )
)</f>
        <v>474.609375</v>
      </c>
      <c r="G1394" t="s">
        <v>737</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109"/>
        <v>1</v>
      </c>
      <c r="Q1394">
        <f t="shared" si="110"/>
        <v>1</v>
      </c>
      <c r="R1394" t="b">
        <f t="shared" ca="1" si="108"/>
        <v>1</v>
      </c>
      <c r="T1394" t="b">
        <f t="shared" ca="1" si="111"/>
        <v>1</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H1394">
        <v>1.5</v>
      </c>
      <c r="AI1394">
        <f t="shared" si="112"/>
        <v>1</v>
      </c>
    </row>
    <row r="1395" spans="1:35" x14ac:dyDescent="0.3">
      <c r="A1395">
        <v>6</v>
      </c>
      <c r="B1395">
        <v>4</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OFFSET(E1395,-$B1395+IF($L1395,1,0),0)*IF($B1395&gt;OFFSET($B1395,1,0),ChapterTable!$S$17,1)*
    (VLOOKUP(SUBSTITUTE(SUBSTITUTE(E$1,"standard",""),"|Float","")&amp;IF(OR($L1395=TRUE,$A1395=0,MOD($A1395,ChapterTable!$S$20)&lt;&gt;0),"","보스")&amp;"인게임누적곱배수",ChapterTable!$S:$T,2,0)^C1395
    +VLOOKUP(SUBSTITUTE(SUBSTITUTE(E$1,"standard",""),"|Float","")&amp;IF(OR($L1395=TRUE,$A1395=0,MOD($A1395,ChapterTable!$S$20)&lt;&gt;0),"","보스")&amp;"인게임누적합배수",ChapterTable!$S:$T,2,0)*C1395)
  )
  )
  )
)</f>
        <v>1139.0625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(VLOOKUP(SUBSTITUTE(SUBSTITUTE(F$1,"standard",""),"|Float","")&amp;IF(OR($L1395=TRUE,$A1395=0,MOD($A1395,ChapterTable!$S$20)&lt;&gt;0),"","보스")&amp;"인게임누적곱배수",ChapterTable!$S:$T,2,0)^D1395
    +VLOOKUP(SUBSTITUTE(SUBSTITUTE(F$1,"standard",""),"|Float","")&amp;IF(OR($L1395=TRUE,$A1395=0,MOD($A1395,ChapterTable!$S$20)&lt;&gt;0),"","보스")&amp;"인게임누적합배수",ChapterTable!$S:$T,2,0)*D1395)
  )
  )
  )
)</f>
        <v>474.609375</v>
      </c>
      <c r="G1395" t="s">
        <v>737</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109"/>
        <v>1</v>
      </c>
      <c r="Q1395">
        <f t="shared" si="110"/>
        <v>1</v>
      </c>
      <c r="R1395" t="b">
        <f t="shared" ca="1" si="108"/>
        <v>1</v>
      </c>
      <c r="T1395" t="b">
        <f t="shared" ca="1" si="111"/>
        <v>1</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H1395">
        <v>1.5</v>
      </c>
      <c r="AI1395">
        <f t="shared" si="112"/>
        <v>1</v>
      </c>
    </row>
    <row r="1396" spans="1:35" x14ac:dyDescent="0.3">
      <c r="A1396">
        <v>6</v>
      </c>
      <c r="B1396">
        <v>5</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OFFSET(E1396,-$B1396+IF($L1396,1,0),0)*IF($B1396&gt;OFFSET($B1396,1,0),ChapterTable!$S$17,1)*
    (VLOOKUP(SUBSTITUTE(SUBSTITUTE(E$1,"standard",""),"|Float","")&amp;IF(OR($L1396=TRUE,$A1396=0,MOD($A1396,ChapterTable!$S$20)&lt;&gt;0),"","보스")&amp;"인게임누적곱배수",ChapterTable!$S:$T,2,0)^C1396
    +VLOOKUP(SUBSTITUTE(SUBSTITUTE(E$1,"standard",""),"|Float","")&amp;IF(OR($L1396=TRUE,$A1396=0,MOD($A1396,ChapterTable!$S$20)&lt;&gt;0),"","보스")&amp;"인게임누적합배수",ChapterTable!$S:$T,2,0)*C1396)
  )
  )
  )
)</f>
        <v>1139.0625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(VLOOKUP(SUBSTITUTE(SUBSTITUTE(F$1,"standard",""),"|Float","")&amp;IF(OR($L1396=TRUE,$A1396=0,MOD($A1396,ChapterTable!$S$20)&lt;&gt;0),"","보스")&amp;"인게임누적곱배수",ChapterTable!$S:$T,2,0)^D1396
    +VLOOKUP(SUBSTITUTE(SUBSTITUTE(F$1,"standard",""),"|Float","")&amp;IF(OR($L1396=TRUE,$A1396=0,MOD($A1396,ChapterTable!$S$20)&lt;&gt;0),"","보스")&amp;"인게임누적합배수",ChapterTable!$S:$T,2,0)*D1396)
  )
  )
  )
)</f>
        <v>474.609375</v>
      </c>
      <c r="G1396" t="s">
        <v>737</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109"/>
        <v>11</v>
      </c>
      <c r="Q1396">
        <f t="shared" si="110"/>
        <v>11</v>
      </c>
      <c r="R1396" t="b">
        <f t="shared" ca="1" si="108"/>
        <v>1</v>
      </c>
      <c r="T1396" t="b">
        <f t="shared" ca="1" si="111"/>
        <v>1</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H1396">
        <v>1.5</v>
      </c>
      <c r="AI1396">
        <f t="shared" si="112"/>
        <v>1</v>
      </c>
    </row>
    <row r="1397" spans="1:35" x14ac:dyDescent="0.3">
      <c r="A1397">
        <v>6</v>
      </c>
      <c r="B1397">
        <v>6</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1</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OFFSET(E1397,-$B1397+IF($L1397,1,0),0)*IF($B1397&gt;OFFSET($B1397,1,0),ChapterTable!$S$17,1)*
    (VLOOKUP(SUBSTITUTE(SUBSTITUTE(E$1,"standard",""),"|Float","")&amp;IF(OR($L1397=TRUE,$A1397=0,MOD($A1397,ChapterTable!$S$20)&lt;&gt;0),"","보스")&amp;"인게임누적곱배수",ChapterTable!$S:$T,2,0)^C1397
    +VLOOKUP(SUBSTITUTE(SUBSTITUTE(E$1,"standard",""),"|Float","")&amp;IF(OR($L1397=TRUE,$A1397=0,MOD($A1397,ChapterTable!$S$20)&lt;&gt;0),"","보스")&amp;"인게임누적합배수",ChapterTable!$S:$T,2,0)*C1397)
  )
  )
  )
)</f>
        <v>1366.875</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(VLOOKUP(SUBSTITUTE(SUBSTITUTE(F$1,"standard",""),"|Float","")&amp;IF(OR($L1397=TRUE,$A1397=0,MOD($A1397,ChapterTable!$S$20)&lt;&gt;0),"","보스")&amp;"인게임누적곱배수",ChapterTable!$S:$T,2,0)^D1397
    +VLOOKUP(SUBSTITUTE(SUBSTITUTE(F$1,"standard",""),"|Float","")&amp;IF(OR($L1397=TRUE,$A1397=0,MOD($A1397,ChapterTable!$S$20)&lt;&gt;0),"","보스")&amp;"인게임누적합배수",ChapterTable!$S:$T,2,0)*D1397)
  )
  )
  )
)</f>
        <v>474.609375</v>
      </c>
      <c r="G1397" t="s">
        <v>737</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109"/>
        <v>1</v>
      </c>
      <c r="Q1397">
        <f t="shared" si="110"/>
        <v>1</v>
      </c>
      <c r="R1397" t="b">
        <f t="shared" ca="1" si="108"/>
        <v>1</v>
      </c>
      <c r="T1397" t="b">
        <f t="shared" ca="1" si="111"/>
        <v>1</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H1397">
        <v>1.5</v>
      </c>
      <c r="AI1397">
        <f t="shared" si="112"/>
        <v>1</v>
      </c>
    </row>
    <row r="1398" spans="1:35" x14ac:dyDescent="0.3">
      <c r="A1398">
        <v>6</v>
      </c>
      <c r="B1398">
        <v>7</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OFFSET(E1398,-$B1398+IF($L1398,1,0),0)*IF($B1398&gt;OFFSET($B1398,1,0),ChapterTable!$S$17,1)*
    (VLOOKUP(SUBSTITUTE(SUBSTITUTE(E$1,"standard",""),"|Float","")&amp;IF(OR($L1398=TRUE,$A1398=0,MOD($A1398,ChapterTable!$S$20)&lt;&gt;0),"","보스")&amp;"인게임누적곱배수",ChapterTable!$S:$T,2,0)^C1398
    +VLOOKUP(SUBSTITUTE(SUBSTITUTE(E$1,"standard",""),"|Float","")&amp;IF(OR($L1398=TRUE,$A1398=0,MOD($A1398,ChapterTable!$S$20)&lt;&gt;0),"","보스")&amp;"인게임누적합배수",ChapterTable!$S:$T,2,0)*C1398)
  )
  )
  )
)</f>
        <v>1366.875</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(VLOOKUP(SUBSTITUTE(SUBSTITUTE(F$1,"standard",""),"|Float","")&amp;IF(OR($L1398=TRUE,$A1398=0,MOD($A1398,ChapterTable!$S$20)&lt;&gt;0),"","보스")&amp;"인게임누적곱배수",ChapterTable!$S:$T,2,0)^D1398
    +VLOOKUP(SUBSTITUTE(SUBSTITUTE(F$1,"standard",""),"|Float","")&amp;IF(OR($L1398=TRUE,$A1398=0,MOD($A1398,ChapterTable!$S$20)&lt;&gt;0),"","보스")&amp;"인게임누적합배수",ChapterTable!$S:$T,2,0)*D1398)
  )
  )
  )
)</f>
        <v>474.609375</v>
      </c>
      <c r="G1398" t="s">
        <v>737</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109"/>
        <v>1</v>
      </c>
      <c r="Q1398">
        <f t="shared" si="110"/>
        <v>1</v>
      </c>
      <c r="R1398" t="b">
        <f t="shared" ca="1" si="108"/>
        <v>1</v>
      </c>
      <c r="T1398" t="b">
        <f t="shared" ca="1" si="111"/>
        <v>1</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H1398">
        <v>1.5</v>
      </c>
      <c r="AI1398">
        <f t="shared" si="112"/>
        <v>1</v>
      </c>
    </row>
    <row r="1399" spans="1:35" x14ac:dyDescent="0.3">
      <c r="A1399">
        <v>6</v>
      </c>
      <c r="B1399">
        <v>8</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OFFSET(E1399,-$B1399+IF($L1399,1,0),0)*IF($B1399&gt;OFFSET($B1399,1,0),ChapterTable!$S$17,1)*
    (VLOOKUP(SUBSTITUTE(SUBSTITUTE(E$1,"standard",""),"|Float","")&amp;IF(OR($L1399=TRUE,$A1399=0,MOD($A1399,ChapterTable!$S$20)&lt;&gt;0),"","보스")&amp;"인게임누적곱배수",ChapterTable!$S:$T,2,0)^C1399
    +VLOOKUP(SUBSTITUTE(SUBSTITUTE(E$1,"standard",""),"|Float","")&amp;IF(OR($L1399=TRUE,$A1399=0,MOD($A1399,ChapterTable!$S$20)&lt;&gt;0),"","보스")&amp;"인게임누적합배수",ChapterTable!$S:$T,2,0)*C1399)
  )
  )
  )
)</f>
        <v>1366.875</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(VLOOKUP(SUBSTITUTE(SUBSTITUTE(F$1,"standard",""),"|Float","")&amp;IF(OR($L1399=TRUE,$A1399=0,MOD($A1399,ChapterTable!$S$20)&lt;&gt;0),"","보스")&amp;"인게임누적곱배수",ChapterTable!$S:$T,2,0)^D1399
    +VLOOKUP(SUBSTITUTE(SUBSTITUTE(F$1,"standard",""),"|Float","")&amp;IF(OR($L1399=TRUE,$A1399=0,MOD($A1399,ChapterTable!$S$20)&lt;&gt;0),"","보스")&amp;"인게임누적합배수",ChapterTable!$S:$T,2,0)*D1399)
  )
  )
  )
)</f>
        <v>474.609375</v>
      </c>
      <c r="G1399" t="s">
        <v>737</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109"/>
        <v>1</v>
      </c>
      <c r="Q1399">
        <f t="shared" si="110"/>
        <v>1</v>
      </c>
      <c r="R1399" t="b">
        <f t="shared" ca="1" si="108"/>
        <v>1</v>
      </c>
      <c r="T1399" t="b">
        <f t="shared" ca="1" si="111"/>
        <v>1</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H1399">
        <v>1.5</v>
      </c>
      <c r="AI1399">
        <f t="shared" si="112"/>
        <v>1</v>
      </c>
    </row>
    <row r="1400" spans="1:35" x14ac:dyDescent="0.3">
      <c r="A1400">
        <v>6</v>
      </c>
      <c r="B1400">
        <v>9</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OFFSET(E1400,-$B1400+IF($L1400,1,0),0)*IF($B1400&gt;OFFSET($B1400,1,0),ChapterTable!$S$17,1)*
    (VLOOKUP(SUBSTITUTE(SUBSTITUTE(E$1,"standard",""),"|Float","")&amp;IF(OR($L1400=TRUE,$A1400=0,MOD($A1400,ChapterTable!$S$20)&lt;&gt;0),"","보스")&amp;"인게임누적곱배수",ChapterTable!$S:$T,2,0)^C1400
    +VLOOKUP(SUBSTITUTE(SUBSTITUTE(E$1,"standard",""),"|Float","")&amp;IF(OR($L1400=TRUE,$A1400=0,MOD($A1400,ChapterTable!$S$20)&lt;&gt;0),"","보스")&amp;"인게임누적합배수",ChapterTable!$S:$T,2,0)*C1400)
  )
  )
  )
)</f>
        <v>1366.875</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(VLOOKUP(SUBSTITUTE(SUBSTITUTE(F$1,"standard",""),"|Float","")&amp;IF(OR($L1400=TRUE,$A1400=0,MOD($A1400,ChapterTable!$S$20)&lt;&gt;0),"","보스")&amp;"인게임누적곱배수",ChapterTable!$S:$T,2,0)^D1400
    +VLOOKUP(SUBSTITUTE(SUBSTITUTE(F$1,"standard",""),"|Float","")&amp;IF(OR($L1400=TRUE,$A1400=0,MOD($A1400,ChapterTable!$S$20)&lt;&gt;0),"","보스")&amp;"인게임누적합배수",ChapterTable!$S:$T,2,0)*D1400)
  )
  )
  )
)</f>
        <v>474.609375</v>
      </c>
      <c r="G1400" t="s">
        <v>737</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109"/>
        <v>91</v>
      </c>
      <c r="Q1400">
        <f t="shared" si="110"/>
        <v>91</v>
      </c>
      <c r="R1400" t="b">
        <f t="shared" ca="1" si="108"/>
        <v>1</v>
      </c>
      <c r="T1400" t="b">
        <f t="shared" ca="1" si="111"/>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H1400">
        <v>1.5</v>
      </c>
      <c r="AI1400">
        <f t="shared" si="112"/>
        <v>1</v>
      </c>
    </row>
    <row r="1401" spans="1:35" x14ac:dyDescent="0.3">
      <c r="A1401">
        <v>6</v>
      </c>
      <c r="B1401">
        <v>10</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OFFSET(E1401,-$B1401+IF($L1401,1,0),0)*IF($B1401&gt;OFFSET($B1401,1,0),ChapterTable!$S$17,1)*
    (VLOOKUP(SUBSTITUTE(SUBSTITUTE(E$1,"standard",""),"|Float","")&amp;IF(OR($L1401=TRUE,$A1401=0,MOD($A1401,ChapterTable!$S$20)&lt;&gt;0),"","보스")&amp;"인게임누적곱배수",ChapterTable!$S:$T,2,0)^C1401
    +VLOOKUP(SUBSTITUTE(SUBSTITUTE(E$1,"standard",""),"|Float","")&amp;IF(OR($L1401=TRUE,$A1401=0,MOD($A1401,ChapterTable!$S$20)&lt;&gt;0),"","보스")&amp;"인게임누적합배수",ChapterTable!$S:$T,2,0)*C1401)
  )
  )
  )
)</f>
        <v>1366.875</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(VLOOKUP(SUBSTITUTE(SUBSTITUTE(F$1,"standard",""),"|Float","")&amp;IF(OR($L1401=TRUE,$A1401=0,MOD($A1401,ChapterTable!$S$20)&lt;&gt;0),"","보스")&amp;"인게임누적곱배수",ChapterTable!$S:$T,2,0)^D1401
    +VLOOKUP(SUBSTITUTE(SUBSTITUTE(F$1,"standard",""),"|Float","")&amp;IF(OR($L1401=TRUE,$A1401=0,MOD($A1401,ChapterTable!$S$20)&lt;&gt;0),"","보스")&amp;"인게임누적합배수",ChapterTable!$S:$T,2,0)*D1401)
  )
  )
  )
)</f>
        <v>474.609375</v>
      </c>
      <c r="G1401" t="s">
        <v>737</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109"/>
        <v>21</v>
      </c>
      <c r="Q1401">
        <f t="shared" si="110"/>
        <v>21</v>
      </c>
      <c r="R1401" t="b">
        <f t="shared" ca="1" si="108"/>
        <v>1</v>
      </c>
      <c r="T1401" t="b">
        <f t="shared" ca="1" si="111"/>
        <v>1</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H1401">
        <v>1.5</v>
      </c>
      <c r="AI1401">
        <f t="shared" si="112"/>
        <v>1</v>
      </c>
    </row>
    <row r="1402" spans="1:35" x14ac:dyDescent="0.3">
      <c r="A1402">
        <v>6</v>
      </c>
      <c r="B1402">
        <v>11</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1</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OFFSET(E1402,-$B1402+IF($L1402,1,0),0)*IF($B1402&gt;OFFSET($B1402,1,0),ChapterTable!$S$17,1)*
    (VLOOKUP(SUBSTITUTE(SUBSTITUTE(E$1,"standard",""),"|Float","")&amp;IF(OR($L1402=TRUE,$A1402=0,MOD($A1402,ChapterTable!$S$20)&lt;&gt;0),"","보스")&amp;"인게임누적곱배수",ChapterTable!$S:$T,2,0)^C1402
    +VLOOKUP(SUBSTITUTE(SUBSTITUTE(E$1,"standard",""),"|Float","")&amp;IF(OR($L1402=TRUE,$A1402=0,MOD($A1402,ChapterTable!$S$20)&lt;&gt;0),"","보스")&amp;"인게임누적합배수",ChapterTable!$S:$T,2,0)*C1402)
  )
  )
  )
)</f>
        <v>1366.875</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(VLOOKUP(SUBSTITUTE(SUBSTITUTE(F$1,"standard",""),"|Float","")&amp;IF(OR($L1402=TRUE,$A1402=0,MOD($A1402,ChapterTable!$S$20)&lt;&gt;0),"","보스")&amp;"인게임누적곱배수",ChapterTable!$S:$T,2,0)^D1402
    +VLOOKUP(SUBSTITUTE(SUBSTITUTE(F$1,"standard",""),"|Float","")&amp;IF(OR($L1402=TRUE,$A1402=0,MOD($A1402,ChapterTable!$S$20)&lt;&gt;0),"","보스")&amp;"인게임누적합배수",ChapterTable!$S:$T,2,0)*D1402)
  )
  )
  )
)</f>
        <v>510.205078125</v>
      </c>
      <c r="G1402" t="s">
        <v>737</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109"/>
        <v>2</v>
      </c>
      <c r="Q1402">
        <f t="shared" si="110"/>
        <v>2</v>
      </c>
      <c r="R1402" t="b">
        <f t="shared" ca="1" si="108"/>
        <v>1</v>
      </c>
      <c r="T1402" t="b">
        <f t="shared" ca="1" si="111"/>
        <v>1</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H1402">
        <v>1.5</v>
      </c>
      <c r="AI1402">
        <f t="shared" si="112"/>
        <v>0.5</v>
      </c>
    </row>
    <row r="1403" spans="1:35" x14ac:dyDescent="0.3">
      <c r="A1403">
        <v>6</v>
      </c>
      <c r="B1403">
        <v>12</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OFFSET(E1403,-$B1403+IF($L1403,1,0),0)*IF($B1403&gt;OFFSET($B1403,1,0),ChapterTable!$S$17,1)*
    (VLOOKUP(SUBSTITUTE(SUBSTITUTE(E$1,"standard",""),"|Float","")&amp;IF(OR($L1403=TRUE,$A1403=0,MOD($A1403,ChapterTable!$S$20)&lt;&gt;0),"","보스")&amp;"인게임누적곱배수",ChapterTable!$S:$T,2,0)^C1403
    +VLOOKUP(SUBSTITUTE(SUBSTITUTE(E$1,"standard",""),"|Float","")&amp;IF(OR($L1403=TRUE,$A1403=0,MOD($A1403,ChapterTable!$S$20)&lt;&gt;0),"","보스")&amp;"인게임누적합배수",ChapterTable!$S:$T,2,0)*C1403)
  )
  )
  )
)</f>
        <v>1366.875</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(VLOOKUP(SUBSTITUTE(SUBSTITUTE(F$1,"standard",""),"|Float","")&amp;IF(OR($L1403=TRUE,$A1403=0,MOD($A1403,ChapterTable!$S$20)&lt;&gt;0),"","보스")&amp;"인게임누적곱배수",ChapterTable!$S:$T,2,0)^D1403
    +VLOOKUP(SUBSTITUTE(SUBSTITUTE(F$1,"standard",""),"|Float","")&amp;IF(OR($L1403=TRUE,$A1403=0,MOD($A1403,ChapterTable!$S$20)&lt;&gt;0),"","보스")&amp;"인게임누적합배수",ChapterTable!$S:$T,2,0)*D1403)
  )
  )
  )
)</f>
        <v>510.205078125</v>
      </c>
      <c r="G1403" t="s">
        <v>737</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109"/>
        <v>2</v>
      </c>
      <c r="Q1403">
        <f t="shared" si="110"/>
        <v>2</v>
      </c>
      <c r="R1403" t="b">
        <f t="shared" ca="1" si="108"/>
        <v>1</v>
      </c>
      <c r="T1403" t="b">
        <f t="shared" ca="1" si="111"/>
        <v>1</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H1403">
        <v>1.5</v>
      </c>
      <c r="AI1403">
        <f t="shared" si="112"/>
        <v>0.5</v>
      </c>
    </row>
    <row r="1404" spans="1:35" x14ac:dyDescent="0.3">
      <c r="A1404">
        <v>6</v>
      </c>
      <c r="B1404">
        <v>13</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OFFSET(E1404,-$B1404+IF($L1404,1,0),0)*IF($B1404&gt;OFFSET($B1404,1,0),ChapterTable!$S$17,1)*
    (VLOOKUP(SUBSTITUTE(SUBSTITUTE(E$1,"standard",""),"|Float","")&amp;IF(OR($L1404=TRUE,$A1404=0,MOD($A1404,ChapterTable!$S$20)&lt;&gt;0),"","보스")&amp;"인게임누적곱배수",ChapterTable!$S:$T,2,0)^C1404
    +VLOOKUP(SUBSTITUTE(SUBSTITUTE(E$1,"standard",""),"|Float","")&amp;IF(OR($L1404=TRUE,$A1404=0,MOD($A1404,ChapterTable!$S$20)&lt;&gt;0),"","보스")&amp;"인게임누적합배수",ChapterTable!$S:$T,2,0)*C1404)
  )
  )
  )
)</f>
        <v>1366.875</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(VLOOKUP(SUBSTITUTE(SUBSTITUTE(F$1,"standard",""),"|Float","")&amp;IF(OR($L1404=TRUE,$A1404=0,MOD($A1404,ChapterTable!$S$20)&lt;&gt;0),"","보스")&amp;"인게임누적곱배수",ChapterTable!$S:$T,2,0)^D1404
    +VLOOKUP(SUBSTITUTE(SUBSTITUTE(F$1,"standard",""),"|Float","")&amp;IF(OR($L1404=TRUE,$A1404=0,MOD($A1404,ChapterTable!$S$20)&lt;&gt;0),"","보스")&amp;"인게임누적합배수",ChapterTable!$S:$T,2,0)*D1404)
  )
  )
  )
)</f>
        <v>510.205078125</v>
      </c>
      <c r="G1404" t="s">
        <v>737</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109"/>
        <v>2</v>
      </c>
      <c r="Q1404">
        <f t="shared" si="110"/>
        <v>2</v>
      </c>
      <c r="R1404" t="b">
        <f t="shared" ca="1" si="108"/>
        <v>1</v>
      </c>
      <c r="T1404" t="b">
        <f t="shared" ca="1" si="111"/>
        <v>1</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H1404">
        <v>1.5</v>
      </c>
      <c r="AI1404">
        <f t="shared" si="112"/>
        <v>0.5</v>
      </c>
    </row>
    <row r="1405" spans="1:35" x14ac:dyDescent="0.3">
      <c r="A1405">
        <v>6</v>
      </c>
      <c r="B1405">
        <v>14</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OFFSET(E1405,-$B1405+IF($L1405,1,0),0)*IF($B1405&gt;OFFSET($B1405,1,0),ChapterTable!$S$17,1)*
    (VLOOKUP(SUBSTITUTE(SUBSTITUTE(E$1,"standard",""),"|Float","")&amp;IF(OR($L1405=TRUE,$A1405=0,MOD($A1405,ChapterTable!$S$20)&lt;&gt;0),"","보스")&amp;"인게임누적곱배수",ChapterTable!$S:$T,2,0)^C1405
    +VLOOKUP(SUBSTITUTE(SUBSTITUTE(E$1,"standard",""),"|Float","")&amp;IF(OR($L1405=TRUE,$A1405=0,MOD($A1405,ChapterTable!$S$20)&lt;&gt;0),"","보스")&amp;"인게임누적합배수",ChapterTable!$S:$T,2,0)*C1405)
  )
  )
  )
)</f>
        <v>1366.875</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(VLOOKUP(SUBSTITUTE(SUBSTITUTE(F$1,"standard",""),"|Float","")&amp;IF(OR($L1405=TRUE,$A1405=0,MOD($A1405,ChapterTable!$S$20)&lt;&gt;0),"","보스")&amp;"인게임누적곱배수",ChapterTable!$S:$T,2,0)^D1405
    +VLOOKUP(SUBSTITUTE(SUBSTITUTE(F$1,"standard",""),"|Float","")&amp;IF(OR($L1405=TRUE,$A1405=0,MOD($A1405,ChapterTable!$S$20)&lt;&gt;0),"","보스")&amp;"인게임누적합배수",ChapterTable!$S:$T,2,0)*D1405)
  )
  )
  )
)</f>
        <v>510.205078125</v>
      </c>
      <c r="G1405" t="s">
        <v>737</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109"/>
        <v>2</v>
      </c>
      <c r="Q1405">
        <f t="shared" si="110"/>
        <v>2</v>
      </c>
      <c r="R1405" t="b">
        <f t="shared" ca="1" si="108"/>
        <v>1</v>
      </c>
      <c r="T1405" t="b">
        <f t="shared" ca="1" si="111"/>
        <v>1</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H1405">
        <v>1.5</v>
      </c>
      <c r="AI1405">
        <f t="shared" si="112"/>
        <v>0.5</v>
      </c>
    </row>
    <row r="1406" spans="1:35" x14ac:dyDescent="0.3">
      <c r="A1406">
        <v>6</v>
      </c>
      <c r="B1406">
        <v>15</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OFFSET(E1406,-$B1406+IF($L1406,1,0),0)*IF($B1406&gt;OFFSET($B1406,1,0),ChapterTable!$S$17,1)*
    (VLOOKUP(SUBSTITUTE(SUBSTITUTE(E$1,"standard",""),"|Float","")&amp;IF(OR($L1406=TRUE,$A1406=0,MOD($A1406,ChapterTable!$S$20)&lt;&gt;0),"","보스")&amp;"인게임누적곱배수",ChapterTable!$S:$T,2,0)^C1406
    +VLOOKUP(SUBSTITUTE(SUBSTITUTE(E$1,"standard",""),"|Float","")&amp;IF(OR($L1406=TRUE,$A1406=0,MOD($A1406,ChapterTable!$S$20)&lt;&gt;0),"","보스")&amp;"인게임누적합배수",ChapterTable!$S:$T,2,0)*C1406)
  )
  )
  )
)</f>
        <v>1366.875</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(VLOOKUP(SUBSTITUTE(SUBSTITUTE(F$1,"standard",""),"|Float","")&amp;IF(OR($L1406=TRUE,$A1406=0,MOD($A1406,ChapterTable!$S$20)&lt;&gt;0),"","보스")&amp;"인게임누적곱배수",ChapterTable!$S:$T,2,0)^D1406
    +VLOOKUP(SUBSTITUTE(SUBSTITUTE(F$1,"standard",""),"|Float","")&amp;IF(OR($L1406=TRUE,$A1406=0,MOD($A1406,ChapterTable!$S$20)&lt;&gt;0),"","보스")&amp;"인게임누적합배수",ChapterTable!$S:$T,2,0)*D1406)
  )
  )
  )
)</f>
        <v>510.205078125</v>
      </c>
      <c r="G1406" t="s">
        <v>737</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109"/>
        <v>11</v>
      </c>
      <c r="Q1406">
        <f t="shared" si="110"/>
        <v>11</v>
      </c>
      <c r="R1406" t="b">
        <f t="shared" ca="1" si="108"/>
        <v>1</v>
      </c>
      <c r="T1406" t="b">
        <f t="shared" ca="1" si="111"/>
        <v>1</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H1406">
        <v>1.5</v>
      </c>
      <c r="AI1406">
        <f t="shared" si="112"/>
        <v>0.5</v>
      </c>
    </row>
    <row r="1407" spans="1:35" x14ac:dyDescent="0.3">
      <c r="A1407">
        <v>6</v>
      </c>
      <c r="B1407">
        <v>16</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2</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OFFSET(E1407,-$B1407+IF($L1407,1,0),0)*IF($B1407&gt;OFFSET($B1407,1,0),ChapterTable!$S$17,1)*
    (VLOOKUP(SUBSTITUTE(SUBSTITUTE(E$1,"standard",""),"|Float","")&amp;IF(OR($L1407=TRUE,$A1407=0,MOD($A1407,ChapterTable!$S$20)&lt;&gt;0),"","보스")&amp;"인게임누적곱배수",ChapterTable!$S:$T,2,0)^C1407
    +VLOOKUP(SUBSTITUTE(SUBSTITUTE(E$1,"standard",""),"|Float","")&amp;IF(OR($L1407=TRUE,$A1407=0,MOD($A1407,ChapterTable!$S$20)&lt;&gt;0),"","보스")&amp;"인게임누적합배수",ChapterTable!$S:$T,2,0)*C1407)
  )
  )
  )
)</f>
        <v>1594.6875</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(VLOOKUP(SUBSTITUTE(SUBSTITUTE(F$1,"standard",""),"|Float","")&amp;IF(OR($L1407=TRUE,$A1407=0,MOD($A1407,ChapterTable!$S$20)&lt;&gt;0),"","보스")&amp;"인게임누적곱배수",ChapterTable!$S:$T,2,0)^D1407
    +VLOOKUP(SUBSTITUTE(SUBSTITUTE(F$1,"standard",""),"|Float","")&amp;IF(OR($L1407=TRUE,$A1407=0,MOD($A1407,ChapterTable!$S$20)&lt;&gt;0),"","보스")&amp;"인게임누적합배수",ChapterTable!$S:$T,2,0)*D1407)
  )
  )
  )
)</f>
        <v>510.205078125</v>
      </c>
      <c r="G1407" t="s">
        <v>737</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109"/>
        <v>2</v>
      </c>
      <c r="Q1407">
        <f t="shared" si="110"/>
        <v>2</v>
      </c>
      <c r="R1407" t="b">
        <f t="shared" ca="1" si="108"/>
        <v>1</v>
      </c>
      <c r="T1407" t="b">
        <f t="shared" ca="1" si="111"/>
        <v>1</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H1407">
        <v>1.5</v>
      </c>
      <c r="AI1407">
        <f t="shared" si="112"/>
        <v>0.5</v>
      </c>
    </row>
    <row r="1408" spans="1:35" x14ac:dyDescent="0.3">
      <c r="A1408">
        <v>6</v>
      </c>
      <c r="B1408">
        <v>17</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OFFSET(E1408,-$B1408+IF($L1408,1,0),0)*IF($B1408&gt;OFFSET($B1408,1,0),ChapterTable!$S$17,1)*
    (VLOOKUP(SUBSTITUTE(SUBSTITUTE(E$1,"standard",""),"|Float","")&amp;IF(OR($L1408=TRUE,$A1408=0,MOD($A1408,ChapterTable!$S$20)&lt;&gt;0),"","보스")&amp;"인게임누적곱배수",ChapterTable!$S:$T,2,0)^C1408
    +VLOOKUP(SUBSTITUTE(SUBSTITUTE(E$1,"standard",""),"|Float","")&amp;IF(OR($L1408=TRUE,$A1408=0,MOD($A1408,ChapterTable!$S$20)&lt;&gt;0),"","보스")&amp;"인게임누적합배수",ChapterTable!$S:$T,2,0)*C1408)
  )
  )
  )
)</f>
        <v>1594.6875</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(VLOOKUP(SUBSTITUTE(SUBSTITUTE(F$1,"standard",""),"|Float","")&amp;IF(OR($L1408=TRUE,$A1408=0,MOD($A1408,ChapterTable!$S$20)&lt;&gt;0),"","보스")&amp;"인게임누적곱배수",ChapterTable!$S:$T,2,0)^D1408
    +VLOOKUP(SUBSTITUTE(SUBSTITUTE(F$1,"standard",""),"|Float","")&amp;IF(OR($L1408=TRUE,$A1408=0,MOD($A1408,ChapterTable!$S$20)&lt;&gt;0),"","보스")&amp;"인게임누적합배수",ChapterTable!$S:$T,2,0)*D1408)
  )
  )
  )
)</f>
        <v>510.205078125</v>
      </c>
      <c r="G1408" t="s">
        <v>737</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109"/>
        <v>2</v>
      </c>
      <c r="Q1408">
        <f t="shared" si="110"/>
        <v>2</v>
      </c>
      <c r="R1408" t="b">
        <f t="shared" ca="1" si="108"/>
        <v>1</v>
      </c>
      <c r="T1408" t="b">
        <f t="shared" ca="1" si="111"/>
        <v>1</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H1408">
        <v>1.5</v>
      </c>
      <c r="AI1408">
        <f t="shared" si="112"/>
        <v>0.5</v>
      </c>
    </row>
    <row r="1409" spans="1:35" x14ac:dyDescent="0.3">
      <c r="A1409">
        <v>6</v>
      </c>
      <c r="B1409">
        <v>18</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OFFSET(E1409,-$B1409+IF($L1409,1,0),0)*IF($B1409&gt;OFFSET($B1409,1,0),ChapterTable!$S$17,1)*
    (VLOOKUP(SUBSTITUTE(SUBSTITUTE(E$1,"standard",""),"|Float","")&amp;IF(OR($L1409=TRUE,$A1409=0,MOD($A1409,ChapterTable!$S$20)&lt;&gt;0),"","보스")&amp;"인게임누적곱배수",ChapterTable!$S:$T,2,0)^C1409
    +VLOOKUP(SUBSTITUTE(SUBSTITUTE(E$1,"standard",""),"|Float","")&amp;IF(OR($L1409=TRUE,$A1409=0,MOD($A1409,ChapterTable!$S$20)&lt;&gt;0),"","보스")&amp;"인게임누적합배수",ChapterTable!$S:$T,2,0)*C1409)
  )
  )
  )
)</f>
        <v>1594.6875</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(VLOOKUP(SUBSTITUTE(SUBSTITUTE(F$1,"standard",""),"|Float","")&amp;IF(OR($L1409=TRUE,$A1409=0,MOD($A1409,ChapterTable!$S$20)&lt;&gt;0),"","보스")&amp;"인게임누적곱배수",ChapterTable!$S:$T,2,0)^D1409
    +VLOOKUP(SUBSTITUTE(SUBSTITUTE(F$1,"standard",""),"|Float","")&amp;IF(OR($L1409=TRUE,$A1409=0,MOD($A1409,ChapterTable!$S$20)&lt;&gt;0),"","보스")&amp;"인게임누적합배수",ChapterTable!$S:$T,2,0)*D1409)
  )
  )
  )
)</f>
        <v>510.205078125</v>
      </c>
      <c r="G1409" t="s">
        <v>737</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109"/>
        <v>2</v>
      </c>
      <c r="Q1409">
        <f t="shared" si="110"/>
        <v>2</v>
      </c>
      <c r="R1409" t="b">
        <f t="shared" ca="1" si="108"/>
        <v>1</v>
      </c>
      <c r="T1409" t="b">
        <f t="shared" ca="1" si="111"/>
        <v>1</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H1409">
        <v>1.5</v>
      </c>
      <c r="AI1409">
        <f t="shared" si="112"/>
        <v>0.5</v>
      </c>
    </row>
    <row r="1410" spans="1:35" x14ac:dyDescent="0.3">
      <c r="A1410">
        <v>6</v>
      </c>
      <c r="B1410">
        <v>19</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OFFSET(E1410,-$B1410+IF($L1410,1,0),0)*IF($B1410&gt;OFFSET($B1410,1,0),ChapterTable!$S$17,1)*
    (VLOOKUP(SUBSTITUTE(SUBSTITUTE(E$1,"standard",""),"|Float","")&amp;IF(OR($L1410=TRUE,$A1410=0,MOD($A1410,ChapterTable!$S$20)&lt;&gt;0),"","보스")&amp;"인게임누적곱배수",ChapterTable!$S:$T,2,0)^C1410
    +VLOOKUP(SUBSTITUTE(SUBSTITUTE(E$1,"standard",""),"|Float","")&amp;IF(OR($L1410=TRUE,$A1410=0,MOD($A1410,ChapterTable!$S$20)&lt;&gt;0),"","보스")&amp;"인게임누적합배수",ChapterTable!$S:$T,2,0)*C1410)
  )
  )
  )
)</f>
        <v>1594.6875</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(VLOOKUP(SUBSTITUTE(SUBSTITUTE(F$1,"standard",""),"|Float","")&amp;IF(OR($L1410=TRUE,$A1410=0,MOD($A1410,ChapterTable!$S$20)&lt;&gt;0),"","보스")&amp;"인게임누적곱배수",ChapterTable!$S:$T,2,0)^D1410
    +VLOOKUP(SUBSTITUTE(SUBSTITUTE(F$1,"standard",""),"|Float","")&amp;IF(OR($L1410=TRUE,$A1410=0,MOD($A1410,ChapterTable!$S$20)&lt;&gt;0),"","보스")&amp;"인게임누적합배수",ChapterTable!$S:$T,2,0)*D1410)
  )
  )
  )
)</f>
        <v>510.205078125</v>
      </c>
      <c r="G1410" t="s">
        <v>737</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109"/>
        <v>92</v>
      </c>
      <c r="Q1410">
        <f t="shared" si="110"/>
        <v>92</v>
      </c>
      <c r="R1410" t="b">
        <f t="shared" ref="R1410:R1473" ca="1" si="113">IF(OR(B1410=0,OFFSET(B1410,1,0)=0),FALSE,
IF(AND(L1410,B1410&lt;OFFSET(B1410,1,0)),TRUE,
IF(OFFSET(O1410,1,0)=21,TRUE,FALSE)))</f>
        <v>1</v>
      </c>
      <c r="T1410" t="b">
        <f t="shared" ca="1" si="111"/>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H1410">
        <v>1.5</v>
      </c>
      <c r="AI1410">
        <f t="shared" si="112"/>
        <v>0.5</v>
      </c>
    </row>
    <row r="1411" spans="1:35" x14ac:dyDescent="0.3">
      <c r="A1411">
        <v>6</v>
      </c>
      <c r="B1411">
        <v>20</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OFFSET(E1411,-$B1411+IF($L1411,1,0),0)*IF($B1411&gt;OFFSET($B1411,1,0),ChapterTable!$S$17,1)*
    (VLOOKUP(SUBSTITUTE(SUBSTITUTE(E$1,"standard",""),"|Float","")&amp;IF(OR($L1411=TRUE,$A1411=0,MOD($A1411,ChapterTable!$S$20)&lt;&gt;0),"","보스")&amp;"인게임누적곱배수",ChapterTable!$S:$T,2,0)^C1411
    +VLOOKUP(SUBSTITUTE(SUBSTITUTE(E$1,"standard",""),"|Float","")&amp;IF(OR($L1411=TRUE,$A1411=0,MOD($A1411,ChapterTable!$S$20)&lt;&gt;0),"","보스")&amp;"인게임누적합배수",ChapterTable!$S:$T,2,0)*C1411)
  )
  )
  )
)</f>
        <v>1594.6875</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(VLOOKUP(SUBSTITUTE(SUBSTITUTE(F$1,"standard",""),"|Float","")&amp;IF(OR($L1411=TRUE,$A1411=0,MOD($A1411,ChapterTable!$S$20)&lt;&gt;0),"","보스")&amp;"인게임누적곱배수",ChapterTable!$S:$T,2,0)^D1411
    +VLOOKUP(SUBSTITUTE(SUBSTITUTE(F$1,"standard",""),"|Float","")&amp;IF(OR($L1411=TRUE,$A1411=0,MOD($A1411,ChapterTable!$S$20)&lt;&gt;0),"","보스")&amp;"인게임누적합배수",ChapterTable!$S:$T,2,0)*D1411)
  )
  )
  )
)</f>
        <v>510.205078125</v>
      </c>
      <c r="G1411" t="s">
        <v>737</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114">IF(B1411=0,0,
  IF(AND(L1411=FALSE,A1411&lt;&gt;0,MOD(A1411,7)=0),21,
  IF(MOD(B1411,10)=0,21,
  IF(MOD(B1411,10)=5,11,
  IF(MOD(B1411,10)=9,INT(B1411/10)+91,
  INT(B1411/10+1))))))</f>
        <v>21</v>
      </c>
      <c r="Q1411">
        <f t="shared" ref="Q1411:Q1474" si="115">IF(ISBLANK(P1411),O1411,P1411)</f>
        <v>21</v>
      </c>
      <c r="R1411" t="b">
        <f t="shared" ca="1" si="113"/>
        <v>1</v>
      </c>
      <c r="T1411" t="b">
        <f t="shared" ref="T1411:T1474" ca="1" si="116">IF(ISBLANK(S1411),R1411,S1411)</f>
        <v>1</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H1411">
        <v>1.5</v>
      </c>
      <c r="AI1411">
        <f t="shared" si="112"/>
        <v>0.5</v>
      </c>
    </row>
    <row r="1412" spans="1:35" x14ac:dyDescent="0.3">
      <c r="A1412">
        <v>6</v>
      </c>
      <c r="B1412">
        <v>21</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2</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OFFSET(E1412,-$B1412+IF($L1412,1,0),0)*IF($B1412&gt;OFFSET($B1412,1,0),ChapterTable!$S$17,1)*
    (VLOOKUP(SUBSTITUTE(SUBSTITUTE(E$1,"standard",""),"|Float","")&amp;IF(OR($L1412=TRUE,$A1412=0,MOD($A1412,ChapterTable!$S$20)&lt;&gt;0),"","보스")&amp;"인게임누적곱배수",ChapterTable!$S:$T,2,0)^C1412
    +VLOOKUP(SUBSTITUTE(SUBSTITUTE(E$1,"standard",""),"|Float","")&amp;IF(OR($L1412=TRUE,$A1412=0,MOD($A1412,ChapterTable!$S$20)&lt;&gt;0),"","보스")&amp;"인게임누적합배수",ChapterTable!$S:$T,2,0)*C1412)
  )
  )
  )
)</f>
        <v>1594.6875</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(VLOOKUP(SUBSTITUTE(SUBSTITUTE(F$1,"standard",""),"|Float","")&amp;IF(OR($L1412=TRUE,$A1412=0,MOD($A1412,ChapterTable!$S$20)&lt;&gt;0),"","보스")&amp;"인게임누적곱배수",ChapterTable!$S:$T,2,0)^D1412
    +VLOOKUP(SUBSTITUTE(SUBSTITUTE(F$1,"standard",""),"|Float","")&amp;IF(OR($L1412=TRUE,$A1412=0,MOD($A1412,ChapterTable!$S$20)&lt;&gt;0),"","보스")&amp;"인게임누적합배수",ChapterTable!$S:$T,2,0)*D1412)
  )
  )
  )
)</f>
        <v>545.80078125</v>
      </c>
      <c r="G1412" t="s">
        <v>737</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114"/>
        <v>3</v>
      </c>
      <c r="Q1412">
        <f t="shared" si="115"/>
        <v>3</v>
      </c>
      <c r="R1412" t="b">
        <f t="shared" ca="1" si="113"/>
        <v>1</v>
      </c>
      <c r="T1412" t="b">
        <f t="shared" ca="1" si="116"/>
        <v>1</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H1412">
        <v>1.5</v>
      </c>
      <c r="AI1412">
        <f t="shared" ref="AI1412:AI1475" si="117">IF(B1412=0,0,1/(INT((B1412-1)/10)+1))</f>
        <v>0.33333333333333331</v>
      </c>
    </row>
    <row r="1413" spans="1:35" x14ac:dyDescent="0.3">
      <c r="A1413">
        <v>6</v>
      </c>
      <c r="B1413">
        <v>22</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OFFSET(E1413,-$B1413+IF($L1413,1,0),0)*IF($B1413&gt;OFFSET($B1413,1,0),ChapterTable!$S$17,1)*
    (VLOOKUP(SUBSTITUTE(SUBSTITUTE(E$1,"standard",""),"|Float","")&amp;IF(OR($L1413=TRUE,$A1413=0,MOD($A1413,ChapterTable!$S$20)&lt;&gt;0),"","보스")&amp;"인게임누적곱배수",ChapterTable!$S:$T,2,0)^C1413
    +VLOOKUP(SUBSTITUTE(SUBSTITUTE(E$1,"standard",""),"|Float","")&amp;IF(OR($L1413=TRUE,$A1413=0,MOD($A1413,ChapterTable!$S$20)&lt;&gt;0),"","보스")&amp;"인게임누적합배수",ChapterTable!$S:$T,2,0)*C1413)
  )
  )
  )
)</f>
        <v>1594.6875</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(VLOOKUP(SUBSTITUTE(SUBSTITUTE(F$1,"standard",""),"|Float","")&amp;IF(OR($L1413=TRUE,$A1413=0,MOD($A1413,ChapterTable!$S$20)&lt;&gt;0),"","보스")&amp;"인게임누적곱배수",ChapterTable!$S:$T,2,0)^D1413
    +VLOOKUP(SUBSTITUTE(SUBSTITUTE(F$1,"standard",""),"|Float","")&amp;IF(OR($L1413=TRUE,$A1413=0,MOD($A1413,ChapterTable!$S$20)&lt;&gt;0),"","보스")&amp;"인게임누적합배수",ChapterTable!$S:$T,2,0)*D1413)
  )
  )
  )
)</f>
        <v>545.80078125</v>
      </c>
      <c r="G1413" t="s">
        <v>737</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114"/>
        <v>3</v>
      </c>
      <c r="Q1413">
        <f t="shared" si="115"/>
        <v>3</v>
      </c>
      <c r="R1413" t="b">
        <f t="shared" ca="1" si="113"/>
        <v>1</v>
      </c>
      <c r="T1413" t="b">
        <f t="shared" ca="1" si="116"/>
        <v>1</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H1413">
        <v>1.5</v>
      </c>
      <c r="AI1413">
        <f t="shared" si="117"/>
        <v>0.33333333333333331</v>
      </c>
    </row>
    <row r="1414" spans="1:35" x14ac:dyDescent="0.3">
      <c r="A1414">
        <v>6</v>
      </c>
      <c r="B1414">
        <v>23</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OFFSET(E1414,-$B1414+IF($L1414,1,0),0)*IF($B1414&gt;OFFSET($B1414,1,0),ChapterTable!$S$17,1)*
    (VLOOKUP(SUBSTITUTE(SUBSTITUTE(E$1,"standard",""),"|Float","")&amp;IF(OR($L1414=TRUE,$A1414=0,MOD($A1414,ChapterTable!$S$20)&lt;&gt;0),"","보스")&amp;"인게임누적곱배수",ChapterTable!$S:$T,2,0)^C1414
    +VLOOKUP(SUBSTITUTE(SUBSTITUTE(E$1,"standard",""),"|Float","")&amp;IF(OR($L1414=TRUE,$A1414=0,MOD($A1414,ChapterTable!$S$20)&lt;&gt;0),"","보스")&amp;"인게임누적합배수",ChapterTable!$S:$T,2,0)*C1414)
  )
  )
  )
)</f>
        <v>1594.6875</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(VLOOKUP(SUBSTITUTE(SUBSTITUTE(F$1,"standard",""),"|Float","")&amp;IF(OR($L1414=TRUE,$A1414=0,MOD($A1414,ChapterTable!$S$20)&lt;&gt;0),"","보스")&amp;"인게임누적곱배수",ChapterTable!$S:$T,2,0)^D1414
    +VLOOKUP(SUBSTITUTE(SUBSTITUTE(F$1,"standard",""),"|Float","")&amp;IF(OR($L1414=TRUE,$A1414=0,MOD($A1414,ChapterTable!$S$20)&lt;&gt;0),"","보스")&amp;"인게임누적합배수",ChapterTable!$S:$T,2,0)*D1414)
  )
  )
  )
)</f>
        <v>545.80078125</v>
      </c>
      <c r="G1414" t="s">
        <v>737</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114"/>
        <v>3</v>
      </c>
      <c r="Q1414">
        <f t="shared" si="115"/>
        <v>3</v>
      </c>
      <c r="R1414" t="b">
        <f t="shared" ca="1" si="113"/>
        <v>1</v>
      </c>
      <c r="T1414" t="b">
        <f t="shared" ca="1" si="116"/>
        <v>1</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H1414">
        <v>1.5</v>
      </c>
      <c r="AI1414">
        <f t="shared" si="117"/>
        <v>0.33333333333333331</v>
      </c>
    </row>
    <row r="1415" spans="1:35" x14ac:dyDescent="0.3">
      <c r="A1415">
        <v>6</v>
      </c>
      <c r="B1415">
        <v>24</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OFFSET(E1415,-$B1415+IF($L1415,1,0),0)*IF($B1415&gt;OFFSET($B1415,1,0),ChapterTable!$S$17,1)*
    (VLOOKUP(SUBSTITUTE(SUBSTITUTE(E$1,"standard",""),"|Float","")&amp;IF(OR($L1415=TRUE,$A1415=0,MOD($A1415,ChapterTable!$S$20)&lt;&gt;0),"","보스")&amp;"인게임누적곱배수",ChapterTable!$S:$T,2,0)^C1415
    +VLOOKUP(SUBSTITUTE(SUBSTITUTE(E$1,"standard",""),"|Float","")&amp;IF(OR($L1415=TRUE,$A1415=0,MOD($A1415,ChapterTable!$S$20)&lt;&gt;0),"","보스")&amp;"인게임누적합배수",ChapterTable!$S:$T,2,0)*C1415)
  )
  )
  )
)</f>
        <v>1594.6875</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(VLOOKUP(SUBSTITUTE(SUBSTITUTE(F$1,"standard",""),"|Float","")&amp;IF(OR($L1415=TRUE,$A1415=0,MOD($A1415,ChapterTable!$S$20)&lt;&gt;0),"","보스")&amp;"인게임누적곱배수",ChapterTable!$S:$T,2,0)^D1415
    +VLOOKUP(SUBSTITUTE(SUBSTITUTE(F$1,"standard",""),"|Float","")&amp;IF(OR($L1415=TRUE,$A1415=0,MOD($A1415,ChapterTable!$S$20)&lt;&gt;0),"","보스")&amp;"인게임누적합배수",ChapterTable!$S:$T,2,0)*D1415)
  )
  )
  )
)</f>
        <v>545.80078125</v>
      </c>
      <c r="G1415" t="s">
        <v>737</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114"/>
        <v>3</v>
      </c>
      <c r="Q1415">
        <f t="shared" si="115"/>
        <v>3</v>
      </c>
      <c r="R1415" t="b">
        <f t="shared" ca="1" si="113"/>
        <v>1</v>
      </c>
      <c r="T1415" t="b">
        <f t="shared" ca="1" si="116"/>
        <v>1</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H1415">
        <v>1.5</v>
      </c>
      <c r="AI1415">
        <f t="shared" si="117"/>
        <v>0.33333333333333331</v>
      </c>
    </row>
    <row r="1416" spans="1:35" x14ac:dyDescent="0.3">
      <c r="A1416">
        <v>6</v>
      </c>
      <c r="B1416">
        <v>25</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OFFSET(E1416,-$B1416+IF($L1416,1,0),0)*IF($B1416&gt;OFFSET($B1416,1,0),ChapterTable!$S$17,1)*
    (VLOOKUP(SUBSTITUTE(SUBSTITUTE(E$1,"standard",""),"|Float","")&amp;IF(OR($L1416=TRUE,$A1416=0,MOD($A1416,ChapterTable!$S$20)&lt;&gt;0),"","보스")&amp;"인게임누적곱배수",ChapterTable!$S:$T,2,0)^C1416
    +VLOOKUP(SUBSTITUTE(SUBSTITUTE(E$1,"standard",""),"|Float","")&amp;IF(OR($L1416=TRUE,$A1416=0,MOD($A1416,ChapterTable!$S$20)&lt;&gt;0),"","보스")&amp;"인게임누적합배수",ChapterTable!$S:$T,2,0)*C1416)
  )
  )
  )
)</f>
        <v>1594.6875</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(VLOOKUP(SUBSTITUTE(SUBSTITUTE(F$1,"standard",""),"|Float","")&amp;IF(OR($L1416=TRUE,$A1416=0,MOD($A1416,ChapterTable!$S$20)&lt;&gt;0),"","보스")&amp;"인게임누적곱배수",ChapterTable!$S:$T,2,0)^D1416
    +VLOOKUP(SUBSTITUTE(SUBSTITUTE(F$1,"standard",""),"|Float","")&amp;IF(OR($L1416=TRUE,$A1416=0,MOD($A1416,ChapterTable!$S$20)&lt;&gt;0),"","보스")&amp;"인게임누적합배수",ChapterTable!$S:$T,2,0)*D1416)
  )
  )
  )
)</f>
        <v>545.80078125</v>
      </c>
      <c r="G1416" t="s">
        <v>737</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114"/>
        <v>11</v>
      </c>
      <c r="Q1416">
        <f t="shared" si="115"/>
        <v>11</v>
      </c>
      <c r="R1416" t="b">
        <f t="shared" ca="1" si="113"/>
        <v>1</v>
      </c>
      <c r="T1416" t="b">
        <f t="shared" ca="1" si="116"/>
        <v>1</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H1416">
        <v>1.5</v>
      </c>
      <c r="AI1416">
        <f t="shared" si="117"/>
        <v>0.33333333333333331</v>
      </c>
    </row>
    <row r="1417" spans="1:35" x14ac:dyDescent="0.3">
      <c r="A1417">
        <v>6</v>
      </c>
      <c r="B1417">
        <v>26</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3</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OFFSET(E1417,-$B1417+IF($L1417,1,0),0)*IF($B1417&gt;OFFSET($B1417,1,0),ChapterTable!$S$17,1)*
    (VLOOKUP(SUBSTITUTE(SUBSTITUTE(E$1,"standard",""),"|Float","")&amp;IF(OR($L1417=TRUE,$A1417=0,MOD($A1417,ChapterTable!$S$20)&lt;&gt;0),"","보스")&amp;"인게임누적곱배수",ChapterTable!$S:$T,2,0)^C1417
    +VLOOKUP(SUBSTITUTE(SUBSTITUTE(E$1,"standard",""),"|Float","")&amp;IF(OR($L1417=TRUE,$A1417=0,MOD($A1417,ChapterTable!$S$20)&lt;&gt;0),"","보스")&amp;"인게임누적합배수",ChapterTable!$S:$T,2,0)*C1417)
  )
  )
  )
)</f>
        <v>1822.5</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(VLOOKUP(SUBSTITUTE(SUBSTITUTE(F$1,"standard",""),"|Float","")&amp;IF(OR($L1417=TRUE,$A1417=0,MOD($A1417,ChapterTable!$S$20)&lt;&gt;0),"","보스")&amp;"인게임누적곱배수",ChapterTable!$S:$T,2,0)^D1417
    +VLOOKUP(SUBSTITUTE(SUBSTITUTE(F$1,"standard",""),"|Float","")&amp;IF(OR($L1417=TRUE,$A1417=0,MOD($A1417,ChapterTable!$S$20)&lt;&gt;0),"","보스")&amp;"인게임누적합배수",ChapterTable!$S:$T,2,0)*D1417)
  )
  )
  )
)</f>
        <v>545.80078125</v>
      </c>
      <c r="G1417" t="s">
        <v>737</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114"/>
        <v>3</v>
      </c>
      <c r="Q1417">
        <f t="shared" si="115"/>
        <v>3</v>
      </c>
      <c r="R1417" t="b">
        <f t="shared" ca="1" si="113"/>
        <v>1</v>
      </c>
      <c r="T1417" t="b">
        <f t="shared" ca="1" si="116"/>
        <v>1</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H1417">
        <v>1.5</v>
      </c>
      <c r="AI1417">
        <f t="shared" si="117"/>
        <v>0.33333333333333331</v>
      </c>
    </row>
    <row r="1418" spans="1:35" x14ac:dyDescent="0.3">
      <c r="A1418">
        <v>6</v>
      </c>
      <c r="B1418">
        <v>27</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OFFSET(E1418,-$B1418+IF($L1418,1,0),0)*IF($B1418&gt;OFFSET($B1418,1,0),ChapterTable!$S$17,1)*
    (VLOOKUP(SUBSTITUTE(SUBSTITUTE(E$1,"standard",""),"|Float","")&amp;IF(OR($L1418=TRUE,$A1418=0,MOD($A1418,ChapterTable!$S$20)&lt;&gt;0),"","보스")&amp;"인게임누적곱배수",ChapterTable!$S:$T,2,0)^C1418
    +VLOOKUP(SUBSTITUTE(SUBSTITUTE(E$1,"standard",""),"|Float","")&amp;IF(OR($L1418=TRUE,$A1418=0,MOD($A1418,ChapterTable!$S$20)&lt;&gt;0),"","보스")&amp;"인게임누적합배수",ChapterTable!$S:$T,2,0)*C1418)
  )
  )
  )
)</f>
        <v>1822.5</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(VLOOKUP(SUBSTITUTE(SUBSTITUTE(F$1,"standard",""),"|Float","")&amp;IF(OR($L1418=TRUE,$A1418=0,MOD($A1418,ChapterTable!$S$20)&lt;&gt;0),"","보스")&amp;"인게임누적곱배수",ChapterTable!$S:$T,2,0)^D1418
    +VLOOKUP(SUBSTITUTE(SUBSTITUTE(F$1,"standard",""),"|Float","")&amp;IF(OR($L1418=TRUE,$A1418=0,MOD($A1418,ChapterTable!$S$20)&lt;&gt;0),"","보스")&amp;"인게임누적합배수",ChapterTable!$S:$T,2,0)*D1418)
  )
  )
  )
)</f>
        <v>545.80078125</v>
      </c>
      <c r="G1418" t="s">
        <v>737</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114"/>
        <v>3</v>
      </c>
      <c r="Q1418">
        <f t="shared" si="115"/>
        <v>3</v>
      </c>
      <c r="R1418" t="b">
        <f t="shared" ca="1" si="113"/>
        <v>1</v>
      </c>
      <c r="T1418" t="b">
        <f t="shared" ca="1" si="116"/>
        <v>1</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H1418">
        <v>1.5</v>
      </c>
      <c r="AI1418">
        <f t="shared" si="117"/>
        <v>0.33333333333333331</v>
      </c>
    </row>
    <row r="1419" spans="1:35" x14ac:dyDescent="0.3">
      <c r="A1419">
        <v>6</v>
      </c>
      <c r="B1419">
        <v>28</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OFFSET(E1419,-$B1419+IF($L1419,1,0),0)*IF($B1419&gt;OFFSET($B1419,1,0),ChapterTable!$S$17,1)*
    (VLOOKUP(SUBSTITUTE(SUBSTITUTE(E$1,"standard",""),"|Float","")&amp;IF(OR($L1419=TRUE,$A1419=0,MOD($A1419,ChapterTable!$S$20)&lt;&gt;0),"","보스")&amp;"인게임누적곱배수",ChapterTable!$S:$T,2,0)^C1419
    +VLOOKUP(SUBSTITUTE(SUBSTITUTE(E$1,"standard",""),"|Float","")&amp;IF(OR($L1419=TRUE,$A1419=0,MOD($A1419,ChapterTable!$S$20)&lt;&gt;0),"","보스")&amp;"인게임누적합배수",ChapterTable!$S:$T,2,0)*C1419)
  )
  )
  )
)</f>
        <v>1822.5</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(VLOOKUP(SUBSTITUTE(SUBSTITUTE(F$1,"standard",""),"|Float","")&amp;IF(OR($L1419=TRUE,$A1419=0,MOD($A1419,ChapterTable!$S$20)&lt;&gt;0),"","보스")&amp;"인게임누적곱배수",ChapterTable!$S:$T,2,0)^D1419
    +VLOOKUP(SUBSTITUTE(SUBSTITUTE(F$1,"standard",""),"|Float","")&amp;IF(OR($L1419=TRUE,$A1419=0,MOD($A1419,ChapterTable!$S$20)&lt;&gt;0),"","보스")&amp;"인게임누적합배수",ChapterTable!$S:$T,2,0)*D1419)
  )
  )
  )
)</f>
        <v>545.80078125</v>
      </c>
      <c r="G1419" t="s">
        <v>737</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114"/>
        <v>3</v>
      </c>
      <c r="Q1419">
        <f t="shared" si="115"/>
        <v>3</v>
      </c>
      <c r="R1419" t="b">
        <f t="shared" ca="1" si="113"/>
        <v>1</v>
      </c>
      <c r="T1419" t="b">
        <f t="shared" ca="1" si="116"/>
        <v>1</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H1419">
        <v>1.5</v>
      </c>
      <c r="AI1419">
        <f t="shared" si="117"/>
        <v>0.33333333333333331</v>
      </c>
    </row>
    <row r="1420" spans="1:35" x14ac:dyDescent="0.3">
      <c r="A1420">
        <v>6</v>
      </c>
      <c r="B1420">
        <v>29</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OFFSET(E1420,-$B1420+IF($L1420,1,0),0)*IF($B1420&gt;OFFSET($B1420,1,0),ChapterTable!$S$17,1)*
    (VLOOKUP(SUBSTITUTE(SUBSTITUTE(E$1,"standard",""),"|Float","")&amp;IF(OR($L1420=TRUE,$A1420=0,MOD($A1420,ChapterTable!$S$20)&lt;&gt;0),"","보스")&amp;"인게임누적곱배수",ChapterTable!$S:$T,2,0)^C1420
    +VLOOKUP(SUBSTITUTE(SUBSTITUTE(E$1,"standard",""),"|Float","")&amp;IF(OR($L1420=TRUE,$A1420=0,MOD($A1420,ChapterTable!$S$20)&lt;&gt;0),"","보스")&amp;"인게임누적합배수",ChapterTable!$S:$T,2,0)*C1420)
  )
  )
  )
)</f>
        <v>1822.5</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(VLOOKUP(SUBSTITUTE(SUBSTITUTE(F$1,"standard",""),"|Float","")&amp;IF(OR($L1420=TRUE,$A1420=0,MOD($A1420,ChapterTable!$S$20)&lt;&gt;0),"","보스")&amp;"인게임누적곱배수",ChapterTable!$S:$T,2,0)^D1420
    +VLOOKUP(SUBSTITUTE(SUBSTITUTE(F$1,"standard",""),"|Float","")&amp;IF(OR($L1420=TRUE,$A1420=0,MOD($A1420,ChapterTable!$S$20)&lt;&gt;0),"","보스")&amp;"인게임누적합배수",ChapterTable!$S:$T,2,0)*D1420)
  )
  )
  )
)</f>
        <v>545.80078125</v>
      </c>
      <c r="G1420" t="s">
        <v>737</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114"/>
        <v>93</v>
      </c>
      <c r="Q1420">
        <f t="shared" si="115"/>
        <v>93</v>
      </c>
      <c r="R1420" t="b">
        <f t="shared" ca="1" si="113"/>
        <v>1</v>
      </c>
      <c r="T1420" t="b">
        <f t="shared" ca="1" si="116"/>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H1420">
        <v>1.5</v>
      </c>
      <c r="AI1420">
        <f t="shared" si="117"/>
        <v>0.33333333333333331</v>
      </c>
    </row>
    <row r="1421" spans="1:35" x14ac:dyDescent="0.3">
      <c r="A1421">
        <v>6</v>
      </c>
      <c r="B1421">
        <v>30</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OFFSET(E1421,-$B1421+IF($L1421,1,0),0)*IF($B1421&gt;OFFSET($B1421,1,0),ChapterTable!$S$17,1)*
    (VLOOKUP(SUBSTITUTE(SUBSTITUTE(E$1,"standard",""),"|Float","")&amp;IF(OR($L1421=TRUE,$A1421=0,MOD($A1421,ChapterTable!$S$20)&lt;&gt;0),"","보스")&amp;"인게임누적곱배수",ChapterTable!$S:$T,2,0)^C1421
    +VLOOKUP(SUBSTITUTE(SUBSTITUTE(E$1,"standard",""),"|Float","")&amp;IF(OR($L1421=TRUE,$A1421=0,MOD($A1421,ChapterTable!$S$20)&lt;&gt;0),"","보스")&amp;"인게임누적합배수",ChapterTable!$S:$T,2,0)*C1421)
  )
  )
  )
)</f>
        <v>1822.5</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(VLOOKUP(SUBSTITUTE(SUBSTITUTE(F$1,"standard",""),"|Float","")&amp;IF(OR($L1421=TRUE,$A1421=0,MOD($A1421,ChapterTable!$S$20)&lt;&gt;0),"","보스")&amp;"인게임누적곱배수",ChapterTable!$S:$T,2,0)^D1421
    +VLOOKUP(SUBSTITUTE(SUBSTITUTE(F$1,"standard",""),"|Float","")&amp;IF(OR($L1421=TRUE,$A1421=0,MOD($A1421,ChapterTable!$S$20)&lt;&gt;0),"","보스")&amp;"인게임누적합배수",ChapterTable!$S:$T,2,0)*D1421)
  )
  )
  )
)</f>
        <v>545.80078125</v>
      </c>
      <c r="G1421" t="s">
        <v>737</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114"/>
        <v>21</v>
      </c>
      <c r="Q1421">
        <f t="shared" si="115"/>
        <v>21</v>
      </c>
      <c r="R1421" t="b">
        <f t="shared" ca="1" si="113"/>
        <v>1</v>
      </c>
      <c r="T1421" t="b">
        <f t="shared" ca="1" si="116"/>
        <v>1</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H1421">
        <v>1.5</v>
      </c>
      <c r="AI1421">
        <f t="shared" si="117"/>
        <v>0.33333333333333331</v>
      </c>
    </row>
    <row r="1422" spans="1:35" x14ac:dyDescent="0.3">
      <c r="A1422">
        <v>6</v>
      </c>
      <c r="B1422">
        <v>31</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3</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OFFSET(E1422,-$B1422+IF($L1422,1,0),0)*IF($B1422&gt;OFFSET($B1422,1,0),ChapterTable!$S$17,1)*
    (VLOOKUP(SUBSTITUTE(SUBSTITUTE(E$1,"standard",""),"|Float","")&amp;IF(OR($L1422=TRUE,$A1422=0,MOD($A1422,ChapterTable!$S$20)&lt;&gt;0),"","보스")&amp;"인게임누적곱배수",ChapterTable!$S:$T,2,0)^C1422
    +VLOOKUP(SUBSTITUTE(SUBSTITUTE(E$1,"standard",""),"|Float","")&amp;IF(OR($L1422=TRUE,$A1422=0,MOD($A1422,ChapterTable!$S$20)&lt;&gt;0),"","보스")&amp;"인게임누적합배수",ChapterTable!$S:$T,2,0)*C1422)
  )
  )
  )
)</f>
        <v>1822.5</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(VLOOKUP(SUBSTITUTE(SUBSTITUTE(F$1,"standard",""),"|Float","")&amp;IF(OR($L1422=TRUE,$A1422=0,MOD($A1422,ChapterTable!$S$20)&lt;&gt;0),"","보스")&amp;"인게임누적곱배수",ChapterTable!$S:$T,2,0)^D1422
    +VLOOKUP(SUBSTITUTE(SUBSTITUTE(F$1,"standard",""),"|Float","")&amp;IF(OR($L1422=TRUE,$A1422=0,MOD($A1422,ChapterTable!$S$20)&lt;&gt;0),"","보스")&amp;"인게임누적합배수",ChapterTable!$S:$T,2,0)*D1422)
  )
  )
  )
)</f>
        <v>581.396484375</v>
      </c>
      <c r="G1422" t="s">
        <v>737</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114"/>
        <v>4</v>
      </c>
      <c r="Q1422">
        <f t="shared" si="115"/>
        <v>4</v>
      </c>
      <c r="R1422" t="b">
        <f t="shared" ca="1" si="113"/>
        <v>1</v>
      </c>
      <c r="T1422" t="b">
        <f t="shared" ca="1" si="116"/>
        <v>1</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H1422">
        <v>1.5</v>
      </c>
      <c r="AI1422">
        <f t="shared" si="117"/>
        <v>0.25</v>
      </c>
    </row>
    <row r="1423" spans="1:35" x14ac:dyDescent="0.3">
      <c r="A1423">
        <v>6</v>
      </c>
      <c r="B1423">
        <v>32</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OFFSET(E1423,-$B1423+IF($L1423,1,0),0)*IF($B1423&gt;OFFSET($B1423,1,0),ChapterTable!$S$17,1)*
    (VLOOKUP(SUBSTITUTE(SUBSTITUTE(E$1,"standard",""),"|Float","")&amp;IF(OR($L1423=TRUE,$A1423=0,MOD($A1423,ChapterTable!$S$20)&lt;&gt;0),"","보스")&amp;"인게임누적곱배수",ChapterTable!$S:$T,2,0)^C1423
    +VLOOKUP(SUBSTITUTE(SUBSTITUTE(E$1,"standard",""),"|Float","")&amp;IF(OR($L1423=TRUE,$A1423=0,MOD($A1423,ChapterTable!$S$20)&lt;&gt;0),"","보스")&amp;"인게임누적합배수",ChapterTable!$S:$T,2,0)*C1423)
  )
  )
  )
)</f>
        <v>1822.5</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(VLOOKUP(SUBSTITUTE(SUBSTITUTE(F$1,"standard",""),"|Float","")&amp;IF(OR($L1423=TRUE,$A1423=0,MOD($A1423,ChapterTable!$S$20)&lt;&gt;0),"","보스")&amp;"인게임누적곱배수",ChapterTable!$S:$T,2,0)^D1423
    +VLOOKUP(SUBSTITUTE(SUBSTITUTE(F$1,"standard",""),"|Float","")&amp;IF(OR($L1423=TRUE,$A1423=0,MOD($A1423,ChapterTable!$S$20)&lt;&gt;0),"","보스")&amp;"인게임누적합배수",ChapterTable!$S:$T,2,0)*D1423)
  )
  )
  )
)</f>
        <v>581.396484375</v>
      </c>
      <c r="G1423" t="s">
        <v>737</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114"/>
        <v>4</v>
      </c>
      <c r="Q1423">
        <f t="shared" si="115"/>
        <v>4</v>
      </c>
      <c r="R1423" t="b">
        <f t="shared" ca="1" si="113"/>
        <v>1</v>
      </c>
      <c r="T1423" t="b">
        <f t="shared" ca="1" si="116"/>
        <v>1</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H1423">
        <v>1.5</v>
      </c>
      <c r="AI1423">
        <f t="shared" si="117"/>
        <v>0.25</v>
      </c>
    </row>
    <row r="1424" spans="1:35" x14ac:dyDescent="0.3">
      <c r="A1424">
        <v>6</v>
      </c>
      <c r="B1424">
        <v>33</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OFFSET(E1424,-$B1424+IF($L1424,1,0),0)*IF($B1424&gt;OFFSET($B1424,1,0),ChapterTable!$S$17,1)*
    (VLOOKUP(SUBSTITUTE(SUBSTITUTE(E$1,"standard",""),"|Float","")&amp;IF(OR($L1424=TRUE,$A1424=0,MOD($A1424,ChapterTable!$S$20)&lt;&gt;0),"","보스")&amp;"인게임누적곱배수",ChapterTable!$S:$T,2,0)^C1424
    +VLOOKUP(SUBSTITUTE(SUBSTITUTE(E$1,"standard",""),"|Float","")&amp;IF(OR($L1424=TRUE,$A1424=0,MOD($A1424,ChapterTable!$S$20)&lt;&gt;0),"","보스")&amp;"인게임누적합배수",ChapterTable!$S:$T,2,0)*C1424)
  )
  )
  )
)</f>
        <v>1822.5</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(VLOOKUP(SUBSTITUTE(SUBSTITUTE(F$1,"standard",""),"|Float","")&amp;IF(OR($L1424=TRUE,$A1424=0,MOD($A1424,ChapterTable!$S$20)&lt;&gt;0),"","보스")&amp;"인게임누적곱배수",ChapterTable!$S:$T,2,0)^D1424
    +VLOOKUP(SUBSTITUTE(SUBSTITUTE(F$1,"standard",""),"|Float","")&amp;IF(OR($L1424=TRUE,$A1424=0,MOD($A1424,ChapterTable!$S$20)&lt;&gt;0),"","보스")&amp;"인게임누적합배수",ChapterTable!$S:$T,2,0)*D1424)
  )
  )
  )
)</f>
        <v>581.396484375</v>
      </c>
      <c r="G1424" t="s">
        <v>737</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114"/>
        <v>4</v>
      </c>
      <c r="Q1424">
        <f t="shared" si="115"/>
        <v>4</v>
      </c>
      <c r="R1424" t="b">
        <f t="shared" ca="1" si="113"/>
        <v>1</v>
      </c>
      <c r="T1424" t="b">
        <f t="shared" ca="1" si="116"/>
        <v>1</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H1424">
        <v>1.5</v>
      </c>
      <c r="AI1424">
        <f t="shared" si="117"/>
        <v>0.25</v>
      </c>
    </row>
    <row r="1425" spans="1:35" x14ac:dyDescent="0.3">
      <c r="A1425">
        <v>6</v>
      </c>
      <c r="B1425">
        <v>34</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OFFSET(E1425,-$B1425+IF($L1425,1,0),0)*IF($B1425&gt;OFFSET($B1425,1,0),ChapterTable!$S$17,1)*
    (VLOOKUP(SUBSTITUTE(SUBSTITUTE(E$1,"standard",""),"|Float","")&amp;IF(OR($L1425=TRUE,$A1425=0,MOD($A1425,ChapterTable!$S$20)&lt;&gt;0),"","보스")&amp;"인게임누적곱배수",ChapterTable!$S:$T,2,0)^C1425
    +VLOOKUP(SUBSTITUTE(SUBSTITUTE(E$1,"standard",""),"|Float","")&amp;IF(OR($L1425=TRUE,$A1425=0,MOD($A1425,ChapterTable!$S$20)&lt;&gt;0),"","보스")&amp;"인게임누적합배수",ChapterTable!$S:$T,2,0)*C1425)
  )
  )
  )
)</f>
        <v>1822.5</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(VLOOKUP(SUBSTITUTE(SUBSTITUTE(F$1,"standard",""),"|Float","")&amp;IF(OR($L1425=TRUE,$A1425=0,MOD($A1425,ChapterTable!$S$20)&lt;&gt;0),"","보스")&amp;"인게임누적곱배수",ChapterTable!$S:$T,2,0)^D1425
    +VLOOKUP(SUBSTITUTE(SUBSTITUTE(F$1,"standard",""),"|Float","")&amp;IF(OR($L1425=TRUE,$A1425=0,MOD($A1425,ChapterTable!$S$20)&lt;&gt;0),"","보스")&amp;"인게임누적합배수",ChapterTable!$S:$T,2,0)*D1425)
  )
  )
  )
)</f>
        <v>581.396484375</v>
      </c>
      <c r="G1425" t="s">
        <v>737</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114"/>
        <v>4</v>
      </c>
      <c r="Q1425">
        <f t="shared" si="115"/>
        <v>4</v>
      </c>
      <c r="R1425" t="b">
        <f t="shared" ca="1" si="113"/>
        <v>1</v>
      </c>
      <c r="T1425" t="b">
        <f t="shared" ca="1" si="116"/>
        <v>1</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H1425">
        <v>1.5</v>
      </c>
      <c r="AI1425">
        <f t="shared" si="117"/>
        <v>0.25</v>
      </c>
    </row>
    <row r="1426" spans="1:35" x14ac:dyDescent="0.3">
      <c r="A1426">
        <v>6</v>
      </c>
      <c r="B1426">
        <v>35</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OFFSET(E1426,-$B1426+IF($L1426,1,0),0)*IF($B1426&gt;OFFSET($B1426,1,0),ChapterTable!$S$17,1)*
    (VLOOKUP(SUBSTITUTE(SUBSTITUTE(E$1,"standard",""),"|Float","")&amp;IF(OR($L1426=TRUE,$A1426=0,MOD($A1426,ChapterTable!$S$20)&lt;&gt;0),"","보스")&amp;"인게임누적곱배수",ChapterTable!$S:$T,2,0)^C1426
    +VLOOKUP(SUBSTITUTE(SUBSTITUTE(E$1,"standard",""),"|Float","")&amp;IF(OR($L1426=TRUE,$A1426=0,MOD($A1426,ChapterTable!$S$20)&lt;&gt;0),"","보스")&amp;"인게임누적합배수",ChapterTable!$S:$T,2,0)*C1426)
  )
  )
  )
)</f>
        <v>1822.5</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(VLOOKUP(SUBSTITUTE(SUBSTITUTE(F$1,"standard",""),"|Float","")&amp;IF(OR($L1426=TRUE,$A1426=0,MOD($A1426,ChapterTable!$S$20)&lt;&gt;0),"","보스")&amp;"인게임누적곱배수",ChapterTable!$S:$T,2,0)^D1426
    +VLOOKUP(SUBSTITUTE(SUBSTITUTE(F$1,"standard",""),"|Float","")&amp;IF(OR($L1426=TRUE,$A1426=0,MOD($A1426,ChapterTable!$S$20)&lt;&gt;0),"","보스")&amp;"인게임누적합배수",ChapterTable!$S:$T,2,0)*D1426)
  )
  )
  )
)</f>
        <v>581.396484375</v>
      </c>
      <c r="G1426" t="s">
        <v>737</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114"/>
        <v>11</v>
      </c>
      <c r="Q1426">
        <f t="shared" si="115"/>
        <v>11</v>
      </c>
      <c r="R1426" t="b">
        <f t="shared" ca="1" si="113"/>
        <v>1</v>
      </c>
      <c r="T1426" t="b">
        <f t="shared" ca="1" si="116"/>
        <v>1</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H1426">
        <v>1.5</v>
      </c>
      <c r="AI1426">
        <f t="shared" si="117"/>
        <v>0.25</v>
      </c>
    </row>
    <row r="1427" spans="1:35" x14ac:dyDescent="0.3">
      <c r="A1427">
        <v>6</v>
      </c>
      <c r="B1427">
        <v>36</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4</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OFFSET(E1427,-$B1427+IF($L1427,1,0),0)*IF($B1427&gt;OFFSET($B1427,1,0),ChapterTable!$S$17,1)*
    (VLOOKUP(SUBSTITUTE(SUBSTITUTE(E$1,"standard",""),"|Float","")&amp;IF(OR($L1427=TRUE,$A1427=0,MOD($A1427,ChapterTable!$S$20)&lt;&gt;0),"","보스")&amp;"인게임누적곱배수",ChapterTable!$S:$T,2,0)^C1427
    +VLOOKUP(SUBSTITUTE(SUBSTITUTE(E$1,"standard",""),"|Float","")&amp;IF(OR($L1427=TRUE,$A1427=0,MOD($A1427,ChapterTable!$S$20)&lt;&gt;0),"","보스")&amp;"인게임누적합배수",ChapterTable!$S:$T,2,0)*C1427)
  )
  )
  )
)</f>
        <v>2050.3125</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(VLOOKUP(SUBSTITUTE(SUBSTITUTE(F$1,"standard",""),"|Float","")&amp;IF(OR($L1427=TRUE,$A1427=0,MOD($A1427,ChapterTable!$S$20)&lt;&gt;0),"","보스")&amp;"인게임누적곱배수",ChapterTable!$S:$T,2,0)^D1427
    +VLOOKUP(SUBSTITUTE(SUBSTITUTE(F$1,"standard",""),"|Float","")&amp;IF(OR($L1427=TRUE,$A1427=0,MOD($A1427,ChapterTable!$S$20)&lt;&gt;0),"","보스")&amp;"인게임누적합배수",ChapterTable!$S:$T,2,0)*D1427)
  )
  )
  )
)</f>
        <v>581.396484375</v>
      </c>
      <c r="G1427" t="s">
        <v>737</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114"/>
        <v>4</v>
      </c>
      <c r="Q1427">
        <f t="shared" si="115"/>
        <v>4</v>
      </c>
      <c r="R1427" t="b">
        <f t="shared" ca="1" si="113"/>
        <v>1</v>
      </c>
      <c r="T1427" t="b">
        <f t="shared" ca="1" si="116"/>
        <v>1</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H1427">
        <v>1.5</v>
      </c>
      <c r="AI1427">
        <f t="shared" si="117"/>
        <v>0.25</v>
      </c>
    </row>
    <row r="1428" spans="1:35" x14ac:dyDescent="0.3">
      <c r="A1428">
        <v>6</v>
      </c>
      <c r="B1428">
        <v>37</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OFFSET(E1428,-$B1428+IF($L1428,1,0),0)*IF($B1428&gt;OFFSET($B1428,1,0),ChapterTable!$S$17,1)*
    (VLOOKUP(SUBSTITUTE(SUBSTITUTE(E$1,"standard",""),"|Float","")&amp;IF(OR($L1428=TRUE,$A1428=0,MOD($A1428,ChapterTable!$S$20)&lt;&gt;0),"","보스")&amp;"인게임누적곱배수",ChapterTable!$S:$T,2,0)^C1428
    +VLOOKUP(SUBSTITUTE(SUBSTITUTE(E$1,"standard",""),"|Float","")&amp;IF(OR($L1428=TRUE,$A1428=0,MOD($A1428,ChapterTable!$S$20)&lt;&gt;0),"","보스")&amp;"인게임누적합배수",ChapterTable!$S:$T,2,0)*C1428)
  )
  )
  )
)</f>
        <v>2050.3125</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(VLOOKUP(SUBSTITUTE(SUBSTITUTE(F$1,"standard",""),"|Float","")&amp;IF(OR($L1428=TRUE,$A1428=0,MOD($A1428,ChapterTable!$S$20)&lt;&gt;0),"","보스")&amp;"인게임누적곱배수",ChapterTable!$S:$T,2,0)^D1428
    +VLOOKUP(SUBSTITUTE(SUBSTITUTE(F$1,"standard",""),"|Float","")&amp;IF(OR($L1428=TRUE,$A1428=0,MOD($A1428,ChapterTable!$S$20)&lt;&gt;0),"","보스")&amp;"인게임누적합배수",ChapterTable!$S:$T,2,0)*D1428)
  )
  )
  )
)</f>
        <v>581.396484375</v>
      </c>
      <c r="G1428" t="s">
        <v>737</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114"/>
        <v>4</v>
      </c>
      <c r="Q1428">
        <f t="shared" si="115"/>
        <v>4</v>
      </c>
      <c r="R1428" t="b">
        <f t="shared" ca="1" si="113"/>
        <v>1</v>
      </c>
      <c r="T1428" t="b">
        <f t="shared" ca="1" si="116"/>
        <v>1</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H1428">
        <v>1.5</v>
      </c>
      <c r="AI1428">
        <f t="shared" si="117"/>
        <v>0.25</v>
      </c>
    </row>
    <row r="1429" spans="1:35" x14ac:dyDescent="0.3">
      <c r="A1429">
        <v>6</v>
      </c>
      <c r="B1429">
        <v>38</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OFFSET(E1429,-$B1429+IF($L1429,1,0),0)*IF($B1429&gt;OFFSET($B1429,1,0),ChapterTable!$S$17,1)*
    (VLOOKUP(SUBSTITUTE(SUBSTITUTE(E$1,"standard",""),"|Float","")&amp;IF(OR($L1429=TRUE,$A1429=0,MOD($A1429,ChapterTable!$S$20)&lt;&gt;0),"","보스")&amp;"인게임누적곱배수",ChapterTable!$S:$T,2,0)^C1429
    +VLOOKUP(SUBSTITUTE(SUBSTITUTE(E$1,"standard",""),"|Float","")&amp;IF(OR($L1429=TRUE,$A1429=0,MOD($A1429,ChapterTable!$S$20)&lt;&gt;0),"","보스")&amp;"인게임누적합배수",ChapterTable!$S:$T,2,0)*C1429)
  )
  )
  )
)</f>
        <v>2050.3125</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(VLOOKUP(SUBSTITUTE(SUBSTITUTE(F$1,"standard",""),"|Float","")&amp;IF(OR($L1429=TRUE,$A1429=0,MOD($A1429,ChapterTable!$S$20)&lt;&gt;0),"","보스")&amp;"인게임누적곱배수",ChapterTable!$S:$T,2,0)^D1429
    +VLOOKUP(SUBSTITUTE(SUBSTITUTE(F$1,"standard",""),"|Float","")&amp;IF(OR($L1429=TRUE,$A1429=0,MOD($A1429,ChapterTable!$S$20)&lt;&gt;0),"","보스")&amp;"인게임누적합배수",ChapterTable!$S:$T,2,0)*D1429)
  )
  )
  )
)</f>
        <v>581.396484375</v>
      </c>
      <c r="G1429" t="s">
        <v>737</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114"/>
        <v>4</v>
      </c>
      <c r="Q1429">
        <f t="shared" si="115"/>
        <v>4</v>
      </c>
      <c r="R1429" t="b">
        <f t="shared" ca="1" si="113"/>
        <v>1</v>
      </c>
      <c r="T1429" t="b">
        <f t="shared" ca="1" si="116"/>
        <v>1</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H1429">
        <v>1.5</v>
      </c>
      <c r="AI1429">
        <f t="shared" si="117"/>
        <v>0.25</v>
      </c>
    </row>
    <row r="1430" spans="1:35" x14ac:dyDescent="0.3">
      <c r="A1430">
        <v>6</v>
      </c>
      <c r="B1430">
        <v>39</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OFFSET(E1430,-$B1430+IF($L1430,1,0),0)*IF($B1430&gt;OFFSET($B1430,1,0),ChapterTable!$S$17,1)*
    (VLOOKUP(SUBSTITUTE(SUBSTITUTE(E$1,"standard",""),"|Float","")&amp;IF(OR($L1430=TRUE,$A1430=0,MOD($A1430,ChapterTable!$S$20)&lt;&gt;0),"","보스")&amp;"인게임누적곱배수",ChapterTable!$S:$T,2,0)^C1430
    +VLOOKUP(SUBSTITUTE(SUBSTITUTE(E$1,"standard",""),"|Float","")&amp;IF(OR($L1430=TRUE,$A1430=0,MOD($A1430,ChapterTable!$S$20)&lt;&gt;0),"","보스")&amp;"인게임누적합배수",ChapterTable!$S:$T,2,0)*C1430)
  )
  )
  )
)</f>
        <v>2050.3125</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(VLOOKUP(SUBSTITUTE(SUBSTITUTE(F$1,"standard",""),"|Float","")&amp;IF(OR($L1430=TRUE,$A1430=0,MOD($A1430,ChapterTable!$S$20)&lt;&gt;0),"","보스")&amp;"인게임누적곱배수",ChapterTable!$S:$T,2,0)^D1430
    +VLOOKUP(SUBSTITUTE(SUBSTITUTE(F$1,"standard",""),"|Float","")&amp;IF(OR($L1430=TRUE,$A1430=0,MOD($A1430,ChapterTable!$S$20)&lt;&gt;0),"","보스")&amp;"인게임누적합배수",ChapterTable!$S:$T,2,0)*D1430)
  )
  )
  )
)</f>
        <v>581.396484375</v>
      </c>
      <c r="G1430" t="s">
        <v>737</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114"/>
        <v>94</v>
      </c>
      <c r="Q1430">
        <f t="shared" si="115"/>
        <v>94</v>
      </c>
      <c r="R1430" t="b">
        <f t="shared" ca="1" si="113"/>
        <v>1</v>
      </c>
      <c r="T1430" t="b">
        <f t="shared" ca="1" si="116"/>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H1430">
        <v>1.5</v>
      </c>
      <c r="AI1430">
        <f t="shared" si="117"/>
        <v>0.25</v>
      </c>
    </row>
    <row r="1431" spans="1:35" x14ac:dyDescent="0.3">
      <c r="A1431">
        <v>6</v>
      </c>
      <c r="B1431">
        <v>40</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OFFSET(E1431,-$B1431+IF($L1431,1,0),0)*IF($B1431&gt;OFFSET($B1431,1,0),ChapterTable!$S$17,1)*
    (VLOOKUP(SUBSTITUTE(SUBSTITUTE(E$1,"standard",""),"|Float","")&amp;IF(OR($L1431=TRUE,$A1431=0,MOD($A1431,ChapterTable!$S$20)&lt;&gt;0),"","보스")&amp;"인게임누적곱배수",ChapterTable!$S:$T,2,0)^C1431
    +VLOOKUP(SUBSTITUTE(SUBSTITUTE(E$1,"standard",""),"|Float","")&amp;IF(OR($L1431=TRUE,$A1431=0,MOD($A1431,ChapterTable!$S$20)&lt;&gt;0),"","보스")&amp;"인게임누적합배수",ChapterTable!$S:$T,2,0)*C1431)
  )
  )
  )
)</f>
        <v>2050.3125</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(VLOOKUP(SUBSTITUTE(SUBSTITUTE(F$1,"standard",""),"|Float","")&amp;IF(OR($L1431=TRUE,$A1431=0,MOD($A1431,ChapterTable!$S$20)&lt;&gt;0),"","보스")&amp;"인게임누적곱배수",ChapterTable!$S:$T,2,0)^D1431
    +VLOOKUP(SUBSTITUTE(SUBSTITUTE(F$1,"standard",""),"|Float","")&amp;IF(OR($L1431=TRUE,$A1431=0,MOD($A1431,ChapterTable!$S$20)&lt;&gt;0),"","보스")&amp;"인게임누적합배수",ChapterTable!$S:$T,2,0)*D1431)
  )
  )
  )
)</f>
        <v>581.396484375</v>
      </c>
      <c r="G1431" t="s">
        <v>737</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114"/>
        <v>21</v>
      </c>
      <c r="Q1431">
        <f t="shared" si="115"/>
        <v>21</v>
      </c>
      <c r="R1431" t="b">
        <f t="shared" ca="1" si="113"/>
        <v>1</v>
      </c>
      <c r="T1431" t="b">
        <f t="shared" ca="1" si="116"/>
        <v>1</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H1431">
        <v>1.5</v>
      </c>
      <c r="AI1431">
        <f t="shared" si="117"/>
        <v>0.25</v>
      </c>
    </row>
    <row r="1432" spans="1:35" x14ac:dyDescent="0.3">
      <c r="A1432">
        <v>6</v>
      </c>
      <c r="B1432">
        <v>41</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4</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OFFSET(E1432,-$B1432+IF($L1432,1,0),0)*IF($B1432&gt;OFFSET($B1432,1,0),ChapterTable!$S$17,1)*
    (VLOOKUP(SUBSTITUTE(SUBSTITUTE(E$1,"standard",""),"|Float","")&amp;IF(OR($L1432=TRUE,$A1432=0,MOD($A1432,ChapterTable!$S$20)&lt;&gt;0),"","보스")&amp;"인게임누적곱배수",ChapterTable!$S:$T,2,0)^C1432
    +VLOOKUP(SUBSTITUTE(SUBSTITUTE(E$1,"standard",""),"|Float","")&amp;IF(OR($L1432=TRUE,$A1432=0,MOD($A1432,ChapterTable!$S$20)&lt;&gt;0),"","보스")&amp;"인게임누적합배수",ChapterTable!$S:$T,2,0)*C1432)
  )
  )
  )
)</f>
        <v>2050.3125</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(VLOOKUP(SUBSTITUTE(SUBSTITUTE(F$1,"standard",""),"|Float","")&amp;IF(OR($L1432=TRUE,$A1432=0,MOD($A1432,ChapterTable!$S$20)&lt;&gt;0),"","보스")&amp;"인게임누적곱배수",ChapterTable!$S:$T,2,0)^D1432
    +VLOOKUP(SUBSTITUTE(SUBSTITUTE(F$1,"standard",""),"|Float","")&amp;IF(OR($L1432=TRUE,$A1432=0,MOD($A1432,ChapterTable!$S$20)&lt;&gt;0),"","보스")&amp;"인게임누적합배수",ChapterTable!$S:$T,2,0)*D1432)
  )
  )
  )
)</f>
        <v>616.9921875</v>
      </c>
      <c r="G1432" t="s">
        <v>737</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114"/>
        <v>5</v>
      </c>
      <c r="Q1432">
        <f t="shared" si="115"/>
        <v>5</v>
      </c>
      <c r="R1432" t="b">
        <f t="shared" ca="1" si="113"/>
        <v>1</v>
      </c>
      <c r="T1432" t="b">
        <f t="shared" ca="1" si="116"/>
        <v>1</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H1432">
        <v>1.5</v>
      </c>
      <c r="AI1432">
        <f t="shared" si="117"/>
        <v>0.2</v>
      </c>
    </row>
    <row r="1433" spans="1:35" x14ac:dyDescent="0.3">
      <c r="A1433">
        <v>6</v>
      </c>
      <c r="B1433">
        <v>42</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OFFSET(E1433,-$B1433+IF($L1433,1,0),0)*IF($B1433&gt;OFFSET($B1433,1,0),ChapterTable!$S$17,1)*
    (VLOOKUP(SUBSTITUTE(SUBSTITUTE(E$1,"standard",""),"|Float","")&amp;IF(OR($L1433=TRUE,$A1433=0,MOD($A1433,ChapterTable!$S$20)&lt;&gt;0),"","보스")&amp;"인게임누적곱배수",ChapterTable!$S:$T,2,0)^C1433
    +VLOOKUP(SUBSTITUTE(SUBSTITUTE(E$1,"standard",""),"|Float","")&amp;IF(OR($L1433=TRUE,$A1433=0,MOD($A1433,ChapterTable!$S$20)&lt;&gt;0),"","보스")&amp;"인게임누적합배수",ChapterTable!$S:$T,2,0)*C1433)
  )
  )
  )
)</f>
        <v>2050.3125</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(VLOOKUP(SUBSTITUTE(SUBSTITUTE(F$1,"standard",""),"|Float","")&amp;IF(OR($L1433=TRUE,$A1433=0,MOD($A1433,ChapterTable!$S$20)&lt;&gt;0),"","보스")&amp;"인게임누적곱배수",ChapterTable!$S:$T,2,0)^D1433
    +VLOOKUP(SUBSTITUTE(SUBSTITUTE(F$1,"standard",""),"|Float","")&amp;IF(OR($L1433=TRUE,$A1433=0,MOD($A1433,ChapterTable!$S$20)&lt;&gt;0),"","보스")&amp;"인게임누적합배수",ChapterTable!$S:$T,2,0)*D1433)
  )
  )
  )
)</f>
        <v>616.9921875</v>
      </c>
      <c r="G1433" t="s">
        <v>737</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114"/>
        <v>5</v>
      </c>
      <c r="Q1433">
        <f t="shared" si="115"/>
        <v>5</v>
      </c>
      <c r="R1433" t="b">
        <f t="shared" ca="1" si="113"/>
        <v>1</v>
      </c>
      <c r="T1433" t="b">
        <f t="shared" ca="1" si="116"/>
        <v>1</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H1433">
        <v>1.5</v>
      </c>
      <c r="AI1433">
        <f t="shared" si="117"/>
        <v>0.2</v>
      </c>
    </row>
    <row r="1434" spans="1:35" x14ac:dyDescent="0.3">
      <c r="A1434">
        <v>6</v>
      </c>
      <c r="B1434">
        <v>43</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OFFSET(E1434,-$B1434+IF($L1434,1,0),0)*IF($B1434&gt;OFFSET($B1434,1,0),ChapterTable!$S$17,1)*
    (VLOOKUP(SUBSTITUTE(SUBSTITUTE(E$1,"standard",""),"|Float","")&amp;IF(OR($L1434=TRUE,$A1434=0,MOD($A1434,ChapterTable!$S$20)&lt;&gt;0),"","보스")&amp;"인게임누적곱배수",ChapterTable!$S:$T,2,0)^C1434
    +VLOOKUP(SUBSTITUTE(SUBSTITUTE(E$1,"standard",""),"|Float","")&amp;IF(OR($L1434=TRUE,$A1434=0,MOD($A1434,ChapterTable!$S$20)&lt;&gt;0),"","보스")&amp;"인게임누적합배수",ChapterTable!$S:$T,2,0)*C1434)
  )
  )
  )
)</f>
        <v>2050.3125</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(VLOOKUP(SUBSTITUTE(SUBSTITUTE(F$1,"standard",""),"|Float","")&amp;IF(OR($L1434=TRUE,$A1434=0,MOD($A1434,ChapterTable!$S$20)&lt;&gt;0),"","보스")&amp;"인게임누적곱배수",ChapterTable!$S:$T,2,0)^D1434
    +VLOOKUP(SUBSTITUTE(SUBSTITUTE(F$1,"standard",""),"|Float","")&amp;IF(OR($L1434=TRUE,$A1434=0,MOD($A1434,ChapterTable!$S$20)&lt;&gt;0),"","보스")&amp;"인게임누적합배수",ChapterTable!$S:$T,2,0)*D1434)
  )
  )
  )
)</f>
        <v>616.9921875</v>
      </c>
      <c r="G1434" t="s">
        <v>737</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114"/>
        <v>5</v>
      </c>
      <c r="Q1434">
        <f t="shared" si="115"/>
        <v>5</v>
      </c>
      <c r="R1434" t="b">
        <f t="shared" ca="1" si="113"/>
        <v>1</v>
      </c>
      <c r="T1434" t="b">
        <f t="shared" ca="1" si="116"/>
        <v>1</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H1434">
        <v>1.5</v>
      </c>
      <c r="AI1434">
        <f t="shared" si="117"/>
        <v>0.2</v>
      </c>
    </row>
    <row r="1435" spans="1:35" x14ac:dyDescent="0.3">
      <c r="A1435">
        <v>6</v>
      </c>
      <c r="B1435">
        <v>44</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OFFSET(E1435,-$B1435+IF($L1435,1,0),0)*IF($B1435&gt;OFFSET($B1435,1,0),ChapterTable!$S$17,1)*
    (VLOOKUP(SUBSTITUTE(SUBSTITUTE(E$1,"standard",""),"|Float","")&amp;IF(OR($L1435=TRUE,$A1435=0,MOD($A1435,ChapterTable!$S$20)&lt;&gt;0),"","보스")&amp;"인게임누적곱배수",ChapterTable!$S:$T,2,0)^C1435
    +VLOOKUP(SUBSTITUTE(SUBSTITUTE(E$1,"standard",""),"|Float","")&amp;IF(OR($L1435=TRUE,$A1435=0,MOD($A1435,ChapterTable!$S$20)&lt;&gt;0),"","보스")&amp;"인게임누적합배수",ChapterTable!$S:$T,2,0)*C1435)
  )
  )
  )
)</f>
        <v>2050.3125</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(VLOOKUP(SUBSTITUTE(SUBSTITUTE(F$1,"standard",""),"|Float","")&amp;IF(OR($L1435=TRUE,$A1435=0,MOD($A1435,ChapterTable!$S$20)&lt;&gt;0),"","보스")&amp;"인게임누적곱배수",ChapterTable!$S:$T,2,0)^D1435
    +VLOOKUP(SUBSTITUTE(SUBSTITUTE(F$1,"standard",""),"|Float","")&amp;IF(OR($L1435=TRUE,$A1435=0,MOD($A1435,ChapterTable!$S$20)&lt;&gt;0),"","보스")&amp;"인게임누적합배수",ChapterTable!$S:$T,2,0)*D1435)
  )
  )
  )
)</f>
        <v>616.9921875</v>
      </c>
      <c r="G1435" t="s">
        <v>737</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114"/>
        <v>5</v>
      </c>
      <c r="Q1435">
        <f t="shared" si="115"/>
        <v>5</v>
      </c>
      <c r="R1435" t="b">
        <f t="shared" ca="1" si="113"/>
        <v>1</v>
      </c>
      <c r="T1435" t="b">
        <f t="shared" ca="1" si="116"/>
        <v>1</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H1435">
        <v>1.5</v>
      </c>
      <c r="AI1435">
        <f t="shared" si="117"/>
        <v>0.2</v>
      </c>
    </row>
    <row r="1436" spans="1:35" x14ac:dyDescent="0.3">
      <c r="A1436">
        <v>6</v>
      </c>
      <c r="B1436">
        <v>45</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OFFSET(E1436,-$B1436+IF($L1436,1,0),0)*IF($B1436&gt;OFFSET($B1436,1,0),ChapterTable!$S$17,1)*
    (VLOOKUP(SUBSTITUTE(SUBSTITUTE(E$1,"standard",""),"|Float","")&amp;IF(OR($L1436=TRUE,$A1436=0,MOD($A1436,ChapterTable!$S$20)&lt;&gt;0),"","보스")&amp;"인게임누적곱배수",ChapterTable!$S:$T,2,0)^C1436
    +VLOOKUP(SUBSTITUTE(SUBSTITUTE(E$1,"standard",""),"|Float","")&amp;IF(OR($L1436=TRUE,$A1436=0,MOD($A1436,ChapterTable!$S$20)&lt;&gt;0),"","보스")&amp;"인게임누적합배수",ChapterTable!$S:$T,2,0)*C1436)
  )
  )
  )
)</f>
        <v>2050.3125</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(VLOOKUP(SUBSTITUTE(SUBSTITUTE(F$1,"standard",""),"|Float","")&amp;IF(OR($L1436=TRUE,$A1436=0,MOD($A1436,ChapterTable!$S$20)&lt;&gt;0),"","보스")&amp;"인게임누적곱배수",ChapterTable!$S:$T,2,0)^D1436
    +VLOOKUP(SUBSTITUTE(SUBSTITUTE(F$1,"standard",""),"|Float","")&amp;IF(OR($L1436=TRUE,$A1436=0,MOD($A1436,ChapterTable!$S$20)&lt;&gt;0),"","보스")&amp;"인게임누적합배수",ChapterTable!$S:$T,2,0)*D1436)
  )
  )
  )
)</f>
        <v>616.9921875</v>
      </c>
      <c r="G1436" t="s">
        <v>737</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114"/>
        <v>11</v>
      </c>
      <c r="Q1436">
        <f t="shared" si="115"/>
        <v>11</v>
      </c>
      <c r="R1436" t="b">
        <f t="shared" ca="1" si="113"/>
        <v>1</v>
      </c>
      <c r="T1436" t="b">
        <f t="shared" ca="1" si="116"/>
        <v>1</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H1436">
        <v>1.5</v>
      </c>
      <c r="AI1436">
        <f t="shared" si="117"/>
        <v>0.2</v>
      </c>
    </row>
    <row r="1437" spans="1:35" x14ac:dyDescent="0.3">
      <c r="A1437">
        <v>6</v>
      </c>
      <c r="B1437">
        <v>46</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5</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OFFSET(E1437,-$B1437+IF($L1437,1,0),0)*IF($B1437&gt;OFFSET($B1437,1,0),ChapterTable!$S$17,1)*
    (VLOOKUP(SUBSTITUTE(SUBSTITUTE(E$1,"standard",""),"|Float","")&amp;IF(OR($L1437=TRUE,$A1437=0,MOD($A1437,ChapterTable!$S$20)&lt;&gt;0),"","보스")&amp;"인게임누적곱배수",ChapterTable!$S:$T,2,0)^C1437
    +VLOOKUP(SUBSTITUTE(SUBSTITUTE(E$1,"standard",""),"|Float","")&amp;IF(OR($L1437=TRUE,$A1437=0,MOD($A1437,ChapterTable!$S$20)&lt;&gt;0),"","보스")&amp;"인게임누적합배수",ChapterTable!$S:$T,2,0)*C1437)
  )
  )
  )
)</f>
        <v>2278.125</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(VLOOKUP(SUBSTITUTE(SUBSTITUTE(F$1,"standard",""),"|Float","")&amp;IF(OR($L1437=TRUE,$A1437=0,MOD($A1437,ChapterTable!$S$20)&lt;&gt;0),"","보스")&amp;"인게임누적곱배수",ChapterTable!$S:$T,2,0)^D1437
    +VLOOKUP(SUBSTITUTE(SUBSTITUTE(F$1,"standard",""),"|Float","")&amp;IF(OR($L1437=TRUE,$A1437=0,MOD($A1437,ChapterTable!$S$20)&lt;&gt;0),"","보스")&amp;"인게임누적합배수",ChapterTable!$S:$T,2,0)*D1437)
  )
  )
  )
)</f>
        <v>616.9921875</v>
      </c>
      <c r="G1437" t="s">
        <v>737</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114"/>
        <v>5</v>
      </c>
      <c r="Q1437">
        <f t="shared" si="115"/>
        <v>5</v>
      </c>
      <c r="R1437" t="b">
        <f t="shared" ca="1" si="113"/>
        <v>1</v>
      </c>
      <c r="T1437" t="b">
        <f t="shared" ca="1" si="116"/>
        <v>1</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H1437">
        <v>1.5</v>
      </c>
      <c r="AI1437">
        <f t="shared" si="117"/>
        <v>0.2</v>
      </c>
    </row>
    <row r="1438" spans="1:35" x14ac:dyDescent="0.3">
      <c r="A1438">
        <v>6</v>
      </c>
      <c r="B1438">
        <v>47</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OFFSET(E1438,-$B1438+IF($L1438,1,0),0)*IF($B1438&gt;OFFSET($B1438,1,0),ChapterTable!$S$17,1)*
    (VLOOKUP(SUBSTITUTE(SUBSTITUTE(E$1,"standard",""),"|Float","")&amp;IF(OR($L1438=TRUE,$A1438=0,MOD($A1438,ChapterTable!$S$20)&lt;&gt;0),"","보스")&amp;"인게임누적곱배수",ChapterTable!$S:$T,2,0)^C1438
    +VLOOKUP(SUBSTITUTE(SUBSTITUTE(E$1,"standard",""),"|Float","")&amp;IF(OR($L1438=TRUE,$A1438=0,MOD($A1438,ChapterTable!$S$20)&lt;&gt;0),"","보스")&amp;"인게임누적합배수",ChapterTable!$S:$T,2,0)*C1438)
  )
  )
  )
)</f>
        <v>2278.125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(VLOOKUP(SUBSTITUTE(SUBSTITUTE(F$1,"standard",""),"|Float","")&amp;IF(OR($L1438=TRUE,$A1438=0,MOD($A1438,ChapterTable!$S$20)&lt;&gt;0),"","보스")&amp;"인게임누적곱배수",ChapterTable!$S:$T,2,0)^D1438
    +VLOOKUP(SUBSTITUTE(SUBSTITUTE(F$1,"standard",""),"|Float","")&amp;IF(OR($L1438=TRUE,$A1438=0,MOD($A1438,ChapterTable!$S$20)&lt;&gt;0),"","보스")&amp;"인게임누적합배수",ChapterTable!$S:$T,2,0)*D1438)
  )
  )
  )
)</f>
        <v>616.9921875</v>
      </c>
      <c r="G1438" t="s">
        <v>737</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114"/>
        <v>5</v>
      </c>
      <c r="Q1438">
        <f t="shared" si="115"/>
        <v>5</v>
      </c>
      <c r="R1438" t="b">
        <f t="shared" ca="1" si="113"/>
        <v>1</v>
      </c>
      <c r="T1438" t="b">
        <f t="shared" ca="1" si="116"/>
        <v>1</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H1438">
        <v>1.5</v>
      </c>
      <c r="AI1438">
        <f t="shared" si="117"/>
        <v>0.2</v>
      </c>
    </row>
    <row r="1439" spans="1:35" x14ac:dyDescent="0.3">
      <c r="A1439">
        <v>6</v>
      </c>
      <c r="B1439">
        <v>48</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OFFSET(E1439,-$B1439+IF($L1439,1,0),0)*IF($B1439&gt;OFFSET($B1439,1,0),ChapterTable!$S$17,1)*
    (VLOOKUP(SUBSTITUTE(SUBSTITUTE(E$1,"standard",""),"|Float","")&amp;IF(OR($L1439=TRUE,$A1439=0,MOD($A1439,ChapterTable!$S$20)&lt;&gt;0),"","보스")&amp;"인게임누적곱배수",ChapterTable!$S:$T,2,0)^C1439
    +VLOOKUP(SUBSTITUTE(SUBSTITUTE(E$1,"standard",""),"|Float","")&amp;IF(OR($L1439=TRUE,$A1439=0,MOD($A1439,ChapterTable!$S$20)&lt;&gt;0),"","보스")&amp;"인게임누적합배수",ChapterTable!$S:$T,2,0)*C1439)
  )
  )
  )
)</f>
        <v>2278.125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(VLOOKUP(SUBSTITUTE(SUBSTITUTE(F$1,"standard",""),"|Float","")&amp;IF(OR($L1439=TRUE,$A1439=0,MOD($A1439,ChapterTable!$S$20)&lt;&gt;0),"","보스")&amp;"인게임누적곱배수",ChapterTable!$S:$T,2,0)^D1439
    +VLOOKUP(SUBSTITUTE(SUBSTITUTE(F$1,"standard",""),"|Float","")&amp;IF(OR($L1439=TRUE,$A1439=0,MOD($A1439,ChapterTable!$S$20)&lt;&gt;0),"","보스")&amp;"인게임누적합배수",ChapterTable!$S:$T,2,0)*D1439)
  )
  )
  )
)</f>
        <v>616.9921875</v>
      </c>
      <c r="G1439" t="s">
        <v>737</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114"/>
        <v>5</v>
      </c>
      <c r="Q1439">
        <f t="shared" si="115"/>
        <v>5</v>
      </c>
      <c r="R1439" t="b">
        <f t="shared" ca="1" si="113"/>
        <v>1</v>
      </c>
      <c r="T1439" t="b">
        <f t="shared" ca="1" si="116"/>
        <v>1</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H1439">
        <v>1.5</v>
      </c>
      <c r="AI1439">
        <f t="shared" si="117"/>
        <v>0.2</v>
      </c>
    </row>
    <row r="1440" spans="1:35" x14ac:dyDescent="0.3">
      <c r="A1440">
        <v>6</v>
      </c>
      <c r="B1440">
        <v>49</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OFFSET(E1440,-$B1440+IF($L1440,1,0),0)*IF($B1440&gt;OFFSET($B1440,1,0),ChapterTable!$S$17,1)*
    (VLOOKUP(SUBSTITUTE(SUBSTITUTE(E$1,"standard",""),"|Float","")&amp;IF(OR($L1440=TRUE,$A1440=0,MOD($A1440,ChapterTable!$S$20)&lt;&gt;0),"","보스")&amp;"인게임누적곱배수",ChapterTable!$S:$T,2,0)^C1440
    +VLOOKUP(SUBSTITUTE(SUBSTITUTE(E$1,"standard",""),"|Float","")&amp;IF(OR($L1440=TRUE,$A1440=0,MOD($A1440,ChapterTable!$S$20)&lt;&gt;0),"","보스")&amp;"인게임누적합배수",ChapterTable!$S:$T,2,0)*C1440)
  )
  )
  )
)</f>
        <v>2278.125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(VLOOKUP(SUBSTITUTE(SUBSTITUTE(F$1,"standard",""),"|Float","")&amp;IF(OR($L1440=TRUE,$A1440=0,MOD($A1440,ChapterTable!$S$20)&lt;&gt;0),"","보스")&amp;"인게임누적곱배수",ChapterTable!$S:$T,2,0)^D1440
    +VLOOKUP(SUBSTITUTE(SUBSTITUTE(F$1,"standard",""),"|Float","")&amp;IF(OR($L1440=TRUE,$A1440=0,MOD($A1440,ChapterTable!$S$20)&lt;&gt;0),"","보스")&amp;"인게임누적합배수",ChapterTable!$S:$T,2,0)*D1440)
  )
  )
  )
)</f>
        <v>616.9921875</v>
      </c>
      <c r="G1440" t="s">
        <v>737</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114"/>
        <v>95</v>
      </c>
      <c r="Q1440">
        <f t="shared" si="115"/>
        <v>95</v>
      </c>
      <c r="R1440" t="b">
        <f t="shared" ca="1" si="113"/>
        <v>1</v>
      </c>
      <c r="T1440" t="b">
        <f t="shared" ca="1" si="116"/>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H1440">
        <v>1.5</v>
      </c>
      <c r="AI1440">
        <f t="shared" si="117"/>
        <v>0.2</v>
      </c>
    </row>
    <row r="1441" spans="1:35" x14ac:dyDescent="0.3">
      <c r="A1441">
        <v>6</v>
      </c>
      <c r="B1441">
        <v>50</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OFFSET(E1441,-$B1441+IF($L1441,1,0),0)*IF($B1441&gt;OFFSET($B1441,1,0),ChapterTable!$S$17,1)*
    (VLOOKUP(SUBSTITUTE(SUBSTITUTE(E$1,"standard",""),"|Float","")&amp;IF(OR($L1441=TRUE,$A1441=0,MOD($A1441,ChapterTable!$S$20)&lt;&gt;0),"","보스")&amp;"인게임누적곱배수",ChapterTable!$S:$T,2,0)^C1441
    +VLOOKUP(SUBSTITUTE(SUBSTITUTE(E$1,"standard",""),"|Float","")&amp;IF(OR($L1441=TRUE,$A1441=0,MOD($A1441,ChapterTable!$S$20)&lt;&gt;0),"","보스")&amp;"인게임누적합배수",ChapterTable!$S:$T,2,0)*C1441)
  )
  )
  )
)</f>
        <v>2733.75</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(VLOOKUP(SUBSTITUTE(SUBSTITUTE(F$1,"standard",""),"|Float","")&amp;IF(OR($L1441=TRUE,$A1441=0,MOD($A1441,ChapterTable!$S$20)&lt;&gt;0),"","보스")&amp;"인게임누적곱배수",ChapterTable!$S:$T,2,0)^D1441
    +VLOOKUP(SUBSTITUTE(SUBSTITUTE(F$1,"standard",""),"|Float","")&amp;IF(OR($L1441=TRUE,$A1441=0,MOD($A1441,ChapterTable!$S$20)&lt;&gt;0),"","보스")&amp;"인게임누적합배수",ChapterTable!$S:$T,2,0)*D1441)
  )
  )
  )
)</f>
        <v>616.9921875</v>
      </c>
      <c r="G1441" t="s">
        <v>737</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114"/>
        <v>21</v>
      </c>
      <c r="Q1441">
        <f t="shared" si="115"/>
        <v>21</v>
      </c>
      <c r="R1441" t="b">
        <f t="shared" ca="1" si="113"/>
        <v>0</v>
      </c>
      <c r="T1441" t="b">
        <f t="shared" ca="1" si="116"/>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H1441">
        <v>1.5</v>
      </c>
      <c r="AI1441">
        <f t="shared" si="117"/>
        <v>0.2</v>
      </c>
    </row>
    <row r="1442" spans="1:35" x14ac:dyDescent="0.3">
      <c r="A1442">
        <v>7</v>
      </c>
      <c r="B1442">
        <v>1</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0</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0</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OFFSET(E1442,-$B1442+IF($L1442,1,0),0)*IF($B1442&gt;OFFSET($B1442,1,0),ChapterTable!$S$17,1)*
    (VLOOKUP(SUBSTITUTE(SUBSTITUTE(E$1,"standard",""),"|Float","")&amp;IF(OR($L1442=TRUE,$A1442=0,MOD($A1442,ChapterTable!$S$20)&lt;&gt;0),"","보스")&amp;"인게임누적곱배수",ChapterTable!$S:$T,2,0)^C1442
    +VLOOKUP(SUBSTITUTE(SUBSTITUTE(E$1,"standard",""),"|Float","")&amp;IF(OR($L1442=TRUE,$A1442=0,MOD($A1442,ChapterTable!$S$20)&lt;&gt;0),"","보스")&amp;"인게임누적합배수",ChapterTable!$S:$T,2,0)*C1442)
  )
  )
  )
)</f>
        <v>1708.59375</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(VLOOKUP(SUBSTITUTE(SUBSTITUTE(F$1,"standard",""),"|Float","")&amp;IF(OR($L1442=TRUE,$A1442=0,MOD($A1442,ChapterTable!$S$20)&lt;&gt;0),"","보스")&amp;"인게임누적곱배수",ChapterTable!$S:$T,2,0)^D1442
    +VLOOKUP(SUBSTITUTE(SUBSTITUTE(F$1,"standard",""),"|Float","")&amp;IF(OR($L1442=TRUE,$A1442=0,MOD($A1442,ChapterTable!$S$20)&lt;&gt;0),"","보스")&amp;"인게임누적합배수",ChapterTable!$S:$T,2,0)*D1442)
  )
  )
  )
)</f>
        <v>711.9140625</v>
      </c>
      <c r="G1442" t="s">
        <v>737</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114"/>
        <v>1</v>
      </c>
      <c r="Q1442">
        <f t="shared" si="115"/>
        <v>1</v>
      </c>
      <c r="R1442" t="b">
        <f t="shared" ca="1" si="113"/>
        <v>1</v>
      </c>
      <c r="T1442" t="b">
        <f t="shared" ca="1" si="116"/>
        <v>1</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H1442">
        <v>1.5</v>
      </c>
      <c r="AI1442">
        <f t="shared" si="117"/>
        <v>1</v>
      </c>
    </row>
    <row r="1443" spans="1:35" x14ac:dyDescent="0.3">
      <c r="A1443">
        <v>7</v>
      </c>
      <c r="B1443">
        <v>2</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OFFSET(E1443,-$B1443+IF($L1443,1,0),0)*IF($B1443&gt;OFFSET($B1443,1,0),ChapterTable!$S$17,1)*
    (VLOOKUP(SUBSTITUTE(SUBSTITUTE(E$1,"standard",""),"|Float","")&amp;IF(OR($L1443=TRUE,$A1443=0,MOD($A1443,ChapterTable!$S$20)&lt;&gt;0),"","보스")&amp;"인게임누적곱배수",ChapterTable!$S:$T,2,0)^C1443
    +VLOOKUP(SUBSTITUTE(SUBSTITUTE(E$1,"standard",""),"|Float","")&amp;IF(OR($L1443=TRUE,$A1443=0,MOD($A1443,ChapterTable!$S$20)&lt;&gt;0),"","보스")&amp;"인게임누적합배수",ChapterTable!$S:$T,2,0)*C1443)
  )
  )
  )
)</f>
        <v>1708.59375</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(VLOOKUP(SUBSTITUTE(SUBSTITUTE(F$1,"standard",""),"|Float","")&amp;IF(OR($L1443=TRUE,$A1443=0,MOD($A1443,ChapterTable!$S$20)&lt;&gt;0),"","보스")&amp;"인게임누적곱배수",ChapterTable!$S:$T,2,0)^D1443
    +VLOOKUP(SUBSTITUTE(SUBSTITUTE(F$1,"standard",""),"|Float","")&amp;IF(OR($L1443=TRUE,$A1443=0,MOD($A1443,ChapterTable!$S$20)&lt;&gt;0),"","보스")&amp;"인게임누적합배수",ChapterTable!$S:$T,2,0)*D1443)
  )
  )
  )
)</f>
        <v>711.9140625</v>
      </c>
      <c r="G1443" t="s">
        <v>737</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114"/>
        <v>1</v>
      </c>
      <c r="Q1443">
        <f t="shared" si="115"/>
        <v>1</v>
      </c>
      <c r="R1443" t="b">
        <f t="shared" ca="1" si="113"/>
        <v>1</v>
      </c>
      <c r="T1443" t="b">
        <f t="shared" ca="1" si="116"/>
        <v>1</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H1443">
        <v>1.5</v>
      </c>
      <c r="AI1443">
        <f t="shared" si="117"/>
        <v>1</v>
      </c>
    </row>
    <row r="1444" spans="1:35" x14ac:dyDescent="0.3">
      <c r="A1444">
        <v>7</v>
      </c>
      <c r="B1444">
        <v>3</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OFFSET(E1444,-$B1444+IF($L1444,1,0),0)*IF($B1444&gt;OFFSET($B1444,1,0),ChapterTable!$S$17,1)*
    (VLOOKUP(SUBSTITUTE(SUBSTITUTE(E$1,"standard",""),"|Float","")&amp;IF(OR($L1444=TRUE,$A1444=0,MOD($A1444,ChapterTable!$S$20)&lt;&gt;0),"","보스")&amp;"인게임누적곱배수",ChapterTable!$S:$T,2,0)^C1444
    +VLOOKUP(SUBSTITUTE(SUBSTITUTE(E$1,"standard",""),"|Float","")&amp;IF(OR($L1444=TRUE,$A1444=0,MOD($A1444,ChapterTable!$S$20)&lt;&gt;0),"","보스")&amp;"인게임누적합배수",ChapterTable!$S:$T,2,0)*C1444)
  )
  )
  )
)</f>
        <v>1708.59375</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(VLOOKUP(SUBSTITUTE(SUBSTITUTE(F$1,"standard",""),"|Float","")&amp;IF(OR($L1444=TRUE,$A1444=0,MOD($A1444,ChapterTable!$S$20)&lt;&gt;0),"","보스")&amp;"인게임누적곱배수",ChapterTable!$S:$T,2,0)^D1444
    +VLOOKUP(SUBSTITUTE(SUBSTITUTE(F$1,"standard",""),"|Float","")&amp;IF(OR($L1444=TRUE,$A1444=0,MOD($A1444,ChapterTable!$S$20)&lt;&gt;0),"","보스")&amp;"인게임누적합배수",ChapterTable!$S:$T,2,0)*D1444)
  )
  )
  )
)</f>
        <v>711.9140625</v>
      </c>
      <c r="G1444" t="s">
        <v>737</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114"/>
        <v>1</v>
      </c>
      <c r="Q1444">
        <f t="shared" si="115"/>
        <v>1</v>
      </c>
      <c r="R1444" t="b">
        <f t="shared" ca="1" si="113"/>
        <v>1</v>
      </c>
      <c r="T1444" t="b">
        <f t="shared" ca="1" si="116"/>
        <v>1</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H1444">
        <v>1.5</v>
      </c>
      <c r="AI1444">
        <f t="shared" si="117"/>
        <v>1</v>
      </c>
    </row>
    <row r="1445" spans="1:35" x14ac:dyDescent="0.3">
      <c r="A1445">
        <v>7</v>
      </c>
      <c r="B1445">
        <v>4</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OFFSET(E1445,-$B1445+IF($L1445,1,0),0)*IF($B1445&gt;OFFSET($B1445,1,0),ChapterTable!$S$17,1)*
    (VLOOKUP(SUBSTITUTE(SUBSTITUTE(E$1,"standard",""),"|Float","")&amp;IF(OR($L1445=TRUE,$A1445=0,MOD($A1445,ChapterTable!$S$20)&lt;&gt;0),"","보스")&amp;"인게임누적곱배수",ChapterTable!$S:$T,2,0)^C1445
    +VLOOKUP(SUBSTITUTE(SUBSTITUTE(E$1,"standard",""),"|Float","")&amp;IF(OR($L1445=TRUE,$A1445=0,MOD($A1445,ChapterTable!$S$20)&lt;&gt;0),"","보스")&amp;"인게임누적합배수",ChapterTable!$S:$T,2,0)*C1445)
  )
  )
  )
)</f>
        <v>1708.59375</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(VLOOKUP(SUBSTITUTE(SUBSTITUTE(F$1,"standard",""),"|Float","")&amp;IF(OR($L1445=TRUE,$A1445=0,MOD($A1445,ChapterTable!$S$20)&lt;&gt;0),"","보스")&amp;"인게임누적곱배수",ChapterTable!$S:$T,2,0)^D1445
    +VLOOKUP(SUBSTITUTE(SUBSTITUTE(F$1,"standard",""),"|Float","")&amp;IF(OR($L1445=TRUE,$A1445=0,MOD($A1445,ChapterTable!$S$20)&lt;&gt;0),"","보스")&amp;"인게임누적합배수",ChapterTable!$S:$T,2,0)*D1445)
  )
  )
  )
)</f>
        <v>711.9140625</v>
      </c>
      <c r="G1445" t="s">
        <v>737</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114"/>
        <v>1</v>
      </c>
      <c r="Q1445">
        <f t="shared" si="115"/>
        <v>1</v>
      </c>
      <c r="R1445" t="b">
        <f t="shared" ca="1" si="113"/>
        <v>1</v>
      </c>
      <c r="T1445" t="b">
        <f t="shared" ca="1" si="116"/>
        <v>1</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H1445">
        <v>1.5</v>
      </c>
      <c r="AI1445">
        <f t="shared" si="117"/>
        <v>1</v>
      </c>
    </row>
    <row r="1446" spans="1:35" x14ac:dyDescent="0.3">
      <c r="A1446">
        <v>7</v>
      </c>
      <c r="B1446">
        <v>5</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OFFSET(E1446,-$B1446+IF($L1446,1,0),0)*IF($B1446&gt;OFFSET($B1446,1,0),ChapterTable!$S$17,1)*
    (VLOOKUP(SUBSTITUTE(SUBSTITUTE(E$1,"standard",""),"|Float","")&amp;IF(OR($L1446=TRUE,$A1446=0,MOD($A1446,ChapterTable!$S$20)&lt;&gt;0),"","보스")&amp;"인게임누적곱배수",ChapterTable!$S:$T,2,0)^C1446
    +VLOOKUP(SUBSTITUTE(SUBSTITUTE(E$1,"standard",""),"|Float","")&amp;IF(OR($L1446=TRUE,$A1446=0,MOD($A1446,ChapterTable!$S$20)&lt;&gt;0),"","보스")&amp;"인게임누적합배수",ChapterTable!$S:$T,2,0)*C1446)
  )
  )
  )
)</f>
        <v>1708.59375</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(VLOOKUP(SUBSTITUTE(SUBSTITUTE(F$1,"standard",""),"|Float","")&amp;IF(OR($L1446=TRUE,$A1446=0,MOD($A1446,ChapterTable!$S$20)&lt;&gt;0),"","보스")&amp;"인게임누적곱배수",ChapterTable!$S:$T,2,0)^D1446
    +VLOOKUP(SUBSTITUTE(SUBSTITUTE(F$1,"standard",""),"|Float","")&amp;IF(OR($L1446=TRUE,$A1446=0,MOD($A1446,ChapterTable!$S$20)&lt;&gt;0),"","보스")&amp;"인게임누적합배수",ChapterTable!$S:$T,2,0)*D1446)
  )
  )
  )
)</f>
        <v>711.9140625</v>
      </c>
      <c r="G1446" t="s">
        <v>737</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114"/>
        <v>11</v>
      </c>
      <c r="Q1446">
        <f t="shared" si="115"/>
        <v>11</v>
      </c>
      <c r="R1446" t="b">
        <f t="shared" ca="1" si="113"/>
        <v>1</v>
      </c>
      <c r="T1446" t="b">
        <f t="shared" ca="1" si="116"/>
        <v>1</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H1446">
        <v>1.5</v>
      </c>
      <c r="AI1446">
        <f t="shared" si="117"/>
        <v>1</v>
      </c>
    </row>
    <row r="1447" spans="1:35" x14ac:dyDescent="0.3">
      <c r="A1447">
        <v>7</v>
      </c>
      <c r="B1447">
        <v>6</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1</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OFFSET(E1447,-$B1447+IF($L1447,1,0),0)*IF($B1447&gt;OFFSET($B1447,1,0),ChapterTable!$S$17,1)*
    (VLOOKUP(SUBSTITUTE(SUBSTITUTE(E$1,"standard",""),"|Float","")&amp;IF(OR($L1447=TRUE,$A1447=0,MOD($A1447,ChapterTable!$S$20)&lt;&gt;0),"","보스")&amp;"인게임누적곱배수",ChapterTable!$S:$T,2,0)^C1447
    +VLOOKUP(SUBSTITUTE(SUBSTITUTE(E$1,"standard",""),"|Float","")&amp;IF(OR($L1447=TRUE,$A1447=0,MOD($A1447,ChapterTable!$S$20)&lt;&gt;0),"","보스")&amp;"인게임누적합배수",ChapterTable!$S:$T,2,0)*C1447)
  )
  )
  )
)</f>
        <v>2050.3125</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(VLOOKUP(SUBSTITUTE(SUBSTITUTE(F$1,"standard",""),"|Float","")&amp;IF(OR($L1447=TRUE,$A1447=0,MOD($A1447,ChapterTable!$S$20)&lt;&gt;0),"","보스")&amp;"인게임누적곱배수",ChapterTable!$S:$T,2,0)^D1447
    +VLOOKUP(SUBSTITUTE(SUBSTITUTE(F$1,"standard",""),"|Float","")&amp;IF(OR($L1447=TRUE,$A1447=0,MOD($A1447,ChapterTable!$S$20)&lt;&gt;0),"","보스")&amp;"인게임누적합배수",ChapterTable!$S:$T,2,0)*D1447)
  )
  )
  )
)</f>
        <v>711.9140625</v>
      </c>
      <c r="G1447" t="s">
        <v>737</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114"/>
        <v>1</v>
      </c>
      <c r="Q1447">
        <f t="shared" si="115"/>
        <v>1</v>
      </c>
      <c r="R1447" t="b">
        <f t="shared" ca="1" si="113"/>
        <v>1</v>
      </c>
      <c r="T1447" t="b">
        <f t="shared" ca="1" si="116"/>
        <v>1</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H1447">
        <v>1.5</v>
      </c>
      <c r="AI1447">
        <f t="shared" si="117"/>
        <v>1</v>
      </c>
    </row>
    <row r="1448" spans="1:35" x14ac:dyDescent="0.3">
      <c r="A1448">
        <v>7</v>
      </c>
      <c r="B1448">
        <v>7</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OFFSET(E1448,-$B1448+IF($L1448,1,0),0)*IF($B1448&gt;OFFSET($B1448,1,0),ChapterTable!$S$17,1)*
    (VLOOKUP(SUBSTITUTE(SUBSTITUTE(E$1,"standard",""),"|Float","")&amp;IF(OR($L1448=TRUE,$A1448=0,MOD($A1448,ChapterTable!$S$20)&lt;&gt;0),"","보스")&amp;"인게임누적곱배수",ChapterTable!$S:$T,2,0)^C1448
    +VLOOKUP(SUBSTITUTE(SUBSTITUTE(E$1,"standard",""),"|Float","")&amp;IF(OR($L1448=TRUE,$A1448=0,MOD($A1448,ChapterTable!$S$20)&lt;&gt;0),"","보스")&amp;"인게임누적합배수",ChapterTable!$S:$T,2,0)*C1448)
  )
  )
  )
)</f>
        <v>2050.3125</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(VLOOKUP(SUBSTITUTE(SUBSTITUTE(F$1,"standard",""),"|Float","")&amp;IF(OR($L1448=TRUE,$A1448=0,MOD($A1448,ChapterTable!$S$20)&lt;&gt;0),"","보스")&amp;"인게임누적곱배수",ChapterTable!$S:$T,2,0)^D1448
    +VLOOKUP(SUBSTITUTE(SUBSTITUTE(F$1,"standard",""),"|Float","")&amp;IF(OR($L1448=TRUE,$A1448=0,MOD($A1448,ChapterTable!$S$20)&lt;&gt;0),"","보스")&amp;"인게임누적합배수",ChapterTable!$S:$T,2,0)*D1448)
  )
  )
  )
)</f>
        <v>711.9140625</v>
      </c>
      <c r="G1448" t="s">
        <v>737</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114"/>
        <v>1</v>
      </c>
      <c r="Q1448">
        <f t="shared" si="115"/>
        <v>1</v>
      </c>
      <c r="R1448" t="b">
        <f t="shared" ca="1" si="113"/>
        <v>1</v>
      </c>
      <c r="T1448" t="b">
        <f t="shared" ca="1" si="116"/>
        <v>1</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H1448">
        <v>1.5</v>
      </c>
      <c r="AI1448">
        <f t="shared" si="117"/>
        <v>1</v>
      </c>
    </row>
    <row r="1449" spans="1:35" x14ac:dyDescent="0.3">
      <c r="A1449">
        <v>7</v>
      </c>
      <c r="B1449">
        <v>8</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OFFSET(E1449,-$B1449+IF($L1449,1,0),0)*IF($B1449&gt;OFFSET($B1449,1,0),ChapterTable!$S$17,1)*
    (VLOOKUP(SUBSTITUTE(SUBSTITUTE(E$1,"standard",""),"|Float","")&amp;IF(OR($L1449=TRUE,$A1449=0,MOD($A1449,ChapterTable!$S$20)&lt;&gt;0),"","보스")&amp;"인게임누적곱배수",ChapterTable!$S:$T,2,0)^C1449
    +VLOOKUP(SUBSTITUTE(SUBSTITUTE(E$1,"standard",""),"|Float","")&amp;IF(OR($L1449=TRUE,$A1449=0,MOD($A1449,ChapterTable!$S$20)&lt;&gt;0),"","보스")&amp;"인게임누적합배수",ChapterTable!$S:$T,2,0)*C1449)
  )
  )
  )
)</f>
        <v>2050.3125</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(VLOOKUP(SUBSTITUTE(SUBSTITUTE(F$1,"standard",""),"|Float","")&amp;IF(OR($L1449=TRUE,$A1449=0,MOD($A1449,ChapterTable!$S$20)&lt;&gt;0),"","보스")&amp;"인게임누적곱배수",ChapterTable!$S:$T,2,0)^D1449
    +VLOOKUP(SUBSTITUTE(SUBSTITUTE(F$1,"standard",""),"|Float","")&amp;IF(OR($L1449=TRUE,$A1449=0,MOD($A1449,ChapterTable!$S$20)&lt;&gt;0),"","보스")&amp;"인게임누적합배수",ChapterTable!$S:$T,2,0)*D1449)
  )
  )
  )
)</f>
        <v>711.9140625</v>
      </c>
      <c r="G1449" t="s">
        <v>737</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114"/>
        <v>1</v>
      </c>
      <c r="Q1449">
        <f t="shared" si="115"/>
        <v>1</v>
      </c>
      <c r="R1449" t="b">
        <f t="shared" ca="1" si="113"/>
        <v>1</v>
      </c>
      <c r="T1449" t="b">
        <f t="shared" ca="1" si="116"/>
        <v>1</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H1449">
        <v>1.5</v>
      </c>
      <c r="AI1449">
        <f t="shared" si="117"/>
        <v>1</v>
      </c>
    </row>
    <row r="1450" spans="1:35" x14ac:dyDescent="0.3">
      <c r="A1450">
        <v>7</v>
      </c>
      <c r="B1450">
        <v>9</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OFFSET(E1450,-$B1450+IF($L1450,1,0),0)*IF($B1450&gt;OFFSET($B1450,1,0),ChapterTable!$S$17,1)*
    (VLOOKUP(SUBSTITUTE(SUBSTITUTE(E$1,"standard",""),"|Float","")&amp;IF(OR($L1450=TRUE,$A1450=0,MOD($A1450,ChapterTable!$S$20)&lt;&gt;0),"","보스")&amp;"인게임누적곱배수",ChapterTable!$S:$T,2,0)^C1450
    +VLOOKUP(SUBSTITUTE(SUBSTITUTE(E$1,"standard",""),"|Float","")&amp;IF(OR($L1450=TRUE,$A1450=0,MOD($A1450,ChapterTable!$S$20)&lt;&gt;0),"","보스")&amp;"인게임누적합배수",ChapterTable!$S:$T,2,0)*C1450)
  )
  )
  )
)</f>
        <v>2050.3125</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(VLOOKUP(SUBSTITUTE(SUBSTITUTE(F$1,"standard",""),"|Float","")&amp;IF(OR($L1450=TRUE,$A1450=0,MOD($A1450,ChapterTable!$S$20)&lt;&gt;0),"","보스")&amp;"인게임누적곱배수",ChapterTable!$S:$T,2,0)^D1450
    +VLOOKUP(SUBSTITUTE(SUBSTITUTE(F$1,"standard",""),"|Float","")&amp;IF(OR($L1450=TRUE,$A1450=0,MOD($A1450,ChapterTable!$S$20)&lt;&gt;0),"","보스")&amp;"인게임누적합배수",ChapterTable!$S:$T,2,0)*D1450)
  )
  )
  )
)</f>
        <v>711.9140625</v>
      </c>
      <c r="G1450" t="s">
        <v>737</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114"/>
        <v>91</v>
      </c>
      <c r="Q1450">
        <f t="shared" si="115"/>
        <v>91</v>
      </c>
      <c r="R1450" t="b">
        <f t="shared" ca="1" si="113"/>
        <v>1</v>
      </c>
      <c r="T1450" t="b">
        <f t="shared" ca="1" si="116"/>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H1450">
        <v>1.5</v>
      </c>
      <c r="AI1450">
        <f t="shared" si="117"/>
        <v>1</v>
      </c>
    </row>
    <row r="1451" spans="1:35" x14ac:dyDescent="0.3">
      <c r="A1451">
        <v>7</v>
      </c>
      <c r="B1451">
        <v>10</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OFFSET(E1451,-$B1451+IF($L1451,1,0),0)*IF($B1451&gt;OFFSET($B1451,1,0),ChapterTable!$S$17,1)*
    (VLOOKUP(SUBSTITUTE(SUBSTITUTE(E$1,"standard",""),"|Float","")&amp;IF(OR($L1451=TRUE,$A1451=0,MOD($A1451,ChapterTable!$S$20)&lt;&gt;0),"","보스")&amp;"인게임누적곱배수",ChapterTable!$S:$T,2,0)^C1451
    +VLOOKUP(SUBSTITUTE(SUBSTITUTE(E$1,"standard",""),"|Float","")&amp;IF(OR($L1451=TRUE,$A1451=0,MOD($A1451,ChapterTable!$S$20)&lt;&gt;0),"","보스")&amp;"인게임누적합배수",ChapterTable!$S:$T,2,0)*C1451)
  )
  )
  )
)</f>
        <v>2050.3125</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(VLOOKUP(SUBSTITUTE(SUBSTITUTE(F$1,"standard",""),"|Float","")&amp;IF(OR($L1451=TRUE,$A1451=0,MOD($A1451,ChapterTable!$S$20)&lt;&gt;0),"","보스")&amp;"인게임누적곱배수",ChapterTable!$S:$T,2,0)^D1451
    +VLOOKUP(SUBSTITUTE(SUBSTITUTE(F$1,"standard",""),"|Float","")&amp;IF(OR($L1451=TRUE,$A1451=0,MOD($A1451,ChapterTable!$S$20)&lt;&gt;0),"","보스")&amp;"인게임누적합배수",ChapterTable!$S:$T,2,0)*D1451)
  )
  )
  )
)</f>
        <v>711.9140625</v>
      </c>
      <c r="G1451" t="s">
        <v>737</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114"/>
        <v>21</v>
      </c>
      <c r="Q1451">
        <f t="shared" si="115"/>
        <v>21</v>
      </c>
      <c r="R1451" t="b">
        <f t="shared" ca="1" si="113"/>
        <v>1</v>
      </c>
      <c r="T1451" t="b">
        <f t="shared" ca="1" si="116"/>
        <v>1</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H1451">
        <v>1.5</v>
      </c>
      <c r="AI1451">
        <f t="shared" si="117"/>
        <v>1</v>
      </c>
    </row>
    <row r="1452" spans="1:35" x14ac:dyDescent="0.3">
      <c r="A1452">
        <v>7</v>
      </c>
      <c r="B1452">
        <v>11</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1</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OFFSET(E1452,-$B1452+IF($L1452,1,0),0)*IF($B1452&gt;OFFSET($B1452,1,0),ChapterTable!$S$17,1)*
    (VLOOKUP(SUBSTITUTE(SUBSTITUTE(E$1,"standard",""),"|Float","")&amp;IF(OR($L1452=TRUE,$A1452=0,MOD($A1452,ChapterTable!$S$20)&lt;&gt;0),"","보스")&amp;"인게임누적곱배수",ChapterTable!$S:$T,2,0)^C1452
    +VLOOKUP(SUBSTITUTE(SUBSTITUTE(E$1,"standard",""),"|Float","")&amp;IF(OR($L1452=TRUE,$A1452=0,MOD($A1452,ChapterTable!$S$20)&lt;&gt;0),"","보스")&amp;"인게임누적합배수",ChapterTable!$S:$T,2,0)*C1452)
  )
  )
  )
)</f>
        <v>2050.3125</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(VLOOKUP(SUBSTITUTE(SUBSTITUTE(F$1,"standard",""),"|Float","")&amp;IF(OR($L1452=TRUE,$A1452=0,MOD($A1452,ChapterTable!$S$20)&lt;&gt;0),"","보스")&amp;"인게임누적곱배수",ChapterTable!$S:$T,2,0)^D1452
    +VLOOKUP(SUBSTITUTE(SUBSTITUTE(F$1,"standard",""),"|Float","")&amp;IF(OR($L1452=TRUE,$A1452=0,MOD($A1452,ChapterTable!$S$20)&lt;&gt;0),"","보스")&amp;"인게임누적합배수",ChapterTable!$S:$T,2,0)*D1452)
  )
  )
  )
)</f>
        <v>765.3076171875</v>
      </c>
      <c r="G1452" t="s">
        <v>737</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114"/>
        <v>2</v>
      </c>
      <c r="Q1452">
        <f t="shared" si="115"/>
        <v>2</v>
      </c>
      <c r="R1452" t="b">
        <f t="shared" ca="1" si="113"/>
        <v>1</v>
      </c>
      <c r="T1452" t="b">
        <f t="shared" ca="1" si="116"/>
        <v>1</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H1452">
        <v>1.5</v>
      </c>
      <c r="AI1452">
        <f t="shared" si="117"/>
        <v>0.5</v>
      </c>
    </row>
    <row r="1453" spans="1:35" x14ac:dyDescent="0.3">
      <c r="A1453">
        <v>7</v>
      </c>
      <c r="B1453">
        <v>12</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OFFSET(E1453,-$B1453+IF($L1453,1,0),0)*IF($B1453&gt;OFFSET($B1453,1,0),ChapterTable!$S$17,1)*
    (VLOOKUP(SUBSTITUTE(SUBSTITUTE(E$1,"standard",""),"|Float","")&amp;IF(OR($L1453=TRUE,$A1453=0,MOD($A1453,ChapterTable!$S$20)&lt;&gt;0),"","보스")&amp;"인게임누적곱배수",ChapterTable!$S:$T,2,0)^C1453
    +VLOOKUP(SUBSTITUTE(SUBSTITUTE(E$1,"standard",""),"|Float","")&amp;IF(OR($L1453=TRUE,$A1453=0,MOD($A1453,ChapterTable!$S$20)&lt;&gt;0),"","보스")&amp;"인게임누적합배수",ChapterTable!$S:$T,2,0)*C1453)
  )
  )
  )
)</f>
        <v>2050.3125</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(VLOOKUP(SUBSTITUTE(SUBSTITUTE(F$1,"standard",""),"|Float","")&amp;IF(OR($L1453=TRUE,$A1453=0,MOD($A1453,ChapterTable!$S$20)&lt;&gt;0),"","보스")&amp;"인게임누적곱배수",ChapterTable!$S:$T,2,0)^D1453
    +VLOOKUP(SUBSTITUTE(SUBSTITUTE(F$1,"standard",""),"|Float","")&amp;IF(OR($L1453=TRUE,$A1453=0,MOD($A1453,ChapterTable!$S$20)&lt;&gt;0),"","보스")&amp;"인게임누적합배수",ChapterTable!$S:$T,2,0)*D1453)
  )
  )
  )
)</f>
        <v>765.3076171875</v>
      </c>
      <c r="G1453" t="s">
        <v>737</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114"/>
        <v>2</v>
      </c>
      <c r="Q1453">
        <f t="shared" si="115"/>
        <v>2</v>
      </c>
      <c r="R1453" t="b">
        <f t="shared" ca="1" si="113"/>
        <v>1</v>
      </c>
      <c r="T1453" t="b">
        <f t="shared" ca="1" si="116"/>
        <v>1</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H1453">
        <v>1.5</v>
      </c>
      <c r="AI1453">
        <f t="shared" si="117"/>
        <v>0.5</v>
      </c>
    </row>
    <row r="1454" spans="1:35" x14ac:dyDescent="0.3">
      <c r="A1454">
        <v>7</v>
      </c>
      <c r="B1454">
        <v>13</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OFFSET(E1454,-$B1454+IF($L1454,1,0),0)*IF($B1454&gt;OFFSET($B1454,1,0),ChapterTable!$S$17,1)*
    (VLOOKUP(SUBSTITUTE(SUBSTITUTE(E$1,"standard",""),"|Float","")&amp;IF(OR($L1454=TRUE,$A1454=0,MOD($A1454,ChapterTable!$S$20)&lt;&gt;0),"","보스")&amp;"인게임누적곱배수",ChapterTable!$S:$T,2,0)^C1454
    +VLOOKUP(SUBSTITUTE(SUBSTITUTE(E$1,"standard",""),"|Float","")&amp;IF(OR($L1454=TRUE,$A1454=0,MOD($A1454,ChapterTable!$S$20)&lt;&gt;0),"","보스")&amp;"인게임누적합배수",ChapterTable!$S:$T,2,0)*C1454)
  )
  )
  )
)</f>
        <v>2050.3125</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(VLOOKUP(SUBSTITUTE(SUBSTITUTE(F$1,"standard",""),"|Float","")&amp;IF(OR($L1454=TRUE,$A1454=0,MOD($A1454,ChapterTable!$S$20)&lt;&gt;0),"","보스")&amp;"인게임누적곱배수",ChapterTable!$S:$T,2,0)^D1454
    +VLOOKUP(SUBSTITUTE(SUBSTITUTE(F$1,"standard",""),"|Float","")&amp;IF(OR($L1454=TRUE,$A1454=0,MOD($A1454,ChapterTable!$S$20)&lt;&gt;0),"","보스")&amp;"인게임누적합배수",ChapterTable!$S:$T,2,0)*D1454)
  )
  )
  )
)</f>
        <v>765.3076171875</v>
      </c>
      <c r="G1454" t="s">
        <v>737</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114"/>
        <v>2</v>
      </c>
      <c r="Q1454">
        <f t="shared" si="115"/>
        <v>2</v>
      </c>
      <c r="R1454" t="b">
        <f t="shared" ca="1" si="113"/>
        <v>1</v>
      </c>
      <c r="T1454" t="b">
        <f t="shared" ca="1" si="116"/>
        <v>1</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H1454">
        <v>1.5</v>
      </c>
      <c r="AI1454">
        <f t="shared" si="117"/>
        <v>0.5</v>
      </c>
    </row>
    <row r="1455" spans="1:35" x14ac:dyDescent="0.3">
      <c r="A1455">
        <v>7</v>
      </c>
      <c r="B1455">
        <v>14</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OFFSET(E1455,-$B1455+IF($L1455,1,0),0)*IF($B1455&gt;OFFSET($B1455,1,0),ChapterTable!$S$17,1)*
    (VLOOKUP(SUBSTITUTE(SUBSTITUTE(E$1,"standard",""),"|Float","")&amp;IF(OR($L1455=TRUE,$A1455=0,MOD($A1455,ChapterTable!$S$20)&lt;&gt;0),"","보스")&amp;"인게임누적곱배수",ChapterTable!$S:$T,2,0)^C1455
    +VLOOKUP(SUBSTITUTE(SUBSTITUTE(E$1,"standard",""),"|Float","")&amp;IF(OR($L1455=TRUE,$A1455=0,MOD($A1455,ChapterTable!$S$20)&lt;&gt;0),"","보스")&amp;"인게임누적합배수",ChapterTable!$S:$T,2,0)*C1455)
  )
  )
  )
)</f>
        <v>2050.3125</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(VLOOKUP(SUBSTITUTE(SUBSTITUTE(F$1,"standard",""),"|Float","")&amp;IF(OR($L1455=TRUE,$A1455=0,MOD($A1455,ChapterTable!$S$20)&lt;&gt;0),"","보스")&amp;"인게임누적곱배수",ChapterTable!$S:$T,2,0)^D1455
    +VLOOKUP(SUBSTITUTE(SUBSTITUTE(F$1,"standard",""),"|Float","")&amp;IF(OR($L1455=TRUE,$A1455=0,MOD($A1455,ChapterTable!$S$20)&lt;&gt;0),"","보스")&amp;"인게임누적합배수",ChapterTable!$S:$T,2,0)*D1455)
  )
  )
  )
)</f>
        <v>765.3076171875</v>
      </c>
      <c r="G1455" t="s">
        <v>737</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114"/>
        <v>2</v>
      </c>
      <c r="Q1455">
        <f t="shared" si="115"/>
        <v>2</v>
      </c>
      <c r="R1455" t="b">
        <f t="shared" ca="1" si="113"/>
        <v>1</v>
      </c>
      <c r="T1455" t="b">
        <f t="shared" ca="1" si="116"/>
        <v>1</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H1455">
        <v>1.5</v>
      </c>
      <c r="AI1455">
        <f t="shared" si="117"/>
        <v>0.5</v>
      </c>
    </row>
    <row r="1456" spans="1:35" x14ac:dyDescent="0.3">
      <c r="A1456">
        <v>7</v>
      </c>
      <c r="B1456">
        <v>15</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OFFSET(E1456,-$B1456+IF($L1456,1,0),0)*IF($B1456&gt;OFFSET($B1456,1,0),ChapterTable!$S$17,1)*
    (VLOOKUP(SUBSTITUTE(SUBSTITUTE(E$1,"standard",""),"|Float","")&amp;IF(OR($L1456=TRUE,$A1456=0,MOD($A1456,ChapterTable!$S$20)&lt;&gt;0),"","보스")&amp;"인게임누적곱배수",ChapterTable!$S:$T,2,0)^C1456
    +VLOOKUP(SUBSTITUTE(SUBSTITUTE(E$1,"standard",""),"|Float","")&amp;IF(OR($L1456=TRUE,$A1456=0,MOD($A1456,ChapterTable!$S$20)&lt;&gt;0),"","보스")&amp;"인게임누적합배수",ChapterTable!$S:$T,2,0)*C1456)
  )
  )
  )
)</f>
        <v>2050.3125</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(VLOOKUP(SUBSTITUTE(SUBSTITUTE(F$1,"standard",""),"|Float","")&amp;IF(OR($L1456=TRUE,$A1456=0,MOD($A1456,ChapterTable!$S$20)&lt;&gt;0),"","보스")&amp;"인게임누적곱배수",ChapterTable!$S:$T,2,0)^D1456
    +VLOOKUP(SUBSTITUTE(SUBSTITUTE(F$1,"standard",""),"|Float","")&amp;IF(OR($L1456=TRUE,$A1456=0,MOD($A1456,ChapterTable!$S$20)&lt;&gt;0),"","보스")&amp;"인게임누적합배수",ChapterTable!$S:$T,2,0)*D1456)
  )
  )
  )
)</f>
        <v>765.3076171875</v>
      </c>
      <c r="G1456" t="s">
        <v>737</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114"/>
        <v>11</v>
      </c>
      <c r="Q1456">
        <f t="shared" si="115"/>
        <v>11</v>
      </c>
      <c r="R1456" t="b">
        <f t="shared" ca="1" si="113"/>
        <v>1</v>
      </c>
      <c r="T1456" t="b">
        <f t="shared" ca="1" si="116"/>
        <v>1</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H1456">
        <v>1.5</v>
      </c>
      <c r="AI1456">
        <f t="shared" si="117"/>
        <v>0.5</v>
      </c>
    </row>
    <row r="1457" spans="1:35" x14ac:dyDescent="0.3">
      <c r="A1457">
        <v>7</v>
      </c>
      <c r="B1457">
        <v>16</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2</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OFFSET(E1457,-$B1457+IF($L1457,1,0),0)*IF($B1457&gt;OFFSET($B1457,1,0),ChapterTable!$S$17,1)*
    (VLOOKUP(SUBSTITUTE(SUBSTITUTE(E$1,"standard",""),"|Float","")&amp;IF(OR($L1457=TRUE,$A1457=0,MOD($A1457,ChapterTable!$S$20)&lt;&gt;0),"","보스")&amp;"인게임누적곱배수",ChapterTable!$S:$T,2,0)^C1457
    +VLOOKUP(SUBSTITUTE(SUBSTITUTE(E$1,"standard",""),"|Float","")&amp;IF(OR($L1457=TRUE,$A1457=0,MOD($A1457,ChapterTable!$S$20)&lt;&gt;0),"","보스")&amp;"인게임누적합배수",ChapterTable!$S:$T,2,0)*C1457)
  )
  )
  )
)</f>
        <v>2392.03125</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(VLOOKUP(SUBSTITUTE(SUBSTITUTE(F$1,"standard",""),"|Float","")&amp;IF(OR($L1457=TRUE,$A1457=0,MOD($A1457,ChapterTable!$S$20)&lt;&gt;0),"","보스")&amp;"인게임누적곱배수",ChapterTable!$S:$T,2,0)^D1457
    +VLOOKUP(SUBSTITUTE(SUBSTITUTE(F$1,"standard",""),"|Float","")&amp;IF(OR($L1457=TRUE,$A1457=0,MOD($A1457,ChapterTable!$S$20)&lt;&gt;0),"","보스")&amp;"인게임누적합배수",ChapterTable!$S:$T,2,0)*D1457)
  )
  )
  )
)</f>
        <v>765.3076171875</v>
      </c>
      <c r="G1457" t="s">
        <v>737</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114"/>
        <v>2</v>
      </c>
      <c r="Q1457">
        <f t="shared" si="115"/>
        <v>2</v>
      </c>
      <c r="R1457" t="b">
        <f t="shared" ca="1" si="113"/>
        <v>1</v>
      </c>
      <c r="T1457" t="b">
        <f t="shared" ca="1" si="116"/>
        <v>1</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H1457">
        <v>1.5</v>
      </c>
      <c r="AI1457">
        <f t="shared" si="117"/>
        <v>0.5</v>
      </c>
    </row>
    <row r="1458" spans="1:35" x14ac:dyDescent="0.3">
      <c r="A1458">
        <v>7</v>
      </c>
      <c r="B1458">
        <v>17</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OFFSET(E1458,-$B1458+IF($L1458,1,0),0)*IF($B1458&gt;OFFSET($B1458,1,0),ChapterTable!$S$17,1)*
    (VLOOKUP(SUBSTITUTE(SUBSTITUTE(E$1,"standard",""),"|Float","")&amp;IF(OR($L1458=TRUE,$A1458=0,MOD($A1458,ChapterTable!$S$20)&lt;&gt;0),"","보스")&amp;"인게임누적곱배수",ChapterTable!$S:$T,2,0)^C1458
    +VLOOKUP(SUBSTITUTE(SUBSTITUTE(E$1,"standard",""),"|Float","")&amp;IF(OR($L1458=TRUE,$A1458=0,MOD($A1458,ChapterTable!$S$20)&lt;&gt;0),"","보스")&amp;"인게임누적합배수",ChapterTable!$S:$T,2,0)*C1458)
  )
  )
  )
)</f>
        <v>2392.03125</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(VLOOKUP(SUBSTITUTE(SUBSTITUTE(F$1,"standard",""),"|Float","")&amp;IF(OR($L1458=TRUE,$A1458=0,MOD($A1458,ChapterTable!$S$20)&lt;&gt;0),"","보스")&amp;"인게임누적곱배수",ChapterTable!$S:$T,2,0)^D1458
    +VLOOKUP(SUBSTITUTE(SUBSTITUTE(F$1,"standard",""),"|Float","")&amp;IF(OR($L1458=TRUE,$A1458=0,MOD($A1458,ChapterTable!$S$20)&lt;&gt;0),"","보스")&amp;"인게임누적합배수",ChapterTable!$S:$T,2,0)*D1458)
  )
  )
  )
)</f>
        <v>765.3076171875</v>
      </c>
      <c r="G1458" t="s">
        <v>737</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114"/>
        <v>2</v>
      </c>
      <c r="Q1458">
        <f t="shared" si="115"/>
        <v>2</v>
      </c>
      <c r="R1458" t="b">
        <f t="shared" ca="1" si="113"/>
        <v>1</v>
      </c>
      <c r="T1458" t="b">
        <f t="shared" ca="1" si="116"/>
        <v>1</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H1458">
        <v>1.5</v>
      </c>
      <c r="AI1458">
        <f t="shared" si="117"/>
        <v>0.5</v>
      </c>
    </row>
    <row r="1459" spans="1:35" x14ac:dyDescent="0.3">
      <c r="A1459">
        <v>7</v>
      </c>
      <c r="B1459">
        <v>18</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OFFSET(E1459,-$B1459+IF($L1459,1,0),0)*IF($B1459&gt;OFFSET($B1459,1,0),ChapterTable!$S$17,1)*
    (VLOOKUP(SUBSTITUTE(SUBSTITUTE(E$1,"standard",""),"|Float","")&amp;IF(OR($L1459=TRUE,$A1459=0,MOD($A1459,ChapterTable!$S$20)&lt;&gt;0),"","보스")&amp;"인게임누적곱배수",ChapterTable!$S:$T,2,0)^C1459
    +VLOOKUP(SUBSTITUTE(SUBSTITUTE(E$1,"standard",""),"|Float","")&amp;IF(OR($L1459=TRUE,$A1459=0,MOD($A1459,ChapterTable!$S$20)&lt;&gt;0),"","보스")&amp;"인게임누적합배수",ChapterTable!$S:$T,2,0)*C1459)
  )
  )
  )
)</f>
        <v>2392.03125</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(VLOOKUP(SUBSTITUTE(SUBSTITUTE(F$1,"standard",""),"|Float","")&amp;IF(OR($L1459=TRUE,$A1459=0,MOD($A1459,ChapterTable!$S$20)&lt;&gt;0),"","보스")&amp;"인게임누적곱배수",ChapterTable!$S:$T,2,0)^D1459
    +VLOOKUP(SUBSTITUTE(SUBSTITUTE(F$1,"standard",""),"|Float","")&amp;IF(OR($L1459=TRUE,$A1459=0,MOD($A1459,ChapterTable!$S$20)&lt;&gt;0),"","보스")&amp;"인게임누적합배수",ChapterTable!$S:$T,2,0)*D1459)
  )
  )
  )
)</f>
        <v>765.3076171875</v>
      </c>
      <c r="G1459" t="s">
        <v>737</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114"/>
        <v>2</v>
      </c>
      <c r="Q1459">
        <f t="shared" si="115"/>
        <v>2</v>
      </c>
      <c r="R1459" t="b">
        <f t="shared" ca="1" si="113"/>
        <v>1</v>
      </c>
      <c r="T1459" t="b">
        <f t="shared" ca="1" si="116"/>
        <v>1</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H1459">
        <v>1.5</v>
      </c>
      <c r="AI1459">
        <f t="shared" si="117"/>
        <v>0.5</v>
      </c>
    </row>
    <row r="1460" spans="1:35" x14ac:dyDescent="0.3">
      <c r="A1460">
        <v>7</v>
      </c>
      <c r="B1460">
        <v>19</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OFFSET(E1460,-$B1460+IF($L1460,1,0),0)*IF($B1460&gt;OFFSET($B1460,1,0),ChapterTable!$S$17,1)*
    (VLOOKUP(SUBSTITUTE(SUBSTITUTE(E$1,"standard",""),"|Float","")&amp;IF(OR($L1460=TRUE,$A1460=0,MOD($A1460,ChapterTable!$S$20)&lt;&gt;0),"","보스")&amp;"인게임누적곱배수",ChapterTable!$S:$T,2,0)^C1460
    +VLOOKUP(SUBSTITUTE(SUBSTITUTE(E$1,"standard",""),"|Float","")&amp;IF(OR($L1460=TRUE,$A1460=0,MOD($A1460,ChapterTable!$S$20)&lt;&gt;0),"","보스")&amp;"인게임누적합배수",ChapterTable!$S:$T,2,0)*C1460)
  )
  )
  )
)</f>
        <v>2392.03125</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(VLOOKUP(SUBSTITUTE(SUBSTITUTE(F$1,"standard",""),"|Float","")&amp;IF(OR($L1460=TRUE,$A1460=0,MOD($A1460,ChapterTable!$S$20)&lt;&gt;0),"","보스")&amp;"인게임누적곱배수",ChapterTable!$S:$T,2,0)^D1460
    +VLOOKUP(SUBSTITUTE(SUBSTITUTE(F$1,"standard",""),"|Float","")&amp;IF(OR($L1460=TRUE,$A1460=0,MOD($A1460,ChapterTable!$S$20)&lt;&gt;0),"","보스")&amp;"인게임누적합배수",ChapterTable!$S:$T,2,0)*D1460)
  )
  )
  )
)</f>
        <v>765.3076171875</v>
      </c>
      <c r="G1460" t="s">
        <v>737</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114"/>
        <v>92</v>
      </c>
      <c r="Q1460">
        <f t="shared" si="115"/>
        <v>92</v>
      </c>
      <c r="R1460" t="b">
        <f t="shared" ca="1" si="113"/>
        <v>1</v>
      </c>
      <c r="T1460" t="b">
        <f t="shared" ca="1" si="116"/>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H1460">
        <v>1.5</v>
      </c>
      <c r="AI1460">
        <f t="shared" si="117"/>
        <v>0.5</v>
      </c>
    </row>
    <row r="1461" spans="1:35" x14ac:dyDescent="0.3">
      <c r="A1461">
        <v>7</v>
      </c>
      <c r="B1461">
        <v>20</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OFFSET(E1461,-$B1461+IF($L1461,1,0),0)*IF($B1461&gt;OFFSET($B1461,1,0),ChapterTable!$S$17,1)*
    (VLOOKUP(SUBSTITUTE(SUBSTITUTE(E$1,"standard",""),"|Float","")&amp;IF(OR($L1461=TRUE,$A1461=0,MOD($A1461,ChapterTable!$S$20)&lt;&gt;0),"","보스")&amp;"인게임누적곱배수",ChapterTable!$S:$T,2,0)^C1461
    +VLOOKUP(SUBSTITUTE(SUBSTITUTE(E$1,"standard",""),"|Float","")&amp;IF(OR($L1461=TRUE,$A1461=0,MOD($A1461,ChapterTable!$S$20)&lt;&gt;0),"","보스")&amp;"인게임누적합배수",ChapterTable!$S:$T,2,0)*C1461)
  )
  )
  )
)</f>
        <v>2392.03125</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(VLOOKUP(SUBSTITUTE(SUBSTITUTE(F$1,"standard",""),"|Float","")&amp;IF(OR($L1461=TRUE,$A1461=0,MOD($A1461,ChapterTable!$S$20)&lt;&gt;0),"","보스")&amp;"인게임누적곱배수",ChapterTable!$S:$T,2,0)^D1461
    +VLOOKUP(SUBSTITUTE(SUBSTITUTE(F$1,"standard",""),"|Float","")&amp;IF(OR($L1461=TRUE,$A1461=0,MOD($A1461,ChapterTable!$S$20)&lt;&gt;0),"","보스")&amp;"인게임누적합배수",ChapterTable!$S:$T,2,0)*D1461)
  )
  )
  )
)</f>
        <v>765.3076171875</v>
      </c>
      <c r="G1461" t="s">
        <v>737</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114"/>
        <v>21</v>
      </c>
      <c r="Q1461">
        <f t="shared" si="115"/>
        <v>21</v>
      </c>
      <c r="R1461" t="b">
        <f t="shared" ca="1" si="113"/>
        <v>1</v>
      </c>
      <c r="T1461" t="b">
        <f t="shared" ca="1" si="116"/>
        <v>1</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H1461">
        <v>1.5</v>
      </c>
      <c r="AI1461">
        <f t="shared" si="117"/>
        <v>0.5</v>
      </c>
    </row>
    <row r="1462" spans="1:35" x14ac:dyDescent="0.3">
      <c r="A1462">
        <v>7</v>
      </c>
      <c r="B1462">
        <v>21</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2</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OFFSET(E1462,-$B1462+IF($L1462,1,0),0)*IF($B1462&gt;OFFSET($B1462,1,0),ChapterTable!$S$17,1)*
    (VLOOKUP(SUBSTITUTE(SUBSTITUTE(E$1,"standard",""),"|Float","")&amp;IF(OR($L1462=TRUE,$A1462=0,MOD($A1462,ChapterTable!$S$20)&lt;&gt;0),"","보스")&amp;"인게임누적곱배수",ChapterTable!$S:$T,2,0)^C1462
    +VLOOKUP(SUBSTITUTE(SUBSTITUTE(E$1,"standard",""),"|Float","")&amp;IF(OR($L1462=TRUE,$A1462=0,MOD($A1462,ChapterTable!$S$20)&lt;&gt;0),"","보스")&amp;"인게임누적합배수",ChapterTable!$S:$T,2,0)*C1462)
  )
  )
  )
)</f>
        <v>2392.03125</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(VLOOKUP(SUBSTITUTE(SUBSTITUTE(F$1,"standard",""),"|Float","")&amp;IF(OR($L1462=TRUE,$A1462=0,MOD($A1462,ChapterTable!$S$20)&lt;&gt;0),"","보스")&amp;"인게임누적곱배수",ChapterTable!$S:$T,2,0)^D1462
    +VLOOKUP(SUBSTITUTE(SUBSTITUTE(F$1,"standard",""),"|Float","")&amp;IF(OR($L1462=TRUE,$A1462=0,MOD($A1462,ChapterTable!$S$20)&lt;&gt;0),"","보스")&amp;"인게임누적합배수",ChapterTable!$S:$T,2,0)*D1462)
  )
  )
  )
)</f>
        <v>818.70117187499989</v>
      </c>
      <c r="G1462" t="s">
        <v>737</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114"/>
        <v>3</v>
      </c>
      <c r="Q1462">
        <f t="shared" si="115"/>
        <v>3</v>
      </c>
      <c r="R1462" t="b">
        <f t="shared" ca="1" si="113"/>
        <v>1</v>
      </c>
      <c r="T1462" t="b">
        <f t="shared" ca="1" si="116"/>
        <v>1</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H1462">
        <v>1.5</v>
      </c>
      <c r="AI1462">
        <f t="shared" si="117"/>
        <v>0.33333333333333331</v>
      </c>
    </row>
    <row r="1463" spans="1:35" x14ac:dyDescent="0.3">
      <c r="A1463">
        <v>7</v>
      </c>
      <c r="B1463">
        <v>22</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OFFSET(E1463,-$B1463+IF($L1463,1,0),0)*IF($B1463&gt;OFFSET($B1463,1,0),ChapterTable!$S$17,1)*
    (VLOOKUP(SUBSTITUTE(SUBSTITUTE(E$1,"standard",""),"|Float","")&amp;IF(OR($L1463=TRUE,$A1463=0,MOD($A1463,ChapterTable!$S$20)&lt;&gt;0),"","보스")&amp;"인게임누적곱배수",ChapterTable!$S:$T,2,0)^C1463
    +VLOOKUP(SUBSTITUTE(SUBSTITUTE(E$1,"standard",""),"|Float","")&amp;IF(OR($L1463=TRUE,$A1463=0,MOD($A1463,ChapterTable!$S$20)&lt;&gt;0),"","보스")&amp;"인게임누적합배수",ChapterTable!$S:$T,2,0)*C1463)
  )
  )
  )
)</f>
        <v>2392.03125</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(VLOOKUP(SUBSTITUTE(SUBSTITUTE(F$1,"standard",""),"|Float","")&amp;IF(OR($L1463=TRUE,$A1463=0,MOD($A1463,ChapterTable!$S$20)&lt;&gt;0),"","보스")&amp;"인게임누적곱배수",ChapterTable!$S:$T,2,0)^D1463
    +VLOOKUP(SUBSTITUTE(SUBSTITUTE(F$1,"standard",""),"|Float","")&amp;IF(OR($L1463=TRUE,$A1463=0,MOD($A1463,ChapterTable!$S$20)&lt;&gt;0),"","보스")&amp;"인게임누적합배수",ChapterTable!$S:$T,2,0)*D1463)
  )
  )
  )
)</f>
        <v>818.70117187499989</v>
      </c>
      <c r="G1463" t="s">
        <v>737</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114"/>
        <v>3</v>
      </c>
      <c r="Q1463">
        <f t="shared" si="115"/>
        <v>3</v>
      </c>
      <c r="R1463" t="b">
        <f t="shared" ca="1" si="113"/>
        <v>1</v>
      </c>
      <c r="T1463" t="b">
        <f t="shared" ca="1" si="116"/>
        <v>1</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H1463">
        <v>1.5</v>
      </c>
      <c r="AI1463">
        <f t="shared" si="117"/>
        <v>0.33333333333333331</v>
      </c>
    </row>
    <row r="1464" spans="1:35" x14ac:dyDescent="0.3">
      <c r="A1464">
        <v>7</v>
      </c>
      <c r="B1464">
        <v>23</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OFFSET(E1464,-$B1464+IF($L1464,1,0),0)*IF($B1464&gt;OFFSET($B1464,1,0),ChapterTable!$S$17,1)*
    (VLOOKUP(SUBSTITUTE(SUBSTITUTE(E$1,"standard",""),"|Float","")&amp;IF(OR($L1464=TRUE,$A1464=0,MOD($A1464,ChapterTable!$S$20)&lt;&gt;0),"","보스")&amp;"인게임누적곱배수",ChapterTable!$S:$T,2,0)^C1464
    +VLOOKUP(SUBSTITUTE(SUBSTITUTE(E$1,"standard",""),"|Float","")&amp;IF(OR($L1464=TRUE,$A1464=0,MOD($A1464,ChapterTable!$S$20)&lt;&gt;0),"","보스")&amp;"인게임누적합배수",ChapterTable!$S:$T,2,0)*C1464)
  )
  )
  )
)</f>
        <v>2392.03125</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(VLOOKUP(SUBSTITUTE(SUBSTITUTE(F$1,"standard",""),"|Float","")&amp;IF(OR($L1464=TRUE,$A1464=0,MOD($A1464,ChapterTable!$S$20)&lt;&gt;0),"","보스")&amp;"인게임누적곱배수",ChapterTable!$S:$T,2,0)^D1464
    +VLOOKUP(SUBSTITUTE(SUBSTITUTE(F$1,"standard",""),"|Float","")&amp;IF(OR($L1464=TRUE,$A1464=0,MOD($A1464,ChapterTable!$S$20)&lt;&gt;0),"","보스")&amp;"인게임누적합배수",ChapterTable!$S:$T,2,0)*D1464)
  )
  )
  )
)</f>
        <v>818.70117187499989</v>
      </c>
      <c r="G1464" t="s">
        <v>737</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114"/>
        <v>3</v>
      </c>
      <c r="Q1464">
        <f t="shared" si="115"/>
        <v>3</v>
      </c>
      <c r="R1464" t="b">
        <f t="shared" ca="1" si="113"/>
        <v>1</v>
      </c>
      <c r="T1464" t="b">
        <f t="shared" ca="1" si="116"/>
        <v>1</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H1464">
        <v>1.5</v>
      </c>
      <c r="AI1464">
        <f t="shared" si="117"/>
        <v>0.33333333333333331</v>
      </c>
    </row>
    <row r="1465" spans="1:35" x14ac:dyDescent="0.3">
      <c r="A1465">
        <v>7</v>
      </c>
      <c r="B1465">
        <v>24</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OFFSET(E1465,-$B1465+IF($L1465,1,0),0)*IF($B1465&gt;OFFSET($B1465,1,0),ChapterTable!$S$17,1)*
    (VLOOKUP(SUBSTITUTE(SUBSTITUTE(E$1,"standard",""),"|Float","")&amp;IF(OR($L1465=TRUE,$A1465=0,MOD($A1465,ChapterTable!$S$20)&lt;&gt;0),"","보스")&amp;"인게임누적곱배수",ChapterTable!$S:$T,2,0)^C1465
    +VLOOKUP(SUBSTITUTE(SUBSTITUTE(E$1,"standard",""),"|Float","")&amp;IF(OR($L1465=TRUE,$A1465=0,MOD($A1465,ChapterTable!$S$20)&lt;&gt;0),"","보스")&amp;"인게임누적합배수",ChapterTable!$S:$T,2,0)*C1465)
  )
  )
  )
)</f>
        <v>2392.03125</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(VLOOKUP(SUBSTITUTE(SUBSTITUTE(F$1,"standard",""),"|Float","")&amp;IF(OR($L1465=TRUE,$A1465=0,MOD($A1465,ChapterTable!$S$20)&lt;&gt;0),"","보스")&amp;"인게임누적곱배수",ChapterTable!$S:$T,2,0)^D1465
    +VLOOKUP(SUBSTITUTE(SUBSTITUTE(F$1,"standard",""),"|Float","")&amp;IF(OR($L1465=TRUE,$A1465=0,MOD($A1465,ChapterTable!$S$20)&lt;&gt;0),"","보스")&amp;"인게임누적합배수",ChapterTable!$S:$T,2,0)*D1465)
  )
  )
  )
)</f>
        <v>818.70117187499989</v>
      </c>
      <c r="G1465" t="s">
        <v>737</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114"/>
        <v>3</v>
      </c>
      <c r="Q1465">
        <f t="shared" si="115"/>
        <v>3</v>
      </c>
      <c r="R1465" t="b">
        <f t="shared" ca="1" si="113"/>
        <v>1</v>
      </c>
      <c r="T1465" t="b">
        <f t="shared" ca="1" si="116"/>
        <v>1</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H1465">
        <v>1.5</v>
      </c>
      <c r="AI1465">
        <f t="shared" si="117"/>
        <v>0.33333333333333331</v>
      </c>
    </row>
    <row r="1466" spans="1:35" x14ac:dyDescent="0.3">
      <c r="A1466">
        <v>7</v>
      </c>
      <c r="B1466">
        <v>25</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OFFSET(E1466,-$B1466+IF($L1466,1,0),0)*IF($B1466&gt;OFFSET($B1466,1,0),ChapterTable!$S$17,1)*
    (VLOOKUP(SUBSTITUTE(SUBSTITUTE(E$1,"standard",""),"|Float","")&amp;IF(OR($L1466=TRUE,$A1466=0,MOD($A1466,ChapterTable!$S$20)&lt;&gt;0),"","보스")&amp;"인게임누적곱배수",ChapterTable!$S:$T,2,0)^C1466
    +VLOOKUP(SUBSTITUTE(SUBSTITUTE(E$1,"standard",""),"|Float","")&amp;IF(OR($L1466=TRUE,$A1466=0,MOD($A1466,ChapterTable!$S$20)&lt;&gt;0),"","보스")&amp;"인게임누적합배수",ChapterTable!$S:$T,2,0)*C1466)
  )
  )
  )
)</f>
        <v>2392.03125</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(VLOOKUP(SUBSTITUTE(SUBSTITUTE(F$1,"standard",""),"|Float","")&amp;IF(OR($L1466=TRUE,$A1466=0,MOD($A1466,ChapterTable!$S$20)&lt;&gt;0),"","보스")&amp;"인게임누적곱배수",ChapterTable!$S:$T,2,0)^D1466
    +VLOOKUP(SUBSTITUTE(SUBSTITUTE(F$1,"standard",""),"|Float","")&amp;IF(OR($L1466=TRUE,$A1466=0,MOD($A1466,ChapterTable!$S$20)&lt;&gt;0),"","보스")&amp;"인게임누적합배수",ChapterTable!$S:$T,2,0)*D1466)
  )
  )
  )
)</f>
        <v>818.70117187499989</v>
      </c>
      <c r="G1466" t="s">
        <v>737</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114"/>
        <v>11</v>
      </c>
      <c r="Q1466">
        <f t="shared" si="115"/>
        <v>11</v>
      </c>
      <c r="R1466" t="b">
        <f t="shared" ca="1" si="113"/>
        <v>1</v>
      </c>
      <c r="T1466" t="b">
        <f t="shared" ca="1" si="116"/>
        <v>1</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H1466">
        <v>1.5</v>
      </c>
      <c r="AI1466">
        <f t="shared" si="117"/>
        <v>0.33333333333333331</v>
      </c>
    </row>
    <row r="1467" spans="1:35" x14ac:dyDescent="0.3">
      <c r="A1467">
        <v>7</v>
      </c>
      <c r="B1467">
        <v>26</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3</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OFFSET(E1467,-$B1467+IF($L1467,1,0),0)*IF($B1467&gt;OFFSET($B1467,1,0),ChapterTable!$S$17,1)*
    (VLOOKUP(SUBSTITUTE(SUBSTITUTE(E$1,"standard",""),"|Float","")&amp;IF(OR($L1467=TRUE,$A1467=0,MOD($A1467,ChapterTable!$S$20)&lt;&gt;0),"","보스")&amp;"인게임누적곱배수",ChapterTable!$S:$T,2,0)^C1467
    +VLOOKUP(SUBSTITUTE(SUBSTITUTE(E$1,"standard",""),"|Float","")&amp;IF(OR($L1467=TRUE,$A1467=0,MOD($A1467,ChapterTable!$S$20)&lt;&gt;0),"","보스")&amp;"인게임누적합배수",ChapterTable!$S:$T,2,0)*C1467)
  )
  )
  )
)</f>
        <v>2733.75</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(VLOOKUP(SUBSTITUTE(SUBSTITUTE(F$1,"standard",""),"|Float","")&amp;IF(OR($L1467=TRUE,$A1467=0,MOD($A1467,ChapterTable!$S$20)&lt;&gt;0),"","보스")&amp;"인게임누적곱배수",ChapterTable!$S:$T,2,0)^D1467
    +VLOOKUP(SUBSTITUTE(SUBSTITUTE(F$1,"standard",""),"|Float","")&amp;IF(OR($L1467=TRUE,$A1467=0,MOD($A1467,ChapterTable!$S$20)&lt;&gt;0),"","보스")&amp;"인게임누적합배수",ChapterTable!$S:$T,2,0)*D1467)
  )
  )
  )
)</f>
        <v>818.70117187499989</v>
      </c>
      <c r="G1467" t="s">
        <v>737</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114"/>
        <v>3</v>
      </c>
      <c r="Q1467">
        <f t="shared" si="115"/>
        <v>3</v>
      </c>
      <c r="R1467" t="b">
        <f t="shared" ca="1" si="113"/>
        <v>1</v>
      </c>
      <c r="T1467" t="b">
        <f t="shared" ca="1" si="116"/>
        <v>1</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H1467">
        <v>1.5</v>
      </c>
      <c r="AI1467">
        <f t="shared" si="117"/>
        <v>0.33333333333333331</v>
      </c>
    </row>
    <row r="1468" spans="1:35" x14ac:dyDescent="0.3">
      <c r="A1468">
        <v>7</v>
      </c>
      <c r="B1468">
        <v>27</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OFFSET(E1468,-$B1468+IF($L1468,1,0),0)*IF($B1468&gt;OFFSET($B1468,1,0),ChapterTable!$S$17,1)*
    (VLOOKUP(SUBSTITUTE(SUBSTITUTE(E$1,"standard",""),"|Float","")&amp;IF(OR($L1468=TRUE,$A1468=0,MOD($A1468,ChapterTable!$S$20)&lt;&gt;0),"","보스")&amp;"인게임누적곱배수",ChapterTable!$S:$T,2,0)^C1468
    +VLOOKUP(SUBSTITUTE(SUBSTITUTE(E$1,"standard",""),"|Float","")&amp;IF(OR($L1468=TRUE,$A1468=0,MOD($A1468,ChapterTable!$S$20)&lt;&gt;0),"","보스")&amp;"인게임누적합배수",ChapterTable!$S:$T,2,0)*C1468)
  )
  )
  )
)</f>
        <v>2733.75</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(VLOOKUP(SUBSTITUTE(SUBSTITUTE(F$1,"standard",""),"|Float","")&amp;IF(OR($L1468=TRUE,$A1468=0,MOD($A1468,ChapterTable!$S$20)&lt;&gt;0),"","보스")&amp;"인게임누적곱배수",ChapterTable!$S:$T,2,0)^D1468
    +VLOOKUP(SUBSTITUTE(SUBSTITUTE(F$1,"standard",""),"|Float","")&amp;IF(OR($L1468=TRUE,$A1468=0,MOD($A1468,ChapterTable!$S$20)&lt;&gt;0),"","보스")&amp;"인게임누적합배수",ChapterTable!$S:$T,2,0)*D1468)
  )
  )
  )
)</f>
        <v>818.70117187499989</v>
      </c>
      <c r="G1468" t="s">
        <v>737</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114"/>
        <v>3</v>
      </c>
      <c r="Q1468">
        <f t="shared" si="115"/>
        <v>3</v>
      </c>
      <c r="R1468" t="b">
        <f t="shared" ca="1" si="113"/>
        <v>1</v>
      </c>
      <c r="T1468" t="b">
        <f t="shared" ca="1" si="116"/>
        <v>1</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H1468">
        <v>1.5</v>
      </c>
      <c r="AI1468">
        <f t="shared" si="117"/>
        <v>0.33333333333333331</v>
      </c>
    </row>
    <row r="1469" spans="1:35" x14ac:dyDescent="0.3">
      <c r="A1469">
        <v>7</v>
      </c>
      <c r="B1469">
        <v>28</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OFFSET(E1469,-$B1469+IF($L1469,1,0),0)*IF($B1469&gt;OFFSET($B1469,1,0),ChapterTable!$S$17,1)*
    (VLOOKUP(SUBSTITUTE(SUBSTITUTE(E$1,"standard",""),"|Float","")&amp;IF(OR($L1469=TRUE,$A1469=0,MOD($A1469,ChapterTable!$S$20)&lt;&gt;0),"","보스")&amp;"인게임누적곱배수",ChapterTable!$S:$T,2,0)^C1469
    +VLOOKUP(SUBSTITUTE(SUBSTITUTE(E$1,"standard",""),"|Float","")&amp;IF(OR($L1469=TRUE,$A1469=0,MOD($A1469,ChapterTable!$S$20)&lt;&gt;0),"","보스")&amp;"인게임누적합배수",ChapterTable!$S:$T,2,0)*C1469)
  )
  )
  )
)</f>
        <v>2733.75</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(VLOOKUP(SUBSTITUTE(SUBSTITUTE(F$1,"standard",""),"|Float","")&amp;IF(OR($L1469=TRUE,$A1469=0,MOD($A1469,ChapterTable!$S$20)&lt;&gt;0),"","보스")&amp;"인게임누적곱배수",ChapterTable!$S:$T,2,0)^D1469
    +VLOOKUP(SUBSTITUTE(SUBSTITUTE(F$1,"standard",""),"|Float","")&amp;IF(OR($L1469=TRUE,$A1469=0,MOD($A1469,ChapterTable!$S$20)&lt;&gt;0),"","보스")&amp;"인게임누적합배수",ChapterTable!$S:$T,2,0)*D1469)
  )
  )
  )
)</f>
        <v>818.70117187499989</v>
      </c>
      <c r="G1469" t="s">
        <v>737</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114"/>
        <v>3</v>
      </c>
      <c r="Q1469">
        <f t="shared" si="115"/>
        <v>3</v>
      </c>
      <c r="R1469" t="b">
        <f t="shared" ca="1" si="113"/>
        <v>1</v>
      </c>
      <c r="T1469" t="b">
        <f t="shared" ca="1" si="116"/>
        <v>1</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H1469">
        <v>1.5</v>
      </c>
      <c r="AI1469">
        <f t="shared" si="117"/>
        <v>0.33333333333333331</v>
      </c>
    </row>
    <row r="1470" spans="1:35" x14ac:dyDescent="0.3">
      <c r="A1470">
        <v>7</v>
      </c>
      <c r="B1470">
        <v>29</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OFFSET(E1470,-$B1470+IF($L1470,1,0),0)*IF($B1470&gt;OFFSET($B1470,1,0),ChapterTable!$S$17,1)*
    (VLOOKUP(SUBSTITUTE(SUBSTITUTE(E$1,"standard",""),"|Float","")&amp;IF(OR($L1470=TRUE,$A1470=0,MOD($A1470,ChapterTable!$S$20)&lt;&gt;0),"","보스")&amp;"인게임누적곱배수",ChapterTable!$S:$T,2,0)^C1470
    +VLOOKUP(SUBSTITUTE(SUBSTITUTE(E$1,"standard",""),"|Float","")&amp;IF(OR($L1470=TRUE,$A1470=0,MOD($A1470,ChapterTable!$S$20)&lt;&gt;0),"","보스")&amp;"인게임누적합배수",ChapterTable!$S:$T,2,0)*C1470)
  )
  )
  )
)</f>
        <v>2733.75</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(VLOOKUP(SUBSTITUTE(SUBSTITUTE(F$1,"standard",""),"|Float","")&amp;IF(OR($L1470=TRUE,$A1470=0,MOD($A1470,ChapterTable!$S$20)&lt;&gt;0),"","보스")&amp;"인게임누적곱배수",ChapterTable!$S:$T,2,0)^D1470
    +VLOOKUP(SUBSTITUTE(SUBSTITUTE(F$1,"standard",""),"|Float","")&amp;IF(OR($L1470=TRUE,$A1470=0,MOD($A1470,ChapterTable!$S$20)&lt;&gt;0),"","보스")&amp;"인게임누적합배수",ChapterTable!$S:$T,2,0)*D1470)
  )
  )
  )
)</f>
        <v>818.70117187499989</v>
      </c>
      <c r="G1470" t="s">
        <v>737</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114"/>
        <v>93</v>
      </c>
      <c r="Q1470">
        <f t="shared" si="115"/>
        <v>93</v>
      </c>
      <c r="R1470" t="b">
        <f t="shared" ca="1" si="113"/>
        <v>1</v>
      </c>
      <c r="T1470" t="b">
        <f t="shared" ca="1" si="116"/>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H1470">
        <v>1.5</v>
      </c>
      <c r="AI1470">
        <f t="shared" si="117"/>
        <v>0.33333333333333331</v>
      </c>
    </row>
    <row r="1471" spans="1:35" x14ac:dyDescent="0.3">
      <c r="A1471">
        <v>7</v>
      </c>
      <c r="B1471">
        <v>30</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OFFSET(E1471,-$B1471+IF($L1471,1,0),0)*IF($B1471&gt;OFFSET($B1471,1,0),ChapterTable!$S$17,1)*
    (VLOOKUP(SUBSTITUTE(SUBSTITUTE(E$1,"standard",""),"|Float","")&amp;IF(OR($L1471=TRUE,$A1471=0,MOD($A1471,ChapterTable!$S$20)&lt;&gt;0),"","보스")&amp;"인게임누적곱배수",ChapterTable!$S:$T,2,0)^C1471
    +VLOOKUP(SUBSTITUTE(SUBSTITUTE(E$1,"standard",""),"|Float","")&amp;IF(OR($L1471=TRUE,$A1471=0,MOD($A1471,ChapterTable!$S$20)&lt;&gt;0),"","보스")&amp;"인게임누적합배수",ChapterTable!$S:$T,2,0)*C1471)
  )
  )
  )
)</f>
        <v>2733.75</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(VLOOKUP(SUBSTITUTE(SUBSTITUTE(F$1,"standard",""),"|Float","")&amp;IF(OR($L1471=TRUE,$A1471=0,MOD($A1471,ChapterTable!$S$20)&lt;&gt;0),"","보스")&amp;"인게임누적곱배수",ChapterTable!$S:$T,2,0)^D1471
    +VLOOKUP(SUBSTITUTE(SUBSTITUTE(F$1,"standard",""),"|Float","")&amp;IF(OR($L1471=TRUE,$A1471=0,MOD($A1471,ChapterTable!$S$20)&lt;&gt;0),"","보스")&amp;"인게임누적합배수",ChapterTable!$S:$T,2,0)*D1471)
  )
  )
  )
)</f>
        <v>818.70117187499989</v>
      </c>
      <c r="G1471" t="s">
        <v>737</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114"/>
        <v>21</v>
      </c>
      <c r="Q1471">
        <f t="shared" si="115"/>
        <v>21</v>
      </c>
      <c r="R1471" t="b">
        <f t="shared" ca="1" si="113"/>
        <v>1</v>
      </c>
      <c r="T1471" t="b">
        <f t="shared" ca="1" si="116"/>
        <v>1</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H1471">
        <v>1.5</v>
      </c>
      <c r="AI1471">
        <f t="shared" si="117"/>
        <v>0.33333333333333331</v>
      </c>
    </row>
    <row r="1472" spans="1:35" x14ac:dyDescent="0.3">
      <c r="A1472">
        <v>7</v>
      </c>
      <c r="B1472">
        <v>31</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3</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OFFSET(E1472,-$B1472+IF($L1472,1,0),0)*IF($B1472&gt;OFFSET($B1472,1,0),ChapterTable!$S$17,1)*
    (VLOOKUP(SUBSTITUTE(SUBSTITUTE(E$1,"standard",""),"|Float","")&amp;IF(OR($L1472=TRUE,$A1472=0,MOD($A1472,ChapterTable!$S$20)&lt;&gt;0),"","보스")&amp;"인게임누적곱배수",ChapterTable!$S:$T,2,0)^C1472
    +VLOOKUP(SUBSTITUTE(SUBSTITUTE(E$1,"standard",""),"|Float","")&amp;IF(OR($L1472=TRUE,$A1472=0,MOD($A1472,ChapterTable!$S$20)&lt;&gt;0),"","보스")&amp;"인게임누적합배수",ChapterTable!$S:$T,2,0)*C1472)
  )
  )
  )
)</f>
        <v>2733.75</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(VLOOKUP(SUBSTITUTE(SUBSTITUTE(F$1,"standard",""),"|Float","")&amp;IF(OR($L1472=TRUE,$A1472=0,MOD($A1472,ChapterTable!$S$20)&lt;&gt;0),"","보스")&amp;"인게임누적곱배수",ChapterTable!$S:$T,2,0)^D1472
    +VLOOKUP(SUBSTITUTE(SUBSTITUTE(F$1,"standard",""),"|Float","")&amp;IF(OR($L1472=TRUE,$A1472=0,MOD($A1472,ChapterTable!$S$20)&lt;&gt;0),"","보스")&amp;"인게임누적합배수",ChapterTable!$S:$T,2,0)*D1472)
  )
  )
  )
)</f>
        <v>872.09472656250011</v>
      </c>
      <c r="G1472" t="s">
        <v>737</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114"/>
        <v>4</v>
      </c>
      <c r="Q1472">
        <f t="shared" si="115"/>
        <v>4</v>
      </c>
      <c r="R1472" t="b">
        <f t="shared" ca="1" si="113"/>
        <v>1</v>
      </c>
      <c r="T1472" t="b">
        <f t="shared" ca="1" si="116"/>
        <v>1</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H1472">
        <v>1.5</v>
      </c>
      <c r="AI1472">
        <f t="shared" si="117"/>
        <v>0.25</v>
      </c>
    </row>
    <row r="1473" spans="1:35" x14ac:dyDescent="0.3">
      <c r="A1473">
        <v>7</v>
      </c>
      <c r="B1473">
        <v>32</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OFFSET(E1473,-$B1473+IF($L1473,1,0),0)*IF($B1473&gt;OFFSET($B1473,1,0),ChapterTable!$S$17,1)*
    (VLOOKUP(SUBSTITUTE(SUBSTITUTE(E$1,"standard",""),"|Float","")&amp;IF(OR($L1473=TRUE,$A1473=0,MOD($A1473,ChapterTable!$S$20)&lt;&gt;0),"","보스")&amp;"인게임누적곱배수",ChapterTable!$S:$T,2,0)^C1473
    +VLOOKUP(SUBSTITUTE(SUBSTITUTE(E$1,"standard",""),"|Float","")&amp;IF(OR($L1473=TRUE,$A1473=0,MOD($A1473,ChapterTable!$S$20)&lt;&gt;0),"","보스")&amp;"인게임누적합배수",ChapterTable!$S:$T,2,0)*C1473)
  )
  )
  )
)</f>
        <v>2733.75</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(VLOOKUP(SUBSTITUTE(SUBSTITUTE(F$1,"standard",""),"|Float","")&amp;IF(OR($L1473=TRUE,$A1473=0,MOD($A1473,ChapterTable!$S$20)&lt;&gt;0),"","보스")&amp;"인게임누적곱배수",ChapterTable!$S:$T,2,0)^D1473
    +VLOOKUP(SUBSTITUTE(SUBSTITUTE(F$1,"standard",""),"|Float","")&amp;IF(OR($L1473=TRUE,$A1473=0,MOD($A1473,ChapterTable!$S$20)&lt;&gt;0),"","보스")&amp;"인게임누적합배수",ChapterTable!$S:$T,2,0)*D1473)
  )
  )
  )
)</f>
        <v>872.09472656250011</v>
      </c>
      <c r="G1473" t="s">
        <v>737</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114"/>
        <v>4</v>
      </c>
      <c r="Q1473">
        <f t="shared" si="115"/>
        <v>4</v>
      </c>
      <c r="R1473" t="b">
        <f t="shared" ca="1" si="113"/>
        <v>1</v>
      </c>
      <c r="T1473" t="b">
        <f t="shared" ca="1" si="116"/>
        <v>1</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H1473">
        <v>1.5</v>
      </c>
      <c r="AI1473">
        <f t="shared" si="117"/>
        <v>0.25</v>
      </c>
    </row>
    <row r="1474" spans="1:35" x14ac:dyDescent="0.3">
      <c r="A1474">
        <v>7</v>
      </c>
      <c r="B1474">
        <v>33</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OFFSET(E1474,-$B1474+IF($L1474,1,0),0)*IF($B1474&gt;OFFSET($B1474,1,0),ChapterTable!$S$17,1)*
    (VLOOKUP(SUBSTITUTE(SUBSTITUTE(E$1,"standard",""),"|Float","")&amp;IF(OR($L1474=TRUE,$A1474=0,MOD($A1474,ChapterTable!$S$20)&lt;&gt;0),"","보스")&amp;"인게임누적곱배수",ChapterTable!$S:$T,2,0)^C1474
    +VLOOKUP(SUBSTITUTE(SUBSTITUTE(E$1,"standard",""),"|Float","")&amp;IF(OR($L1474=TRUE,$A1474=0,MOD($A1474,ChapterTable!$S$20)&lt;&gt;0),"","보스")&amp;"인게임누적합배수",ChapterTable!$S:$T,2,0)*C1474)
  )
  )
  )
)</f>
        <v>2733.75</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(VLOOKUP(SUBSTITUTE(SUBSTITUTE(F$1,"standard",""),"|Float","")&amp;IF(OR($L1474=TRUE,$A1474=0,MOD($A1474,ChapterTable!$S$20)&lt;&gt;0),"","보스")&amp;"인게임누적곱배수",ChapterTable!$S:$T,2,0)^D1474
    +VLOOKUP(SUBSTITUTE(SUBSTITUTE(F$1,"standard",""),"|Float","")&amp;IF(OR($L1474=TRUE,$A1474=0,MOD($A1474,ChapterTable!$S$20)&lt;&gt;0),"","보스")&amp;"인게임누적합배수",ChapterTable!$S:$T,2,0)*D1474)
  )
  )
  )
)</f>
        <v>872.09472656250011</v>
      </c>
      <c r="G1474" t="s">
        <v>737</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114"/>
        <v>4</v>
      </c>
      <c r="Q1474">
        <f t="shared" si="115"/>
        <v>4</v>
      </c>
      <c r="R1474" t="b">
        <f t="shared" ref="R1474:R1537" ca="1" si="118">IF(OR(B1474=0,OFFSET(B1474,1,0)=0),FALSE,
IF(AND(L1474,B1474&lt;OFFSET(B1474,1,0)),TRUE,
IF(OFFSET(O1474,1,0)=21,TRUE,FALSE)))</f>
        <v>1</v>
      </c>
      <c r="T1474" t="b">
        <f t="shared" ca="1" si="116"/>
        <v>1</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H1474">
        <v>1.5</v>
      </c>
      <c r="AI1474">
        <f t="shared" si="117"/>
        <v>0.25</v>
      </c>
    </row>
    <row r="1475" spans="1:35" x14ac:dyDescent="0.3">
      <c r="A1475">
        <v>7</v>
      </c>
      <c r="B1475">
        <v>34</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OFFSET(E1475,-$B1475+IF($L1475,1,0),0)*IF($B1475&gt;OFFSET($B1475,1,0),ChapterTable!$S$17,1)*
    (VLOOKUP(SUBSTITUTE(SUBSTITUTE(E$1,"standard",""),"|Float","")&amp;IF(OR($L1475=TRUE,$A1475=0,MOD($A1475,ChapterTable!$S$20)&lt;&gt;0),"","보스")&amp;"인게임누적곱배수",ChapterTable!$S:$T,2,0)^C1475
    +VLOOKUP(SUBSTITUTE(SUBSTITUTE(E$1,"standard",""),"|Float","")&amp;IF(OR($L1475=TRUE,$A1475=0,MOD($A1475,ChapterTable!$S$20)&lt;&gt;0),"","보스")&amp;"인게임누적합배수",ChapterTable!$S:$T,2,0)*C1475)
  )
  )
  )
)</f>
        <v>2733.75</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(VLOOKUP(SUBSTITUTE(SUBSTITUTE(F$1,"standard",""),"|Float","")&amp;IF(OR($L1475=TRUE,$A1475=0,MOD($A1475,ChapterTable!$S$20)&lt;&gt;0),"","보스")&amp;"인게임누적곱배수",ChapterTable!$S:$T,2,0)^D1475
    +VLOOKUP(SUBSTITUTE(SUBSTITUTE(F$1,"standard",""),"|Float","")&amp;IF(OR($L1475=TRUE,$A1475=0,MOD($A1475,ChapterTable!$S$20)&lt;&gt;0),"","보스")&amp;"인게임누적합배수",ChapterTable!$S:$T,2,0)*D1475)
  )
  )
  )
)</f>
        <v>872.09472656250011</v>
      </c>
      <c r="G1475" t="s">
        <v>737</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119">IF(B1475=0,0,
  IF(AND(L1475=FALSE,A1475&lt;&gt;0,MOD(A1475,7)=0),21,
  IF(MOD(B1475,10)=0,21,
  IF(MOD(B1475,10)=5,11,
  IF(MOD(B1475,10)=9,INT(B1475/10)+91,
  INT(B1475/10+1))))))</f>
        <v>4</v>
      </c>
      <c r="Q1475">
        <f t="shared" ref="Q1475:Q1538" si="120">IF(ISBLANK(P1475),O1475,P1475)</f>
        <v>4</v>
      </c>
      <c r="R1475" t="b">
        <f t="shared" ca="1" si="118"/>
        <v>1</v>
      </c>
      <c r="T1475" t="b">
        <f t="shared" ref="T1475:T1538" ca="1" si="121">IF(ISBLANK(S1475),R1475,S1475)</f>
        <v>1</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H1475">
        <v>1.5</v>
      </c>
      <c r="AI1475">
        <f t="shared" si="117"/>
        <v>0.25</v>
      </c>
    </row>
    <row r="1476" spans="1:35" x14ac:dyDescent="0.3">
      <c r="A1476">
        <v>7</v>
      </c>
      <c r="B1476">
        <v>35</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OFFSET(E1476,-$B1476+IF($L1476,1,0),0)*IF($B1476&gt;OFFSET($B1476,1,0),ChapterTable!$S$17,1)*
    (VLOOKUP(SUBSTITUTE(SUBSTITUTE(E$1,"standard",""),"|Float","")&amp;IF(OR($L1476=TRUE,$A1476=0,MOD($A1476,ChapterTable!$S$20)&lt;&gt;0),"","보스")&amp;"인게임누적곱배수",ChapterTable!$S:$T,2,0)^C1476
    +VLOOKUP(SUBSTITUTE(SUBSTITUTE(E$1,"standard",""),"|Float","")&amp;IF(OR($L1476=TRUE,$A1476=0,MOD($A1476,ChapterTable!$S$20)&lt;&gt;0),"","보스")&amp;"인게임누적합배수",ChapterTable!$S:$T,2,0)*C1476)
  )
  )
  )
)</f>
        <v>2733.75</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(VLOOKUP(SUBSTITUTE(SUBSTITUTE(F$1,"standard",""),"|Float","")&amp;IF(OR($L1476=TRUE,$A1476=0,MOD($A1476,ChapterTable!$S$20)&lt;&gt;0),"","보스")&amp;"인게임누적곱배수",ChapterTable!$S:$T,2,0)^D1476
    +VLOOKUP(SUBSTITUTE(SUBSTITUTE(F$1,"standard",""),"|Float","")&amp;IF(OR($L1476=TRUE,$A1476=0,MOD($A1476,ChapterTable!$S$20)&lt;&gt;0),"","보스")&amp;"인게임누적합배수",ChapterTable!$S:$T,2,0)*D1476)
  )
  )
  )
)</f>
        <v>872.09472656250011</v>
      </c>
      <c r="G1476" t="s">
        <v>737</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119"/>
        <v>11</v>
      </c>
      <c r="Q1476">
        <f t="shared" si="120"/>
        <v>11</v>
      </c>
      <c r="R1476" t="b">
        <f t="shared" ca="1" si="118"/>
        <v>1</v>
      </c>
      <c r="T1476" t="b">
        <f t="shared" ca="1" si="121"/>
        <v>1</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H1476">
        <v>1.5</v>
      </c>
      <c r="AI1476">
        <f t="shared" ref="AI1476:AI1539" si="122">IF(B1476=0,0,1/(INT((B1476-1)/10)+1))</f>
        <v>0.25</v>
      </c>
    </row>
    <row r="1477" spans="1:35" x14ac:dyDescent="0.3">
      <c r="A1477">
        <v>7</v>
      </c>
      <c r="B1477">
        <v>36</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4</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OFFSET(E1477,-$B1477+IF($L1477,1,0),0)*IF($B1477&gt;OFFSET($B1477,1,0),ChapterTable!$S$17,1)*
    (VLOOKUP(SUBSTITUTE(SUBSTITUTE(E$1,"standard",""),"|Float","")&amp;IF(OR($L1477=TRUE,$A1477=0,MOD($A1477,ChapterTable!$S$20)&lt;&gt;0),"","보스")&amp;"인게임누적곱배수",ChapterTable!$S:$T,2,0)^C1477
    +VLOOKUP(SUBSTITUTE(SUBSTITUTE(E$1,"standard",""),"|Float","")&amp;IF(OR($L1477=TRUE,$A1477=0,MOD($A1477,ChapterTable!$S$20)&lt;&gt;0),"","보스")&amp;"인게임누적합배수",ChapterTable!$S:$T,2,0)*C1477)
  )
  )
  )
)</f>
        <v>3075.46875</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(VLOOKUP(SUBSTITUTE(SUBSTITUTE(F$1,"standard",""),"|Float","")&amp;IF(OR($L1477=TRUE,$A1477=0,MOD($A1477,ChapterTable!$S$20)&lt;&gt;0),"","보스")&amp;"인게임누적곱배수",ChapterTable!$S:$T,2,0)^D1477
    +VLOOKUP(SUBSTITUTE(SUBSTITUTE(F$1,"standard",""),"|Float","")&amp;IF(OR($L1477=TRUE,$A1477=0,MOD($A1477,ChapterTable!$S$20)&lt;&gt;0),"","보스")&amp;"인게임누적합배수",ChapterTable!$S:$T,2,0)*D1477)
  )
  )
  )
)</f>
        <v>872.09472656250011</v>
      </c>
      <c r="G1477" t="s">
        <v>737</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119"/>
        <v>4</v>
      </c>
      <c r="Q1477">
        <f t="shared" si="120"/>
        <v>4</v>
      </c>
      <c r="R1477" t="b">
        <f t="shared" ca="1" si="118"/>
        <v>1</v>
      </c>
      <c r="T1477" t="b">
        <f t="shared" ca="1" si="121"/>
        <v>1</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H1477">
        <v>1.5</v>
      </c>
      <c r="AI1477">
        <f t="shared" si="122"/>
        <v>0.25</v>
      </c>
    </row>
    <row r="1478" spans="1:35" x14ac:dyDescent="0.3">
      <c r="A1478">
        <v>7</v>
      </c>
      <c r="B1478">
        <v>37</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OFFSET(E1478,-$B1478+IF($L1478,1,0),0)*IF($B1478&gt;OFFSET($B1478,1,0),ChapterTable!$S$17,1)*
    (VLOOKUP(SUBSTITUTE(SUBSTITUTE(E$1,"standard",""),"|Float","")&amp;IF(OR($L1478=TRUE,$A1478=0,MOD($A1478,ChapterTable!$S$20)&lt;&gt;0),"","보스")&amp;"인게임누적곱배수",ChapterTable!$S:$T,2,0)^C1478
    +VLOOKUP(SUBSTITUTE(SUBSTITUTE(E$1,"standard",""),"|Float","")&amp;IF(OR($L1478=TRUE,$A1478=0,MOD($A1478,ChapterTable!$S$20)&lt;&gt;0),"","보스")&amp;"인게임누적합배수",ChapterTable!$S:$T,2,0)*C1478)
  )
  )
  )
)</f>
        <v>3075.46875</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(VLOOKUP(SUBSTITUTE(SUBSTITUTE(F$1,"standard",""),"|Float","")&amp;IF(OR($L1478=TRUE,$A1478=0,MOD($A1478,ChapterTable!$S$20)&lt;&gt;0),"","보스")&amp;"인게임누적곱배수",ChapterTable!$S:$T,2,0)^D1478
    +VLOOKUP(SUBSTITUTE(SUBSTITUTE(F$1,"standard",""),"|Float","")&amp;IF(OR($L1478=TRUE,$A1478=0,MOD($A1478,ChapterTable!$S$20)&lt;&gt;0),"","보스")&amp;"인게임누적합배수",ChapterTable!$S:$T,2,0)*D1478)
  )
  )
  )
)</f>
        <v>872.09472656250011</v>
      </c>
      <c r="G1478" t="s">
        <v>737</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119"/>
        <v>4</v>
      </c>
      <c r="Q1478">
        <f t="shared" si="120"/>
        <v>4</v>
      </c>
      <c r="R1478" t="b">
        <f t="shared" ca="1" si="118"/>
        <v>1</v>
      </c>
      <c r="T1478" t="b">
        <f t="shared" ca="1" si="121"/>
        <v>1</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H1478">
        <v>1.5</v>
      </c>
      <c r="AI1478">
        <f t="shared" si="122"/>
        <v>0.25</v>
      </c>
    </row>
    <row r="1479" spans="1:35" x14ac:dyDescent="0.3">
      <c r="A1479">
        <v>7</v>
      </c>
      <c r="B1479">
        <v>38</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OFFSET(E1479,-$B1479+IF($L1479,1,0),0)*IF($B1479&gt;OFFSET($B1479,1,0),ChapterTable!$S$17,1)*
    (VLOOKUP(SUBSTITUTE(SUBSTITUTE(E$1,"standard",""),"|Float","")&amp;IF(OR($L1479=TRUE,$A1479=0,MOD($A1479,ChapterTable!$S$20)&lt;&gt;0),"","보스")&amp;"인게임누적곱배수",ChapterTable!$S:$T,2,0)^C1479
    +VLOOKUP(SUBSTITUTE(SUBSTITUTE(E$1,"standard",""),"|Float","")&amp;IF(OR($L1479=TRUE,$A1479=0,MOD($A1479,ChapterTable!$S$20)&lt;&gt;0),"","보스")&amp;"인게임누적합배수",ChapterTable!$S:$T,2,0)*C1479)
  )
  )
  )
)</f>
        <v>3075.46875</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(VLOOKUP(SUBSTITUTE(SUBSTITUTE(F$1,"standard",""),"|Float","")&amp;IF(OR($L1479=TRUE,$A1479=0,MOD($A1479,ChapterTable!$S$20)&lt;&gt;0),"","보스")&amp;"인게임누적곱배수",ChapterTable!$S:$T,2,0)^D1479
    +VLOOKUP(SUBSTITUTE(SUBSTITUTE(F$1,"standard",""),"|Float","")&amp;IF(OR($L1479=TRUE,$A1479=0,MOD($A1479,ChapterTable!$S$20)&lt;&gt;0),"","보스")&amp;"인게임누적합배수",ChapterTable!$S:$T,2,0)*D1479)
  )
  )
  )
)</f>
        <v>872.09472656250011</v>
      </c>
      <c r="G1479" t="s">
        <v>737</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119"/>
        <v>4</v>
      </c>
      <c r="Q1479">
        <f t="shared" si="120"/>
        <v>4</v>
      </c>
      <c r="R1479" t="b">
        <f t="shared" ca="1" si="118"/>
        <v>1</v>
      </c>
      <c r="T1479" t="b">
        <f t="shared" ca="1" si="121"/>
        <v>1</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H1479">
        <v>1.5</v>
      </c>
      <c r="AI1479">
        <f t="shared" si="122"/>
        <v>0.25</v>
      </c>
    </row>
    <row r="1480" spans="1:35" x14ac:dyDescent="0.3">
      <c r="A1480">
        <v>7</v>
      </c>
      <c r="B1480">
        <v>39</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OFFSET(E1480,-$B1480+IF($L1480,1,0),0)*IF($B1480&gt;OFFSET($B1480,1,0),ChapterTable!$S$17,1)*
    (VLOOKUP(SUBSTITUTE(SUBSTITUTE(E$1,"standard",""),"|Float","")&amp;IF(OR($L1480=TRUE,$A1480=0,MOD($A1480,ChapterTable!$S$20)&lt;&gt;0),"","보스")&amp;"인게임누적곱배수",ChapterTable!$S:$T,2,0)^C1480
    +VLOOKUP(SUBSTITUTE(SUBSTITUTE(E$1,"standard",""),"|Float","")&amp;IF(OR($L1480=TRUE,$A1480=0,MOD($A1480,ChapterTable!$S$20)&lt;&gt;0),"","보스")&amp;"인게임누적합배수",ChapterTable!$S:$T,2,0)*C1480)
  )
  )
  )
)</f>
        <v>3075.46875</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(VLOOKUP(SUBSTITUTE(SUBSTITUTE(F$1,"standard",""),"|Float","")&amp;IF(OR($L1480=TRUE,$A1480=0,MOD($A1480,ChapterTable!$S$20)&lt;&gt;0),"","보스")&amp;"인게임누적곱배수",ChapterTable!$S:$T,2,0)^D1480
    +VLOOKUP(SUBSTITUTE(SUBSTITUTE(F$1,"standard",""),"|Float","")&amp;IF(OR($L1480=TRUE,$A1480=0,MOD($A1480,ChapterTable!$S$20)&lt;&gt;0),"","보스")&amp;"인게임누적합배수",ChapterTable!$S:$T,2,0)*D1480)
  )
  )
  )
)</f>
        <v>872.09472656250011</v>
      </c>
      <c r="G1480" t="s">
        <v>737</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119"/>
        <v>94</v>
      </c>
      <c r="Q1480">
        <f t="shared" si="120"/>
        <v>94</v>
      </c>
      <c r="R1480" t="b">
        <f t="shared" ca="1" si="118"/>
        <v>1</v>
      </c>
      <c r="T1480" t="b">
        <f t="shared" ca="1" si="121"/>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H1480">
        <v>1.5</v>
      </c>
      <c r="AI1480">
        <f t="shared" si="122"/>
        <v>0.25</v>
      </c>
    </row>
    <row r="1481" spans="1:35" x14ac:dyDescent="0.3">
      <c r="A1481">
        <v>7</v>
      </c>
      <c r="B1481">
        <v>40</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OFFSET(E1481,-$B1481+IF($L1481,1,0),0)*IF($B1481&gt;OFFSET($B1481,1,0),ChapterTable!$S$17,1)*
    (VLOOKUP(SUBSTITUTE(SUBSTITUTE(E$1,"standard",""),"|Float","")&amp;IF(OR($L1481=TRUE,$A1481=0,MOD($A1481,ChapterTable!$S$20)&lt;&gt;0),"","보스")&amp;"인게임누적곱배수",ChapterTable!$S:$T,2,0)^C1481
    +VLOOKUP(SUBSTITUTE(SUBSTITUTE(E$1,"standard",""),"|Float","")&amp;IF(OR($L1481=TRUE,$A1481=0,MOD($A1481,ChapterTable!$S$20)&lt;&gt;0),"","보스")&amp;"인게임누적합배수",ChapterTable!$S:$T,2,0)*C1481)
  )
  )
  )
)</f>
        <v>3075.46875</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(VLOOKUP(SUBSTITUTE(SUBSTITUTE(F$1,"standard",""),"|Float","")&amp;IF(OR($L1481=TRUE,$A1481=0,MOD($A1481,ChapterTable!$S$20)&lt;&gt;0),"","보스")&amp;"인게임누적곱배수",ChapterTable!$S:$T,2,0)^D1481
    +VLOOKUP(SUBSTITUTE(SUBSTITUTE(F$1,"standard",""),"|Float","")&amp;IF(OR($L1481=TRUE,$A1481=0,MOD($A1481,ChapterTable!$S$20)&lt;&gt;0),"","보스")&amp;"인게임누적합배수",ChapterTable!$S:$T,2,0)*D1481)
  )
  )
  )
)</f>
        <v>872.09472656250011</v>
      </c>
      <c r="G1481" t="s">
        <v>737</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119"/>
        <v>21</v>
      </c>
      <c r="Q1481">
        <f t="shared" si="120"/>
        <v>21</v>
      </c>
      <c r="R1481" t="b">
        <f t="shared" ca="1" si="118"/>
        <v>1</v>
      </c>
      <c r="T1481" t="b">
        <f t="shared" ca="1" si="121"/>
        <v>1</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H1481">
        <v>1.5</v>
      </c>
      <c r="AI1481">
        <f t="shared" si="122"/>
        <v>0.25</v>
      </c>
    </row>
    <row r="1482" spans="1:35" x14ac:dyDescent="0.3">
      <c r="A1482">
        <v>7</v>
      </c>
      <c r="B1482">
        <v>41</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4</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OFFSET(E1482,-$B1482+IF($L1482,1,0),0)*IF($B1482&gt;OFFSET($B1482,1,0),ChapterTable!$S$17,1)*
    (VLOOKUP(SUBSTITUTE(SUBSTITUTE(E$1,"standard",""),"|Float","")&amp;IF(OR($L1482=TRUE,$A1482=0,MOD($A1482,ChapterTable!$S$20)&lt;&gt;0),"","보스")&amp;"인게임누적곱배수",ChapterTable!$S:$T,2,0)^C1482
    +VLOOKUP(SUBSTITUTE(SUBSTITUTE(E$1,"standard",""),"|Float","")&amp;IF(OR($L1482=TRUE,$A1482=0,MOD($A1482,ChapterTable!$S$20)&lt;&gt;0),"","보스")&amp;"인게임누적합배수",ChapterTable!$S:$T,2,0)*C1482)
  )
  )
  )
)</f>
        <v>3075.46875</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(VLOOKUP(SUBSTITUTE(SUBSTITUTE(F$1,"standard",""),"|Float","")&amp;IF(OR($L1482=TRUE,$A1482=0,MOD($A1482,ChapterTable!$S$20)&lt;&gt;0),"","보스")&amp;"인게임누적곱배수",ChapterTable!$S:$T,2,0)^D1482
    +VLOOKUP(SUBSTITUTE(SUBSTITUTE(F$1,"standard",""),"|Float","")&amp;IF(OR($L1482=TRUE,$A1482=0,MOD($A1482,ChapterTable!$S$20)&lt;&gt;0),"","보스")&amp;"인게임누적합배수",ChapterTable!$S:$T,2,0)*D1482)
  )
  )
  )
)</f>
        <v>925.48828125</v>
      </c>
      <c r="G1482" t="s">
        <v>737</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119"/>
        <v>5</v>
      </c>
      <c r="Q1482">
        <f t="shared" si="120"/>
        <v>5</v>
      </c>
      <c r="R1482" t="b">
        <f t="shared" ca="1" si="118"/>
        <v>1</v>
      </c>
      <c r="T1482" t="b">
        <f t="shared" ca="1" si="121"/>
        <v>1</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H1482">
        <v>1.5</v>
      </c>
      <c r="AI1482">
        <f t="shared" si="122"/>
        <v>0.2</v>
      </c>
    </row>
    <row r="1483" spans="1:35" x14ac:dyDescent="0.3">
      <c r="A1483">
        <v>7</v>
      </c>
      <c r="B1483">
        <v>42</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OFFSET(E1483,-$B1483+IF($L1483,1,0),0)*IF($B1483&gt;OFFSET($B1483,1,0),ChapterTable!$S$17,1)*
    (VLOOKUP(SUBSTITUTE(SUBSTITUTE(E$1,"standard",""),"|Float","")&amp;IF(OR($L1483=TRUE,$A1483=0,MOD($A1483,ChapterTable!$S$20)&lt;&gt;0),"","보스")&amp;"인게임누적곱배수",ChapterTable!$S:$T,2,0)^C1483
    +VLOOKUP(SUBSTITUTE(SUBSTITUTE(E$1,"standard",""),"|Float","")&amp;IF(OR($L1483=TRUE,$A1483=0,MOD($A1483,ChapterTable!$S$20)&lt;&gt;0),"","보스")&amp;"인게임누적합배수",ChapterTable!$S:$T,2,0)*C1483)
  )
  )
  )
)</f>
        <v>3075.46875</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(VLOOKUP(SUBSTITUTE(SUBSTITUTE(F$1,"standard",""),"|Float","")&amp;IF(OR($L1483=TRUE,$A1483=0,MOD($A1483,ChapterTable!$S$20)&lt;&gt;0),"","보스")&amp;"인게임누적곱배수",ChapterTable!$S:$T,2,0)^D1483
    +VLOOKUP(SUBSTITUTE(SUBSTITUTE(F$1,"standard",""),"|Float","")&amp;IF(OR($L1483=TRUE,$A1483=0,MOD($A1483,ChapterTable!$S$20)&lt;&gt;0),"","보스")&amp;"인게임누적합배수",ChapterTable!$S:$T,2,0)*D1483)
  )
  )
  )
)</f>
        <v>925.48828125</v>
      </c>
      <c r="G1483" t="s">
        <v>737</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119"/>
        <v>5</v>
      </c>
      <c r="Q1483">
        <f t="shared" si="120"/>
        <v>5</v>
      </c>
      <c r="R1483" t="b">
        <f t="shared" ca="1" si="118"/>
        <v>1</v>
      </c>
      <c r="T1483" t="b">
        <f t="shared" ca="1" si="121"/>
        <v>1</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H1483">
        <v>1.5</v>
      </c>
      <c r="AI1483">
        <f t="shared" si="122"/>
        <v>0.2</v>
      </c>
    </row>
    <row r="1484" spans="1:35" x14ac:dyDescent="0.3">
      <c r="A1484">
        <v>7</v>
      </c>
      <c r="B1484">
        <v>43</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OFFSET(E1484,-$B1484+IF($L1484,1,0),0)*IF($B1484&gt;OFFSET($B1484,1,0),ChapterTable!$S$17,1)*
    (VLOOKUP(SUBSTITUTE(SUBSTITUTE(E$1,"standard",""),"|Float","")&amp;IF(OR($L1484=TRUE,$A1484=0,MOD($A1484,ChapterTable!$S$20)&lt;&gt;0),"","보스")&amp;"인게임누적곱배수",ChapterTable!$S:$T,2,0)^C1484
    +VLOOKUP(SUBSTITUTE(SUBSTITUTE(E$1,"standard",""),"|Float","")&amp;IF(OR($L1484=TRUE,$A1484=0,MOD($A1484,ChapterTable!$S$20)&lt;&gt;0),"","보스")&amp;"인게임누적합배수",ChapterTable!$S:$T,2,0)*C1484)
  )
  )
  )
)</f>
        <v>3075.46875</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(VLOOKUP(SUBSTITUTE(SUBSTITUTE(F$1,"standard",""),"|Float","")&amp;IF(OR($L1484=TRUE,$A1484=0,MOD($A1484,ChapterTable!$S$20)&lt;&gt;0),"","보스")&amp;"인게임누적곱배수",ChapterTable!$S:$T,2,0)^D1484
    +VLOOKUP(SUBSTITUTE(SUBSTITUTE(F$1,"standard",""),"|Float","")&amp;IF(OR($L1484=TRUE,$A1484=0,MOD($A1484,ChapterTable!$S$20)&lt;&gt;0),"","보스")&amp;"인게임누적합배수",ChapterTable!$S:$T,2,0)*D1484)
  )
  )
  )
)</f>
        <v>925.48828125</v>
      </c>
      <c r="G1484" t="s">
        <v>737</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119"/>
        <v>5</v>
      </c>
      <c r="Q1484">
        <f t="shared" si="120"/>
        <v>5</v>
      </c>
      <c r="R1484" t="b">
        <f t="shared" ca="1" si="118"/>
        <v>1</v>
      </c>
      <c r="T1484" t="b">
        <f t="shared" ca="1" si="121"/>
        <v>1</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H1484">
        <v>1.5</v>
      </c>
      <c r="AI1484">
        <f t="shared" si="122"/>
        <v>0.2</v>
      </c>
    </row>
    <row r="1485" spans="1:35" x14ac:dyDescent="0.3">
      <c r="A1485">
        <v>7</v>
      </c>
      <c r="B1485">
        <v>44</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OFFSET(E1485,-$B1485+IF($L1485,1,0),0)*IF($B1485&gt;OFFSET($B1485,1,0),ChapterTable!$S$17,1)*
    (VLOOKUP(SUBSTITUTE(SUBSTITUTE(E$1,"standard",""),"|Float","")&amp;IF(OR($L1485=TRUE,$A1485=0,MOD($A1485,ChapterTable!$S$20)&lt;&gt;0),"","보스")&amp;"인게임누적곱배수",ChapterTable!$S:$T,2,0)^C1485
    +VLOOKUP(SUBSTITUTE(SUBSTITUTE(E$1,"standard",""),"|Float","")&amp;IF(OR($L1485=TRUE,$A1485=0,MOD($A1485,ChapterTable!$S$20)&lt;&gt;0),"","보스")&amp;"인게임누적합배수",ChapterTable!$S:$T,2,0)*C1485)
  )
  )
  )
)</f>
        <v>3075.46875</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(VLOOKUP(SUBSTITUTE(SUBSTITUTE(F$1,"standard",""),"|Float","")&amp;IF(OR($L1485=TRUE,$A1485=0,MOD($A1485,ChapterTable!$S$20)&lt;&gt;0),"","보스")&amp;"인게임누적곱배수",ChapterTable!$S:$T,2,0)^D1485
    +VLOOKUP(SUBSTITUTE(SUBSTITUTE(F$1,"standard",""),"|Float","")&amp;IF(OR($L1485=TRUE,$A1485=0,MOD($A1485,ChapterTable!$S$20)&lt;&gt;0),"","보스")&amp;"인게임누적합배수",ChapterTable!$S:$T,2,0)*D1485)
  )
  )
  )
)</f>
        <v>925.48828125</v>
      </c>
      <c r="G1485" t="s">
        <v>737</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119"/>
        <v>5</v>
      </c>
      <c r="Q1485">
        <f t="shared" si="120"/>
        <v>5</v>
      </c>
      <c r="R1485" t="b">
        <f t="shared" ca="1" si="118"/>
        <v>1</v>
      </c>
      <c r="T1485" t="b">
        <f t="shared" ca="1" si="121"/>
        <v>1</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H1485">
        <v>1.5</v>
      </c>
      <c r="AI1485">
        <f t="shared" si="122"/>
        <v>0.2</v>
      </c>
    </row>
    <row r="1486" spans="1:35" x14ac:dyDescent="0.3">
      <c r="A1486">
        <v>7</v>
      </c>
      <c r="B1486">
        <v>45</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OFFSET(E1486,-$B1486+IF($L1486,1,0),0)*IF($B1486&gt;OFFSET($B1486,1,0),ChapterTable!$S$17,1)*
    (VLOOKUP(SUBSTITUTE(SUBSTITUTE(E$1,"standard",""),"|Float","")&amp;IF(OR($L1486=TRUE,$A1486=0,MOD($A1486,ChapterTable!$S$20)&lt;&gt;0),"","보스")&amp;"인게임누적곱배수",ChapterTable!$S:$T,2,0)^C1486
    +VLOOKUP(SUBSTITUTE(SUBSTITUTE(E$1,"standard",""),"|Float","")&amp;IF(OR($L1486=TRUE,$A1486=0,MOD($A1486,ChapterTable!$S$20)&lt;&gt;0),"","보스")&amp;"인게임누적합배수",ChapterTable!$S:$T,2,0)*C1486)
  )
  )
  )
)</f>
        <v>3075.46875</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(VLOOKUP(SUBSTITUTE(SUBSTITUTE(F$1,"standard",""),"|Float","")&amp;IF(OR($L1486=TRUE,$A1486=0,MOD($A1486,ChapterTable!$S$20)&lt;&gt;0),"","보스")&amp;"인게임누적곱배수",ChapterTable!$S:$T,2,0)^D1486
    +VLOOKUP(SUBSTITUTE(SUBSTITUTE(F$1,"standard",""),"|Float","")&amp;IF(OR($L1486=TRUE,$A1486=0,MOD($A1486,ChapterTable!$S$20)&lt;&gt;0),"","보스")&amp;"인게임누적합배수",ChapterTable!$S:$T,2,0)*D1486)
  )
  )
  )
)</f>
        <v>925.48828125</v>
      </c>
      <c r="G1486" t="s">
        <v>737</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119"/>
        <v>11</v>
      </c>
      <c r="Q1486">
        <f t="shared" si="120"/>
        <v>11</v>
      </c>
      <c r="R1486" t="b">
        <f t="shared" ca="1" si="118"/>
        <v>1</v>
      </c>
      <c r="T1486" t="b">
        <f t="shared" ca="1" si="121"/>
        <v>1</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H1486">
        <v>1.5</v>
      </c>
      <c r="AI1486">
        <f t="shared" si="122"/>
        <v>0.2</v>
      </c>
    </row>
    <row r="1487" spans="1:35" x14ac:dyDescent="0.3">
      <c r="A1487">
        <v>7</v>
      </c>
      <c r="B1487">
        <v>46</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5</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OFFSET(E1487,-$B1487+IF($L1487,1,0),0)*IF($B1487&gt;OFFSET($B1487,1,0),ChapterTable!$S$17,1)*
    (VLOOKUP(SUBSTITUTE(SUBSTITUTE(E$1,"standard",""),"|Float","")&amp;IF(OR($L1487=TRUE,$A1487=0,MOD($A1487,ChapterTable!$S$20)&lt;&gt;0),"","보스")&amp;"인게임누적곱배수",ChapterTable!$S:$T,2,0)^C1487
    +VLOOKUP(SUBSTITUTE(SUBSTITUTE(E$1,"standard",""),"|Float","")&amp;IF(OR($L1487=TRUE,$A1487=0,MOD($A1487,ChapterTable!$S$20)&lt;&gt;0),"","보스")&amp;"인게임누적합배수",ChapterTable!$S:$T,2,0)*C1487)
  )
  )
  )
)</f>
        <v>3417.1875</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(VLOOKUP(SUBSTITUTE(SUBSTITUTE(F$1,"standard",""),"|Float","")&amp;IF(OR($L1487=TRUE,$A1487=0,MOD($A1487,ChapterTable!$S$20)&lt;&gt;0),"","보스")&amp;"인게임누적곱배수",ChapterTable!$S:$T,2,0)^D1487
    +VLOOKUP(SUBSTITUTE(SUBSTITUTE(F$1,"standard",""),"|Float","")&amp;IF(OR($L1487=TRUE,$A1487=0,MOD($A1487,ChapterTable!$S$20)&lt;&gt;0),"","보스")&amp;"인게임누적합배수",ChapterTable!$S:$T,2,0)*D1487)
  )
  )
  )
)</f>
        <v>925.48828125</v>
      </c>
      <c r="G1487" t="s">
        <v>737</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119"/>
        <v>5</v>
      </c>
      <c r="Q1487">
        <f t="shared" si="120"/>
        <v>5</v>
      </c>
      <c r="R1487" t="b">
        <f t="shared" ca="1" si="118"/>
        <v>1</v>
      </c>
      <c r="T1487" t="b">
        <f t="shared" ca="1" si="121"/>
        <v>1</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H1487">
        <v>1.5</v>
      </c>
      <c r="AI1487">
        <f t="shared" si="122"/>
        <v>0.2</v>
      </c>
    </row>
    <row r="1488" spans="1:35" x14ac:dyDescent="0.3">
      <c r="A1488">
        <v>7</v>
      </c>
      <c r="B1488">
        <v>47</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OFFSET(E1488,-$B1488+IF($L1488,1,0),0)*IF($B1488&gt;OFFSET($B1488,1,0),ChapterTable!$S$17,1)*
    (VLOOKUP(SUBSTITUTE(SUBSTITUTE(E$1,"standard",""),"|Float","")&amp;IF(OR($L1488=TRUE,$A1488=0,MOD($A1488,ChapterTable!$S$20)&lt;&gt;0),"","보스")&amp;"인게임누적곱배수",ChapterTable!$S:$T,2,0)^C1488
    +VLOOKUP(SUBSTITUTE(SUBSTITUTE(E$1,"standard",""),"|Float","")&amp;IF(OR($L1488=TRUE,$A1488=0,MOD($A1488,ChapterTable!$S$20)&lt;&gt;0),"","보스")&amp;"인게임누적합배수",ChapterTable!$S:$T,2,0)*C1488)
  )
  )
  )
)</f>
        <v>3417.1875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(VLOOKUP(SUBSTITUTE(SUBSTITUTE(F$1,"standard",""),"|Float","")&amp;IF(OR($L1488=TRUE,$A1488=0,MOD($A1488,ChapterTable!$S$20)&lt;&gt;0),"","보스")&amp;"인게임누적곱배수",ChapterTable!$S:$T,2,0)^D1488
    +VLOOKUP(SUBSTITUTE(SUBSTITUTE(F$1,"standard",""),"|Float","")&amp;IF(OR($L1488=TRUE,$A1488=0,MOD($A1488,ChapterTable!$S$20)&lt;&gt;0),"","보스")&amp;"인게임누적합배수",ChapterTable!$S:$T,2,0)*D1488)
  )
  )
  )
)</f>
        <v>925.48828125</v>
      </c>
      <c r="G1488" t="s">
        <v>737</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119"/>
        <v>5</v>
      </c>
      <c r="Q1488">
        <f t="shared" si="120"/>
        <v>5</v>
      </c>
      <c r="R1488" t="b">
        <f t="shared" ca="1" si="118"/>
        <v>1</v>
      </c>
      <c r="T1488" t="b">
        <f t="shared" ca="1" si="121"/>
        <v>1</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H1488">
        <v>1.5</v>
      </c>
      <c r="AI1488">
        <f t="shared" si="122"/>
        <v>0.2</v>
      </c>
    </row>
    <row r="1489" spans="1:35" x14ac:dyDescent="0.3">
      <c r="A1489">
        <v>7</v>
      </c>
      <c r="B1489">
        <v>48</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OFFSET(E1489,-$B1489+IF($L1489,1,0),0)*IF($B1489&gt;OFFSET($B1489,1,0),ChapterTable!$S$17,1)*
    (VLOOKUP(SUBSTITUTE(SUBSTITUTE(E$1,"standard",""),"|Float","")&amp;IF(OR($L1489=TRUE,$A1489=0,MOD($A1489,ChapterTable!$S$20)&lt;&gt;0),"","보스")&amp;"인게임누적곱배수",ChapterTable!$S:$T,2,0)^C1489
    +VLOOKUP(SUBSTITUTE(SUBSTITUTE(E$1,"standard",""),"|Float","")&amp;IF(OR($L1489=TRUE,$A1489=0,MOD($A1489,ChapterTable!$S$20)&lt;&gt;0),"","보스")&amp;"인게임누적합배수",ChapterTable!$S:$T,2,0)*C1489)
  )
  )
  )
)</f>
        <v>3417.1875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(VLOOKUP(SUBSTITUTE(SUBSTITUTE(F$1,"standard",""),"|Float","")&amp;IF(OR($L1489=TRUE,$A1489=0,MOD($A1489,ChapterTable!$S$20)&lt;&gt;0),"","보스")&amp;"인게임누적곱배수",ChapterTable!$S:$T,2,0)^D1489
    +VLOOKUP(SUBSTITUTE(SUBSTITUTE(F$1,"standard",""),"|Float","")&amp;IF(OR($L1489=TRUE,$A1489=0,MOD($A1489,ChapterTable!$S$20)&lt;&gt;0),"","보스")&amp;"인게임누적합배수",ChapterTable!$S:$T,2,0)*D1489)
  )
  )
  )
)</f>
        <v>925.48828125</v>
      </c>
      <c r="G1489" t="s">
        <v>737</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119"/>
        <v>5</v>
      </c>
      <c r="Q1489">
        <f t="shared" si="120"/>
        <v>5</v>
      </c>
      <c r="R1489" t="b">
        <f t="shared" ca="1" si="118"/>
        <v>1</v>
      </c>
      <c r="T1489" t="b">
        <f t="shared" ca="1" si="121"/>
        <v>1</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H1489">
        <v>1.5</v>
      </c>
      <c r="AI1489">
        <f t="shared" si="122"/>
        <v>0.2</v>
      </c>
    </row>
    <row r="1490" spans="1:35" x14ac:dyDescent="0.3">
      <c r="A1490">
        <v>7</v>
      </c>
      <c r="B1490">
        <v>49</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OFFSET(E1490,-$B1490+IF($L1490,1,0),0)*IF($B1490&gt;OFFSET($B1490,1,0),ChapterTable!$S$17,1)*
    (VLOOKUP(SUBSTITUTE(SUBSTITUTE(E$1,"standard",""),"|Float","")&amp;IF(OR($L1490=TRUE,$A1490=0,MOD($A1490,ChapterTable!$S$20)&lt;&gt;0),"","보스")&amp;"인게임누적곱배수",ChapterTable!$S:$T,2,0)^C1490
    +VLOOKUP(SUBSTITUTE(SUBSTITUTE(E$1,"standard",""),"|Float","")&amp;IF(OR($L1490=TRUE,$A1490=0,MOD($A1490,ChapterTable!$S$20)&lt;&gt;0),"","보스")&amp;"인게임누적합배수",ChapterTable!$S:$T,2,0)*C1490)
  )
  )
  )
)</f>
        <v>3417.1875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(VLOOKUP(SUBSTITUTE(SUBSTITUTE(F$1,"standard",""),"|Float","")&amp;IF(OR($L1490=TRUE,$A1490=0,MOD($A1490,ChapterTable!$S$20)&lt;&gt;0),"","보스")&amp;"인게임누적곱배수",ChapterTable!$S:$T,2,0)^D1490
    +VLOOKUP(SUBSTITUTE(SUBSTITUTE(F$1,"standard",""),"|Float","")&amp;IF(OR($L1490=TRUE,$A1490=0,MOD($A1490,ChapterTable!$S$20)&lt;&gt;0),"","보스")&amp;"인게임누적합배수",ChapterTable!$S:$T,2,0)*D1490)
  )
  )
  )
)</f>
        <v>925.48828125</v>
      </c>
      <c r="G1490" t="s">
        <v>737</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119"/>
        <v>95</v>
      </c>
      <c r="Q1490">
        <f t="shared" si="120"/>
        <v>95</v>
      </c>
      <c r="R1490" t="b">
        <f t="shared" ca="1" si="118"/>
        <v>1</v>
      </c>
      <c r="T1490" t="b">
        <f t="shared" ca="1" si="121"/>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H1490">
        <v>1.5</v>
      </c>
      <c r="AI1490">
        <f t="shared" si="122"/>
        <v>0.2</v>
      </c>
    </row>
    <row r="1491" spans="1:35" x14ac:dyDescent="0.3">
      <c r="A1491">
        <v>7</v>
      </c>
      <c r="B1491">
        <v>50</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OFFSET(E1491,-$B1491+IF($L1491,1,0),0)*IF($B1491&gt;OFFSET($B1491,1,0),ChapterTable!$S$17,1)*
    (VLOOKUP(SUBSTITUTE(SUBSTITUTE(E$1,"standard",""),"|Float","")&amp;IF(OR($L1491=TRUE,$A1491=0,MOD($A1491,ChapterTable!$S$20)&lt;&gt;0),"","보스")&amp;"인게임누적곱배수",ChapterTable!$S:$T,2,0)^C1491
    +VLOOKUP(SUBSTITUTE(SUBSTITUTE(E$1,"standard",""),"|Float","")&amp;IF(OR($L1491=TRUE,$A1491=0,MOD($A1491,ChapterTable!$S$20)&lt;&gt;0),"","보스")&amp;"인게임누적합배수",ChapterTable!$S:$T,2,0)*C1491)
  )
  )
  )
)</f>
        <v>4100.625</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(VLOOKUP(SUBSTITUTE(SUBSTITUTE(F$1,"standard",""),"|Float","")&amp;IF(OR($L1491=TRUE,$A1491=0,MOD($A1491,ChapterTable!$S$20)&lt;&gt;0),"","보스")&amp;"인게임누적곱배수",ChapterTable!$S:$T,2,0)^D1491
    +VLOOKUP(SUBSTITUTE(SUBSTITUTE(F$1,"standard",""),"|Float","")&amp;IF(OR($L1491=TRUE,$A1491=0,MOD($A1491,ChapterTable!$S$20)&lt;&gt;0),"","보스")&amp;"인게임누적합배수",ChapterTable!$S:$T,2,0)*D1491)
  )
  )
  )
)</f>
        <v>925.48828125</v>
      </c>
      <c r="G1491" t="s">
        <v>737</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119"/>
        <v>21</v>
      </c>
      <c r="Q1491">
        <f t="shared" si="120"/>
        <v>21</v>
      </c>
      <c r="R1491" t="b">
        <f t="shared" ca="1" si="118"/>
        <v>0</v>
      </c>
      <c r="T1491" t="b">
        <f t="shared" ca="1" si="121"/>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H1491">
        <v>1.5</v>
      </c>
      <c r="AI1491">
        <f t="shared" si="122"/>
        <v>0.2</v>
      </c>
    </row>
    <row r="1492" spans="1:35" x14ac:dyDescent="0.3">
      <c r="A1492">
        <v>8</v>
      </c>
      <c r="B1492">
        <v>1</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0</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0</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OFFSET(E1492,-$B1492+IF($L1492,1,0),0)*IF($B1492&gt;OFFSET($B1492,1,0),ChapterTable!$S$17,1)*
    (VLOOKUP(SUBSTITUTE(SUBSTITUTE(E$1,"standard",""),"|Float","")&amp;IF(OR($L1492=TRUE,$A1492=0,MOD($A1492,ChapterTable!$S$20)&lt;&gt;0),"","보스")&amp;"인게임누적곱배수",ChapterTable!$S:$T,2,0)^C1492
    +VLOOKUP(SUBSTITUTE(SUBSTITUTE(E$1,"standard",""),"|Float","")&amp;IF(OR($L1492=TRUE,$A1492=0,MOD($A1492,ChapterTable!$S$20)&lt;&gt;0),"","보스")&amp;"인게임누적합배수",ChapterTable!$S:$T,2,0)*C1492)
  )
  )
  )
)</f>
        <v>2562.890625</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(VLOOKUP(SUBSTITUTE(SUBSTITUTE(F$1,"standard",""),"|Float","")&amp;IF(OR($L1492=TRUE,$A1492=0,MOD($A1492,ChapterTable!$S$20)&lt;&gt;0),"","보스")&amp;"인게임누적곱배수",ChapterTable!$S:$T,2,0)^D1492
    +VLOOKUP(SUBSTITUTE(SUBSTITUTE(F$1,"standard",""),"|Float","")&amp;IF(OR($L1492=TRUE,$A1492=0,MOD($A1492,ChapterTable!$S$20)&lt;&gt;0),"","보스")&amp;"인게임누적합배수",ChapterTable!$S:$T,2,0)*D1492)
  )
  )
  )
)</f>
        <v>1067.87109375</v>
      </c>
      <c r="G1492" t="s">
        <v>737</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119"/>
        <v>1</v>
      </c>
      <c r="Q1492">
        <f t="shared" si="120"/>
        <v>1</v>
      </c>
      <c r="R1492" t="b">
        <f t="shared" ca="1" si="118"/>
        <v>1</v>
      </c>
      <c r="T1492" t="b">
        <f t="shared" ca="1" si="121"/>
        <v>1</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H1492">
        <v>1.5</v>
      </c>
      <c r="AI1492">
        <f t="shared" si="122"/>
        <v>1</v>
      </c>
    </row>
    <row r="1493" spans="1:35" x14ac:dyDescent="0.3">
      <c r="A1493">
        <v>8</v>
      </c>
      <c r="B1493">
        <v>2</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OFFSET(E1493,-$B1493+IF($L1493,1,0),0)*IF($B1493&gt;OFFSET($B1493,1,0),ChapterTable!$S$17,1)*
    (VLOOKUP(SUBSTITUTE(SUBSTITUTE(E$1,"standard",""),"|Float","")&amp;IF(OR($L1493=TRUE,$A1493=0,MOD($A1493,ChapterTable!$S$20)&lt;&gt;0),"","보스")&amp;"인게임누적곱배수",ChapterTable!$S:$T,2,0)^C1493
    +VLOOKUP(SUBSTITUTE(SUBSTITUTE(E$1,"standard",""),"|Float","")&amp;IF(OR($L1493=TRUE,$A1493=0,MOD($A1493,ChapterTable!$S$20)&lt;&gt;0),"","보스")&amp;"인게임누적합배수",ChapterTable!$S:$T,2,0)*C1493)
  )
  )
  )
)</f>
        <v>2562.890625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(VLOOKUP(SUBSTITUTE(SUBSTITUTE(F$1,"standard",""),"|Float","")&amp;IF(OR($L1493=TRUE,$A1493=0,MOD($A1493,ChapterTable!$S$20)&lt;&gt;0),"","보스")&amp;"인게임누적곱배수",ChapterTable!$S:$T,2,0)^D1493
    +VLOOKUP(SUBSTITUTE(SUBSTITUTE(F$1,"standard",""),"|Float","")&amp;IF(OR($L1493=TRUE,$A1493=0,MOD($A1493,ChapterTable!$S$20)&lt;&gt;0),"","보스")&amp;"인게임누적합배수",ChapterTable!$S:$T,2,0)*D1493)
  )
  )
  )
)</f>
        <v>1067.87109375</v>
      </c>
      <c r="G1493" t="s">
        <v>737</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119"/>
        <v>1</v>
      </c>
      <c r="Q1493">
        <f t="shared" si="120"/>
        <v>1</v>
      </c>
      <c r="R1493" t="b">
        <f t="shared" ca="1" si="118"/>
        <v>1</v>
      </c>
      <c r="T1493" t="b">
        <f t="shared" ca="1" si="121"/>
        <v>1</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H1493">
        <v>1.5</v>
      </c>
      <c r="AI1493">
        <f t="shared" si="122"/>
        <v>1</v>
      </c>
    </row>
    <row r="1494" spans="1:35" x14ac:dyDescent="0.3">
      <c r="A1494">
        <v>8</v>
      </c>
      <c r="B1494">
        <v>3</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OFFSET(E1494,-$B1494+IF($L1494,1,0),0)*IF($B1494&gt;OFFSET($B1494,1,0),ChapterTable!$S$17,1)*
    (VLOOKUP(SUBSTITUTE(SUBSTITUTE(E$1,"standard",""),"|Float","")&amp;IF(OR($L1494=TRUE,$A1494=0,MOD($A1494,ChapterTable!$S$20)&lt;&gt;0),"","보스")&amp;"인게임누적곱배수",ChapterTable!$S:$T,2,0)^C1494
    +VLOOKUP(SUBSTITUTE(SUBSTITUTE(E$1,"standard",""),"|Float","")&amp;IF(OR($L1494=TRUE,$A1494=0,MOD($A1494,ChapterTable!$S$20)&lt;&gt;0),"","보스")&amp;"인게임누적합배수",ChapterTable!$S:$T,2,0)*C1494)
  )
  )
  )
)</f>
        <v>2562.890625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(VLOOKUP(SUBSTITUTE(SUBSTITUTE(F$1,"standard",""),"|Float","")&amp;IF(OR($L1494=TRUE,$A1494=0,MOD($A1494,ChapterTable!$S$20)&lt;&gt;0),"","보스")&amp;"인게임누적곱배수",ChapterTable!$S:$T,2,0)^D1494
    +VLOOKUP(SUBSTITUTE(SUBSTITUTE(F$1,"standard",""),"|Float","")&amp;IF(OR($L1494=TRUE,$A1494=0,MOD($A1494,ChapterTable!$S$20)&lt;&gt;0),"","보스")&amp;"인게임누적합배수",ChapterTable!$S:$T,2,0)*D1494)
  )
  )
  )
)</f>
        <v>1067.87109375</v>
      </c>
      <c r="G1494" t="s">
        <v>737</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119"/>
        <v>1</v>
      </c>
      <c r="Q1494">
        <f t="shared" si="120"/>
        <v>1</v>
      </c>
      <c r="R1494" t="b">
        <f t="shared" ca="1" si="118"/>
        <v>1</v>
      </c>
      <c r="T1494" t="b">
        <f t="shared" ca="1" si="121"/>
        <v>1</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H1494">
        <v>1.5</v>
      </c>
      <c r="AI1494">
        <f t="shared" si="122"/>
        <v>1</v>
      </c>
    </row>
    <row r="1495" spans="1:35" x14ac:dyDescent="0.3">
      <c r="A1495">
        <v>8</v>
      </c>
      <c r="B1495">
        <v>4</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OFFSET(E1495,-$B1495+IF($L1495,1,0),0)*IF($B1495&gt;OFFSET($B1495,1,0),ChapterTable!$S$17,1)*
    (VLOOKUP(SUBSTITUTE(SUBSTITUTE(E$1,"standard",""),"|Float","")&amp;IF(OR($L1495=TRUE,$A1495=0,MOD($A1495,ChapterTable!$S$20)&lt;&gt;0),"","보스")&amp;"인게임누적곱배수",ChapterTable!$S:$T,2,0)^C1495
    +VLOOKUP(SUBSTITUTE(SUBSTITUTE(E$1,"standard",""),"|Float","")&amp;IF(OR($L1495=TRUE,$A1495=0,MOD($A1495,ChapterTable!$S$20)&lt;&gt;0),"","보스")&amp;"인게임누적합배수",ChapterTable!$S:$T,2,0)*C1495)
  )
  )
  )
)</f>
        <v>2562.890625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(VLOOKUP(SUBSTITUTE(SUBSTITUTE(F$1,"standard",""),"|Float","")&amp;IF(OR($L1495=TRUE,$A1495=0,MOD($A1495,ChapterTable!$S$20)&lt;&gt;0),"","보스")&amp;"인게임누적곱배수",ChapterTable!$S:$T,2,0)^D1495
    +VLOOKUP(SUBSTITUTE(SUBSTITUTE(F$1,"standard",""),"|Float","")&amp;IF(OR($L1495=TRUE,$A1495=0,MOD($A1495,ChapterTable!$S$20)&lt;&gt;0),"","보스")&amp;"인게임누적합배수",ChapterTable!$S:$T,2,0)*D1495)
  )
  )
  )
)</f>
        <v>1067.87109375</v>
      </c>
      <c r="G1495" t="s">
        <v>737</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119"/>
        <v>1</v>
      </c>
      <c r="Q1495">
        <f t="shared" si="120"/>
        <v>1</v>
      </c>
      <c r="R1495" t="b">
        <f t="shared" ca="1" si="118"/>
        <v>1</v>
      </c>
      <c r="T1495" t="b">
        <f t="shared" ca="1" si="121"/>
        <v>1</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H1495">
        <v>1.5</v>
      </c>
      <c r="AI1495">
        <f t="shared" si="122"/>
        <v>1</v>
      </c>
    </row>
    <row r="1496" spans="1:35" x14ac:dyDescent="0.3">
      <c r="A1496">
        <v>8</v>
      </c>
      <c r="B1496">
        <v>5</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OFFSET(E1496,-$B1496+IF($L1496,1,0),0)*IF($B1496&gt;OFFSET($B1496,1,0),ChapterTable!$S$17,1)*
    (VLOOKUP(SUBSTITUTE(SUBSTITUTE(E$1,"standard",""),"|Float","")&amp;IF(OR($L1496=TRUE,$A1496=0,MOD($A1496,ChapterTable!$S$20)&lt;&gt;0),"","보스")&amp;"인게임누적곱배수",ChapterTable!$S:$T,2,0)^C1496
    +VLOOKUP(SUBSTITUTE(SUBSTITUTE(E$1,"standard",""),"|Float","")&amp;IF(OR($L1496=TRUE,$A1496=0,MOD($A1496,ChapterTable!$S$20)&lt;&gt;0),"","보스")&amp;"인게임누적합배수",ChapterTable!$S:$T,2,0)*C1496)
  )
  )
  )
)</f>
        <v>2562.890625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(VLOOKUP(SUBSTITUTE(SUBSTITUTE(F$1,"standard",""),"|Float","")&amp;IF(OR($L1496=TRUE,$A1496=0,MOD($A1496,ChapterTable!$S$20)&lt;&gt;0),"","보스")&amp;"인게임누적곱배수",ChapterTable!$S:$T,2,0)^D1496
    +VLOOKUP(SUBSTITUTE(SUBSTITUTE(F$1,"standard",""),"|Float","")&amp;IF(OR($L1496=TRUE,$A1496=0,MOD($A1496,ChapterTable!$S$20)&lt;&gt;0),"","보스")&amp;"인게임누적합배수",ChapterTable!$S:$T,2,0)*D1496)
  )
  )
  )
)</f>
        <v>1067.87109375</v>
      </c>
      <c r="G1496" t="s">
        <v>737</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119"/>
        <v>11</v>
      </c>
      <c r="Q1496">
        <f t="shared" si="120"/>
        <v>11</v>
      </c>
      <c r="R1496" t="b">
        <f t="shared" ca="1" si="118"/>
        <v>1</v>
      </c>
      <c r="T1496" t="b">
        <f t="shared" ca="1" si="121"/>
        <v>1</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H1496">
        <v>1.5</v>
      </c>
      <c r="AI1496">
        <f t="shared" si="122"/>
        <v>1</v>
      </c>
    </row>
    <row r="1497" spans="1:35" x14ac:dyDescent="0.3">
      <c r="A1497">
        <v>8</v>
      </c>
      <c r="B1497">
        <v>6</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1</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OFFSET(E1497,-$B1497+IF($L1497,1,0),0)*IF($B1497&gt;OFFSET($B1497,1,0),ChapterTable!$S$17,1)*
    (VLOOKUP(SUBSTITUTE(SUBSTITUTE(E$1,"standard",""),"|Float","")&amp;IF(OR($L1497=TRUE,$A1497=0,MOD($A1497,ChapterTable!$S$20)&lt;&gt;0),"","보스")&amp;"인게임누적곱배수",ChapterTable!$S:$T,2,0)^C1497
    +VLOOKUP(SUBSTITUTE(SUBSTITUTE(E$1,"standard",""),"|Float","")&amp;IF(OR($L1497=TRUE,$A1497=0,MOD($A1497,ChapterTable!$S$20)&lt;&gt;0),"","보스")&amp;"인게임누적합배수",ChapterTable!$S:$T,2,0)*C1497)
  )
  )
  )
)</f>
        <v>3075.46875</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(VLOOKUP(SUBSTITUTE(SUBSTITUTE(F$1,"standard",""),"|Float","")&amp;IF(OR($L1497=TRUE,$A1497=0,MOD($A1497,ChapterTable!$S$20)&lt;&gt;0),"","보스")&amp;"인게임누적곱배수",ChapterTable!$S:$T,2,0)^D1497
    +VLOOKUP(SUBSTITUTE(SUBSTITUTE(F$1,"standard",""),"|Float","")&amp;IF(OR($L1497=TRUE,$A1497=0,MOD($A1497,ChapterTable!$S$20)&lt;&gt;0),"","보스")&amp;"인게임누적합배수",ChapterTable!$S:$T,2,0)*D1497)
  )
  )
  )
)</f>
        <v>1067.87109375</v>
      </c>
      <c r="G1497" t="s">
        <v>737</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119"/>
        <v>1</v>
      </c>
      <c r="Q1497">
        <f t="shared" si="120"/>
        <v>1</v>
      </c>
      <c r="R1497" t="b">
        <f t="shared" ca="1" si="118"/>
        <v>1</v>
      </c>
      <c r="T1497" t="b">
        <f t="shared" ca="1" si="121"/>
        <v>1</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H1497">
        <v>1.5</v>
      </c>
      <c r="AI1497">
        <f t="shared" si="122"/>
        <v>1</v>
      </c>
    </row>
    <row r="1498" spans="1:35" x14ac:dyDescent="0.3">
      <c r="A1498">
        <v>8</v>
      </c>
      <c r="B1498">
        <v>7</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OFFSET(E1498,-$B1498+IF($L1498,1,0),0)*IF($B1498&gt;OFFSET($B1498,1,0),ChapterTable!$S$17,1)*
    (VLOOKUP(SUBSTITUTE(SUBSTITUTE(E$1,"standard",""),"|Float","")&amp;IF(OR($L1498=TRUE,$A1498=0,MOD($A1498,ChapterTable!$S$20)&lt;&gt;0),"","보스")&amp;"인게임누적곱배수",ChapterTable!$S:$T,2,0)^C1498
    +VLOOKUP(SUBSTITUTE(SUBSTITUTE(E$1,"standard",""),"|Float","")&amp;IF(OR($L1498=TRUE,$A1498=0,MOD($A1498,ChapterTable!$S$20)&lt;&gt;0),"","보스")&amp;"인게임누적합배수",ChapterTable!$S:$T,2,0)*C1498)
  )
  )
  )
)</f>
        <v>3075.46875</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(VLOOKUP(SUBSTITUTE(SUBSTITUTE(F$1,"standard",""),"|Float","")&amp;IF(OR($L1498=TRUE,$A1498=0,MOD($A1498,ChapterTable!$S$20)&lt;&gt;0),"","보스")&amp;"인게임누적곱배수",ChapterTable!$S:$T,2,0)^D1498
    +VLOOKUP(SUBSTITUTE(SUBSTITUTE(F$1,"standard",""),"|Float","")&amp;IF(OR($L1498=TRUE,$A1498=0,MOD($A1498,ChapterTable!$S$20)&lt;&gt;0),"","보스")&amp;"인게임누적합배수",ChapterTable!$S:$T,2,0)*D1498)
  )
  )
  )
)</f>
        <v>1067.87109375</v>
      </c>
      <c r="G1498" t="s">
        <v>737</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119"/>
        <v>1</v>
      </c>
      <c r="Q1498">
        <f t="shared" si="120"/>
        <v>1</v>
      </c>
      <c r="R1498" t="b">
        <f t="shared" ca="1" si="118"/>
        <v>1</v>
      </c>
      <c r="T1498" t="b">
        <f t="shared" ca="1" si="121"/>
        <v>1</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H1498">
        <v>1.5</v>
      </c>
      <c r="AI1498">
        <f t="shared" si="122"/>
        <v>1</v>
      </c>
    </row>
    <row r="1499" spans="1:35" x14ac:dyDescent="0.3">
      <c r="A1499">
        <v>8</v>
      </c>
      <c r="B1499">
        <v>8</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OFFSET(E1499,-$B1499+IF($L1499,1,0),0)*IF($B1499&gt;OFFSET($B1499,1,0),ChapterTable!$S$17,1)*
    (VLOOKUP(SUBSTITUTE(SUBSTITUTE(E$1,"standard",""),"|Float","")&amp;IF(OR($L1499=TRUE,$A1499=0,MOD($A1499,ChapterTable!$S$20)&lt;&gt;0),"","보스")&amp;"인게임누적곱배수",ChapterTable!$S:$T,2,0)^C1499
    +VLOOKUP(SUBSTITUTE(SUBSTITUTE(E$1,"standard",""),"|Float","")&amp;IF(OR($L1499=TRUE,$A1499=0,MOD($A1499,ChapterTable!$S$20)&lt;&gt;0),"","보스")&amp;"인게임누적합배수",ChapterTable!$S:$T,2,0)*C1499)
  )
  )
  )
)</f>
        <v>3075.46875</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(VLOOKUP(SUBSTITUTE(SUBSTITUTE(F$1,"standard",""),"|Float","")&amp;IF(OR($L1499=TRUE,$A1499=0,MOD($A1499,ChapterTable!$S$20)&lt;&gt;0),"","보스")&amp;"인게임누적곱배수",ChapterTable!$S:$T,2,0)^D1499
    +VLOOKUP(SUBSTITUTE(SUBSTITUTE(F$1,"standard",""),"|Float","")&amp;IF(OR($L1499=TRUE,$A1499=0,MOD($A1499,ChapterTable!$S$20)&lt;&gt;0),"","보스")&amp;"인게임누적합배수",ChapterTable!$S:$T,2,0)*D1499)
  )
  )
  )
)</f>
        <v>1067.87109375</v>
      </c>
      <c r="G1499" t="s">
        <v>737</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119"/>
        <v>1</v>
      </c>
      <c r="Q1499">
        <f t="shared" si="120"/>
        <v>1</v>
      </c>
      <c r="R1499" t="b">
        <f t="shared" ca="1" si="118"/>
        <v>1</v>
      </c>
      <c r="T1499" t="b">
        <f t="shared" ca="1" si="121"/>
        <v>1</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H1499">
        <v>1.5</v>
      </c>
      <c r="AI1499">
        <f t="shared" si="122"/>
        <v>1</v>
      </c>
    </row>
    <row r="1500" spans="1:35" x14ac:dyDescent="0.3">
      <c r="A1500">
        <v>8</v>
      </c>
      <c r="B1500">
        <v>9</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OFFSET(E1500,-$B1500+IF($L1500,1,0),0)*IF($B1500&gt;OFFSET($B1500,1,0),ChapterTable!$S$17,1)*
    (VLOOKUP(SUBSTITUTE(SUBSTITUTE(E$1,"standard",""),"|Float","")&amp;IF(OR($L1500=TRUE,$A1500=0,MOD($A1500,ChapterTable!$S$20)&lt;&gt;0),"","보스")&amp;"인게임누적곱배수",ChapterTable!$S:$T,2,0)^C1500
    +VLOOKUP(SUBSTITUTE(SUBSTITUTE(E$1,"standard",""),"|Float","")&amp;IF(OR($L1500=TRUE,$A1500=0,MOD($A1500,ChapterTable!$S$20)&lt;&gt;0),"","보스")&amp;"인게임누적합배수",ChapterTable!$S:$T,2,0)*C1500)
  )
  )
  )
)</f>
        <v>3075.46875</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(VLOOKUP(SUBSTITUTE(SUBSTITUTE(F$1,"standard",""),"|Float","")&amp;IF(OR($L1500=TRUE,$A1500=0,MOD($A1500,ChapterTable!$S$20)&lt;&gt;0),"","보스")&amp;"인게임누적곱배수",ChapterTable!$S:$T,2,0)^D1500
    +VLOOKUP(SUBSTITUTE(SUBSTITUTE(F$1,"standard",""),"|Float","")&amp;IF(OR($L1500=TRUE,$A1500=0,MOD($A1500,ChapterTable!$S$20)&lt;&gt;0),"","보스")&amp;"인게임누적합배수",ChapterTable!$S:$T,2,0)*D1500)
  )
  )
  )
)</f>
        <v>1067.87109375</v>
      </c>
      <c r="G1500" t="s">
        <v>737</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119"/>
        <v>91</v>
      </c>
      <c r="Q1500">
        <f t="shared" si="120"/>
        <v>91</v>
      </c>
      <c r="R1500" t="b">
        <f t="shared" ca="1" si="118"/>
        <v>1</v>
      </c>
      <c r="T1500" t="b">
        <f t="shared" ca="1" si="121"/>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H1500">
        <v>1.5</v>
      </c>
      <c r="AI1500">
        <f t="shared" si="122"/>
        <v>1</v>
      </c>
    </row>
    <row r="1501" spans="1:35" x14ac:dyDescent="0.3">
      <c r="A1501">
        <v>8</v>
      </c>
      <c r="B1501">
        <v>10</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OFFSET(E1501,-$B1501+IF($L1501,1,0),0)*IF($B1501&gt;OFFSET($B1501,1,0),ChapterTable!$S$17,1)*
    (VLOOKUP(SUBSTITUTE(SUBSTITUTE(E$1,"standard",""),"|Float","")&amp;IF(OR($L1501=TRUE,$A1501=0,MOD($A1501,ChapterTable!$S$20)&lt;&gt;0),"","보스")&amp;"인게임누적곱배수",ChapterTable!$S:$T,2,0)^C1501
    +VLOOKUP(SUBSTITUTE(SUBSTITUTE(E$1,"standard",""),"|Float","")&amp;IF(OR($L1501=TRUE,$A1501=0,MOD($A1501,ChapterTable!$S$20)&lt;&gt;0),"","보스")&amp;"인게임누적합배수",ChapterTable!$S:$T,2,0)*C1501)
  )
  )
  )
)</f>
        <v>3075.46875</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(VLOOKUP(SUBSTITUTE(SUBSTITUTE(F$1,"standard",""),"|Float","")&amp;IF(OR($L1501=TRUE,$A1501=0,MOD($A1501,ChapterTable!$S$20)&lt;&gt;0),"","보스")&amp;"인게임누적곱배수",ChapterTable!$S:$T,2,0)^D1501
    +VLOOKUP(SUBSTITUTE(SUBSTITUTE(F$1,"standard",""),"|Float","")&amp;IF(OR($L1501=TRUE,$A1501=0,MOD($A1501,ChapterTable!$S$20)&lt;&gt;0),"","보스")&amp;"인게임누적합배수",ChapterTable!$S:$T,2,0)*D1501)
  )
  )
  )
)</f>
        <v>1067.87109375</v>
      </c>
      <c r="G1501" t="s">
        <v>737</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119"/>
        <v>21</v>
      </c>
      <c r="Q1501">
        <f t="shared" si="120"/>
        <v>21</v>
      </c>
      <c r="R1501" t="b">
        <f t="shared" ca="1" si="118"/>
        <v>1</v>
      </c>
      <c r="T1501" t="b">
        <f t="shared" ca="1" si="121"/>
        <v>1</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H1501">
        <v>1.5</v>
      </c>
      <c r="AI1501">
        <f t="shared" si="122"/>
        <v>1</v>
      </c>
    </row>
    <row r="1502" spans="1:35" x14ac:dyDescent="0.3">
      <c r="A1502">
        <v>8</v>
      </c>
      <c r="B1502">
        <v>11</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1</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OFFSET(E1502,-$B1502+IF($L1502,1,0),0)*IF($B1502&gt;OFFSET($B1502,1,0),ChapterTable!$S$17,1)*
    (VLOOKUP(SUBSTITUTE(SUBSTITUTE(E$1,"standard",""),"|Float","")&amp;IF(OR($L1502=TRUE,$A1502=0,MOD($A1502,ChapterTable!$S$20)&lt;&gt;0),"","보스")&amp;"인게임누적곱배수",ChapterTable!$S:$T,2,0)^C1502
    +VLOOKUP(SUBSTITUTE(SUBSTITUTE(E$1,"standard",""),"|Float","")&amp;IF(OR($L1502=TRUE,$A1502=0,MOD($A1502,ChapterTable!$S$20)&lt;&gt;0),"","보스")&amp;"인게임누적합배수",ChapterTable!$S:$T,2,0)*C1502)
  )
  )
  )
)</f>
        <v>3075.46875</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(VLOOKUP(SUBSTITUTE(SUBSTITUTE(F$1,"standard",""),"|Float","")&amp;IF(OR($L1502=TRUE,$A1502=0,MOD($A1502,ChapterTable!$S$20)&lt;&gt;0),"","보스")&amp;"인게임누적곱배수",ChapterTable!$S:$T,2,0)^D1502
    +VLOOKUP(SUBSTITUTE(SUBSTITUTE(F$1,"standard",""),"|Float","")&amp;IF(OR($L1502=TRUE,$A1502=0,MOD($A1502,ChapterTable!$S$20)&lt;&gt;0),"","보스")&amp;"인게임누적합배수",ChapterTable!$S:$T,2,0)*D1502)
  )
  )
  )
)</f>
        <v>1147.96142578125</v>
      </c>
      <c r="G1502" t="s">
        <v>737</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119"/>
        <v>2</v>
      </c>
      <c r="Q1502">
        <f t="shared" si="120"/>
        <v>2</v>
      </c>
      <c r="R1502" t="b">
        <f t="shared" ca="1" si="118"/>
        <v>1</v>
      </c>
      <c r="T1502" t="b">
        <f t="shared" ca="1" si="121"/>
        <v>1</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H1502">
        <v>1.5</v>
      </c>
      <c r="AI1502">
        <f t="shared" si="122"/>
        <v>0.5</v>
      </c>
    </row>
    <row r="1503" spans="1:35" x14ac:dyDescent="0.3">
      <c r="A1503">
        <v>8</v>
      </c>
      <c r="B1503">
        <v>12</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OFFSET(E1503,-$B1503+IF($L1503,1,0),0)*IF($B1503&gt;OFFSET($B1503,1,0),ChapterTable!$S$17,1)*
    (VLOOKUP(SUBSTITUTE(SUBSTITUTE(E$1,"standard",""),"|Float","")&amp;IF(OR($L1503=TRUE,$A1503=0,MOD($A1503,ChapterTable!$S$20)&lt;&gt;0),"","보스")&amp;"인게임누적곱배수",ChapterTable!$S:$T,2,0)^C1503
    +VLOOKUP(SUBSTITUTE(SUBSTITUTE(E$1,"standard",""),"|Float","")&amp;IF(OR($L1503=TRUE,$A1503=0,MOD($A1503,ChapterTable!$S$20)&lt;&gt;0),"","보스")&amp;"인게임누적합배수",ChapterTable!$S:$T,2,0)*C1503)
  )
  )
  )
)</f>
        <v>3075.46875</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(VLOOKUP(SUBSTITUTE(SUBSTITUTE(F$1,"standard",""),"|Float","")&amp;IF(OR($L1503=TRUE,$A1503=0,MOD($A1503,ChapterTable!$S$20)&lt;&gt;0),"","보스")&amp;"인게임누적곱배수",ChapterTable!$S:$T,2,0)^D1503
    +VLOOKUP(SUBSTITUTE(SUBSTITUTE(F$1,"standard",""),"|Float","")&amp;IF(OR($L1503=TRUE,$A1503=0,MOD($A1503,ChapterTable!$S$20)&lt;&gt;0),"","보스")&amp;"인게임누적합배수",ChapterTable!$S:$T,2,0)*D1503)
  )
  )
  )
)</f>
        <v>1147.96142578125</v>
      </c>
      <c r="G1503" t="s">
        <v>737</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119"/>
        <v>2</v>
      </c>
      <c r="Q1503">
        <f t="shared" si="120"/>
        <v>2</v>
      </c>
      <c r="R1503" t="b">
        <f t="shared" ca="1" si="118"/>
        <v>1</v>
      </c>
      <c r="T1503" t="b">
        <f t="shared" ca="1" si="121"/>
        <v>1</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H1503">
        <v>1.5</v>
      </c>
      <c r="AI1503">
        <f t="shared" si="122"/>
        <v>0.5</v>
      </c>
    </row>
    <row r="1504" spans="1:35" x14ac:dyDescent="0.3">
      <c r="A1504">
        <v>8</v>
      </c>
      <c r="B1504">
        <v>13</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OFFSET(E1504,-$B1504+IF($L1504,1,0),0)*IF($B1504&gt;OFFSET($B1504,1,0),ChapterTable!$S$17,1)*
    (VLOOKUP(SUBSTITUTE(SUBSTITUTE(E$1,"standard",""),"|Float","")&amp;IF(OR($L1504=TRUE,$A1504=0,MOD($A1504,ChapterTable!$S$20)&lt;&gt;0),"","보스")&amp;"인게임누적곱배수",ChapterTable!$S:$T,2,0)^C1504
    +VLOOKUP(SUBSTITUTE(SUBSTITUTE(E$1,"standard",""),"|Float","")&amp;IF(OR($L1504=TRUE,$A1504=0,MOD($A1504,ChapterTable!$S$20)&lt;&gt;0),"","보스")&amp;"인게임누적합배수",ChapterTable!$S:$T,2,0)*C1504)
  )
  )
  )
)</f>
        <v>3075.46875</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(VLOOKUP(SUBSTITUTE(SUBSTITUTE(F$1,"standard",""),"|Float","")&amp;IF(OR($L1504=TRUE,$A1504=0,MOD($A1504,ChapterTable!$S$20)&lt;&gt;0),"","보스")&amp;"인게임누적곱배수",ChapterTable!$S:$T,2,0)^D1504
    +VLOOKUP(SUBSTITUTE(SUBSTITUTE(F$1,"standard",""),"|Float","")&amp;IF(OR($L1504=TRUE,$A1504=0,MOD($A1504,ChapterTable!$S$20)&lt;&gt;0),"","보스")&amp;"인게임누적합배수",ChapterTable!$S:$T,2,0)*D1504)
  )
  )
  )
)</f>
        <v>1147.96142578125</v>
      </c>
      <c r="G1504" t="s">
        <v>737</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119"/>
        <v>2</v>
      </c>
      <c r="Q1504">
        <f t="shared" si="120"/>
        <v>2</v>
      </c>
      <c r="R1504" t="b">
        <f t="shared" ca="1" si="118"/>
        <v>1</v>
      </c>
      <c r="T1504" t="b">
        <f t="shared" ca="1" si="121"/>
        <v>1</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H1504">
        <v>1.5</v>
      </c>
      <c r="AI1504">
        <f t="shared" si="122"/>
        <v>0.5</v>
      </c>
    </row>
    <row r="1505" spans="1:35" x14ac:dyDescent="0.3">
      <c r="A1505">
        <v>8</v>
      </c>
      <c r="B1505">
        <v>14</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OFFSET(E1505,-$B1505+IF($L1505,1,0),0)*IF($B1505&gt;OFFSET($B1505,1,0),ChapterTable!$S$17,1)*
    (VLOOKUP(SUBSTITUTE(SUBSTITUTE(E$1,"standard",""),"|Float","")&amp;IF(OR($L1505=TRUE,$A1505=0,MOD($A1505,ChapterTable!$S$20)&lt;&gt;0),"","보스")&amp;"인게임누적곱배수",ChapterTable!$S:$T,2,0)^C1505
    +VLOOKUP(SUBSTITUTE(SUBSTITUTE(E$1,"standard",""),"|Float","")&amp;IF(OR($L1505=TRUE,$A1505=0,MOD($A1505,ChapterTable!$S$20)&lt;&gt;0),"","보스")&amp;"인게임누적합배수",ChapterTable!$S:$T,2,0)*C1505)
  )
  )
  )
)</f>
        <v>3075.46875</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(VLOOKUP(SUBSTITUTE(SUBSTITUTE(F$1,"standard",""),"|Float","")&amp;IF(OR($L1505=TRUE,$A1505=0,MOD($A1505,ChapterTable!$S$20)&lt;&gt;0),"","보스")&amp;"인게임누적곱배수",ChapterTable!$S:$T,2,0)^D1505
    +VLOOKUP(SUBSTITUTE(SUBSTITUTE(F$1,"standard",""),"|Float","")&amp;IF(OR($L1505=TRUE,$A1505=0,MOD($A1505,ChapterTable!$S$20)&lt;&gt;0),"","보스")&amp;"인게임누적합배수",ChapterTable!$S:$T,2,0)*D1505)
  )
  )
  )
)</f>
        <v>1147.96142578125</v>
      </c>
      <c r="G1505" t="s">
        <v>737</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119"/>
        <v>2</v>
      </c>
      <c r="Q1505">
        <f t="shared" si="120"/>
        <v>2</v>
      </c>
      <c r="R1505" t="b">
        <f t="shared" ca="1" si="118"/>
        <v>1</v>
      </c>
      <c r="T1505" t="b">
        <f t="shared" ca="1" si="121"/>
        <v>1</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H1505">
        <v>1.5</v>
      </c>
      <c r="AI1505">
        <f t="shared" si="122"/>
        <v>0.5</v>
      </c>
    </row>
    <row r="1506" spans="1:35" x14ac:dyDescent="0.3">
      <c r="A1506">
        <v>8</v>
      </c>
      <c r="B1506">
        <v>15</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OFFSET(E1506,-$B1506+IF($L1506,1,0),0)*IF($B1506&gt;OFFSET($B1506,1,0),ChapterTable!$S$17,1)*
    (VLOOKUP(SUBSTITUTE(SUBSTITUTE(E$1,"standard",""),"|Float","")&amp;IF(OR($L1506=TRUE,$A1506=0,MOD($A1506,ChapterTable!$S$20)&lt;&gt;0),"","보스")&amp;"인게임누적곱배수",ChapterTable!$S:$T,2,0)^C1506
    +VLOOKUP(SUBSTITUTE(SUBSTITUTE(E$1,"standard",""),"|Float","")&amp;IF(OR($L1506=TRUE,$A1506=0,MOD($A1506,ChapterTable!$S$20)&lt;&gt;0),"","보스")&amp;"인게임누적합배수",ChapterTable!$S:$T,2,0)*C1506)
  )
  )
  )
)</f>
        <v>3075.46875</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(VLOOKUP(SUBSTITUTE(SUBSTITUTE(F$1,"standard",""),"|Float","")&amp;IF(OR($L1506=TRUE,$A1506=0,MOD($A1506,ChapterTable!$S$20)&lt;&gt;0),"","보스")&amp;"인게임누적곱배수",ChapterTable!$S:$T,2,0)^D1506
    +VLOOKUP(SUBSTITUTE(SUBSTITUTE(F$1,"standard",""),"|Float","")&amp;IF(OR($L1506=TRUE,$A1506=0,MOD($A1506,ChapterTable!$S$20)&lt;&gt;0),"","보스")&amp;"인게임누적합배수",ChapterTable!$S:$T,2,0)*D1506)
  )
  )
  )
)</f>
        <v>1147.96142578125</v>
      </c>
      <c r="G1506" t="s">
        <v>737</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119"/>
        <v>11</v>
      </c>
      <c r="Q1506">
        <f t="shared" si="120"/>
        <v>11</v>
      </c>
      <c r="R1506" t="b">
        <f t="shared" ca="1" si="118"/>
        <v>1</v>
      </c>
      <c r="T1506" t="b">
        <f t="shared" ca="1" si="121"/>
        <v>1</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H1506">
        <v>1.5</v>
      </c>
      <c r="AI1506">
        <f t="shared" si="122"/>
        <v>0.5</v>
      </c>
    </row>
    <row r="1507" spans="1:35" x14ac:dyDescent="0.3">
      <c r="A1507">
        <v>8</v>
      </c>
      <c r="B1507">
        <v>16</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2</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OFFSET(E1507,-$B1507+IF($L1507,1,0),0)*IF($B1507&gt;OFFSET($B1507,1,0),ChapterTable!$S$17,1)*
    (VLOOKUP(SUBSTITUTE(SUBSTITUTE(E$1,"standard",""),"|Float","")&amp;IF(OR($L1507=TRUE,$A1507=0,MOD($A1507,ChapterTable!$S$20)&lt;&gt;0),"","보스")&amp;"인게임누적곱배수",ChapterTable!$S:$T,2,0)^C1507
    +VLOOKUP(SUBSTITUTE(SUBSTITUTE(E$1,"standard",""),"|Float","")&amp;IF(OR($L1507=TRUE,$A1507=0,MOD($A1507,ChapterTable!$S$20)&lt;&gt;0),"","보스")&amp;"인게임누적합배수",ChapterTable!$S:$T,2,0)*C1507)
  )
  )
  )
)</f>
        <v>3588.0468749999995</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(VLOOKUP(SUBSTITUTE(SUBSTITUTE(F$1,"standard",""),"|Float","")&amp;IF(OR($L1507=TRUE,$A1507=0,MOD($A1507,ChapterTable!$S$20)&lt;&gt;0),"","보스")&amp;"인게임누적곱배수",ChapterTable!$S:$T,2,0)^D1507
    +VLOOKUP(SUBSTITUTE(SUBSTITUTE(F$1,"standard",""),"|Float","")&amp;IF(OR($L1507=TRUE,$A1507=0,MOD($A1507,ChapterTable!$S$20)&lt;&gt;0),"","보스")&amp;"인게임누적합배수",ChapterTable!$S:$T,2,0)*D1507)
  )
  )
  )
)</f>
        <v>1147.96142578125</v>
      </c>
      <c r="G1507" t="s">
        <v>737</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119"/>
        <v>2</v>
      </c>
      <c r="Q1507">
        <f t="shared" si="120"/>
        <v>2</v>
      </c>
      <c r="R1507" t="b">
        <f t="shared" ca="1" si="118"/>
        <v>1</v>
      </c>
      <c r="T1507" t="b">
        <f t="shared" ca="1" si="121"/>
        <v>1</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H1507">
        <v>1.5</v>
      </c>
      <c r="AI1507">
        <f t="shared" si="122"/>
        <v>0.5</v>
      </c>
    </row>
    <row r="1508" spans="1:35" x14ac:dyDescent="0.3">
      <c r="A1508">
        <v>8</v>
      </c>
      <c r="B1508">
        <v>17</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OFFSET(E1508,-$B1508+IF($L1508,1,0),0)*IF($B1508&gt;OFFSET($B1508,1,0),ChapterTable!$S$17,1)*
    (VLOOKUP(SUBSTITUTE(SUBSTITUTE(E$1,"standard",""),"|Float","")&amp;IF(OR($L1508=TRUE,$A1508=0,MOD($A1508,ChapterTable!$S$20)&lt;&gt;0),"","보스")&amp;"인게임누적곱배수",ChapterTable!$S:$T,2,0)^C1508
    +VLOOKUP(SUBSTITUTE(SUBSTITUTE(E$1,"standard",""),"|Float","")&amp;IF(OR($L1508=TRUE,$A1508=0,MOD($A1508,ChapterTable!$S$20)&lt;&gt;0),"","보스")&amp;"인게임누적합배수",ChapterTable!$S:$T,2,0)*C1508)
  )
  )
  )
)</f>
        <v>3588.0468749999995</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(VLOOKUP(SUBSTITUTE(SUBSTITUTE(F$1,"standard",""),"|Float","")&amp;IF(OR($L1508=TRUE,$A1508=0,MOD($A1508,ChapterTable!$S$20)&lt;&gt;0),"","보스")&amp;"인게임누적곱배수",ChapterTable!$S:$T,2,0)^D1508
    +VLOOKUP(SUBSTITUTE(SUBSTITUTE(F$1,"standard",""),"|Float","")&amp;IF(OR($L1508=TRUE,$A1508=0,MOD($A1508,ChapterTable!$S$20)&lt;&gt;0),"","보스")&amp;"인게임누적합배수",ChapterTable!$S:$T,2,0)*D1508)
  )
  )
  )
)</f>
        <v>1147.96142578125</v>
      </c>
      <c r="G1508" t="s">
        <v>737</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119"/>
        <v>2</v>
      </c>
      <c r="Q1508">
        <f t="shared" si="120"/>
        <v>2</v>
      </c>
      <c r="R1508" t="b">
        <f t="shared" ca="1" si="118"/>
        <v>1</v>
      </c>
      <c r="T1508" t="b">
        <f t="shared" ca="1" si="121"/>
        <v>1</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H1508">
        <v>1.5</v>
      </c>
      <c r="AI1508">
        <f t="shared" si="122"/>
        <v>0.5</v>
      </c>
    </row>
    <row r="1509" spans="1:35" x14ac:dyDescent="0.3">
      <c r="A1509">
        <v>8</v>
      </c>
      <c r="B1509">
        <v>18</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OFFSET(E1509,-$B1509+IF($L1509,1,0),0)*IF($B1509&gt;OFFSET($B1509,1,0),ChapterTable!$S$17,1)*
    (VLOOKUP(SUBSTITUTE(SUBSTITUTE(E$1,"standard",""),"|Float","")&amp;IF(OR($L1509=TRUE,$A1509=0,MOD($A1509,ChapterTable!$S$20)&lt;&gt;0),"","보스")&amp;"인게임누적곱배수",ChapterTable!$S:$T,2,0)^C1509
    +VLOOKUP(SUBSTITUTE(SUBSTITUTE(E$1,"standard",""),"|Float","")&amp;IF(OR($L1509=TRUE,$A1509=0,MOD($A1509,ChapterTable!$S$20)&lt;&gt;0),"","보스")&amp;"인게임누적합배수",ChapterTable!$S:$T,2,0)*C1509)
  )
  )
  )
)</f>
        <v>3588.0468749999995</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(VLOOKUP(SUBSTITUTE(SUBSTITUTE(F$1,"standard",""),"|Float","")&amp;IF(OR($L1509=TRUE,$A1509=0,MOD($A1509,ChapterTable!$S$20)&lt;&gt;0),"","보스")&amp;"인게임누적곱배수",ChapterTable!$S:$T,2,0)^D1509
    +VLOOKUP(SUBSTITUTE(SUBSTITUTE(F$1,"standard",""),"|Float","")&amp;IF(OR($L1509=TRUE,$A1509=0,MOD($A1509,ChapterTable!$S$20)&lt;&gt;0),"","보스")&amp;"인게임누적합배수",ChapterTable!$S:$T,2,0)*D1509)
  )
  )
  )
)</f>
        <v>1147.96142578125</v>
      </c>
      <c r="G1509" t="s">
        <v>737</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119"/>
        <v>2</v>
      </c>
      <c r="Q1509">
        <f t="shared" si="120"/>
        <v>2</v>
      </c>
      <c r="R1509" t="b">
        <f t="shared" ca="1" si="118"/>
        <v>1</v>
      </c>
      <c r="T1509" t="b">
        <f t="shared" ca="1" si="121"/>
        <v>1</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H1509">
        <v>1.5</v>
      </c>
      <c r="AI1509">
        <f t="shared" si="122"/>
        <v>0.5</v>
      </c>
    </row>
    <row r="1510" spans="1:35" x14ac:dyDescent="0.3">
      <c r="A1510">
        <v>8</v>
      </c>
      <c r="B1510">
        <v>19</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OFFSET(E1510,-$B1510+IF($L1510,1,0),0)*IF($B1510&gt;OFFSET($B1510,1,0),ChapterTable!$S$17,1)*
    (VLOOKUP(SUBSTITUTE(SUBSTITUTE(E$1,"standard",""),"|Float","")&amp;IF(OR($L1510=TRUE,$A1510=0,MOD($A1510,ChapterTable!$S$20)&lt;&gt;0),"","보스")&amp;"인게임누적곱배수",ChapterTable!$S:$T,2,0)^C1510
    +VLOOKUP(SUBSTITUTE(SUBSTITUTE(E$1,"standard",""),"|Float","")&amp;IF(OR($L1510=TRUE,$A1510=0,MOD($A1510,ChapterTable!$S$20)&lt;&gt;0),"","보스")&amp;"인게임누적합배수",ChapterTable!$S:$T,2,0)*C1510)
  )
  )
  )
)</f>
        <v>3588.0468749999995</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(VLOOKUP(SUBSTITUTE(SUBSTITUTE(F$1,"standard",""),"|Float","")&amp;IF(OR($L1510=TRUE,$A1510=0,MOD($A1510,ChapterTable!$S$20)&lt;&gt;0),"","보스")&amp;"인게임누적곱배수",ChapterTable!$S:$T,2,0)^D1510
    +VLOOKUP(SUBSTITUTE(SUBSTITUTE(F$1,"standard",""),"|Float","")&amp;IF(OR($L1510=TRUE,$A1510=0,MOD($A1510,ChapterTable!$S$20)&lt;&gt;0),"","보스")&amp;"인게임누적합배수",ChapterTable!$S:$T,2,0)*D1510)
  )
  )
  )
)</f>
        <v>1147.96142578125</v>
      </c>
      <c r="G1510" t="s">
        <v>737</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119"/>
        <v>92</v>
      </c>
      <c r="Q1510">
        <f t="shared" si="120"/>
        <v>92</v>
      </c>
      <c r="R1510" t="b">
        <f t="shared" ca="1" si="118"/>
        <v>1</v>
      </c>
      <c r="T1510" t="b">
        <f t="shared" ca="1" si="121"/>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H1510">
        <v>1.5</v>
      </c>
      <c r="AI1510">
        <f t="shared" si="122"/>
        <v>0.5</v>
      </c>
    </row>
    <row r="1511" spans="1:35" x14ac:dyDescent="0.3">
      <c r="A1511">
        <v>8</v>
      </c>
      <c r="B1511">
        <v>20</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OFFSET(E1511,-$B1511+IF($L1511,1,0),0)*IF($B1511&gt;OFFSET($B1511,1,0),ChapterTable!$S$17,1)*
    (VLOOKUP(SUBSTITUTE(SUBSTITUTE(E$1,"standard",""),"|Float","")&amp;IF(OR($L1511=TRUE,$A1511=0,MOD($A1511,ChapterTable!$S$20)&lt;&gt;0),"","보스")&amp;"인게임누적곱배수",ChapterTable!$S:$T,2,0)^C1511
    +VLOOKUP(SUBSTITUTE(SUBSTITUTE(E$1,"standard",""),"|Float","")&amp;IF(OR($L1511=TRUE,$A1511=0,MOD($A1511,ChapterTable!$S$20)&lt;&gt;0),"","보스")&amp;"인게임누적합배수",ChapterTable!$S:$T,2,0)*C1511)
  )
  )
  )
)</f>
        <v>3588.0468749999995</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(VLOOKUP(SUBSTITUTE(SUBSTITUTE(F$1,"standard",""),"|Float","")&amp;IF(OR($L1511=TRUE,$A1511=0,MOD($A1511,ChapterTable!$S$20)&lt;&gt;0),"","보스")&amp;"인게임누적곱배수",ChapterTable!$S:$T,2,0)^D1511
    +VLOOKUP(SUBSTITUTE(SUBSTITUTE(F$1,"standard",""),"|Float","")&amp;IF(OR($L1511=TRUE,$A1511=0,MOD($A1511,ChapterTable!$S$20)&lt;&gt;0),"","보스")&amp;"인게임누적합배수",ChapterTable!$S:$T,2,0)*D1511)
  )
  )
  )
)</f>
        <v>1147.96142578125</v>
      </c>
      <c r="G1511" t="s">
        <v>737</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119"/>
        <v>21</v>
      </c>
      <c r="Q1511">
        <f t="shared" si="120"/>
        <v>21</v>
      </c>
      <c r="R1511" t="b">
        <f t="shared" ca="1" si="118"/>
        <v>1</v>
      </c>
      <c r="T1511" t="b">
        <f t="shared" ca="1" si="121"/>
        <v>1</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H1511">
        <v>1.5</v>
      </c>
      <c r="AI1511">
        <f t="shared" si="122"/>
        <v>0.5</v>
      </c>
    </row>
    <row r="1512" spans="1:35" x14ac:dyDescent="0.3">
      <c r="A1512">
        <v>8</v>
      </c>
      <c r="B1512">
        <v>21</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2</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OFFSET(E1512,-$B1512+IF($L1512,1,0),0)*IF($B1512&gt;OFFSET($B1512,1,0),ChapterTable!$S$17,1)*
    (VLOOKUP(SUBSTITUTE(SUBSTITUTE(E$1,"standard",""),"|Float","")&amp;IF(OR($L1512=TRUE,$A1512=0,MOD($A1512,ChapterTable!$S$20)&lt;&gt;0),"","보스")&amp;"인게임누적곱배수",ChapterTable!$S:$T,2,0)^C1512
    +VLOOKUP(SUBSTITUTE(SUBSTITUTE(E$1,"standard",""),"|Float","")&amp;IF(OR($L1512=TRUE,$A1512=0,MOD($A1512,ChapterTable!$S$20)&lt;&gt;0),"","보스")&amp;"인게임누적합배수",ChapterTable!$S:$T,2,0)*C1512)
  )
  )
  )
)</f>
        <v>3588.0468749999995</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(VLOOKUP(SUBSTITUTE(SUBSTITUTE(F$1,"standard",""),"|Float","")&amp;IF(OR($L1512=TRUE,$A1512=0,MOD($A1512,ChapterTable!$S$20)&lt;&gt;0),"","보스")&amp;"인게임누적곱배수",ChapterTable!$S:$T,2,0)^D1512
    +VLOOKUP(SUBSTITUTE(SUBSTITUTE(F$1,"standard",""),"|Float","")&amp;IF(OR($L1512=TRUE,$A1512=0,MOD($A1512,ChapterTable!$S$20)&lt;&gt;0),"","보스")&amp;"인게임누적합배수",ChapterTable!$S:$T,2,0)*D1512)
  )
  )
  )
)</f>
        <v>1228.0517578125</v>
      </c>
      <c r="G1512" t="s">
        <v>737</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119"/>
        <v>3</v>
      </c>
      <c r="Q1512">
        <f t="shared" si="120"/>
        <v>3</v>
      </c>
      <c r="R1512" t="b">
        <f t="shared" ca="1" si="118"/>
        <v>1</v>
      </c>
      <c r="T1512" t="b">
        <f t="shared" ca="1" si="121"/>
        <v>1</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H1512">
        <v>1.5</v>
      </c>
      <c r="AI1512">
        <f t="shared" si="122"/>
        <v>0.33333333333333331</v>
      </c>
    </row>
    <row r="1513" spans="1:35" x14ac:dyDescent="0.3">
      <c r="A1513">
        <v>8</v>
      </c>
      <c r="B1513">
        <v>22</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OFFSET(E1513,-$B1513+IF($L1513,1,0),0)*IF($B1513&gt;OFFSET($B1513,1,0),ChapterTable!$S$17,1)*
    (VLOOKUP(SUBSTITUTE(SUBSTITUTE(E$1,"standard",""),"|Float","")&amp;IF(OR($L1513=TRUE,$A1513=0,MOD($A1513,ChapterTable!$S$20)&lt;&gt;0),"","보스")&amp;"인게임누적곱배수",ChapterTable!$S:$T,2,0)^C1513
    +VLOOKUP(SUBSTITUTE(SUBSTITUTE(E$1,"standard",""),"|Float","")&amp;IF(OR($L1513=TRUE,$A1513=0,MOD($A1513,ChapterTable!$S$20)&lt;&gt;0),"","보스")&amp;"인게임누적합배수",ChapterTable!$S:$T,2,0)*C1513)
  )
  )
  )
)</f>
        <v>3588.0468749999995</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(VLOOKUP(SUBSTITUTE(SUBSTITUTE(F$1,"standard",""),"|Float","")&amp;IF(OR($L1513=TRUE,$A1513=0,MOD($A1513,ChapterTable!$S$20)&lt;&gt;0),"","보스")&amp;"인게임누적곱배수",ChapterTable!$S:$T,2,0)^D1513
    +VLOOKUP(SUBSTITUTE(SUBSTITUTE(F$1,"standard",""),"|Float","")&amp;IF(OR($L1513=TRUE,$A1513=0,MOD($A1513,ChapterTable!$S$20)&lt;&gt;0),"","보스")&amp;"인게임누적합배수",ChapterTable!$S:$T,2,0)*D1513)
  )
  )
  )
)</f>
        <v>1228.0517578125</v>
      </c>
      <c r="G1513" t="s">
        <v>737</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119"/>
        <v>3</v>
      </c>
      <c r="Q1513">
        <f t="shared" si="120"/>
        <v>3</v>
      </c>
      <c r="R1513" t="b">
        <f t="shared" ca="1" si="118"/>
        <v>1</v>
      </c>
      <c r="T1513" t="b">
        <f t="shared" ca="1" si="121"/>
        <v>1</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H1513">
        <v>1.5</v>
      </c>
      <c r="AI1513">
        <f t="shared" si="122"/>
        <v>0.33333333333333331</v>
      </c>
    </row>
    <row r="1514" spans="1:35" x14ac:dyDescent="0.3">
      <c r="A1514">
        <v>8</v>
      </c>
      <c r="B1514">
        <v>23</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OFFSET(E1514,-$B1514+IF($L1514,1,0),0)*IF($B1514&gt;OFFSET($B1514,1,0),ChapterTable!$S$17,1)*
    (VLOOKUP(SUBSTITUTE(SUBSTITUTE(E$1,"standard",""),"|Float","")&amp;IF(OR($L1514=TRUE,$A1514=0,MOD($A1514,ChapterTable!$S$20)&lt;&gt;0),"","보스")&amp;"인게임누적곱배수",ChapterTable!$S:$T,2,0)^C1514
    +VLOOKUP(SUBSTITUTE(SUBSTITUTE(E$1,"standard",""),"|Float","")&amp;IF(OR($L1514=TRUE,$A1514=0,MOD($A1514,ChapterTable!$S$20)&lt;&gt;0),"","보스")&amp;"인게임누적합배수",ChapterTable!$S:$T,2,0)*C1514)
  )
  )
  )
)</f>
        <v>3588.0468749999995</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(VLOOKUP(SUBSTITUTE(SUBSTITUTE(F$1,"standard",""),"|Float","")&amp;IF(OR($L1514=TRUE,$A1514=0,MOD($A1514,ChapterTable!$S$20)&lt;&gt;0),"","보스")&amp;"인게임누적곱배수",ChapterTable!$S:$T,2,0)^D1514
    +VLOOKUP(SUBSTITUTE(SUBSTITUTE(F$1,"standard",""),"|Float","")&amp;IF(OR($L1514=TRUE,$A1514=0,MOD($A1514,ChapterTable!$S$20)&lt;&gt;0),"","보스")&amp;"인게임누적합배수",ChapterTable!$S:$T,2,0)*D1514)
  )
  )
  )
)</f>
        <v>1228.0517578125</v>
      </c>
      <c r="G1514" t="s">
        <v>737</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119"/>
        <v>3</v>
      </c>
      <c r="Q1514">
        <f t="shared" si="120"/>
        <v>3</v>
      </c>
      <c r="R1514" t="b">
        <f t="shared" ca="1" si="118"/>
        <v>1</v>
      </c>
      <c r="T1514" t="b">
        <f t="shared" ca="1" si="121"/>
        <v>1</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H1514">
        <v>1.5</v>
      </c>
      <c r="AI1514">
        <f t="shared" si="122"/>
        <v>0.33333333333333331</v>
      </c>
    </row>
    <row r="1515" spans="1:35" x14ac:dyDescent="0.3">
      <c r="A1515">
        <v>8</v>
      </c>
      <c r="B1515">
        <v>24</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OFFSET(E1515,-$B1515+IF($L1515,1,0),0)*IF($B1515&gt;OFFSET($B1515,1,0),ChapterTable!$S$17,1)*
    (VLOOKUP(SUBSTITUTE(SUBSTITUTE(E$1,"standard",""),"|Float","")&amp;IF(OR($L1515=TRUE,$A1515=0,MOD($A1515,ChapterTable!$S$20)&lt;&gt;0),"","보스")&amp;"인게임누적곱배수",ChapterTable!$S:$T,2,0)^C1515
    +VLOOKUP(SUBSTITUTE(SUBSTITUTE(E$1,"standard",""),"|Float","")&amp;IF(OR($L1515=TRUE,$A1515=0,MOD($A1515,ChapterTable!$S$20)&lt;&gt;0),"","보스")&amp;"인게임누적합배수",ChapterTable!$S:$T,2,0)*C1515)
  )
  )
  )
)</f>
        <v>3588.0468749999995</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(VLOOKUP(SUBSTITUTE(SUBSTITUTE(F$1,"standard",""),"|Float","")&amp;IF(OR($L1515=TRUE,$A1515=0,MOD($A1515,ChapterTable!$S$20)&lt;&gt;0),"","보스")&amp;"인게임누적곱배수",ChapterTable!$S:$T,2,0)^D1515
    +VLOOKUP(SUBSTITUTE(SUBSTITUTE(F$1,"standard",""),"|Float","")&amp;IF(OR($L1515=TRUE,$A1515=0,MOD($A1515,ChapterTable!$S$20)&lt;&gt;0),"","보스")&amp;"인게임누적합배수",ChapterTable!$S:$T,2,0)*D1515)
  )
  )
  )
)</f>
        <v>1228.0517578125</v>
      </c>
      <c r="G1515" t="s">
        <v>737</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119"/>
        <v>3</v>
      </c>
      <c r="Q1515">
        <f t="shared" si="120"/>
        <v>3</v>
      </c>
      <c r="R1515" t="b">
        <f t="shared" ca="1" si="118"/>
        <v>1</v>
      </c>
      <c r="T1515" t="b">
        <f t="shared" ca="1" si="121"/>
        <v>1</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H1515">
        <v>1.5</v>
      </c>
      <c r="AI1515">
        <f t="shared" si="122"/>
        <v>0.33333333333333331</v>
      </c>
    </row>
    <row r="1516" spans="1:35" x14ac:dyDescent="0.3">
      <c r="A1516">
        <v>8</v>
      </c>
      <c r="B1516">
        <v>25</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OFFSET(E1516,-$B1516+IF($L1516,1,0),0)*IF($B1516&gt;OFFSET($B1516,1,0),ChapterTable!$S$17,1)*
    (VLOOKUP(SUBSTITUTE(SUBSTITUTE(E$1,"standard",""),"|Float","")&amp;IF(OR($L1516=TRUE,$A1516=0,MOD($A1516,ChapterTable!$S$20)&lt;&gt;0),"","보스")&amp;"인게임누적곱배수",ChapterTable!$S:$T,2,0)^C1516
    +VLOOKUP(SUBSTITUTE(SUBSTITUTE(E$1,"standard",""),"|Float","")&amp;IF(OR($L1516=TRUE,$A1516=0,MOD($A1516,ChapterTable!$S$20)&lt;&gt;0),"","보스")&amp;"인게임누적합배수",ChapterTable!$S:$T,2,0)*C1516)
  )
  )
  )
)</f>
        <v>3588.0468749999995</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(VLOOKUP(SUBSTITUTE(SUBSTITUTE(F$1,"standard",""),"|Float","")&amp;IF(OR($L1516=TRUE,$A1516=0,MOD($A1516,ChapterTable!$S$20)&lt;&gt;0),"","보스")&amp;"인게임누적곱배수",ChapterTable!$S:$T,2,0)^D1516
    +VLOOKUP(SUBSTITUTE(SUBSTITUTE(F$1,"standard",""),"|Float","")&amp;IF(OR($L1516=TRUE,$A1516=0,MOD($A1516,ChapterTable!$S$20)&lt;&gt;0),"","보스")&amp;"인게임누적합배수",ChapterTable!$S:$T,2,0)*D1516)
  )
  )
  )
)</f>
        <v>1228.0517578125</v>
      </c>
      <c r="G1516" t="s">
        <v>737</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119"/>
        <v>11</v>
      </c>
      <c r="Q1516">
        <f t="shared" si="120"/>
        <v>11</v>
      </c>
      <c r="R1516" t="b">
        <f t="shared" ca="1" si="118"/>
        <v>1</v>
      </c>
      <c r="T1516" t="b">
        <f t="shared" ca="1" si="121"/>
        <v>1</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H1516">
        <v>1.5</v>
      </c>
      <c r="AI1516">
        <f t="shared" si="122"/>
        <v>0.33333333333333331</v>
      </c>
    </row>
    <row r="1517" spans="1:35" x14ac:dyDescent="0.3">
      <c r="A1517">
        <v>8</v>
      </c>
      <c r="B1517">
        <v>26</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3</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OFFSET(E1517,-$B1517+IF($L1517,1,0),0)*IF($B1517&gt;OFFSET($B1517,1,0),ChapterTable!$S$17,1)*
    (VLOOKUP(SUBSTITUTE(SUBSTITUTE(E$1,"standard",""),"|Float","")&amp;IF(OR($L1517=TRUE,$A1517=0,MOD($A1517,ChapterTable!$S$20)&lt;&gt;0),"","보스")&amp;"인게임누적곱배수",ChapterTable!$S:$T,2,0)^C1517
    +VLOOKUP(SUBSTITUTE(SUBSTITUTE(E$1,"standard",""),"|Float","")&amp;IF(OR($L1517=TRUE,$A1517=0,MOD($A1517,ChapterTable!$S$20)&lt;&gt;0),"","보스")&amp;"인게임누적합배수",ChapterTable!$S:$T,2,0)*C1517)
  )
  )
  )
)</f>
        <v>4100.625</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(VLOOKUP(SUBSTITUTE(SUBSTITUTE(F$1,"standard",""),"|Float","")&amp;IF(OR($L1517=TRUE,$A1517=0,MOD($A1517,ChapterTable!$S$20)&lt;&gt;0),"","보스")&amp;"인게임누적곱배수",ChapterTable!$S:$T,2,0)^D1517
    +VLOOKUP(SUBSTITUTE(SUBSTITUTE(F$1,"standard",""),"|Float","")&amp;IF(OR($L1517=TRUE,$A1517=0,MOD($A1517,ChapterTable!$S$20)&lt;&gt;0),"","보스")&amp;"인게임누적합배수",ChapterTable!$S:$T,2,0)*D1517)
  )
  )
  )
)</f>
        <v>1228.0517578125</v>
      </c>
      <c r="G1517" t="s">
        <v>737</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119"/>
        <v>3</v>
      </c>
      <c r="Q1517">
        <f t="shared" si="120"/>
        <v>3</v>
      </c>
      <c r="R1517" t="b">
        <f t="shared" ca="1" si="118"/>
        <v>1</v>
      </c>
      <c r="T1517" t="b">
        <f t="shared" ca="1" si="121"/>
        <v>1</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H1517">
        <v>1.5</v>
      </c>
      <c r="AI1517">
        <f t="shared" si="122"/>
        <v>0.33333333333333331</v>
      </c>
    </row>
    <row r="1518" spans="1:35" x14ac:dyDescent="0.3">
      <c r="A1518">
        <v>8</v>
      </c>
      <c r="B1518">
        <v>27</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OFFSET(E1518,-$B1518+IF($L1518,1,0),0)*IF($B1518&gt;OFFSET($B1518,1,0),ChapterTable!$S$17,1)*
    (VLOOKUP(SUBSTITUTE(SUBSTITUTE(E$1,"standard",""),"|Float","")&amp;IF(OR($L1518=TRUE,$A1518=0,MOD($A1518,ChapterTable!$S$20)&lt;&gt;0),"","보스")&amp;"인게임누적곱배수",ChapterTable!$S:$T,2,0)^C1518
    +VLOOKUP(SUBSTITUTE(SUBSTITUTE(E$1,"standard",""),"|Float","")&amp;IF(OR($L1518=TRUE,$A1518=0,MOD($A1518,ChapterTable!$S$20)&lt;&gt;0),"","보스")&amp;"인게임누적합배수",ChapterTable!$S:$T,2,0)*C1518)
  )
  )
  )
)</f>
        <v>4100.625</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(VLOOKUP(SUBSTITUTE(SUBSTITUTE(F$1,"standard",""),"|Float","")&amp;IF(OR($L1518=TRUE,$A1518=0,MOD($A1518,ChapterTable!$S$20)&lt;&gt;0),"","보스")&amp;"인게임누적곱배수",ChapterTable!$S:$T,2,0)^D1518
    +VLOOKUP(SUBSTITUTE(SUBSTITUTE(F$1,"standard",""),"|Float","")&amp;IF(OR($L1518=TRUE,$A1518=0,MOD($A1518,ChapterTable!$S$20)&lt;&gt;0),"","보스")&amp;"인게임누적합배수",ChapterTable!$S:$T,2,0)*D1518)
  )
  )
  )
)</f>
        <v>1228.0517578125</v>
      </c>
      <c r="G1518" t="s">
        <v>737</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119"/>
        <v>3</v>
      </c>
      <c r="Q1518">
        <f t="shared" si="120"/>
        <v>3</v>
      </c>
      <c r="R1518" t="b">
        <f t="shared" ca="1" si="118"/>
        <v>1</v>
      </c>
      <c r="T1518" t="b">
        <f t="shared" ca="1" si="121"/>
        <v>1</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H1518">
        <v>1.5</v>
      </c>
      <c r="AI1518">
        <f t="shared" si="122"/>
        <v>0.33333333333333331</v>
      </c>
    </row>
    <row r="1519" spans="1:35" x14ac:dyDescent="0.3">
      <c r="A1519">
        <v>8</v>
      </c>
      <c r="B1519">
        <v>28</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OFFSET(E1519,-$B1519+IF($L1519,1,0),0)*IF($B1519&gt;OFFSET($B1519,1,0),ChapterTable!$S$17,1)*
    (VLOOKUP(SUBSTITUTE(SUBSTITUTE(E$1,"standard",""),"|Float","")&amp;IF(OR($L1519=TRUE,$A1519=0,MOD($A1519,ChapterTable!$S$20)&lt;&gt;0),"","보스")&amp;"인게임누적곱배수",ChapterTable!$S:$T,2,0)^C1519
    +VLOOKUP(SUBSTITUTE(SUBSTITUTE(E$1,"standard",""),"|Float","")&amp;IF(OR($L1519=TRUE,$A1519=0,MOD($A1519,ChapterTable!$S$20)&lt;&gt;0),"","보스")&amp;"인게임누적합배수",ChapterTable!$S:$T,2,0)*C1519)
  )
  )
  )
)</f>
        <v>4100.625</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(VLOOKUP(SUBSTITUTE(SUBSTITUTE(F$1,"standard",""),"|Float","")&amp;IF(OR($L1519=TRUE,$A1519=0,MOD($A1519,ChapterTable!$S$20)&lt;&gt;0),"","보스")&amp;"인게임누적곱배수",ChapterTable!$S:$T,2,0)^D1519
    +VLOOKUP(SUBSTITUTE(SUBSTITUTE(F$1,"standard",""),"|Float","")&amp;IF(OR($L1519=TRUE,$A1519=0,MOD($A1519,ChapterTable!$S$20)&lt;&gt;0),"","보스")&amp;"인게임누적합배수",ChapterTable!$S:$T,2,0)*D1519)
  )
  )
  )
)</f>
        <v>1228.0517578125</v>
      </c>
      <c r="G1519" t="s">
        <v>737</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119"/>
        <v>3</v>
      </c>
      <c r="Q1519">
        <f t="shared" si="120"/>
        <v>3</v>
      </c>
      <c r="R1519" t="b">
        <f t="shared" ca="1" si="118"/>
        <v>1</v>
      </c>
      <c r="T1519" t="b">
        <f t="shared" ca="1" si="121"/>
        <v>1</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H1519">
        <v>1.5</v>
      </c>
      <c r="AI1519">
        <f t="shared" si="122"/>
        <v>0.33333333333333331</v>
      </c>
    </row>
    <row r="1520" spans="1:35" x14ac:dyDescent="0.3">
      <c r="A1520">
        <v>8</v>
      </c>
      <c r="B1520">
        <v>29</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OFFSET(E1520,-$B1520+IF($L1520,1,0),0)*IF($B1520&gt;OFFSET($B1520,1,0),ChapterTable!$S$17,1)*
    (VLOOKUP(SUBSTITUTE(SUBSTITUTE(E$1,"standard",""),"|Float","")&amp;IF(OR($L1520=TRUE,$A1520=0,MOD($A1520,ChapterTable!$S$20)&lt;&gt;0),"","보스")&amp;"인게임누적곱배수",ChapterTable!$S:$T,2,0)^C1520
    +VLOOKUP(SUBSTITUTE(SUBSTITUTE(E$1,"standard",""),"|Float","")&amp;IF(OR($L1520=TRUE,$A1520=0,MOD($A1520,ChapterTable!$S$20)&lt;&gt;0),"","보스")&amp;"인게임누적합배수",ChapterTable!$S:$T,2,0)*C1520)
  )
  )
  )
)</f>
        <v>4100.625</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(VLOOKUP(SUBSTITUTE(SUBSTITUTE(F$1,"standard",""),"|Float","")&amp;IF(OR($L1520=TRUE,$A1520=0,MOD($A1520,ChapterTable!$S$20)&lt;&gt;0),"","보스")&amp;"인게임누적곱배수",ChapterTable!$S:$T,2,0)^D1520
    +VLOOKUP(SUBSTITUTE(SUBSTITUTE(F$1,"standard",""),"|Float","")&amp;IF(OR($L1520=TRUE,$A1520=0,MOD($A1520,ChapterTable!$S$20)&lt;&gt;0),"","보스")&amp;"인게임누적합배수",ChapterTable!$S:$T,2,0)*D1520)
  )
  )
  )
)</f>
        <v>1228.0517578125</v>
      </c>
      <c r="G1520" t="s">
        <v>737</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119"/>
        <v>93</v>
      </c>
      <c r="Q1520">
        <f t="shared" si="120"/>
        <v>93</v>
      </c>
      <c r="R1520" t="b">
        <f t="shared" ca="1" si="118"/>
        <v>1</v>
      </c>
      <c r="T1520" t="b">
        <f t="shared" ca="1" si="121"/>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H1520">
        <v>1.5</v>
      </c>
      <c r="AI1520">
        <f t="shared" si="122"/>
        <v>0.33333333333333331</v>
      </c>
    </row>
    <row r="1521" spans="1:35" x14ac:dyDescent="0.3">
      <c r="A1521">
        <v>8</v>
      </c>
      <c r="B1521">
        <v>30</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OFFSET(E1521,-$B1521+IF($L1521,1,0),0)*IF($B1521&gt;OFFSET($B1521,1,0),ChapterTable!$S$17,1)*
    (VLOOKUP(SUBSTITUTE(SUBSTITUTE(E$1,"standard",""),"|Float","")&amp;IF(OR($L1521=TRUE,$A1521=0,MOD($A1521,ChapterTable!$S$20)&lt;&gt;0),"","보스")&amp;"인게임누적곱배수",ChapterTable!$S:$T,2,0)^C1521
    +VLOOKUP(SUBSTITUTE(SUBSTITUTE(E$1,"standard",""),"|Float","")&amp;IF(OR($L1521=TRUE,$A1521=0,MOD($A1521,ChapterTable!$S$20)&lt;&gt;0),"","보스")&amp;"인게임누적합배수",ChapterTable!$S:$T,2,0)*C1521)
  )
  )
  )
)</f>
        <v>4100.625</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(VLOOKUP(SUBSTITUTE(SUBSTITUTE(F$1,"standard",""),"|Float","")&amp;IF(OR($L1521=TRUE,$A1521=0,MOD($A1521,ChapterTable!$S$20)&lt;&gt;0),"","보스")&amp;"인게임누적곱배수",ChapterTable!$S:$T,2,0)^D1521
    +VLOOKUP(SUBSTITUTE(SUBSTITUTE(F$1,"standard",""),"|Float","")&amp;IF(OR($L1521=TRUE,$A1521=0,MOD($A1521,ChapterTable!$S$20)&lt;&gt;0),"","보스")&amp;"인게임누적합배수",ChapterTable!$S:$T,2,0)*D1521)
  )
  )
  )
)</f>
        <v>1228.0517578125</v>
      </c>
      <c r="G1521" t="s">
        <v>737</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119"/>
        <v>21</v>
      </c>
      <c r="Q1521">
        <f t="shared" si="120"/>
        <v>21</v>
      </c>
      <c r="R1521" t="b">
        <f t="shared" ca="1" si="118"/>
        <v>1</v>
      </c>
      <c r="T1521" t="b">
        <f t="shared" ca="1" si="121"/>
        <v>1</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H1521">
        <v>1.5</v>
      </c>
      <c r="AI1521">
        <f t="shared" si="122"/>
        <v>0.33333333333333331</v>
      </c>
    </row>
    <row r="1522" spans="1:35" x14ac:dyDescent="0.3">
      <c r="A1522">
        <v>8</v>
      </c>
      <c r="B1522">
        <v>31</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3</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OFFSET(E1522,-$B1522+IF($L1522,1,0),0)*IF($B1522&gt;OFFSET($B1522,1,0),ChapterTable!$S$17,1)*
    (VLOOKUP(SUBSTITUTE(SUBSTITUTE(E$1,"standard",""),"|Float","")&amp;IF(OR($L1522=TRUE,$A1522=0,MOD($A1522,ChapterTable!$S$20)&lt;&gt;0),"","보스")&amp;"인게임누적곱배수",ChapterTable!$S:$T,2,0)^C1522
    +VLOOKUP(SUBSTITUTE(SUBSTITUTE(E$1,"standard",""),"|Float","")&amp;IF(OR($L1522=TRUE,$A1522=0,MOD($A1522,ChapterTable!$S$20)&lt;&gt;0),"","보스")&amp;"인게임누적합배수",ChapterTable!$S:$T,2,0)*C1522)
  )
  )
  )
)</f>
        <v>4100.625</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(VLOOKUP(SUBSTITUTE(SUBSTITUTE(F$1,"standard",""),"|Float","")&amp;IF(OR($L1522=TRUE,$A1522=0,MOD($A1522,ChapterTable!$S$20)&lt;&gt;0),"","보스")&amp;"인게임누적곱배수",ChapterTable!$S:$T,2,0)^D1522
    +VLOOKUP(SUBSTITUTE(SUBSTITUTE(F$1,"standard",""),"|Float","")&amp;IF(OR($L1522=TRUE,$A1522=0,MOD($A1522,ChapterTable!$S$20)&lt;&gt;0),"","보스")&amp;"인게임누적합배수",ChapterTable!$S:$T,2,0)*D1522)
  )
  )
  )
)</f>
        <v>1308.14208984375</v>
      </c>
      <c r="G1522" t="s">
        <v>737</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119"/>
        <v>4</v>
      </c>
      <c r="Q1522">
        <f t="shared" si="120"/>
        <v>4</v>
      </c>
      <c r="R1522" t="b">
        <f t="shared" ca="1" si="118"/>
        <v>1</v>
      </c>
      <c r="T1522" t="b">
        <f t="shared" ca="1" si="121"/>
        <v>1</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H1522">
        <v>1.5</v>
      </c>
      <c r="AI1522">
        <f t="shared" si="122"/>
        <v>0.25</v>
      </c>
    </row>
    <row r="1523" spans="1:35" x14ac:dyDescent="0.3">
      <c r="A1523">
        <v>8</v>
      </c>
      <c r="B1523">
        <v>32</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OFFSET(E1523,-$B1523+IF($L1523,1,0),0)*IF($B1523&gt;OFFSET($B1523,1,0),ChapterTable!$S$17,1)*
    (VLOOKUP(SUBSTITUTE(SUBSTITUTE(E$1,"standard",""),"|Float","")&amp;IF(OR($L1523=TRUE,$A1523=0,MOD($A1523,ChapterTable!$S$20)&lt;&gt;0),"","보스")&amp;"인게임누적곱배수",ChapterTable!$S:$T,2,0)^C1523
    +VLOOKUP(SUBSTITUTE(SUBSTITUTE(E$1,"standard",""),"|Float","")&amp;IF(OR($L1523=TRUE,$A1523=0,MOD($A1523,ChapterTable!$S$20)&lt;&gt;0),"","보스")&amp;"인게임누적합배수",ChapterTable!$S:$T,2,0)*C1523)
  )
  )
  )
)</f>
        <v>4100.625</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(VLOOKUP(SUBSTITUTE(SUBSTITUTE(F$1,"standard",""),"|Float","")&amp;IF(OR($L1523=TRUE,$A1523=0,MOD($A1523,ChapterTable!$S$20)&lt;&gt;0),"","보스")&amp;"인게임누적곱배수",ChapterTable!$S:$T,2,0)^D1523
    +VLOOKUP(SUBSTITUTE(SUBSTITUTE(F$1,"standard",""),"|Float","")&amp;IF(OR($L1523=TRUE,$A1523=0,MOD($A1523,ChapterTable!$S$20)&lt;&gt;0),"","보스")&amp;"인게임누적합배수",ChapterTable!$S:$T,2,0)*D1523)
  )
  )
  )
)</f>
        <v>1308.14208984375</v>
      </c>
      <c r="G1523" t="s">
        <v>737</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119"/>
        <v>4</v>
      </c>
      <c r="Q1523">
        <f t="shared" si="120"/>
        <v>4</v>
      </c>
      <c r="R1523" t="b">
        <f t="shared" ca="1" si="118"/>
        <v>1</v>
      </c>
      <c r="T1523" t="b">
        <f t="shared" ca="1" si="121"/>
        <v>1</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H1523">
        <v>1.5</v>
      </c>
      <c r="AI1523">
        <f t="shared" si="122"/>
        <v>0.25</v>
      </c>
    </row>
    <row r="1524" spans="1:35" x14ac:dyDescent="0.3">
      <c r="A1524">
        <v>8</v>
      </c>
      <c r="B1524">
        <v>33</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OFFSET(E1524,-$B1524+IF($L1524,1,0),0)*IF($B1524&gt;OFFSET($B1524,1,0),ChapterTable!$S$17,1)*
    (VLOOKUP(SUBSTITUTE(SUBSTITUTE(E$1,"standard",""),"|Float","")&amp;IF(OR($L1524=TRUE,$A1524=0,MOD($A1524,ChapterTable!$S$20)&lt;&gt;0),"","보스")&amp;"인게임누적곱배수",ChapterTable!$S:$T,2,0)^C1524
    +VLOOKUP(SUBSTITUTE(SUBSTITUTE(E$1,"standard",""),"|Float","")&amp;IF(OR($L1524=TRUE,$A1524=0,MOD($A1524,ChapterTable!$S$20)&lt;&gt;0),"","보스")&amp;"인게임누적합배수",ChapterTable!$S:$T,2,0)*C1524)
  )
  )
  )
)</f>
        <v>4100.625</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(VLOOKUP(SUBSTITUTE(SUBSTITUTE(F$1,"standard",""),"|Float","")&amp;IF(OR($L1524=TRUE,$A1524=0,MOD($A1524,ChapterTable!$S$20)&lt;&gt;0),"","보스")&amp;"인게임누적곱배수",ChapterTable!$S:$T,2,0)^D1524
    +VLOOKUP(SUBSTITUTE(SUBSTITUTE(F$1,"standard",""),"|Float","")&amp;IF(OR($L1524=TRUE,$A1524=0,MOD($A1524,ChapterTable!$S$20)&lt;&gt;0),"","보스")&amp;"인게임누적합배수",ChapterTable!$S:$T,2,0)*D1524)
  )
  )
  )
)</f>
        <v>1308.14208984375</v>
      </c>
      <c r="G1524" t="s">
        <v>737</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119"/>
        <v>4</v>
      </c>
      <c r="Q1524">
        <f t="shared" si="120"/>
        <v>4</v>
      </c>
      <c r="R1524" t="b">
        <f t="shared" ca="1" si="118"/>
        <v>1</v>
      </c>
      <c r="T1524" t="b">
        <f t="shared" ca="1" si="121"/>
        <v>1</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H1524">
        <v>1.5</v>
      </c>
      <c r="AI1524">
        <f t="shared" si="122"/>
        <v>0.25</v>
      </c>
    </row>
    <row r="1525" spans="1:35" x14ac:dyDescent="0.3">
      <c r="A1525">
        <v>8</v>
      </c>
      <c r="B1525">
        <v>34</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OFFSET(E1525,-$B1525+IF($L1525,1,0),0)*IF($B1525&gt;OFFSET($B1525,1,0),ChapterTable!$S$17,1)*
    (VLOOKUP(SUBSTITUTE(SUBSTITUTE(E$1,"standard",""),"|Float","")&amp;IF(OR($L1525=TRUE,$A1525=0,MOD($A1525,ChapterTable!$S$20)&lt;&gt;0),"","보스")&amp;"인게임누적곱배수",ChapterTable!$S:$T,2,0)^C1525
    +VLOOKUP(SUBSTITUTE(SUBSTITUTE(E$1,"standard",""),"|Float","")&amp;IF(OR($L1525=TRUE,$A1525=0,MOD($A1525,ChapterTable!$S$20)&lt;&gt;0),"","보스")&amp;"인게임누적합배수",ChapterTable!$S:$T,2,0)*C1525)
  )
  )
  )
)</f>
        <v>4100.625</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(VLOOKUP(SUBSTITUTE(SUBSTITUTE(F$1,"standard",""),"|Float","")&amp;IF(OR($L1525=TRUE,$A1525=0,MOD($A1525,ChapterTable!$S$20)&lt;&gt;0),"","보스")&amp;"인게임누적곱배수",ChapterTable!$S:$T,2,0)^D1525
    +VLOOKUP(SUBSTITUTE(SUBSTITUTE(F$1,"standard",""),"|Float","")&amp;IF(OR($L1525=TRUE,$A1525=0,MOD($A1525,ChapterTable!$S$20)&lt;&gt;0),"","보스")&amp;"인게임누적합배수",ChapterTable!$S:$T,2,0)*D1525)
  )
  )
  )
)</f>
        <v>1308.14208984375</v>
      </c>
      <c r="G1525" t="s">
        <v>737</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119"/>
        <v>4</v>
      </c>
      <c r="Q1525">
        <f t="shared" si="120"/>
        <v>4</v>
      </c>
      <c r="R1525" t="b">
        <f t="shared" ca="1" si="118"/>
        <v>1</v>
      </c>
      <c r="T1525" t="b">
        <f t="shared" ca="1" si="121"/>
        <v>1</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H1525">
        <v>1.5</v>
      </c>
      <c r="AI1525">
        <f t="shared" si="122"/>
        <v>0.25</v>
      </c>
    </row>
    <row r="1526" spans="1:35" x14ac:dyDescent="0.3">
      <c r="A1526">
        <v>8</v>
      </c>
      <c r="B1526">
        <v>35</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OFFSET(E1526,-$B1526+IF($L1526,1,0),0)*IF($B1526&gt;OFFSET($B1526,1,0),ChapterTable!$S$17,1)*
    (VLOOKUP(SUBSTITUTE(SUBSTITUTE(E$1,"standard",""),"|Float","")&amp;IF(OR($L1526=TRUE,$A1526=0,MOD($A1526,ChapterTable!$S$20)&lt;&gt;0),"","보스")&amp;"인게임누적곱배수",ChapterTable!$S:$T,2,0)^C1526
    +VLOOKUP(SUBSTITUTE(SUBSTITUTE(E$1,"standard",""),"|Float","")&amp;IF(OR($L1526=TRUE,$A1526=0,MOD($A1526,ChapterTable!$S$20)&lt;&gt;0),"","보스")&amp;"인게임누적합배수",ChapterTable!$S:$T,2,0)*C1526)
  )
  )
  )
)</f>
        <v>4100.625</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(VLOOKUP(SUBSTITUTE(SUBSTITUTE(F$1,"standard",""),"|Float","")&amp;IF(OR($L1526=TRUE,$A1526=0,MOD($A1526,ChapterTable!$S$20)&lt;&gt;0),"","보스")&amp;"인게임누적곱배수",ChapterTable!$S:$T,2,0)^D1526
    +VLOOKUP(SUBSTITUTE(SUBSTITUTE(F$1,"standard",""),"|Float","")&amp;IF(OR($L1526=TRUE,$A1526=0,MOD($A1526,ChapterTable!$S$20)&lt;&gt;0),"","보스")&amp;"인게임누적합배수",ChapterTable!$S:$T,2,0)*D1526)
  )
  )
  )
)</f>
        <v>1308.14208984375</v>
      </c>
      <c r="G1526" t="s">
        <v>737</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119"/>
        <v>11</v>
      </c>
      <c r="Q1526">
        <f t="shared" si="120"/>
        <v>11</v>
      </c>
      <c r="R1526" t="b">
        <f t="shared" ca="1" si="118"/>
        <v>1</v>
      </c>
      <c r="T1526" t="b">
        <f t="shared" ca="1" si="121"/>
        <v>1</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H1526">
        <v>1.5</v>
      </c>
      <c r="AI1526">
        <f t="shared" si="122"/>
        <v>0.25</v>
      </c>
    </row>
    <row r="1527" spans="1:35" x14ac:dyDescent="0.3">
      <c r="A1527">
        <v>8</v>
      </c>
      <c r="B1527">
        <v>36</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4</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OFFSET(E1527,-$B1527+IF($L1527,1,0),0)*IF($B1527&gt;OFFSET($B1527,1,0),ChapterTable!$S$17,1)*
    (VLOOKUP(SUBSTITUTE(SUBSTITUTE(E$1,"standard",""),"|Float","")&amp;IF(OR($L1527=TRUE,$A1527=0,MOD($A1527,ChapterTable!$S$20)&lt;&gt;0),"","보스")&amp;"인게임누적곱배수",ChapterTable!$S:$T,2,0)^C1527
    +VLOOKUP(SUBSTITUTE(SUBSTITUTE(E$1,"standard",""),"|Float","")&amp;IF(OR($L1527=TRUE,$A1527=0,MOD($A1527,ChapterTable!$S$20)&lt;&gt;0),"","보스")&amp;"인게임누적합배수",ChapterTable!$S:$T,2,0)*C1527)
  )
  )
  )
)</f>
        <v>4613.203125</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(VLOOKUP(SUBSTITUTE(SUBSTITUTE(F$1,"standard",""),"|Float","")&amp;IF(OR($L1527=TRUE,$A1527=0,MOD($A1527,ChapterTable!$S$20)&lt;&gt;0),"","보스")&amp;"인게임누적곱배수",ChapterTable!$S:$T,2,0)^D1527
    +VLOOKUP(SUBSTITUTE(SUBSTITUTE(F$1,"standard",""),"|Float","")&amp;IF(OR($L1527=TRUE,$A1527=0,MOD($A1527,ChapterTable!$S$20)&lt;&gt;0),"","보스")&amp;"인게임누적합배수",ChapterTable!$S:$T,2,0)*D1527)
  )
  )
  )
)</f>
        <v>1308.14208984375</v>
      </c>
      <c r="G1527" t="s">
        <v>737</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119"/>
        <v>4</v>
      </c>
      <c r="Q1527">
        <f t="shared" si="120"/>
        <v>4</v>
      </c>
      <c r="R1527" t="b">
        <f t="shared" ca="1" si="118"/>
        <v>1</v>
      </c>
      <c r="T1527" t="b">
        <f t="shared" ca="1" si="121"/>
        <v>1</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H1527">
        <v>1.5</v>
      </c>
      <c r="AI1527">
        <f t="shared" si="122"/>
        <v>0.25</v>
      </c>
    </row>
    <row r="1528" spans="1:35" x14ac:dyDescent="0.3">
      <c r="A1528">
        <v>8</v>
      </c>
      <c r="B1528">
        <v>37</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OFFSET(E1528,-$B1528+IF($L1528,1,0),0)*IF($B1528&gt;OFFSET($B1528,1,0),ChapterTable!$S$17,1)*
    (VLOOKUP(SUBSTITUTE(SUBSTITUTE(E$1,"standard",""),"|Float","")&amp;IF(OR($L1528=TRUE,$A1528=0,MOD($A1528,ChapterTable!$S$20)&lt;&gt;0),"","보스")&amp;"인게임누적곱배수",ChapterTable!$S:$T,2,0)^C1528
    +VLOOKUP(SUBSTITUTE(SUBSTITUTE(E$1,"standard",""),"|Float","")&amp;IF(OR($L1528=TRUE,$A1528=0,MOD($A1528,ChapterTable!$S$20)&lt;&gt;0),"","보스")&amp;"인게임누적합배수",ChapterTable!$S:$T,2,0)*C1528)
  )
  )
  )
)</f>
        <v>4613.203125</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(VLOOKUP(SUBSTITUTE(SUBSTITUTE(F$1,"standard",""),"|Float","")&amp;IF(OR($L1528=TRUE,$A1528=0,MOD($A1528,ChapterTable!$S$20)&lt;&gt;0),"","보스")&amp;"인게임누적곱배수",ChapterTable!$S:$T,2,0)^D1528
    +VLOOKUP(SUBSTITUTE(SUBSTITUTE(F$1,"standard",""),"|Float","")&amp;IF(OR($L1528=TRUE,$A1528=0,MOD($A1528,ChapterTable!$S$20)&lt;&gt;0),"","보스")&amp;"인게임누적합배수",ChapterTable!$S:$T,2,0)*D1528)
  )
  )
  )
)</f>
        <v>1308.14208984375</v>
      </c>
      <c r="G1528" t="s">
        <v>737</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119"/>
        <v>4</v>
      </c>
      <c r="Q1528">
        <f t="shared" si="120"/>
        <v>4</v>
      </c>
      <c r="R1528" t="b">
        <f t="shared" ca="1" si="118"/>
        <v>1</v>
      </c>
      <c r="T1528" t="b">
        <f t="shared" ca="1" si="121"/>
        <v>1</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H1528">
        <v>1.5</v>
      </c>
      <c r="AI1528">
        <f t="shared" si="122"/>
        <v>0.25</v>
      </c>
    </row>
    <row r="1529" spans="1:35" x14ac:dyDescent="0.3">
      <c r="A1529">
        <v>8</v>
      </c>
      <c r="B1529">
        <v>38</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OFFSET(E1529,-$B1529+IF($L1529,1,0),0)*IF($B1529&gt;OFFSET($B1529,1,0),ChapterTable!$S$17,1)*
    (VLOOKUP(SUBSTITUTE(SUBSTITUTE(E$1,"standard",""),"|Float","")&amp;IF(OR($L1529=TRUE,$A1529=0,MOD($A1529,ChapterTable!$S$20)&lt;&gt;0),"","보스")&amp;"인게임누적곱배수",ChapterTable!$S:$T,2,0)^C1529
    +VLOOKUP(SUBSTITUTE(SUBSTITUTE(E$1,"standard",""),"|Float","")&amp;IF(OR($L1529=TRUE,$A1529=0,MOD($A1529,ChapterTable!$S$20)&lt;&gt;0),"","보스")&amp;"인게임누적합배수",ChapterTable!$S:$T,2,0)*C1529)
  )
  )
  )
)</f>
        <v>4613.203125</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(VLOOKUP(SUBSTITUTE(SUBSTITUTE(F$1,"standard",""),"|Float","")&amp;IF(OR($L1529=TRUE,$A1529=0,MOD($A1529,ChapterTable!$S$20)&lt;&gt;0),"","보스")&amp;"인게임누적곱배수",ChapterTable!$S:$T,2,0)^D1529
    +VLOOKUP(SUBSTITUTE(SUBSTITUTE(F$1,"standard",""),"|Float","")&amp;IF(OR($L1529=TRUE,$A1529=0,MOD($A1529,ChapterTable!$S$20)&lt;&gt;0),"","보스")&amp;"인게임누적합배수",ChapterTable!$S:$T,2,0)*D1529)
  )
  )
  )
)</f>
        <v>1308.14208984375</v>
      </c>
      <c r="G1529" t="s">
        <v>737</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119"/>
        <v>4</v>
      </c>
      <c r="Q1529">
        <f t="shared" si="120"/>
        <v>4</v>
      </c>
      <c r="R1529" t="b">
        <f t="shared" ca="1" si="118"/>
        <v>1</v>
      </c>
      <c r="T1529" t="b">
        <f t="shared" ca="1" si="121"/>
        <v>1</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H1529">
        <v>1.5</v>
      </c>
      <c r="AI1529">
        <f t="shared" si="122"/>
        <v>0.25</v>
      </c>
    </row>
    <row r="1530" spans="1:35" x14ac:dyDescent="0.3">
      <c r="A1530">
        <v>8</v>
      </c>
      <c r="B1530">
        <v>39</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OFFSET(E1530,-$B1530+IF($L1530,1,0),0)*IF($B1530&gt;OFFSET($B1530,1,0),ChapterTable!$S$17,1)*
    (VLOOKUP(SUBSTITUTE(SUBSTITUTE(E$1,"standard",""),"|Float","")&amp;IF(OR($L1530=TRUE,$A1530=0,MOD($A1530,ChapterTable!$S$20)&lt;&gt;0),"","보스")&amp;"인게임누적곱배수",ChapterTable!$S:$T,2,0)^C1530
    +VLOOKUP(SUBSTITUTE(SUBSTITUTE(E$1,"standard",""),"|Float","")&amp;IF(OR($L1530=TRUE,$A1530=0,MOD($A1530,ChapterTable!$S$20)&lt;&gt;0),"","보스")&amp;"인게임누적합배수",ChapterTable!$S:$T,2,0)*C1530)
  )
  )
  )
)</f>
        <v>4613.203125</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(VLOOKUP(SUBSTITUTE(SUBSTITUTE(F$1,"standard",""),"|Float","")&amp;IF(OR($L1530=TRUE,$A1530=0,MOD($A1530,ChapterTable!$S$20)&lt;&gt;0),"","보스")&amp;"인게임누적곱배수",ChapterTable!$S:$T,2,0)^D1530
    +VLOOKUP(SUBSTITUTE(SUBSTITUTE(F$1,"standard",""),"|Float","")&amp;IF(OR($L1530=TRUE,$A1530=0,MOD($A1530,ChapterTable!$S$20)&lt;&gt;0),"","보스")&amp;"인게임누적합배수",ChapterTable!$S:$T,2,0)*D1530)
  )
  )
  )
)</f>
        <v>1308.14208984375</v>
      </c>
      <c r="G1530" t="s">
        <v>737</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119"/>
        <v>94</v>
      </c>
      <c r="Q1530">
        <f t="shared" si="120"/>
        <v>94</v>
      </c>
      <c r="R1530" t="b">
        <f t="shared" ca="1" si="118"/>
        <v>1</v>
      </c>
      <c r="T1530" t="b">
        <f t="shared" ca="1" si="121"/>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H1530">
        <v>1.5</v>
      </c>
      <c r="AI1530">
        <f t="shared" si="122"/>
        <v>0.25</v>
      </c>
    </row>
    <row r="1531" spans="1:35" x14ac:dyDescent="0.3">
      <c r="A1531">
        <v>8</v>
      </c>
      <c r="B1531">
        <v>40</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OFFSET(E1531,-$B1531+IF($L1531,1,0),0)*IF($B1531&gt;OFFSET($B1531,1,0),ChapterTable!$S$17,1)*
    (VLOOKUP(SUBSTITUTE(SUBSTITUTE(E$1,"standard",""),"|Float","")&amp;IF(OR($L1531=TRUE,$A1531=0,MOD($A1531,ChapterTable!$S$20)&lt;&gt;0),"","보스")&amp;"인게임누적곱배수",ChapterTable!$S:$T,2,0)^C1531
    +VLOOKUP(SUBSTITUTE(SUBSTITUTE(E$1,"standard",""),"|Float","")&amp;IF(OR($L1531=TRUE,$A1531=0,MOD($A1531,ChapterTable!$S$20)&lt;&gt;0),"","보스")&amp;"인게임누적합배수",ChapterTable!$S:$T,2,0)*C1531)
  )
  )
  )
)</f>
        <v>4613.203125</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(VLOOKUP(SUBSTITUTE(SUBSTITUTE(F$1,"standard",""),"|Float","")&amp;IF(OR($L1531=TRUE,$A1531=0,MOD($A1531,ChapterTable!$S$20)&lt;&gt;0),"","보스")&amp;"인게임누적곱배수",ChapterTable!$S:$T,2,0)^D1531
    +VLOOKUP(SUBSTITUTE(SUBSTITUTE(F$1,"standard",""),"|Float","")&amp;IF(OR($L1531=TRUE,$A1531=0,MOD($A1531,ChapterTable!$S$20)&lt;&gt;0),"","보스")&amp;"인게임누적합배수",ChapterTable!$S:$T,2,0)*D1531)
  )
  )
  )
)</f>
        <v>1308.14208984375</v>
      </c>
      <c r="G1531" t="s">
        <v>737</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119"/>
        <v>21</v>
      </c>
      <c r="Q1531">
        <f t="shared" si="120"/>
        <v>21</v>
      </c>
      <c r="R1531" t="b">
        <f t="shared" ca="1" si="118"/>
        <v>1</v>
      </c>
      <c r="T1531" t="b">
        <f t="shared" ca="1" si="121"/>
        <v>1</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H1531">
        <v>1.5</v>
      </c>
      <c r="AI1531">
        <f t="shared" si="122"/>
        <v>0.25</v>
      </c>
    </row>
    <row r="1532" spans="1:35" x14ac:dyDescent="0.3">
      <c r="A1532">
        <v>8</v>
      </c>
      <c r="B1532">
        <v>41</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4</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OFFSET(E1532,-$B1532+IF($L1532,1,0),0)*IF($B1532&gt;OFFSET($B1532,1,0),ChapterTable!$S$17,1)*
    (VLOOKUP(SUBSTITUTE(SUBSTITUTE(E$1,"standard",""),"|Float","")&amp;IF(OR($L1532=TRUE,$A1532=0,MOD($A1532,ChapterTable!$S$20)&lt;&gt;0),"","보스")&amp;"인게임누적곱배수",ChapterTable!$S:$T,2,0)^C1532
    +VLOOKUP(SUBSTITUTE(SUBSTITUTE(E$1,"standard",""),"|Float","")&amp;IF(OR($L1532=TRUE,$A1532=0,MOD($A1532,ChapterTable!$S$20)&lt;&gt;0),"","보스")&amp;"인게임누적합배수",ChapterTable!$S:$T,2,0)*C1532)
  )
  )
  )
)</f>
        <v>4613.203125</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(VLOOKUP(SUBSTITUTE(SUBSTITUTE(F$1,"standard",""),"|Float","")&amp;IF(OR($L1532=TRUE,$A1532=0,MOD($A1532,ChapterTable!$S$20)&lt;&gt;0),"","보스")&amp;"인게임누적곱배수",ChapterTable!$S:$T,2,0)^D1532
    +VLOOKUP(SUBSTITUTE(SUBSTITUTE(F$1,"standard",""),"|Float","")&amp;IF(OR($L1532=TRUE,$A1532=0,MOD($A1532,ChapterTable!$S$20)&lt;&gt;0),"","보스")&amp;"인게임누적합배수",ChapterTable!$S:$T,2,0)*D1532)
  )
  )
  )
)</f>
        <v>1388.232421875</v>
      </c>
      <c r="G1532" t="s">
        <v>737</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119"/>
        <v>5</v>
      </c>
      <c r="Q1532">
        <f t="shared" si="120"/>
        <v>5</v>
      </c>
      <c r="R1532" t="b">
        <f t="shared" ca="1" si="118"/>
        <v>1</v>
      </c>
      <c r="T1532" t="b">
        <f t="shared" ca="1" si="121"/>
        <v>1</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H1532">
        <v>1.5</v>
      </c>
      <c r="AI1532">
        <f t="shared" si="122"/>
        <v>0.2</v>
      </c>
    </row>
    <row r="1533" spans="1:35" x14ac:dyDescent="0.3">
      <c r="A1533">
        <v>8</v>
      </c>
      <c r="B1533">
        <v>42</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OFFSET(E1533,-$B1533+IF($L1533,1,0),0)*IF($B1533&gt;OFFSET($B1533,1,0),ChapterTable!$S$17,1)*
    (VLOOKUP(SUBSTITUTE(SUBSTITUTE(E$1,"standard",""),"|Float","")&amp;IF(OR($L1533=TRUE,$A1533=0,MOD($A1533,ChapterTable!$S$20)&lt;&gt;0),"","보스")&amp;"인게임누적곱배수",ChapterTable!$S:$T,2,0)^C1533
    +VLOOKUP(SUBSTITUTE(SUBSTITUTE(E$1,"standard",""),"|Float","")&amp;IF(OR($L1533=TRUE,$A1533=0,MOD($A1533,ChapterTable!$S$20)&lt;&gt;0),"","보스")&amp;"인게임누적합배수",ChapterTable!$S:$T,2,0)*C1533)
  )
  )
  )
)</f>
        <v>4613.203125</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(VLOOKUP(SUBSTITUTE(SUBSTITUTE(F$1,"standard",""),"|Float","")&amp;IF(OR($L1533=TRUE,$A1533=0,MOD($A1533,ChapterTable!$S$20)&lt;&gt;0),"","보스")&amp;"인게임누적곱배수",ChapterTable!$S:$T,2,0)^D1533
    +VLOOKUP(SUBSTITUTE(SUBSTITUTE(F$1,"standard",""),"|Float","")&amp;IF(OR($L1533=TRUE,$A1533=0,MOD($A1533,ChapterTable!$S$20)&lt;&gt;0),"","보스")&amp;"인게임누적합배수",ChapterTable!$S:$T,2,0)*D1533)
  )
  )
  )
)</f>
        <v>1388.232421875</v>
      </c>
      <c r="G1533" t="s">
        <v>737</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119"/>
        <v>5</v>
      </c>
      <c r="Q1533">
        <f t="shared" si="120"/>
        <v>5</v>
      </c>
      <c r="R1533" t="b">
        <f t="shared" ca="1" si="118"/>
        <v>1</v>
      </c>
      <c r="T1533" t="b">
        <f t="shared" ca="1" si="121"/>
        <v>1</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H1533">
        <v>1.5</v>
      </c>
      <c r="AI1533">
        <f t="shared" si="122"/>
        <v>0.2</v>
      </c>
    </row>
    <row r="1534" spans="1:35" x14ac:dyDescent="0.3">
      <c r="A1534">
        <v>8</v>
      </c>
      <c r="B1534">
        <v>43</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OFFSET(E1534,-$B1534+IF($L1534,1,0),0)*IF($B1534&gt;OFFSET($B1534,1,0),ChapterTable!$S$17,1)*
    (VLOOKUP(SUBSTITUTE(SUBSTITUTE(E$1,"standard",""),"|Float","")&amp;IF(OR($L1534=TRUE,$A1534=0,MOD($A1534,ChapterTable!$S$20)&lt;&gt;0),"","보스")&amp;"인게임누적곱배수",ChapterTable!$S:$T,2,0)^C1534
    +VLOOKUP(SUBSTITUTE(SUBSTITUTE(E$1,"standard",""),"|Float","")&amp;IF(OR($L1534=TRUE,$A1534=0,MOD($A1534,ChapterTable!$S$20)&lt;&gt;0),"","보스")&amp;"인게임누적합배수",ChapterTable!$S:$T,2,0)*C1534)
  )
  )
  )
)</f>
        <v>4613.203125</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(VLOOKUP(SUBSTITUTE(SUBSTITUTE(F$1,"standard",""),"|Float","")&amp;IF(OR($L1534=TRUE,$A1534=0,MOD($A1534,ChapterTable!$S$20)&lt;&gt;0),"","보스")&amp;"인게임누적곱배수",ChapterTable!$S:$T,2,0)^D1534
    +VLOOKUP(SUBSTITUTE(SUBSTITUTE(F$1,"standard",""),"|Float","")&amp;IF(OR($L1534=TRUE,$A1534=0,MOD($A1534,ChapterTable!$S$20)&lt;&gt;0),"","보스")&amp;"인게임누적합배수",ChapterTable!$S:$T,2,0)*D1534)
  )
  )
  )
)</f>
        <v>1388.232421875</v>
      </c>
      <c r="G1534" t="s">
        <v>737</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119"/>
        <v>5</v>
      </c>
      <c r="Q1534">
        <f t="shared" si="120"/>
        <v>5</v>
      </c>
      <c r="R1534" t="b">
        <f t="shared" ca="1" si="118"/>
        <v>1</v>
      </c>
      <c r="T1534" t="b">
        <f t="shared" ca="1" si="121"/>
        <v>1</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H1534">
        <v>1.5</v>
      </c>
      <c r="AI1534">
        <f t="shared" si="122"/>
        <v>0.2</v>
      </c>
    </row>
    <row r="1535" spans="1:35" x14ac:dyDescent="0.3">
      <c r="A1535">
        <v>8</v>
      </c>
      <c r="B1535">
        <v>44</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OFFSET(E1535,-$B1535+IF($L1535,1,0),0)*IF($B1535&gt;OFFSET($B1535,1,0),ChapterTable!$S$17,1)*
    (VLOOKUP(SUBSTITUTE(SUBSTITUTE(E$1,"standard",""),"|Float","")&amp;IF(OR($L1535=TRUE,$A1535=0,MOD($A1535,ChapterTable!$S$20)&lt;&gt;0),"","보스")&amp;"인게임누적곱배수",ChapterTable!$S:$T,2,0)^C1535
    +VLOOKUP(SUBSTITUTE(SUBSTITUTE(E$1,"standard",""),"|Float","")&amp;IF(OR($L1535=TRUE,$A1535=0,MOD($A1535,ChapterTable!$S$20)&lt;&gt;0),"","보스")&amp;"인게임누적합배수",ChapterTable!$S:$T,2,0)*C1535)
  )
  )
  )
)</f>
        <v>4613.203125</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(VLOOKUP(SUBSTITUTE(SUBSTITUTE(F$1,"standard",""),"|Float","")&amp;IF(OR($L1535=TRUE,$A1535=0,MOD($A1535,ChapterTable!$S$20)&lt;&gt;0),"","보스")&amp;"인게임누적곱배수",ChapterTable!$S:$T,2,0)^D1535
    +VLOOKUP(SUBSTITUTE(SUBSTITUTE(F$1,"standard",""),"|Float","")&amp;IF(OR($L1535=TRUE,$A1535=0,MOD($A1535,ChapterTable!$S$20)&lt;&gt;0),"","보스")&amp;"인게임누적합배수",ChapterTable!$S:$T,2,0)*D1535)
  )
  )
  )
)</f>
        <v>1388.232421875</v>
      </c>
      <c r="G1535" t="s">
        <v>737</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119"/>
        <v>5</v>
      </c>
      <c r="Q1535">
        <f t="shared" si="120"/>
        <v>5</v>
      </c>
      <c r="R1535" t="b">
        <f t="shared" ca="1" si="118"/>
        <v>1</v>
      </c>
      <c r="T1535" t="b">
        <f t="shared" ca="1" si="121"/>
        <v>1</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H1535">
        <v>1.5</v>
      </c>
      <c r="AI1535">
        <f t="shared" si="122"/>
        <v>0.2</v>
      </c>
    </row>
    <row r="1536" spans="1:35" x14ac:dyDescent="0.3">
      <c r="A1536">
        <v>8</v>
      </c>
      <c r="B1536">
        <v>45</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OFFSET(E1536,-$B1536+IF($L1536,1,0),0)*IF($B1536&gt;OFFSET($B1536,1,0),ChapterTable!$S$17,1)*
    (VLOOKUP(SUBSTITUTE(SUBSTITUTE(E$1,"standard",""),"|Float","")&amp;IF(OR($L1536=TRUE,$A1536=0,MOD($A1536,ChapterTable!$S$20)&lt;&gt;0),"","보스")&amp;"인게임누적곱배수",ChapterTable!$S:$T,2,0)^C1536
    +VLOOKUP(SUBSTITUTE(SUBSTITUTE(E$1,"standard",""),"|Float","")&amp;IF(OR($L1536=TRUE,$A1536=0,MOD($A1536,ChapterTable!$S$20)&lt;&gt;0),"","보스")&amp;"인게임누적합배수",ChapterTable!$S:$T,2,0)*C1536)
  )
  )
  )
)</f>
        <v>4613.203125</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(VLOOKUP(SUBSTITUTE(SUBSTITUTE(F$1,"standard",""),"|Float","")&amp;IF(OR($L1536=TRUE,$A1536=0,MOD($A1536,ChapterTable!$S$20)&lt;&gt;0),"","보스")&amp;"인게임누적곱배수",ChapterTable!$S:$T,2,0)^D1536
    +VLOOKUP(SUBSTITUTE(SUBSTITUTE(F$1,"standard",""),"|Float","")&amp;IF(OR($L1536=TRUE,$A1536=0,MOD($A1536,ChapterTable!$S$20)&lt;&gt;0),"","보스")&amp;"인게임누적합배수",ChapterTable!$S:$T,2,0)*D1536)
  )
  )
  )
)</f>
        <v>1388.232421875</v>
      </c>
      <c r="G1536" t="s">
        <v>737</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119"/>
        <v>11</v>
      </c>
      <c r="Q1536">
        <f t="shared" si="120"/>
        <v>11</v>
      </c>
      <c r="R1536" t="b">
        <f t="shared" ca="1" si="118"/>
        <v>1</v>
      </c>
      <c r="T1536" t="b">
        <f t="shared" ca="1" si="121"/>
        <v>1</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H1536">
        <v>1.5</v>
      </c>
      <c r="AI1536">
        <f t="shared" si="122"/>
        <v>0.2</v>
      </c>
    </row>
    <row r="1537" spans="1:35" x14ac:dyDescent="0.3">
      <c r="A1537">
        <v>8</v>
      </c>
      <c r="B1537">
        <v>46</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5</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OFFSET(E1537,-$B1537+IF($L1537,1,0),0)*IF($B1537&gt;OFFSET($B1537,1,0),ChapterTable!$S$17,1)*
    (VLOOKUP(SUBSTITUTE(SUBSTITUTE(E$1,"standard",""),"|Float","")&amp;IF(OR($L1537=TRUE,$A1537=0,MOD($A1537,ChapterTable!$S$20)&lt;&gt;0),"","보스")&amp;"인게임누적곱배수",ChapterTable!$S:$T,2,0)^C1537
    +VLOOKUP(SUBSTITUTE(SUBSTITUTE(E$1,"standard",""),"|Float","")&amp;IF(OR($L1537=TRUE,$A1537=0,MOD($A1537,ChapterTable!$S$20)&lt;&gt;0),"","보스")&amp;"인게임누적합배수",ChapterTable!$S:$T,2,0)*C1537)
  )
  )
  )
)</f>
        <v>5125.78125</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(VLOOKUP(SUBSTITUTE(SUBSTITUTE(F$1,"standard",""),"|Float","")&amp;IF(OR($L1537=TRUE,$A1537=0,MOD($A1537,ChapterTable!$S$20)&lt;&gt;0),"","보스")&amp;"인게임누적곱배수",ChapterTable!$S:$T,2,0)^D1537
    +VLOOKUP(SUBSTITUTE(SUBSTITUTE(F$1,"standard",""),"|Float","")&amp;IF(OR($L1537=TRUE,$A1537=0,MOD($A1537,ChapterTable!$S$20)&lt;&gt;0),"","보스")&amp;"인게임누적합배수",ChapterTable!$S:$T,2,0)*D1537)
  )
  )
  )
)</f>
        <v>1388.232421875</v>
      </c>
      <c r="G1537" t="s">
        <v>737</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119"/>
        <v>5</v>
      </c>
      <c r="Q1537">
        <f t="shared" si="120"/>
        <v>5</v>
      </c>
      <c r="R1537" t="b">
        <f t="shared" ca="1" si="118"/>
        <v>1</v>
      </c>
      <c r="T1537" t="b">
        <f t="shared" ca="1" si="121"/>
        <v>1</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H1537">
        <v>1.5</v>
      </c>
      <c r="AI1537">
        <f t="shared" si="122"/>
        <v>0.2</v>
      </c>
    </row>
    <row r="1538" spans="1:35" x14ac:dyDescent="0.3">
      <c r="A1538">
        <v>8</v>
      </c>
      <c r="B1538">
        <v>47</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OFFSET(E1538,-$B1538+IF($L1538,1,0),0)*IF($B1538&gt;OFFSET($B1538,1,0),ChapterTable!$S$17,1)*
    (VLOOKUP(SUBSTITUTE(SUBSTITUTE(E$1,"standard",""),"|Float","")&amp;IF(OR($L1538=TRUE,$A1538=0,MOD($A1538,ChapterTable!$S$20)&lt;&gt;0),"","보스")&amp;"인게임누적곱배수",ChapterTable!$S:$T,2,0)^C1538
    +VLOOKUP(SUBSTITUTE(SUBSTITUTE(E$1,"standard",""),"|Float","")&amp;IF(OR($L1538=TRUE,$A1538=0,MOD($A1538,ChapterTable!$S$20)&lt;&gt;0),"","보스")&amp;"인게임누적합배수",ChapterTable!$S:$T,2,0)*C1538)
  )
  )
  )
)</f>
        <v>5125.78125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(VLOOKUP(SUBSTITUTE(SUBSTITUTE(F$1,"standard",""),"|Float","")&amp;IF(OR($L1538=TRUE,$A1538=0,MOD($A1538,ChapterTable!$S$20)&lt;&gt;0),"","보스")&amp;"인게임누적곱배수",ChapterTable!$S:$T,2,0)^D1538
    +VLOOKUP(SUBSTITUTE(SUBSTITUTE(F$1,"standard",""),"|Float","")&amp;IF(OR($L1538=TRUE,$A1538=0,MOD($A1538,ChapterTable!$S$20)&lt;&gt;0),"","보스")&amp;"인게임누적합배수",ChapterTable!$S:$T,2,0)*D1538)
  )
  )
  )
)</f>
        <v>1388.232421875</v>
      </c>
      <c r="G1538" t="s">
        <v>737</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119"/>
        <v>5</v>
      </c>
      <c r="Q1538">
        <f t="shared" si="120"/>
        <v>5</v>
      </c>
      <c r="R1538" t="b">
        <f t="shared" ref="R1538:R1601" ca="1" si="123">IF(OR(B1538=0,OFFSET(B1538,1,0)=0),FALSE,
IF(AND(L1538,B1538&lt;OFFSET(B1538,1,0)),TRUE,
IF(OFFSET(O1538,1,0)=21,TRUE,FALSE)))</f>
        <v>1</v>
      </c>
      <c r="T1538" t="b">
        <f t="shared" ca="1" si="121"/>
        <v>1</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H1538">
        <v>1.5</v>
      </c>
      <c r="AI1538">
        <f t="shared" si="122"/>
        <v>0.2</v>
      </c>
    </row>
    <row r="1539" spans="1:35" x14ac:dyDescent="0.3">
      <c r="A1539">
        <v>8</v>
      </c>
      <c r="B1539">
        <v>48</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OFFSET(E1539,-$B1539+IF($L1539,1,0),0)*IF($B1539&gt;OFFSET($B1539,1,0),ChapterTable!$S$17,1)*
    (VLOOKUP(SUBSTITUTE(SUBSTITUTE(E$1,"standard",""),"|Float","")&amp;IF(OR($L1539=TRUE,$A1539=0,MOD($A1539,ChapterTable!$S$20)&lt;&gt;0),"","보스")&amp;"인게임누적곱배수",ChapterTable!$S:$T,2,0)^C1539
    +VLOOKUP(SUBSTITUTE(SUBSTITUTE(E$1,"standard",""),"|Float","")&amp;IF(OR($L1539=TRUE,$A1539=0,MOD($A1539,ChapterTable!$S$20)&lt;&gt;0),"","보스")&amp;"인게임누적합배수",ChapterTable!$S:$T,2,0)*C1539)
  )
  )
  )
)</f>
        <v>5125.78125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(VLOOKUP(SUBSTITUTE(SUBSTITUTE(F$1,"standard",""),"|Float","")&amp;IF(OR($L1539=TRUE,$A1539=0,MOD($A1539,ChapterTable!$S$20)&lt;&gt;0),"","보스")&amp;"인게임누적곱배수",ChapterTable!$S:$T,2,0)^D1539
    +VLOOKUP(SUBSTITUTE(SUBSTITUTE(F$1,"standard",""),"|Float","")&amp;IF(OR($L1539=TRUE,$A1539=0,MOD($A1539,ChapterTable!$S$20)&lt;&gt;0),"","보스")&amp;"인게임누적합배수",ChapterTable!$S:$T,2,0)*D1539)
  )
  )
  )
)</f>
        <v>1388.232421875</v>
      </c>
      <c r="G1539" t="s">
        <v>737</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124">IF(B1539=0,0,
  IF(AND(L1539=FALSE,A1539&lt;&gt;0,MOD(A1539,7)=0),21,
  IF(MOD(B1539,10)=0,21,
  IF(MOD(B1539,10)=5,11,
  IF(MOD(B1539,10)=9,INT(B1539/10)+91,
  INT(B1539/10+1))))))</f>
        <v>5</v>
      </c>
      <c r="Q1539">
        <f t="shared" ref="Q1539:Q1602" si="125">IF(ISBLANK(P1539),O1539,P1539)</f>
        <v>5</v>
      </c>
      <c r="R1539" t="b">
        <f t="shared" ca="1" si="123"/>
        <v>1</v>
      </c>
      <c r="T1539" t="b">
        <f t="shared" ref="T1539:T1602" ca="1" si="126">IF(ISBLANK(S1539),R1539,S1539)</f>
        <v>1</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H1539">
        <v>1.5</v>
      </c>
      <c r="AI1539">
        <f t="shared" si="122"/>
        <v>0.2</v>
      </c>
    </row>
    <row r="1540" spans="1:35" x14ac:dyDescent="0.3">
      <c r="A1540">
        <v>8</v>
      </c>
      <c r="B1540">
        <v>49</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OFFSET(E1540,-$B1540+IF($L1540,1,0),0)*IF($B1540&gt;OFFSET($B1540,1,0),ChapterTable!$S$17,1)*
    (VLOOKUP(SUBSTITUTE(SUBSTITUTE(E$1,"standard",""),"|Float","")&amp;IF(OR($L1540=TRUE,$A1540=0,MOD($A1540,ChapterTable!$S$20)&lt;&gt;0),"","보스")&amp;"인게임누적곱배수",ChapterTable!$S:$T,2,0)^C1540
    +VLOOKUP(SUBSTITUTE(SUBSTITUTE(E$1,"standard",""),"|Float","")&amp;IF(OR($L1540=TRUE,$A1540=0,MOD($A1540,ChapterTable!$S$20)&lt;&gt;0),"","보스")&amp;"인게임누적합배수",ChapterTable!$S:$T,2,0)*C1540)
  )
  )
  )
)</f>
        <v>5125.78125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(VLOOKUP(SUBSTITUTE(SUBSTITUTE(F$1,"standard",""),"|Float","")&amp;IF(OR($L1540=TRUE,$A1540=0,MOD($A1540,ChapterTable!$S$20)&lt;&gt;0),"","보스")&amp;"인게임누적곱배수",ChapterTable!$S:$T,2,0)^D1540
    +VLOOKUP(SUBSTITUTE(SUBSTITUTE(F$1,"standard",""),"|Float","")&amp;IF(OR($L1540=TRUE,$A1540=0,MOD($A1540,ChapterTable!$S$20)&lt;&gt;0),"","보스")&amp;"인게임누적합배수",ChapterTable!$S:$T,2,0)*D1540)
  )
  )
  )
)</f>
        <v>1388.232421875</v>
      </c>
      <c r="G1540" t="s">
        <v>737</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124"/>
        <v>95</v>
      </c>
      <c r="Q1540">
        <f t="shared" si="125"/>
        <v>95</v>
      </c>
      <c r="R1540" t="b">
        <f t="shared" ca="1" si="123"/>
        <v>1</v>
      </c>
      <c r="T1540" t="b">
        <f t="shared" ca="1" si="126"/>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H1540">
        <v>1.5</v>
      </c>
      <c r="AI1540">
        <f t="shared" ref="AI1540:AI1603" si="127">IF(B1540=0,0,1/(INT((B1540-1)/10)+1))</f>
        <v>0.2</v>
      </c>
    </row>
    <row r="1541" spans="1:35" x14ac:dyDescent="0.3">
      <c r="A1541">
        <v>8</v>
      </c>
      <c r="B1541">
        <v>50</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OFFSET(E1541,-$B1541+IF($L1541,1,0),0)*IF($B1541&gt;OFFSET($B1541,1,0),ChapterTable!$S$17,1)*
    (VLOOKUP(SUBSTITUTE(SUBSTITUTE(E$1,"standard",""),"|Float","")&amp;IF(OR($L1541=TRUE,$A1541=0,MOD($A1541,ChapterTable!$S$20)&lt;&gt;0),"","보스")&amp;"인게임누적곱배수",ChapterTable!$S:$T,2,0)^C1541
    +VLOOKUP(SUBSTITUTE(SUBSTITUTE(E$1,"standard",""),"|Float","")&amp;IF(OR($L1541=TRUE,$A1541=0,MOD($A1541,ChapterTable!$S$20)&lt;&gt;0),"","보스")&amp;"인게임누적합배수",ChapterTable!$S:$T,2,0)*C1541)
  )
  )
  )
)</f>
        <v>6150.9375</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(VLOOKUP(SUBSTITUTE(SUBSTITUTE(F$1,"standard",""),"|Float","")&amp;IF(OR($L1541=TRUE,$A1541=0,MOD($A1541,ChapterTable!$S$20)&lt;&gt;0),"","보스")&amp;"인게임누적곱배수",ChapterTable!$S:$T,2,0)^D1541
    +VLOOKUP(SUBSTITUTE(SUBSTITUTE(F$1,"standard",""),"|Float","")&amp;IF(OR($L1541=TRUE,$A1541=0,MOD($A1541,ChapterTable!$S$20)&lt;&gt;0),"","보스")&amp;"인게임누적합배수",ChapterTable!$S:$T,2,0)*D1541)
  )
  )
  )
)</f>
        <v>1388.232421875</v>
      </c>
      <c r="G1541" t="s">
        <v>737</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124"/>
        <v>21</v>
      </c>
      <c r="Q1541">
        <f t="shared" si="125"/>
        <v>21</v>
      </c>
      <c r="R1541" t="b">
        <f t="shared" ca="1" si="123"/>
        <v>0</v>
      </c>
      <c r="T1541" t="b">
        <f t="shared" ca="1" si="126"/>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H1541">
        <v>1.5</v>
      </c>
      <c r="AI1541">
        <f t="shared" si="127"/>
        <v>0.2</v>
      </c>
    </row>
    <row r="1542" spans="1:35" x14ac:dyDescent="0.3">
      <c r="A1542">
        <v>9</v>
      </c>
      <c r="B1542">
        <v>1</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0</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0</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OFFSET(E1542,-$B1542+IF($L1542,1,0),0)*IF($B1542&gt;OFFSET($B1542,1,0),ChapterTable!$S$17,1)*
    (VLOOKUP(SUBSTITUTE(SUBSTITUTE(E$1,"standard",""),"|Float","")&amp;IF(OR($L1542=TRUE,$A1542=0,MOD($A1542,ChapterTable!$S$20)&lt;&gt;0),"","보스")&amp;"인게임누적곱배수",ChapterTable!$S:$T,2,0)^C1542
    +VLOOKUP(SUBSTITUTE(SUBSTITUTE(E$1,"standard",""),"|Float","")&amp;IF(OR($L1542=TRUE,$A1542=0,MOD($A1542,ChapterTable!$S$20)&lt;&gt;0),"","보스")&amp;"인게임누적합배수",ChapterTable!$S:$T,2,0)*C1542)
  )
  )
  )
)</f>
        <v>3844.3359375</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(VLOOKUP(SUBSTITUTE(SUBSTITUTE(F$1,"standard",""),"|Float","")&amp;IF(OR($L1542=TRUE,$A1542=0,MOD($A1542,ChapterTable!$S$20)&lt;&gt;0),"","보스")&amp;"인게임누적곱배수",ChapterTable!$S:$T,2,0)^D1542
    +VLOOKUP(SUBSTITUTE(SUBSTITUTE(F$1,"standard",""),"|Float","")&amp;IF(OR($L1542=TRUE,$A1542=0,MOD($A1542,ChapterTable!$S$20)&lt;&gt;0),"","보스")&amp;"인게임누적합배수",ChapterTable!$S:$T,2,0)*D1542)
  )
  )
  )
)</f>
        <v>1601.806640625</v>
      </c>
      <c r="G1542" t="s">
        <v>737</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124"/>
        <v>1</v>
      </c>
      <c r="Q1542">
        <f t="shared" si="125"/>
        <v>1</v>
      </c>
      <c r="R1542" t="b">
        <f t="shared" ca="1" si="123"/>
        <v>1</v>
      </c>
      <c r="T1542" t="b">
        <f t="shared" ca="1" si="126"/>
        <v>1</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H1542">
        <v>1.5</v>
      </c>
      <c r="AI1542">
        <f t="shared" si="127"/>
        <v>1</v>
      </c>
    </row>
    <row r="1543" spans="1:35" x14ac:dyDescent="0.3">
      <c r="A1543">
        <v>9</v>
      </c>
      <c r="B1543">
        <v>2</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OFFSET(E1543,-$B1543+IF($L1543,1,0),0)*IF($B1543&gt;OFFSET($B1543,1,0),ChapterTable!$S$17,1)*
    (VLOOKUP(SUBSTITUTE(SUBSTITUTE(E$1,"standard",""),"|Float","")&amp;IF(OR($L1543=TRUE,$A1543=0,MOD($A1543,ChapterTable!$S$20)&lt;&gt;0),"","보스")&amp;"인게임누적곱배수",ChapterTable!$S:$T,2,0)^C1543
    +VLOOKUP(SUBSTITUTE(SUBSTITUTE(E$1,"standard",""),"|Float","")&amp;IF(OR($L1543=TRUE,$A1543=0,MOD($A1543,ChapterTable!$S$20)&lt;&gt;0),"","보스")&amp;"인게임누적합배수",ChapterTable!$S:$T,2,0)*C1543)
  )
  )
  )
)</f>
        <v>3844.3359375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(VLOOKUP(SUBSTITUTE(SUBSTITUTE(F$1,"standard",""),"|Float","")&amp;IF(OR($L1543=TRUE,$A1543=0,MOD($A1543,ChapterTable!$S$20)&lt;&gt;0),"","보스")&amp;"인게임누적곱배수",ChapterTable!$S:$T,2,0)^D1543
    +VLOOKUP(SUBSTITUTE(SUBSTITUTE(F$1,"standard",""),"|Float","")&amp;IF(OR($L1543=TRUE,$A1543=0,MOD($A1543,ChapterTable!$S$20)&lt;&gt;0),"","보스")&amp;"인게임누적합배수",ChapterTable!$S:$T,2,0)*D1543)
  )
  )
  )
)</f>
        <v>1601.806640625</v>
      </c>
      <c r="G1543" t="s">
        <v>737</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124"/>
        <v>1</v>
      </c>
      <c r="Q1543">
        <f t="shared" si="125"/>
        <v>1</v>
      </c>
      <c r="R1543" t="b">
        <f t="shared" ca="1" si="123"/>
        <v>1</v>
      </c>
      <c r="T1543" t="b">
        <f t="shared" ca="1" si="126"/>
        <v>1</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H1543">
        <v>1.5</v>
      </c>
      <c r="AI1543">
        <f t="shared" si="127"/>
        <v>1</v>
      </c>
    </row>
    <row r="1544" spans="1:35" x14ac:dyDescent="0.3">
      <c r="A1544">
        <v>9</v>
      </c>
      <c r="B1544">
        <v>3</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OFFSET(E1544,-$B1544+IF($L1544,1,0),0)*IF($B1544&gt;OFFSET($B1544,1,0),ChapterTable!$S$17,1)*
    (VLOOKUP(SUBSTITUTE(SUBSTITUTE(E$1,"standard",""),"|Float","")&amp;IF(OR($L1544=TRUE,$A1544=0,MOD($A1544,ChapterTable!$S$20)&lt;&gt;0),"","보스")&amp;"인게임누적곱배수",ChapterTable!$S:$T,2,0)^C1544
    +VLOOKUP(SUBSTITUTE(SUBSTITUTE(E$1,"standard",""),"|Float","")&amp;IF(OR($L1544=TRUE,$A1544=0,MOD($A1544,ChapterTable!$S$20)&lt;&gt;0),"","보스")&amp;"인게임누적합배수",ChapterTable!$S:$T,2,0)*C1544)
  )
  )
  )
)</f>
        <v>3844.3359375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(VLOOKUP(SUBSTITUTE(SUBSTITUTE(F$1,"standard",""),"|Float","")&amp;IF(OR($L1544=TRUE,$A1544=0,MOD($A1544,ChapterTable!$S$20)&lt;&gt;0),"","보스")&amp;"인게임누적곱배수",ChapterTable!$S:$T,2,0)^D1544
    +VLOOKUP(SUBSTITUTE(SUBSTITUTE(F$1,"standard",""),"|Float","")&amp;IF(OR($L1544=TRUE,$A1544=0,MOD($A1544,ChapterTable!$S$20)&lt;&gt;0),"","보스")&amp;"인게임누적합배수",ChapterTable!$S:$T,2,0)*D1544)
  )
  )
  )
)</f>
        <v>1601.806640625</v>
      </c>
      <c r="G1544" t="s">
        <v>737</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124"/>
        <v>1</v>
      </c>
      <c r="Q1544">
        <f t="shared" si="125"/>
        <v>1</v>
      </c>
      <c r="R1544" t="b">
        <f t="shared" ca="1" si="123"/>
        <v>1</v>
      </c>
      <c r="T1544" t="b">
        <f t="shared" ca="1" si="126"/>
        <v>1</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H1544">
        <v>1.5</v>
      </c>
      <c r="AI1544">
        <f t="shared" si="127"/>
        <v>1</v>
      </c>
    </row>
    <row r="1545" spans="1:35" x14ac:dyDescent="0.3">
      <c r="A1545">
        <v>9</v>
      </c>
      <c r="B1545">
        <v>4</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OFFSET(E1545,-$B1545+IF($L1545,1,0),0)*IF($B1545&gt;OFFSET($B1545,1,0),ChapterTable!$S$17,1)*
    (VLOOKUP(SUBSTITUTE(SUBSTITUTE(E$1,"standard",""),"|Float","")&amp;IF(OR($L1545=TRUE,$A1545=0,MOD($A1545,ChapterTable!$S$20)&lt;&gt;0),"","보스")&amp;"인게임누적곱배수",ChapterTable!$S:$T,2,0)^C1545
    +VLOOKUP(SUBSTITUTE(SUBSTITUTE(E$1,"standard",""),"|Float","")&amp;IF(OR($L1545=TRUE,$A1545=0,MOD($A1545,ChapterTable!$S$20)&lt;&gt;0),"","보스")&amp;"인게임누적합배수",ChapterTable!$S:$T,2,0)*C1545)
  )
  )
  )
)</f>
        <v>3844.3359375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(VLOOKUP(SUBSTITUTE(SUBSTITUTE(F$1,"standard",""),"|Float","")&amp;IF(OR($L1545=TRUE,$A1545=0,MOD($A1545,ChapterTable!$S$20)&lt;&gt;0),"","보스")&amp;"인게임누적곱배수",ChapterTable!$S:$T,2,0)^D1545
    +VLOOKUP(SUBSTITUTE(SUBSTITUTE(F$1,"standard",""),"|Float","")&amp;IF(OR($L1545=TRUE,$A1545=0,MOD($A1545,ChapterTable!$S$20)&lt;&gt;0),"","보스")&amp;"인게임누적합배수",ChapterTable!$S:$T,2,0)*D1545)
  )
  )
  )
)</f>
        <v>1601.806640625</v>
      </c>
      <c r="G1545" t="s">
        <v>737</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124"/>
        <v>1</v>
      </c>
      <c r="Q1545">
        <f t="shared" si="125"/>
        <v>1</v>
      </c>
      <c r="R1545" t="b">
        <f t="shared" ca="1" si="123"/>
        <v>1</v>
      </c>
      <c r="T1545" t="b">
        <f t="shared" ca="1" si="126"/>
        <v>1</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H1545">
        <v>1.5</v>
      </c>
      <c r="AI1545">
        <f t="shared" si="127"/>
        <v>1</v>
      </c>
    </row>
    <row r="1546" spans="1:35" x14ac:dyDescent="0.3">
      <c r="A1546">
        <v>9</v>
      </c>
      <c r="B1546">
        <v>5</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OFFSET(E1546,-$B1546+IF($L1546,1,0),0)*IF($B1546&gt;OFFSET($B1546,1,0),ChapterTable!$S$17,1)*
    (VLOOKUP(SUBSTITUTE(SUBSTITUTE(E$1,"standard",""),"|Float","")&amp;IF(OR($L1546=TRUE,$A1546=0,MOD($A1546,ChapterTable!$S$20)&lt;&gt;0),"","보스")&amp;"인게임누적곱배수",ChapterTable!$S:$T,2,0)^C1546
    +VLOOKUP(SUBSTITUTE(SUBSTITUTE(E$1,"standard",""),"|Float","")&amp;IF(OR($L1546=TRUE,$A1546=0,MOD($A1546,ChapterTable!$S$20)&lt;&gt;0),"","보스")&amp;"인게임누적합배수",ChapterTable!$S:$T,2,0)*C1546)
  )
  )
  )
)</f>
        <v>3844.3359375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(VLOOKUP(SUBSTITUTE(SUBSTITUTE(F$1,"standard",""),"|Float","")&amp;IF(OR($L1546=TRUE,$A1546=0,MOD($A1546,ChapterTable!$S$20)&lt;&gt;0),"","보스")&amp;"인게임누적곱배수",ChapterTable!$S:$T,2,0)^D1546
    +VLOOKUP(SUBSTITUTE(SUBSTITUTE(F$1,"standard",""),"|Float","")&amp;IF(OR($L1546=TRUE,$A1546=0,MOD($A1546,ChapterTable!$S$20)&lt;&gt;0),"","보스")&amp;"인게임누적합배수",ChapterTable!$S:$T,2,0)*D1546)
  )
  )
  )
)</f>
        <v>1601.806640625</v>
      </c>
      <c r="G1546" t="s">
        <v>737</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124"/>
        <v>11</v>
      </c>
      <c r="Q1546">
        <f t="shared" si="125"/>
        <v>11</v>
      </c>
      <c r="R1546" t="b">
        <f t="shared" ca="1" si="123"/>
        <v>1</v>
      </c>
      <c r="T1546" t="b">
        <f t="shared" ca="1" si="126"/>
        <v>1</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H1546">
        <v>1.5</v>
      </c>
      <c r="AI1546">
        <f t="shared" si="127"/>
        <v>1</v>
      </c>
    </row>
    <row r="1547" spans="1:35" x14ac:dyDescent="0.3">
      <c r="A1547">
        <v>9</v>
      </c>
      <c r="B1547">
        <v>6</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1</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OFFSET(E1547,-$B1547+IF($L1547,1,0),0)*IF($B1547&gt;OFFSET($B1547,1,0),ChapterTable!$S$17,1)*
    (VLOOKUP(SUBSTITUTE(SUBSTITUTE(E$1,"standard",""),"|Float","")&amp;IF(OR($L1547=TRUE,$A1547=0,MOD($A1547,ChapterTable!$S$20)&lt;&gt;0),"","보스")&amp;"인게임누적곱배수",ChapterTable!$S:$T,2,0)^C1547
    +VLOOKUP(SUBSTITUTE(SUBSTITUTE(E$1,"standard",""),"|Float","")&amp;IF(OR($L1547=TRUE,$A1547=0,MOD($A1547,ChapterTable!$S$20)&lt;&gt;0),"","보스")&amp;"인게임누적합배수",ChapterTable!$S:$T,2,0)*C1547)
  )
  )
  )
)</f>
        <v>4613.203125</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(VLOOKUP(SUBSTITUTE(SUBSTITUTE(F$1,"standard",""),"|Float","")&amp;IF(OR($L1547=TRUE,$A1547=0,MOD($A1547,ChapterTable!$S$20)&lt;&gt;0),"","보스")&amp;"인게임누적곱배수",ChapterTable!$S:$T,2,0)^D1547
    +VLOOKUP(SUBSTITUTE(SUBSTITUTE(F$1,"standard",""),"|Float","")&amp;IF(OR($L1547=TRUE,$A1547=0,MOD($A1547,ChapterTable!$S$20)&lt;&gt;0),"","보스")&amp;"인게임누적합배수",ChapterTable!$S:$T,2,0)*D1547)
  )
  )
  )
)</f>
        <v>1601.806640625</v>
      </c>
      <c r="G1547" t="s">
        <v>737</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124"/>
        <v>1</v>
      </c>
      <c r="Q1547">
        <f t="shared" si="125"/>
        <v>1</v>
      </c>
      <c r="R1547" t="b">
        <f t="shared" ca="1" si="123"/>
        <v>1</v>
      </c>
      <c r="T1547" t="b">
        <f t="shared" ca="1" si="126"/>
        <v>1</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H1547">
        <v>1.5</v>
      </c>
      <c r="AI1547">
        <f t="shared" si="127"/>
        <v>1</v>
      </c>
    </row>
    <row r="1548" spans="1:35" x14ac:dyDescent="0.3">
      <c r="A1548">
        <v>9</v>
      </c>
      <c r="B1548">
        <v>7</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OFFSET(E1548,-$B1548+IF($L1548,1,0),0)*IF($B1548&gt;OFFSET($B1548,1,0),ChapterTable!$S$17,1)*
    (VLOOKUP(SUBSTITUTE(SUBSTITUTE(E$1,"standard",""),"|Float","")&amp;IF(OR($L1548=TRUE,$A1548=0,MOD($A1548,ChapterTable!$S$20)&lt;&gt;0),"","보스")&amp;"인게임누적곱배수",ChapterTable!$S:$T,2,0)^C1548
    +VLOOKUP(SUBSTITUTE(SUBSTITUTE(E$1,"standard",""),"|Float","")&amp;IF(OR($L1548=TRUE,$A1548=0,MOD($A1548,ChapterTable!$S$20)&lt;&gt;0),"","보스")&amp;"인게임누적합배수",ChapterTable!$S:$T,2,0)*C1548)
  )
  )
  )
)</f>
        <v>4613.203125</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(VLOOKUP(SUBSTITUTE(SUBSTITUTE(F$1,"standard",""),"|Float","")&amp;IF(OR($L1548=TRUE,$A1548=0,MOD($A1548,ChapterTable!$S$20)&lt;&gt;0),"","보스")&amp;"인게임누적곱배수",ChapterTable!$S:$T,2,0)^D1548
    +VLOOKUP(SUBSTITUTE(SUBSTITUTE(F$1,"standard",""),"|Float","")&amp;IF(OR($L1548=TRUE,$A1548=0,MOD($A1548,ChapterTable!$S$20)&lt;&gt;0),"","보스")&amp;"인게임누적합배수",ChapterTable!$S:$T,2,0)*D1548)
  )
  )
  )
)</f>
        <v>1601.806640625</v>
      </c>
      <c r="G1548" t="s">
        <v>737</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124"/>
        <v>1</v>
      </c>
      <c r="Q1548">
        <f t="shared" si="125"/>
        <v>1</v>
      </c>
      <c r="R1548" t="b">
        <f t="shared" ca="1" si="123"/>
        <v>1</v>
      </c>
      <c r="T1548" t="b">
        <f t="shared" ca="1" si="126"/>
        <v>1</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H1548">
        <v>1.5</v>
      </c>
      <c r="AI1548">
        <f t="shared" si="127"/>
        <v>1</v>
      </c>
    </row>
    <row r="1549" spans="1:35" x14ac:dyDescent="0.3">
      <c r="A1549">
        <v>9</v>
      </c>
      <c r="B1549">
        <v>8</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OFFSET(E1549,-$B1549+IF($L1549,1,0),0)*IF($B1549&gt;OFFSET($B1549,1,0),ChapterTable!$S$17,1)*
    (VLOOKUP(SUBSTITUTE(SUBSTITUTE(E$1,"standard",""),"|Float","")&amp;IF(OR($L1549=TRUE,$A1549=0,MOD($A1549,ChapterTable!$S$20)&lt;&gt;0),"","보스")&amp;"인게임누적곱배수",ChapterTable!$S:$T,2,0)^C1549
    +VLOOKUP(SUBSTITUTE(SUBSTITUTE(E$1,"standard",""),"|Float","")&amp;IF(OR($L1549=TRUE,$A1549=0,MOD($A1549,ChapterTable!$S$20)&lt;&gt;0),"","보스")&amp;"인게임누적합배수",ChapterTable!$S:$T,2,0)*C1549)
  )
  )
  )
)</f>
        <v>4613.203125</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(VLOOKUP(SUBSTITUTE(SUBSTITUTE(F$1,"standard",""),"|Float","")&amp;IF(OR($L1549=TRUE,$A1549=0,MOD($A1549,ChapterTable!$S$20)&lt;&gt;0),"","보스")&amp;"인게임누적곱배수",ChapterTable!$S:$T,2,0)^D1549
    +VLOOKUP(SUBSTITUTE(SUBSTITUTE(F$1,"standard",""),"|Float","")&amp;IF(OR($L1549=TRUE,$A1549=0,MOD($A1549,ChapterTable!$S$20)&lt;&gt;0),"","보스")&amp;"인게임누적합배수",ChapterTable!$S:$T,2,0)*D1549)
  )
  )
  )
)</f>
        <v>1601.806640625</v>
      </c>
      <c r="G1549" t="s">
        <v>737</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124"/>
        <v>1</v>
      </c>
      <c r="Q1549">
        <f t="shared" si="125"/>
        <v>1</v>
      </c>
      <c r="R1549" t="b">
        <f t="shared" ca="1" si="123"/>
        <v>1</v>
      </c>
      <c r="T1549" t="b">
        <f t="shared" ca="1" si="126"/>
        <v>1</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H1549">
        <v>1.5</v>
      </c>
      <c r="AI1549">
        <f t="shared" si="127"/>
        <v>1</v>
      </c>
    </row>
    <row r="1550" spans="1:35" x14ac:dyDescent="0.3">
      <c r="A1550">
        <v>9</v>
      </c>
      <c r="B1550">
        <v>9</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OFFSET(E1550,-$B1550+IF($L1550,1,0),0)*IF($B1550&gt;OFFSET($B1550,1,0),ChapterTable!$S$17,1)*
    (VLOOKUP(SUBSTITUTE(SUBSTITUTE(E$1,"standard",""),"|Float","")&amp;IF(OR($L1550=TRUE,$A1550=0,MOD($A1550,ChapterTable!$S$20)&lt;&gt;0),"","보스")&amp;"인게임누적곱배수",ChapterTable!$S:$T,2,0)^C1550
    +VLOOKUP(SUBSTITUTE(SUBSTITUTE(E$1,"standard",""),"|Float","")&amp;IF(OR($L1550=TRUE,$A1550=0,MOD($A1550,ChapterTable!$S$20)&lt;&gt;0),"","보스")&amp;"인게임누적합배수",ChapterTable!$S:$T,2,0)*C1550)
  )
  )
  )
)</f>
        <v>4613.203125</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(VLOOKUP(SUBSTITUTE(SUBSTITUTE(F$1,"standard",""),"|Float","")&amp;IF(OR($L1550=TRUE,$A1550=0,MOD($A1550,ChapterTable!$S$20)&lt;&gt;0),"","보스")&amp;"인게임누적곱배수",ChapterTable!$S:$T,2,0)^D1550
    +VLOOKUP(SUBSTITUTE(SUBSTITUTE(F$1,"standard",""),"|Float","")&amp;IF(OR($L1550=TRUE,$A1550=0,MOD($A1550,ChapterTable!$S$20)&lt;&gt;0),"","보스")&amp;"인게임누적합배수",ChapterTable!$S:$T,2,0)*D1550)
  )
  )
  )
)</f>
        <v>1601.806640625</v>
      </c>
      <c r="G1550" t="s">
        <v>737</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124"/>
        <v>91</v>
      </c>
      <c r="Q1550">
        <f t="shared" si="125"/>
        <v>91</v>
      </c>
      <c r="R1550" t="b">
        <f t="shared" ca="1" si="123"/>
        <v>1</v>
      </c>
      <c r="T1550" t="b">
        <f t="shared" ca="1" si="126"/>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H1550">
        <v>1.5</v>
      </c>
      <c r="AI1550">
        <f t="shared" si="127"/>
        <v>1</v>
      </c>
    </row>
    <row r="1551" spans="1:35" x14ac:dyDescent="0.3">
      <c r="A1551">
        <v>9</v>
      </c>
      <c r="B1551">
        <v>10</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OFFSET(E1551,-$B1551+IF($L1551,1,0),0)*IF($B1551&gt;OFFSET($B1551,1,0),ChapterTable!$S$17,1)*
    (VLOOKUP(SUBSTITUTE(SUBSTITUTE(E$1,"standard",""),"|Float","")&amp;IF(OR($L1551=TRUE,$A1551=0,MOD($A1551,ChapterTable!$S$20)&lt;&gt;0),"","보스")&amp;"인게임누적곱배수",ChapterTable!$S:$T,2,0)^C1551
    +VLOOKUP(SUBSTITUTE(SUBSTITUTE(E$1,"standard",""),"|Float","")&amp;IF(OR($L1551=TRUE,$A1551=0,MOD($A1551,ChapterTable!$S$20)&lt;&gt;0),"","보스")&amp;"인게임누적합배수",ChapterTable!$S:$T,2,0)*C1551)
  )
  )
  )
)</f>
        <v>4613.203125</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(VLOOKUP(SUBSTITUTE(SUBSTITUTE(F$1,"standard",""),"|Float","")&amp;IF(OR($L1551=TRUE,$A1551=0,MOD($A1551,ChapterTable!$S$20)&lt;&gt;0),"","보스")&amp;"인게임누적곱배수",ChapterTable!$S:$T,2,0)^D1551
    +VLOOKUP(SUBSTITUTE(SUBSTITUTE(F$1,"standard",""),"|Float","")&amp;IF(OR($L1551=TRUE,$A1551=0,MOD($A1551,ChapterTable!$S$20)&lt;&gt;0),"","보스")&amp;"인게임누적합배수",ChapterTable!$S:$T,2,0)*D1551)
  )
  )
  )
)</f>
        <v>1601.806640625</v>
      </c>
      <c r="G1551" t="s">
        <v>737</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124"/>
        <v>21</v>
      </c>
      <c r="Q1551">
        <f t="shared" si="125"/>
        <v>21</v>
      </c>
      <c r="R1551" t="b">
        <f t="shared" ca="1" si="123"/>
        <v>1</v>
      </c>
      <c r="T1551" t="b">
        <f t="shared" ca="1" si="126"/>
        <v>1</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H1551">
        <v>1.5</v>
      </c>
      <c r="AI1551">
        <f t="shared" si="127"/>
        <v>1</v>
      </c>
    </row>
    <row r="1552" spans="1:35" x14ac:dyDescent="0.3">
      <c r="A1552">
        <v>9</v>
      </c>
      <c r="B1552">
        <v>11</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1</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OFFSET(E1552,-$B1552+IF($L1552,1,0),0)*IF($B1552&gt;OFFSET($B1552,1,0),ChapterTable!$S$17,1)*
    (VLOOKUP(SUBSTITUTE(SUBSTITUTE(E$1,"standard",""),"|Float","")&amp;IF(OR($L1552=TRUE,$A1552=0,MOD($A1552,ChapterTable!$S$20)&lt;&gt;0),"","보스")&amp;"인게임누적곱배수",ChapterTable!$S:$T,2,0)^C1552
    +VLOOKUP(SUBSTITUTE(SUBSTITUTE(E$1,"standard",""),"|Float","")&amp;IF(OR($L1552=TRUE,$A1552=0,MOD($A1552,ChapterTable!$S$20)&lt;&gt;0),"","보스")&amp;"인게임누적합배수",ChapterTable!$S:$T,2,0)*C1552)
  )
  )
  )
)</f>
        <v>4613.203125</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(VLOOKUP(SUBSTITUTE(SUBSTITUTE(F$1,"standard",""),"|Float","")&amp;IF(OR($L1552=TRUE,$A1552=0,MOD($A1552,ChapterTable!$S$20)&lt;&gt;0),"","보스")&amp;"인게임누적곱배수",ChapterTable!$S:$T,2,0)^D1552
    +VLOOKUP(SUBSTITUTE(SUBSTITUTE(F$1,"standard",""),"|Float","")&amp;IF(OR($L1552=TRUE,$A1552=0,MOD($A1552,ChapterTable!$S$20)&lt;&gt;0),"","보스")&amp;"인게임누적합배수",ChapterTable!$S:$T,2,0)*D1552)
  )
  )
  )
)</f>
        <v>1721.942138671875</v>
      </c>
      <c r="G1552" t="s">
        <v>737</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124"/>
        <v>2</v>
      </c>
      <c r="Q1552">
        <f t="shared" si="125"/>
        <v>2</v>
      </c>
      <c r="R1552" t="b">
        <f t="shared" ca="1" si="123"/>
        <v>1</v>
      </c>
      <c r="T1552" t="b">
        <f t="shared" ca="1" si="126"/>
        <v>1</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H1552">
        <v>1.5</v>
      </c>
      <c r="AI1552">
        <f t="shared" si="127"/>
        <v>0.5</v>
      </c>
    </row>
    <row r="1553" spans="1:35" x14ac:dyDescent="0.3">
      <c r="A1553">
        <v>9</v>
      </c>
      <c r="B1553">
        <v>12</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OFFSET(E1553,-$B1553+IF($L1553,1,0),0)*IF($B1553&gt;OFFSET($B1553,1,0),ChapterTable!$S$17,1)*
    (VLOOKUP(SUBSTITUTE(SUBSTITUTE(E$1,"standard",""),"|Float","")&amp;IF(OR($L1553=TRUE,$A1553=0,MOD($A1553,ChapterTable!$S$20)&lt;&gt;0),"","보스")&amp;"인게임누적곱배수",ChapterTable!$S:$T,2,0)^C1553
    +VLOOKUP(SUBSTITUTE(SUBSTITUTE(E$1,"standard",""),"|Float","")&amp;IF(OR($L1553=TRUE,$A1553=0,MOD($A1553,ChapterTable!$S$20)&lt;&gt;0),"","보스")&amp;"인게임누적합배수",ChapterTable!$S:$T,2,0)*C1553)
  )
  )
  )
)</f>
        <v>4613.203125</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(VLOOKUP(SUBSTITUTE(SUBSTITUTE(F$1,"standard",""),"|Float","")&amp;IF(OR($L1553=TRUE,$A1553=0,MOD($A1553,ChapterTable!$S$20)&lt;&gt;0),"","보스")&amp;"인게임누적곱배수",ChapterTable!$S:$T,2,0)^D1553
    +VLOOKUP(SUBSTITUTE(SUBSTITUTE(F$1,"standard",""),"|Float","")&amp;IF(OR($L1553=TRUE,$A1553=0,MOD($A1553,ChapterTable!$S$20)&lt;&gt;0),"","보스")&amp;"인게임누적합배수",ChapterTable!$S:$T,2,0)*D1553)
  )
  )
  )
)</f>
        <v>1721.942138671875</v>
      </c>
      <c r="G1553" t="s">
        <v>737</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124"/>
        <v>2</v>
      </c>
      <c r="Q1553">
        <f t="shared" si="125"/>
        <v>2</v>
      </c>
      <c r="R1553" t="b">
        <f t="shared" ca="1" si="123"/>
        <v>1</v>
      </c>
      <c r="T1553" t="b">
        <f t="shared" ca="1" si="126"/>
        <v>1</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H1553">
        <v>1.5</v>
      </c>
      <c r="AI1553">
        <f t="shared" si="127"/>
        <v>0.5</v>
      </c>
    </row>
    <row r="1554" spans="1:35" x14ac:dyDescent="0.3">
      <c r="A1554">
        <v>9</v>
      </c>
      <c r="B1554">
        <v>13</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OFFSET(E1554,-$B1554+IF($L1554,1,0),0)*IF($B1554&gt;OFFSET($B1554,1,0),ChapterTable!$S$17,1)*
    (VLOOKUP(SUBSTITUTE(SUBSTITUTE(E$1,"standard",""),"|Float","")&amp;IF(OR($L1554=TRUE,$A1554=0,MOD($A1554,ChapterTable!$S$20)&lt;&gt;0),"","보스")&amp;"인게임누적곱배수",ChapterTable!$S:$T,2,0)^C1554
    +VLOOKUP(SUBSTITUTE(SUBSTITUTE(E$1,"standard",""),"|Float","")&amp;IF(OR($L1554=TRUE,$A1554=0,MOD($A1554,ChapterTable!$S$20)&lt;&gt;0),"","보스")&amp;"인게임누적합배수",ChapterTable!$S:$T,2,0)*C1554)
  )
  )
  )
)</f>
        <v>4613.203125</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(VLOOKUP(SUBSTITUTE(SUBSTITUTE(F$1,"standard",""),"|Float","")&amp;IF(OR($L1554=TRUE,$A1554=0,MOD($A1554,ChapterTable!$S$20)&lt;&gt;0),"","보스")&amp;"인게임누적곱배수",ChapterTable!$S:$T,2,0)^D1554
    +VLOOKUP(SUBSTITUTE(SUBSTITUTE(F$1,"standard",""),"|Float","")&amp;IF(OR($L1554=TRUE,$A1554=0,MOD($A1554,ChapterTable!$S$20)&lt;&gt;0),"","보스")&amp;"인게임누적합배수",ChapterTable!$S:$T,2,0)*D1554)
  )
  )
  )
)</f>
        <v>1721.942138671875</v>
      </c>
      <c r="G1554" t="s">
        <v>737</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124"/>
        <v>2</v>
      </c>
      <c r="Q1554">
        <f t="shared" si="125"/>
        <v>2</v>
      </c>
      <c r="R1554" t="b">
        <f t="shared" ca="1" si="123"/>
        <v>1</v>
      </c>
      <c r="T1554" t="b">
        <f t="shared" ca="1" si="126"/>
        <v>1</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H1554">
        <v>1.5</v>
      </c>
      <c r="AI1554">
        <f t="shared" si="127"/>
        <v>0.5</v>
      </c>
    </row>
    <row r="1555" spans="1:35" x14ac:dyDescent="0.3">
      <c r="A1555">
        <v>9</v>
      </c>
      <c r="B1555">
        <v>14</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OFFSET(E1555,-$B1555+IF($L1555,1,0),0)*IF($B1555&gt;OFFSET($B1555,1,0),ChapterTable!$S$17,1)*
    (VLOOKUP(SUBSTITUTE(SUBSTITUTE(E$1,"standard",""),"|Float","")&amp;IF(OR($L1555=TRUE,$A1555=0,MOD($A1555,ChapterTable!$S$20)&lt;&gt;0),"","보스")&amp;"인게임누적곱배수",ChapterTable!$S:$T,2,0)^C1555
    +VLOOKUP(SUBSTITUTE(SUBSTITUTE(E$1,"standard",""),"|Float","")&amp;IF(OR($L1555=TRUE,$A1555=0,MOD($A1555,ChapterTable!$S$20)&lt;&gt;0),"","보스")&amp;"인게임누적합배수",ChapterTable!$S:$T,2,0)*C1555)
  )
  )
  )
)</f>
        <v>4613.203125</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(VLOOKUP(SUBSTITUTE(SUBSTITUTE(F$1,"standard",""),"|Float","")&amp;IF(OR($L1555=TRUE,$A1555=0,MOD($A1555,ChapterTable!$S$20)&lt;&gt;0),"","보스")&amp;"인게임누적곱배수",ChapterTable!$S:$T,2,0)^D1555
    +VLOOKUP(SUBSTITUTE(SUBSTITUTE(F$1,"standard",""),"|Float","")&amp;IF(OR($L1555=TRUE,$A1555=0,MOD($A1555,ChapterTable!$S$20)&lt;&gt;0),"","보스")&amp;"인게임누적합배수",ChapterTable!$S:$T,2,0)*D1555)
  )
  )
  )
)</f>
        <v>1721.942138671875</v>
      </c>
      <c r="G1555" t="s">
        <v>737</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124"/>
        <v>2</v>
      </c>
      <c r="Q1555">
        <f t="shared" si="125"/>
        <v>2</v>
      </c>
      <c r="R1555" t="b">
        <f t="shared" ca="1" si="123"/>
        <v>1</v>
      </c>
      <c r="T1555" t="b">
        <f t="shared" ca="1" si="126"/>
        <v>1</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H1555">
        <v>1.5</v>
      </c>
      <c r="AI1555">
        <f t="shared" si="127"/>
        <v>0.5</v>
      </c>
    </row>
    <row r="1556" spans="1:35" x14ac:dyDescent="0.3">
      <c r="A1556">
        <v>9</v>
      </c>
      <c r="B1556">
        <v>15</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OFFSET(E1556,-$B1556+IF($L1556,1,0),0)*IF($B1556&gt;OFFSET($B1556,1,0),ChapterTable!$S$17,1)*
    (VLOOKUP(SUBSTITUTE(SUBSTITUTE(E$1,"standard",""),"|Float","")&amp;IF(OR($L1556=TRUE,$A1556=0,MOD($A1556,ChapterTable!$S$20)&lt;&gt;0),"","보스")&amp;"인게임누적곱배수",ChapterTable!$S:$T,2,0)^C1556
    +VLOOKUP(SUBSTITUTE(SUBSTITUTE(E$1,"standard",""),"|Float","")&amp;IF(OR($L1556=TRUE,$A1556=0,MOD($A1556,ChapterTable!$S$20)&lt;&gt;0),"","보스")&amp;"인게임누적합배수",ChapterTable!$S:$T,2,0)*C1556)
  )
  )
  )
)</f>
        <v>4613.203125</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(VLOOKUP(SUBSTITUTE(SUBSTITUTE(F$1,"standard",""),"|Float","")&amp;IF(OR($L1556=TRUE,$A1556=0,MOD($A1556,ChapterTable!$S$20)&lt;&gt;0),"","보스")&amp;"인게임누적곱배수",ChapterTable!$S:$T,2,0)^D1556
    +VLOOKUP(SUBSTITUTE(SUBSTITUTE(F$1,"standard",""),"|Float","")&amp;IF(OR($L1556=TRUE,$A1556=0,MOD($A1556,ChapterTable!$S$20)&lt;&gt;0),"","보스")&amp;"인게임누적합배수",ChapterTable!$S:$T,2,0)*D1556)
  )
  )
  )
)</f>
        <v>1721.942138671875</v>
      </c>
      <c r="G1556" t="s">
        <v>737</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124"/>
        <v>11</v>
      </c>
      <c r="Q1556">
        <f t="shared" si="125"/>
        <v>11</v>
      </c>
      <c r="R1556" t="b">
        <f t="shared" ca="1" si="123"/>
        <v>1</v>
      </c>
      <c r="T1556" t="b">
        <f t="shared" ca="1" si="126"/>
        <v>1</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H1556">
        <v>1.5</v>
      </c>
      <c r="AI1556">
        <f t="shared" si="127"/>
        <v>0.5</v>
      </c>
    </row>
    <row r="1557" spans="1:35" x14ac:dyDescent="0.3">
      <c r="A1557">
        <v>9</v>
      </c>
      <c r="B1557">
        <v>16</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2</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OFFSET(E1557,-$B1557+IF($L1557,1,0),0)*IF($B1557&gt;OFFSET($B1557,1,0),ChapterTable!$S$17,1)*
    (VLOOKUP(SUBSTITUTE(SUBSTITUTE(E$1,"standard",""),"|Float","")&amp;IF(OR($L1557=TRUE,$A1557=0,MOD($A1557,ChapterTable!$S$20)&lt;&gt;0),"","보스")&amp;"인게임누적곱배수",ChapterTable!$S:$T,2,0)^C1557
    +VLOOKUP(SUBSTITUTE(SUBSTITUTE(E$1,"standard",""),"|Float","")&amp;IF(OR($L1557=TRUE,$A1557=0,MOD($A1557,ChapterTable!$S$20)&lt;&gt;0),"","보스")&amp;"인게임누적합배수",ChapterTable!$S:$T,2,0)*C1557)
  )
  )
  )
)</f>
        <v>5382.0703125</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(VLOOKUP(SUBSTITUTE(SUBSTITUTE(F$1,"standard",""),"|Float","")&amp;IF(OR($L1557=TRUE,$A1557=0,MOD($A1557,ChapterTable!$S$20)&lt;&gt;0),"","보스")&amp;"인게임누적곱배수",ChapterTable!$S:$T,2,0)^D1557
    +VLOOKUP(SUBSTITUTE(SUBSTITUTE(F$1,"standard",""),"|Float","")&amp;IF(OR($L1557=TRUE,$A1557=0,MOD($A1557,ChapterTable!$S$20)&lt;&gt;0),"","보스")&amp;"인게임누적합배수",ChapterTable!$S:$T,2,0)*D1557)
  )
  )
  )
)</f>
        <v>1721.942138671875</v>
      </c>
      <c r="G1557" t="s">
        <v>737</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124"/>
        <v>2</v>
      </c>
      <c r="Q1557">
        <f t="shared" si="125"/>
        <v>2</v>
      </c>
      <c r="R1557" t="b">
        <f t="shared" ca="1" si="123"/>
        <v>1</v>
      </c>
      <c r="T1557" t="b">
        <f t="shared" ca="1" si="126"/>
        <v>1</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H1557">
        <v>1.5</v>
      </c>
      <c r="AI1557">
        <f t="shared" si="127"/>
        <v>0.5</v>
      </c>
    </row>
    <row r="1558" spans="1:35" x14ac:dyDescent="0.3">
      <c r="A1558">
        <v>9</v>
      </c>
      <c r="B1558">
        <v>17</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OFFSET(E1558,-$B1558+IF($L1558,1,0),0)*IF($B1558&gt;OFFSET($B1558,1,0),ChapterTable!$S$17,1)*
    (VLOOKUP(SUBSTITUTE(SUBSTITUTE(E$1,"standard",""),"|Float","")&amp;IF(OR($L1558=TRUE,$A1558=0,MOD($A1558,ChapterTable!$S$20)&lt;&gt;0),"","보스")&amp;"인게임누적곱배수",ChapterTable!$S:$T,2,0)^C1558
    +VLOOKUP(SUBSTITUTE(SUBSTITUTE(E$1,"standard",""),"|Float","")&amp;IF(OR($L1558=TRUE,$A1558=0,MOD($A1558,ChapterTable!$S$20)&lt;&gt;0),"","보스")&amp;"인게임누적합배수",ChapterTable!$S:$T,2,0)*C1558)
  )
  )
  )
)</f>
        <v>5382.0703125</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(VLOOKUP(SUBSTITUTE(SUBSTITUTE(F$1,"standard",""),"|Float","")&amp;IF(OR($L1558=TRUE,$A1558=0,MOD($A1558,ChapterTable!$S$20)&lt;&gt;0),"","보스")&amp;"인게임누적곱배수",ChapterTable!$S:$T,2,0)^D1558
    +VLOOKUP(SUBSTITUTE(SUBSTITUTE(F$1,"standard",""),"|Float","")&amp;IF(OR($L1558=TRUE,$A1558=0,MOD($A1558,ChapterTable!$S$20)&lt;&gt;0),"","보스")&amp;"인게임누적합배수",ChapterTable!$S:$T,2,0)*D1558)
  )
  )
  )
)</f>
        <v>1721.942138671875</v>
      </c>
      <c r="G1558" t="s">
        <v>737</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124"/>
        <v>2</v>
      </c>
      <c r="Q1558">
        <f t="shared" si="125"/>
        <v>2</v>
      </c>
      <c r="R1558" t="b">
        <f t="shared" ca="1" si="123"/>
        <v>1</v>
      </c>
      <c r="T1558" t="b">
        <f t="shared" ca="1" si="126"/>
        <v>1</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H1558">
        <v>1.5</v>
      </c>
      <c r="AI1558">
        <f t="shared" si="127"/>
        <v>0.5</v>
      </c>
    </row>
    <row r="1559" spans="1:35" x14ac:dyDescent="0.3">
      <c r="A1559">
        <v>9</v>
      </c>
      <c r="B1559">
        <v>18</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OFFSET(E1559,-$B1559+IF($L1559,1,0),0)*IF($B1559&gt;OFFSET($B1559,1,0),ChapterTable!$S$17,1)*
    (VLOOKUP(SUBSTITUTE(SUBSTITUTE(E$1,"standard",""),"|Float","")&amp;IF(OR($L1559=TRUE,$A1559=0,MOD($A1559,ChapterTable!$S$20)&lt;&gt;0),"","보스")&amp;"인게임누적곱배수",ChapterTable!$S:$T,2,0)^C1559
    +VLOOKUP(SUBSTITUTE(SUBSTITUTE(E$1,"standard",""),"|Float","")&amp;IF(OR($L1559=TRUE,$A1559=0,MOD($A1559,ChapterTable!$S$20)&lt;&gt;0),"","보스")&amp;"인게임누적합배수",ChapterTable!$S:$T,2,0)*C1559)
  )
  )
  )
)</f>
        <v>5382.0703125</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(VLOOKUP(SUBSTITUTE(SUBSTITUTE(F$1,"standard",""),"|Float","")&amp;IF(OR($L1559=TRUE,$A1559=0,MOD($A1559,ChapterTable!$S$20)&lt;&gt;0),"","보스")&amp;"인게임누적곱배수",ChapterTable!$S:$T,2,0)^D1559
    +VLOOKUP(SUBSTITUTE(SUBSTITUTE(F$1,"standard",""),"|Float","")&amp;IF(OR($L1559=TRUE,$A1559=0,MOD($A1559,ChapterTable!$S$20)&lt;&gt;0),"","보스")&amp;"인게임누적합배수",ChapterTable!$S:$T,2,0)*D1559)
  )
  )
  )
)</f>
        <v>1721.942138671875</v>
      </c>
      <c r="G1559" t="s">
        <v>737</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124"/>
        <v>2</v>
      </c>
      <c r="Q1559">
        <f t="shared" si="125"/>
        <v>2</v>
      </c>
      <c r="R1559" t="b">
        <f t="shared" ca="1" si="123"/>
        <v>1</v>
      </c>
      <c r="T1559" t="b">
        <f t="shared" ca="1" si="126"/>
        <v>1</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H1559">
        <v>1.5</v>
      </c>
      <c r="AI1559">
        <f t="shared" si="127"/>
        <v>0.5</v>
      </c>
    </row>
    <row r="1560" spans="1:35" x14ac:dyDescent="0.3">
      <c r="A1560">
        <v>9</v>
      </c>
      <c r="B1560">
        <v>19</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OFFSET(E1560,-$B1560+IF($L1560,1,0),0)*IF($B1560&gt;OFFSET($B1560,1,0),ChapterTable!$S$17,1)*
    (VLOOKUP(SUBSTITUTE(SUBSTITUTE(E$1,"standard",""),"|Float","")&amp;IF(OR($L1560=TRUE,$A1560=0,MOD($A1560,ChapterTable!$S$20)&lt;&gt;0),"","보스")&amp;"인게임누적곱배수",ChapterTable!$S:$T,2,0)^C1560
    +VLOOKUP(SUBSTITUTE(SUBSTITUTE(E$1,"standard",""),"|Float","")&amp;IF(OR($L1560=TRUE,$A1560=0,MOD($A1560,ChapterTable!$S$20)&lt;&gt;0),"","보스")&amp;"인게임누적합배수",ChapterTable!$S:$T,2,0)*C1560)
  )
  )
  )
)</f>
        <v>5382.0703125</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(VLOOKUP(SUBSTITUTE(SUBSTITUTE(F$1,"standard",""),"|Float","")&amp;IF(OR($L1560=TRUE,$A1560=0,MOD($A1560,ChapterTable!$S$20)&lt;&gt;0),"","보스")&amp;"인게임누적곱배수",ChapterTable!$S:$T,2,0)^D1560
    +VLOOKUP(SUBSTITUTE(SUBSTITUTE(F$1,"standard",""),"|Float","")&amp;IF(OR($L1560=TRUE,$A1560=0,MOD($A1560,ChapterTable!$S$20)&lt;&gt;0),"","보스")&amp;"인게임누적합배수",ChapterTable!$S:$T,2,0)*D1560)
  )
  )
  )
)</f>
        <v>1721.942138671875</v>
      </c>
      <c r="G1560" t="s">
        <v>737</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124"/>
        <v>92</v>
      </c>
      <c r="Q1560">
        <f t="shared" si="125"/>
        <v>92</v>
      </c>
      <c r="R1560" t="b">
        <f t="shared" ca="1" si="123"/>
        <v>1</v>
      </c>
      <c r="T1560" t="b">
        <f t="shared" ca="1" si="126"/>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H1560">
        <v>1.5</v>
      </c>
      <c r="AI1560">
        <f t="shared" si="127"/>
        <v>0.5</v>
      </c>
    </row>
    <row r="1561" spans="1:35" x14ac:dyDescent="0.3">
      <c r="A1561">
        <v>9</v>
      </c>
      <c r="B1561">
        <v>20</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OFFSET(E1561,-$B1561+IF($L1561,1,0),0)*IF($B1561&gt;OFFSET($B1561,1,0),ChapterTable!$S$17,1)*
    (VLOOKUP(SUBSTITUTE(SUBSTITUTE(E$1,"standard",""),"|Float","")&amp;IF(OR($L1561=TRUE,$A1561=0,MOD($A1561,ChapterTable!$S$20)&lt;&gt;0),"","보스")&amp;"인게임누적곱배수",ChapterTable!$S:$T,2,0)^C1561
    +VLOOKUP(SUBSTITUTE(SUBSTITUTE(E$1,"standard",""),"|Float","")&amp;IF(OR($L1561=TRUE,$A1561=0,MOD($A1561,ChapterTable!$S$20)&lt;&gt;0),"","보스")&amp;"인게임누적합배수",ChapterTable!$S:$T,2,0)*C1561)
  )
  )
  )
)</f>
        <v>5382.0703125</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(VLOOKUP(SUBSTITUTE(SUBSTITUTE(F$1,"standard",""),"|Float","")&amp;IF(OR($L1561=TRUE,$A1561=0,MOD($A1561,ChapterTable!$S$20)&lt;&gt;0),"","보스")&amp;"인게임누적곱배수",ChapterTable!$S:$T,2,0)^D1561
    +VLOOKUP(SUBSTITUTE(SUBSTITUTE(F$1,"standard",""),"|Float","")&amp;IF(OR($L1561=TRUE,$A1561=0,MOD($A1561,ChapterTable!$S$20)&lt;&gt;0),"","보스")&amp;"인게임누적합배수",ChapterTable!$S:$T,2,0)*D1561)
  )
  )
  )
)</f>
        <v>1721.942138671875</v>
      </c>
      <c r="G1561" t="s">
        <v>737</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124"/>
        <v>21</v>
      </c>
      <c r="Q1561">
        <f t="shared" si="125"/>
        <v>21</v>
      </c>
      <c r="R1561" t="b">
        <f t="shared" ca="1" si="123"/>
        <v>1</v>
      </c>
      <c r="T1561" t="b">
        <f t="shared" ca="1" si="126"/>
        <v>1</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H1561">
        <v>1.5</v>
      </c>
      <c r="AI1561">
        <f t="shared" si="127"/>
        <v>0.5</v>
      </c>
    </row>
    <row r="1562" spans="1:35" x14ac:dyDescent="0.3">
      <c r="A1562">
        <v>9</v>
      </c>
      <c r="B1562">
        <v>21</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2</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OFFSET(E1562,-$B1562+IF($L1562,1,0),0)*IF($B1562&gt;OFFSET($B1562,1,0),ChapterTable!$S$17,1)*
    (VLOOKUP(SUBSTITUTE(SUBSTITUTE(E$1,"standard",""),"|Float","")&amp;IF(OR($L1562=TRUE,$A1562=0,MOD($A1562,ChapterTable!$S$20)&lt;&gt;0),"","보스")&amp;"인게임누적곱배수",ChapterTable!$S:$T,2,0)^C1562
    +VLOOKUP(SUBSTITUTE(SUBSTITUTE(E$1,"standard",""),"|Float","")&amp;IF(OR($L1562=TRUE,$A1562=0,MOD($A1562,ChapterTable!$S$20)&lt;&gt;0),"","보스")&amp;"인게임누적합배수",ChapterTable!$S:$T,2,0)*C1562)
  )
  )
  )
)</f>
        <v>5382.0703125</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(VLOOKUP(SUBSTITUTE(SUBSTITUTE(F$1,"standard",""),"|Float","")&amp;IF(OR($L1562=TRUE,$A1562=0,MOD($A1562,ChapterTable!$S$20)&lt;&gt;0),"","보스")&amp;"인게임누적곱배수",ChapterTable!$S:$T,2,0)^D1562
    +VLOOKUP(SUBSTITUTE(SUBSTITUTE(F$1,"standard",""),"|Float","")&amp;IF(OR($L1562=TRUE,$A1562=0,MOD($A1562,ChapterTable!$S$20)&lt;&gt;0),"","보스")&amp;"인게임누적합배수",ChapterTable!$S:$T,2,0)*D1562)
  )
  )
  )
)</f>
        <v>1842.0776367187498</v>
      </c>
      <c r="G1562" t="s">
        <v>737</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124"/>
        <v>3</v>
      </c>
      <c r="Q1562">
        <f t="shared" si="125"/>
        <v>3</v>
      </c>
      <c r="R1562" t="b">
        <f t="shared" ca="1" si="123"/>
        <v>1</v>
      </c>
      <c r="T1562" t="b">
        <f t="shared" ca="1" si="126"/>
        <v>1</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H1562">
        <v>1.5</v>
      </c>
      <c r="AI1562">
        <f t="shared" si="127"/>
        <v>0.33333333333333331</v>
      </c>
    </row>
    <row r="1563" spans="1:35" x14ac:dyDescent="0.3">
      <c r="A1563">
        <v>9</v>
      </c>
      <c r="B1563">
        <v>22</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OFFSET(E1563,-$B1563+IF($L1563,1,0),0)*IF($B1563&gt;OFFSET($B1563,1,0),ChapterTable!$S$17,1)*
    (VLOOKUP(SUBSTITUTE(SUBSTITUTE(E$1,"standard",""),"|Float","")&amp;IF(OR($L1563=TRUE,$A1563=0,MOD($A1563,ChapterTable!$S$20)&lt;&gt;0),"","보스")&amp;"인게임누적곱배수",ChapterTable!$S:$T,2,0)^C1563
    +VLOOKUP(SUBSTITUTE(SUBSTITUTE(E$1,"standard",""),"|Float","")&amp;IF(OR($L1563=TRUE,$A1563=0,MOD($A1563,ChapterTable!$S$20)&lt;&gt;0),"","보스")&amp;"인게임누적합배수",ChapterTable!$S:$T,2,0)*C1563)
  )
  )
  )
)</f>
        <v>5382.0703125</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(VLOOKUP(SUBSTITUTE(SUBSTITUTE(F$1,"standard",""),"|Float","")&amp;IF(OR($L1563=TRUE,$A1563=0,MOD($A1563,ChapterTable!$S$20)&lt;&gt;0),"","보스")&amp;"인게임누적곱배수",ChapterTable!$S:$T,2,0)^D1563
    +VLOOKUP(SUBSTITUTE(SUBSTITUTE(F$1,"standard",""),"|Float","")&amp;IF(OR($L1563=TRUE,$A1563=0,MOD($A1563,ChapterTable!$S$20)&lt;&gt;0),"","보스")&amp;"인게임누적합배수",ChapterTable!$S:$T,2,0)*D1563)
  )
  )
  )
)</f>
        <v>1842.0776367187498</v>
      </c>
      <c r="G1563" t="s">
        <v>737</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124"/>
        <v>3</v>
      </c>
      <c r="Q1563">
        <f t="shared" si="125"/>
        <v>3</v>
      </c>
      <c r="R1563" t="b">
        <f t="shared" ca="1" si="123"/>
        <v>1</v>
      </c>
      <c r="T1563" t="b">
        <f t="shared" ca="1" si="126"/>
        <v>1</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H1563">
        <v>1.5</v>
      </c>
      <c r="AI1563">
        <f t="shared" si="127"/>
        <v>0.33333333333333331</v>
      </c>
    </row>
    <row r="1564" spans="1:35" x14ac:dyDescent="0.3">
      <c r="A1564">
        <v>9</v>
      </c>
      <c r="B1564">
        <v>23</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OFFSET(E1564,-$B1564+IF($L1564,1,0),0)*IF($B1564&gt;OFFSET($B1564,1,0),ChapterTable!$S$17,1)*
    (VLOOKUP(SUBSTITUTE(SUBSTITUTE(E$1,"standard",""),"|Float","")&amp;IF(OR($L1564=TRUE,$A1564=0,MOD($A1564,ChapterTable!$S$20)&lt;&gt;0),"","보스")&amp;"인게임누적곱배수",ChapterTable!$S:$T,2,0)^C1564
    +VLOOKUP(SUBSTITUTE(SUBSTITUTE(E$1,"standard",""),"|Float","")&amp;IF(OR($L1564=TRUE,$A1564=0,MOD($A1564,ChapterTable!$S$20)&lt;&gt;0),"","보스")&amp;"인게임누적합배수",ChapterTable!$S:$T,2,0)*C1564)
  )
  )
  )
)</f>
        <v>5382.0703125</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(VLOOKUP(SUBSTITUTE(SUBSTITUTE(F$1,"standard",""),"|Float","")&amp;IF(OR($L1564=TRUE,$A1564=0,MOD($A1564,ChapterTable!$S$20)&lt;&gt;0),"","보스")&amp;"인게임누적곱배수",ChapterTable!$S:$T,2,0)^D1564
    +VLOOKUP(SUBSTITUTE(SUBSTITUTE(F$1,"standard",""),"|Float","")&amp;IF(OR($L1564=TRUE,$A1564=0,MOD($A1564,ChapterTable!$S$20)&lt;&gt;0),"","보스")&amp;"인게임누적합배수",ChapterTable!$S:$T,2,0)*D1564)
  )
  )
  )
)</f>
        <v>1842.0776367187498</v>
      </c>
      <c r="G1564" t="s">
        <v>737</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124"/>
        <v>3</v>
      </c>
      <c r="Q1564">
        <f t="shared" si="125"/>
        <v>3</v>
      </c>
      <c r="R1564" t="b">
        <f t="shared" ca="1" si="123"/>
        <v>1</v>
      </c>
      <c r="T1564" t="b">
        <f t="shared" ca="1" si="126"/>
        <v>1</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H1564">
        <v>1.5</v>
      </c>
      <c r="AI1564">
        <f t="shared" si="127"/>
        <v>0.33333333333333331</v>
      </c>
    </row>
    <row r="1565" spans="1:35" x14ac:dyDescent="0.3">
      <c r="A1565">
        <v>9</v>
      </c>
      <c r="B1565">
        <v>24</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OFFSET(E1565,-$B1565+IF($L1565,1,0),0)*IF($B1565&gt;OFFSET($B1565,1,0),ChapterTable!$S$17,1)*
    (VLOOKUP(SUBSTITUTE(SUBSTITUTE(E$1,"standard",""),"|Float","")&amp;IF(OR($L1565=TRUE,$A1565=0,MOD($A1565,ChapterTable!$S$20)&lt;&gt;0),"","보스")&amp;"인게임누적곱배수",ChapterTable!$S:$T,2,0)^C1565
    +VLOOKUP(SUBSTITUTE(SUBSTITUTE(E$1,"standard",""),"|Float","")&amp;IF(OR($L1565=TRUE,$A1565=0,MOD($A1565,ChapterTable!$S$20)&lt;&gt;0),"","보스")&amp;"인게임누적합배수",ChapterTable!$S:$T,2,0)*C1565)
  )
  )
  )
)</f>
        <v>5382.0703125</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(VLOOKUP(SUBSTITUTE(SUBSTITUTE(F$1,"standard",""),"|Float","")&amp;IF(OR($L1565=TRUE,$A1565=0,MOD($A1565,ChapterTable!$S$20)&lt;&gt;0),"","보스")&amp;"인게임누적곱배수",ChapterTable!$S:$T,2,0)^D1565
    +VLOOKUP(SUBSTITUTE(SUBSTITUTE(F$1,"standard",""),"|Float","")&amp;IF(OR($L1565=TRUE,$A1565=0,MOD($A1565,ChapterTable!$S$20)&lt;&gt;0),"","보스")&amp;"인게임누적합배수",ChapterTable!$S:$T,2,0)*D1565)
  )
  )
  )
)</f>
        <v>1842.0776367187498</v>
      </c>
      <c r="G1565" t="s">
        <v>737</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124"/>
        <v>3</v>
      </c>
      <c r="Q1565">
        <f t="shared" si="125"/>
        <v>3</v>
      </c>
      <c r="R1565" t="b">
        <f t="shared" ca="1" si="123"/>
        <v>1</v>
      </c>
      <c r="T1565" t="b">
        <f t="shared" ca="1" si="126"/>
        <v>1</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H1565">
        <v>1.5</v>
      </c>
      <c r="AI1565">
        <f t="shared" si="127"/>
        <v>0.33333333333333331</v>
      </c>
    </row>
    <row r="1566" spans="1:35" x14ac:dyDescent="0.3">
      <c r="A1566">
        <v>9</v>
      </c>
      <c r="B1566">
        <v>25</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OFFSET(E1566,-$B1566+IF($L1566,1,0),0)*IF($B1566&gt;OFFSET($B1566,1,0),ChapterTable!$S$17,1)*
    (VLOOKUP(SUBSTITUTE(SUBSTITUTE(E$1,"standard",""),"|Float","")&amp;IF(OR($L1566=TRUE,$A1566=0,MOD($A1566,ChapterTable!$S$20)&lt;&gt;0),"","보스")&amp;"인게임누적곱배수",ChapterTable!$S:$T,2,0)^C1566
    +VLOOKUP(SUBSTITUTE(SUBSTITUTE(E$1,"standard",""),"|Float","")&amp;IF(OR($L1566=TRUE,$A1566=0,MOD($A1566,ChapterTable!$S$20)&lt;&gt;0),"","보스")&amp;"인게임누적합배수",ChapterTable!$S:$T,2,0)*C1566)
  )
  )
  )
)</f>
        <v>5382.0703125</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(VLOOKUP(SUBSTITUTE(SUBSTITUTE(F$1,"standard",""),"|Float","")&amp;IF(OR($L1566=TRUE,$A1566=0,MOD($A1566,ChapterTable!$S$20)&lt;&gt;0),"","보스")&amp;"인게임누적곱배수",ChapterTable!$S:$T,2,0)^D1566
    +VLOOKUP(SUBSTITUTE(SUBSTITUTE(F$1,"standard",""),"|Float","")&amp;IF(OR($L1566=TRUE,$A1566=0,MOD($A1566,ChapterTable!$S$20)&lt;&gt;0),"","보스")&amp;"인게임누적합배수",ChapterTable!$S:$T,2,0)*D1566)
  )
  )
  )
)</f>
        <v>1842.0776367187498</v>
      </c>
      <c r="G1566" t="s">
        <v>737</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124"/>
        <v>11</v>
      </c>
      <c r="Q1566">
        <f t="shared" si="125"/>
        <v>11</v>
      </c>
      <c r="R1566" t="b">
        <f t="shared" ca="1" si="123"/>
        <v>1</v>
      </c>
      <c r="T1566" t="b">
        <f t="shared" ca="1" si="126"/>
        <v>1</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H1566">
        <v>1.5</v>
      </c>
      <c r="AI1566">
        <f t="shared" si="127"/>
        <v>0.33333333333333331</v>
      </c>
    </row>
    <row r="1567" spans="1:35" x14ac:dyDescent="0.3">
      <c r="A1567">
        <v>9</v>
      </c>
      <c r="B1567">
        <v>26</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3</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OFFSET(E1567,-$B1567+IF($L1567,1,0),0)*IF($B1567&gt;OFFSET($B1567,1,0),ChapterTable!$S$17,1)*
    (VLOOKUP(SUBSTITUTE(SUBSTITUTE(E$1,"standard",""),"|Float","")&amp;IF(OR($L1567=TRUE,$A1567=0,MOD($A1567,ChapterTable!$S$20)&lt;&gt;0),"","보스")&amp;"인게임누적곱배수",ChapterTable!$S:$T,2,0)^C1567
    +VLOOKUP(SUBSTITUTE(SUBSTITUTE(E$1,"standard",""),"|Float","")&amp;IF(OR($L1567=TRUE,$A1567=0,MOD($A1567,ChapterTable!$S$20)&lt;&gt;0),"","보스")&amp;"인게임누적합배수",ChapterTable!$S:$T,2,0)*C1567)
  )
  )
  )
)</f>
        <v>6150.9375</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(VLOOKUP(SUBSTITUTE(SUBSTITUTE(F$1,"standard",""),"|Float","")&amp;IF(OR($L1567=TRUE,$A1567=0,MOD($A1567,ChapterTable!$S$20)&lt;&gt;0),"","보스")&amp;"인게임누적곱배수",ChapterTable!$S:$T,2,0)^D1567
    +VLOOKUP(SUBSTITUTE(SUBSTITUTE(F$1,"standard",""),"|Float","")&amp;IF(OR($L1567=TRUE,$A1567=0,MOD($A1567,ChapterTable!$S$20)&lt;&gt;0),"","보스")&amp;"인게임누적합배수",ChapterTable!$S:$T,2,0)*D1567)
  )
  )
  )
)</f>
        <v>1842.0776367187498</v>
      </c>
      <c r="G1567" t="s">
        <v>737</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124"/>
        <v>3</v>
      </c>
      <c r="Q1567">
        <f t="shared" si="125"/>
        <v>3</v>
      </c>
      <c r="R1567" t="b">
        <f t="shared" ca="1" si="123"/>
        <v>1</v>
      </c>
      <c r="T1567" t="b">
        <f t="shared" ca="1" si="126"/>
        <v>1</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H1567">
        <v>1.5</v>
      </c>
      <c r="AI1567">
        <f t="shared" si="127"/>
        <v>0.33333333333333331</v>
      </c>
    </row>
    <row r="1568" spans="1:35" x14ac:dyDescent="0.3">
      <c r="A1568">
        <v>9</v>
      </c>
      <c r="B1568">
        <v>27</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OFFSET(E1568,-$B1568+IF($L1568,1,0),0)*IF($B1568&gt;OFFSET($B1568,1,0),ChapterTable!$S$17,1)*
    (VLOOKUP(SUBSTITUTE(SUBSTITUTE(E$1,"standard",""),"|Float","")&amp;IF(OR($L1568=TRUE,$A1568=0,MOD($A1568,ChapterTable!$S$20)&lt;&gt;0),"","보스")&amp;"인게임누적곱배수",ChapterTable!$S:$T,2,0)^C1568
    +VLOOKUP(SUBSTITUTE(SUBSTITUTE(E$1,"standard",""),"|Float","")&amp;IF(OR($L1568=TRUE,$A1568=0,MOD($A1568,ChapterTable!$S$20)&lt;&gt;0),"","보스")&amp;"인게임누적합배수",ChapterTable!$S:$T,2,0)*C1568)
  )
  )
  )
)</f>
        <v>6150.9375</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(VLOOKUP(SUBSTITUTE(SUBSTITUTE(F$1,"standard",""),"|Float","")&amp;IF(OR($L1568=TRUE,$A1568=0,MOD($A1568,ChapterTable!$S$20)&lt;&gt;0),"","보스")&amp;"인게임누적곱배수",ChapterTable!$S:$T,2,0)^D1568
    +VLOOKUP(SUBSTITUTE(SUBSTITUTE(F$1,"standard",""),"|Float","")&amp;IF(OR($L1568=TRUE,$A1568=0,MOD($A1568,ChapterTable!$S$20)&lt;&gt;0),"","보스")&amp;"인게임누적합배수",ChapterTable!$S:$T,2,0)*D1568)
  )
  )
  )
)</f>
        <v>1842.0776367187498</v>
      </c>
      <c r="G1568" t="s">
        <v>737</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124"/>
        <v>3</v>
      </c>
      <c r="Q1568">
        <f t="shared" si="125"/>
        <v>3</v>
      </c>
      <c r="R1568" t="b">
        <f t="shared" ca="1" si="123"/>
        <v>1</v>
      </c>
      <c r="T1568" t="b">
        <f t="shared" ca="1" si="126"/>
        <v>1</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H1568">
        <v>1.5</v>
      </c>
      <c r="AI1568">
        <f t="shared" si="127"/>
        <v>0.33333333333333331</v>
      </c>
    </row>
    <row r="1569" spans="1:35" x14ac:dyDescent="0.3">
      <c r="A1569">
        <v>9</v>
      </c>
      <c r="B1569">
        <v>28</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OFFSET(E1569,-$B1569+IF($L1569,1,0),0)*IF($B1569&gt;OFFSET($B1569,1,0),ChapterTable!$S$17,1)*
    (VLOOKUP(SUBSTITUTE(SUBSTITUTE(E$1,"standard",""),"|Float","")&amp;IF(OR($L1569=TRUE,$A1569=0,MOD($A1569,ChapterTable!$S$20)&lt;&gt;0),"","보스")&amp;"인게임누적곱배수",ChapterTable!$S:$T,2,0)^C1569
    +VLOOKUP(SUBSTITUTE(SUBSTITUTE(E$1,"standard",""),"|Float","")&amp;IF(OR($L1569=TRUE,$A1569=0,MOD($A1569,ChapterTable!$S$20)&lt;&gt;0),"","보스")&amp;"인게임누적합배수",ChapterTable!$S:$T,2,0)*C1569)
  )
  )
  )
)</f>
        <v>6150.9375</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(VLOOKUP(SUBSTITUTE(SUBSTITUTE(F$1,"standard",""),"|Float","")&amp;IF(OR($L1569=TRUE,$A1569=0,MOD($A1569,ChapterTable!$S$20)&lt;&gt;0),"","보스")&amp;"인게임누적곱배수",ChapterTable!$S:$T,2,0)^D1569
    +VLOOKUP(SUBSTITUTE(SUBSTITUTE(F$1,"standard",""),"|Float","")&amp;IF(OR($L1569=TRUE,$A1569=0,MOD($A1569,ChapterTable!$S$20)&lt;&gt;0),"","보스")&amp;"인게임누적합배수",ChapterTable!$S:$T,2,0)*D1569)
  )
  )
  )
)</f>
        <v>1842.0776367187498</v>
      </c>
      <c r="G1569" t="s">
        <v>737</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124"/>
        <v>3</v>
      </c>
      <c r="Q1569">
        <f t="shared" si="125"/>
        <v>3</v>
      </c>
      <c r="R1569" t="b">
        <f t="shared" ca="1" si="123"/>
        <v>1</v>
      </c>
      <c r="T1569" t="b">
        <f t="shared" ca="1" si="126"/>
        <v>1</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H1569">
        <v>1.5</v>
      </c>
      <c r="AI1569">
        <f t="shared" si="127"/>
        <v>0.33333333333333331</v>
      </c>
    </row>
    <row r="1570" spans="1:35" x14ac:dyDescent="0.3">
      <c r="A1570">
        <v>9</v>
      </c>
      <c r="B1570">
        <v>29</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OFFSET(E1570,-$B1570+IF($L1570,1,0),0)*IF($B1570&gt;OFFSET($B1570,1,0),ChapterTable!$S$17,1)*
    (VLOOKUP(SUBSTITUTE(SUBSTITUTE(E$1,"standard",""),"|Float","")&amp;IF(OR($L1570=TRUE,$A1570=0,MOD($A1570,ChapterTable!$S$20)&lt;&gt;0),"","보스")&amp;"인게임누적곱배수",ChapterTable!$S:$T,2,0)^C1570
    +VLOOKUP(SUBSTITUTE(SUBSTITUTE(E$1,"standard",""),"|Float","")&amp;IF(OR($L1570=TRUE,$A1570=0,MOD($A1570,ChapterTable!$S$20)&lt;&gt;0),"","보스")&amp;"인게임누적합배수",ChapterTable!$S:$T,2,0)*C1570)
  )
  )
  )
)</f>
        <v>6150.9375</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(VLOOKUP(SUBSTITUTE(SUBSTITUTE(F$1,"standard",""),"|Float","")&amp;IF(OR($L1570=TRUE,$A1570=0,MOD($A1570,ChapterTable!$S$20)&lt;&gt;0),"","보스")&amp;"인게임누적곱배수",ChapterTable!$S:$T,2,0)^D1570
    +VLOOKUP(SUBSTITUTE(SUBSTITUTE(F$1,"standard",""),"|Float","")&amp;IF(OR($L1570=TRUE,$A1570=0,MOD($A1570,ChapterTable!$S$20)&lt;&gt;0),"","보스")&amp;"인게임누적합배수",ChapterTable!$S:$T,2,0)*D1570)
  )
  )
  )
)</f>
        <v>1842.0776367187498</v>
      </c>
      <c r="G1570" t="s">
        <v>737</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124"/>
        <v>93</v>
      </c>
      <c r="Q1570">
        <f t="shared" si="125"/>
        <v>93</v>
      </c>
      <c r="R1570" t="b">
        <f t="shared" ca="1" si="123"/>
        <v>1</v>
      </c>
      <c r="T1570" t="b">
        <f t="shared" ca="1" si="126"/>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H1570">
        <v>1.5</v>
      </c>
      <c r="AI1570">
        <f t="shared" si="127"/>
        <v>0.33333333333333331</v>
      </c>
    </row>
    <row r="1571" spans="1:35" x14ac:dyDescent="0.3">
      <c r="A1571">
        <v>9</v>
      </c>
      <c r="B1571">
        <v>30</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OFFSET(E1571,-$B1571+IF($L1571,1,0),0)*IF($B1571&gt;OFFSET($B1571,1,0),ChapterTable!$S$17,1)*
    (VLOOKUP(SUBSTITUTE(SUBSTITUTE(E$1,"standard",""),"|Float","")&amp;IF(OR($L1571=TRUE,$A1571=0,MOD($A1571,ChapterTable!$S$20)&lt;&gt;0),"","보스")&amp;"인게임누적곱배수",ChapterTable!$S:$T,2,0)^C1571
    +VLOOKUP(SUBSTITUTE(SUBSTITUTE(E$1,"standard",""),"|Float","")&amp;IF(OR($L1571=TRUE,$A1571=0,MOD($A1571,ChapterTable!$S$20)&lt;&gt;0),"","보스")&amp;"인게임누적합배수",ChapterTable!$S:$T,2,0)*C1571)
  )
  )
  )
)</f>
        <v>6150.9375</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(VLOOKUP(SUBSTITUTE(SUBSTITUTE(F$1,"standard",""),"|Float","")&amp;IF(OR($L1571=TRUE,$A1571=0,MOD($A1571,ChapterTable!$S$20)&lt;&gt;0),"","보스")&amp;"인게임누적곱배수",ChapterTable!$S:$T,2,0)^D1571
    +VLOOKUP(SUBSTITUTE(SUBSTITUTE(F$1,"standard",""),"|Float","")&amp;IF(OR($L1571=TRUE,$A1571=0,MOD($A1571,ChapterTable!$S$20)&lt;&gt;0),"","보스")&amp;"인게임누적합배수",ChapterTable!$S:$T,2,0)*D1571)
  )
  )
  )
)</f>
        <v>1842.0776367187498</v>
      </c>
      <c r="G1571" t="s">
        <v>737</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124"/>
        <v>21</v>
      </c>
      <c r="Q1571">
        <f t="shared" si="125"/>
        <v>21</v>
      </c>
      <c r="R1571" t="b">
        <f t="shared" ca="1" si="123"/>
        <v>1</v>
      </c>
      <c r="T1571" t="b">
        <f t="shared" ca="1" si="126"/>
        <v>1</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H1571">
        <v>1.5</v>
      </c>
      <c r="AI1571">
        <f t="shared" si="127"/>
        <v>0.33333333333333331</v>
      </c>
    </row>
    <row r="1572" spans="1:35" x14ac:dyDescent="0.3">
      <c r="A1572">
        <v>9</v>
      </c>
      <c r="B1572">
        <v>31</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3</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OFFSET(E1572,-$B1572+IF($L1572,1,0),0)*IF($B1572&gt;OFFSET($B1572,1,0),ChapterTable!$S$17,1)*
    (VLOOKUP(SUBSTITUTE(SUBSTITUTE(E$1,"standard",""),"|Float","")&amp;IF(OR($L1572=TRUE,$A1572=0,MOD($A1572,ChapterTable!$S$20)&lt;&gt;0),"","보스")&amp;"인게임누적곱배수",ChapterTable!$S:$T,2,0)^C1572
    +VLOOKUP(SUBSTITUTE(SUBSTITUTE(E$1,"standard",""),"|Float","")&amp;IF(OR($L1572=TRUE,$A1572=0,MOD($A1572,ChapterTable!$S$20)&lt;&gt;0),"","보스")&amp;"인게임누적합배수",ChapterTable!$S:$T,2,0)*C1572)
  )
  )
  )
)</f>
        <v>6150.9375</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(VLOOKUP(SUBSTITUTE(SUBSTITUTE(F$1,"standard",""),"|Float","")&amp;IF(OR($L1572=TRUE,$A1572=0,MOD($A1572,ChapterTable!$S$20)&lt;&gt;0),"","보스")&amp;"인게임누적곱배수",ChapterTable!$S:$T,2,0)^D1572
    +VLOOKUP(SUBSTITUTE(SUBSTITUTE(F$1,"standard",""),"|Float","")&amp;IF(OR($L1572=TRUE,$A1572=0,MOD($A1572,ChapterTable!$S$20)&lt;&gt;0),"","보스")&amp;"인게임누적합배수",ChapterTable!$S:$T,2,0)*D1572)
  )
  )
  )
)</f>
        <v>1962.2131347656252</v>
      </c>
      <c r="G1572" t="s">
        <v>737</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124"/>
        <v>4</v>
      </c>
      <c r="Q1572">
        <f t="shared" si="125"/>
        <v>4</v>
      </c>
      <c r="R1572" t="b">
        <f t="shared" ca="1" si="123"/>
        <v>1</v>
      </c>
      <c r="T1572" t="b">
        <f t="shared" ca="1" si="126"/>
        <v>1</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H1572">
        <v>1.5</v>
      </c>
      <c r="AI1572">
        <f t="shared" si="127"/>
        <v>0.25</v>
      </c>
    </row>
    <row r="1573" spans="1:35" x14ac:dyDescent="0.3">
      <c r="A1573">
        <v>9</v>
      </c>
      <c r="B1573">
        <v>32</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OFFSET(E1573,-$B1573+IF($L1573,1,0),0)*IF($B1573&gt;OFFSET($B1573,1,0),ChapterTable!$S$17,1)*
    (VLOOKUP(SUBSTITUTE(SUBSTITUTE(E$1,"standard",""),"|Float","")&amp;IF(OR($L1573=TRUE,$A1573=0,MOD($A1573,ChapterTable!$S$20)&lt;&gt;0),"","보스")&amp;"인게임누적곱배수",ChapterTable!$S:$T,2,0)^C1573
    +VLOOKUP(SUBSTITUTE(SUBSTITUTE(E$1,"standard",""),"|Float","")&amp;IF(OR($L1573=TRUE,$A1573=0,MOD($A1573,ChapterTable!$S$20)&lt;&gt;0),"","보스")&amp;"인게임누적합배수",ChapterTable!$S:$T,2,0)*C1573)
  )
  )
  )
)</f>
        <v>6150.9375</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(VLOOKUP(SUBSTITUTE(SUBSTITUTE(F$1,"standard",""),"|Float","")&amp;IF(OR($L1573=TRUE,$A1573=0,MOD($A1573,ChapterTable!$S$20)&lt;&gt;0),"","보스")&amp;"인게임누적곱배수",ChapterTable!$S:$T,2,0)^D1573
    +VLOOKUP(SUBSTITUTE(SUBSTITUTE(F$1,"standard",""),"|Float","")&amp;IF(OR($L1573=TRUE,$A1573=0,MOD($A1573,ChapterTable!$S$20)&lt;&gt;0),"","보스")&amp;"인게임누적합배수",ChapterTable!$S:$T,2,0)*D1573)
  )
  )
  )
)</f>
        <v>1962.2131347656252</v>
      </c>
      <c r="G1573" t="s">
        <v>737</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124"/>
        <v>4</v>
      </c>
      <c r="Q1573">
        <f t="shared" si="125"/>
        <v>4</v>
      </c>
      <c r="R1573" t="b">
        <f t="shared" ca="1" si="123"/>
        <v>1</v>
      </c>
      <c r="T1573" t="b">
        <f t="shared" ca="1" si="126"/>
        <v>1</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H1573">
        <v>1.5</v>
      </c>
      <c r="AI1573">
        <f t="shared" si="127"/>
        <v>0.25</v>
      </c>
    </row>
    <row r="1574" spans="1:35" x14ac:dyDescent="0.3">
      <c r="A1574">
        <v>9</v>
      </c>
      <c r="B1574">
        <v>33</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OFFSET(E1574,-$B1574+IF($L1574,1,0),0)*IF($B1574&gt;OFFSET($B1574,1,0),ChapterTable!$S$17,1)*
    (VLOOKUP(SUBSTITUTE(SUBSTITUTE(E$1,"standard",""),"|Float","")&amp;IF(OR($L1574=TRUE,$A1574=0,MOD($A1574,ChapterTable!$S$20)&lt;&gt;0),"","보스")&amp;"인게임누적곱배수",ChapterTable!$S:$T,2,0)^C1574
    +VLOOKUP(SUBSTITUTE(SUBSTITUTE(E$1,"standard",""),"|Float","")&amp;IF(OR($L1574=TRUE,$A1574=0,MOD($A1574,ChapterTable!$S$20)&lt;&gt;0),"","보스")&amp;"인게임누적합배수",ChapterTable!$S:$T,2,0)*C1574)
  )
  )
  )
)</f>
        <v>6150.9375</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(VLOOKUP(SUBSTITUTE(SUBSTITUTE(F$1,"standard",""),"|Float","")&amp;IF(OR($L1574=TRUE,$A1574=0,MOD($A1574,ChapterTable!$S$20)&lt;&gt;0),"","보스")&amp;"인게임누적곱배수",ChapterTable!$S:$T,2,0)^D1574
    +VLOOKUP(SUBSTITUTE(SUBSTITUTE(F$1,"standard",""),"|Float","")&amp;IF(OR($L1574=TRUE,$A1574=0,MOD($A1574,ChapterTable!$S$20)&lt;&gt;0),"","보스")&amp;"인게임누적합배수",ChapterTable!$S:$T,2,0)*D1574)
  )
  )
  )
)</f>
        <v>1962.2131347656252</v>
      </c>
      <c r="G1574" t="s">
        <v>737</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124"/>
        <v>4</v>
      </c>
      <c r="Q1574">
        <f t="shared" si="125"/>
        <v>4</v>
      </c>
      <c r="R1574" t="b">
        <f t="shared" ca="1" si="123"/>
        <v>1</v>
      </c>
      <c r="T1574" t="b">
        <f t="shared" ca="1" si="126"/>
        <v>1</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H1574">
        <v>1.5</v>
      </c>
      <c r="AI1574">
        <f t="shared" si="127"/>
        <v>0.25</v>
      </c>
    </row>
    <row r="1575" spans="1:35" x14ac:dyDescent="0.3">
      <c r="A1575">
        <v>9</v>
      </c>
      <c r="B1575">
        <v>34</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OFFSET(E1575,-$B1575+IF($L1575,1,0),0)*IF($B1575&gt;OFFSET($B1575,1,0),ChapterTable!$S$17,1)*
    (VLOOKUP(SUBSTITUTE(SUBSTITUTE(E$1,"standard",""),"|Float","")&amp;IF(OR($L1575=TRUE,$A1575=0,MOD($A1575,ChapterTable!$S$20)&lt;&gt;0),"","보스")&amp;"인게임누적곱배수",ChapterTable!$S:$T,2,0)^C1575
    +VLOOKUP(SUBSTITUTE(SUBSTITUTE(E$1,"standard",""),"|Float","")&amp;IF(OR($L1575=TRUE,$A1575=0,MOD($A1575,ChapterTable!$S$20)&lt;&gt;0),"","보스")&amp;"인게임누적합배수",ChapterTable!$S:$T,2,0)*C1575)
  )
  )
  )
)</f>
        <v>6150.9375</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(VLOOKUP(SUBSTITUTE(SUBSTITUTE(F$1,"standard",""),"|Float","")&amp;IF(OR($L1575=TRUE,$A1575=0,MOD($A1575,ChapterTable!$S$20)&lt;&gt;0),"","보스")&amp;"인게임누적곱배수",ChapterTable!$S:$T,2,0)^D1575
    +VLOOKUP(SUBSTITUTE(SUBSTITUTE(F$1,"standard",""),"|Float","")&amp;IF(OR($L1575=TRUE,$A1575=0,MOD($A1575,ChapterTable!$S$20)&lt;&gt;0),"","보스")&amp;"인게임누적합배수",ChapterTable!$S:$T,2,0)*D1575)
  )
  )
  )
)</f>
        <v>1962.2131347656252</v>
      </c>
      <c r="G1575" t="s">
        <v>737</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124"/>
        <v>4</v>
      </c>
      <c r="Q1575">
        <f t="shared" si="125"/>
        <v>4</v>
      </c>
      <c r="R1575" t="b">
        <f t="shared" ca="1" si="123"/>
        <v>1</v>
      </c>
      <c r="T1575" t="b">
        <f t="shared" ca="1" si="126"/>
        <v>1</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H1575">
        <v>1.5</v>
      </c>
      <c r="AI1575">
        <f t="shared" si="127"/>
        <v>0.25</v>
      </c>
    </row>
    <row r="1576" spans="1:35" x14ac:dyDescent="0.3">
      <c r="A1576">
        <v>9</v>
      </c>
      <c r="B1576">
        <v>35</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OFFSET(E1576,-$B1576+IF($L1576,1,0),0)*IF($B1576&gt;OFFSET($B1576,1,0),ChapterTable!$S$17,1)*
    (VLOOKUP(SUBSTITUTE(SUBSTITUTE(E$1,"standard",""),"|Float","")&amp;IF(OR($L1576=TRUE,$A1576=0,MOD($A1576,ChapterTable!$S$20)&lt;&gt;0),"","보스")&amp;"인게임누적곱배수",ChapterTable!$S:$T,2,0)^C1576
    +VLOOKUP(SUBSTITUTE(SUBSTITUTE(E$1,"standard",""),"|Float","")&amp;IF(OR($L1576=TRUE,$A1576=0,MOD($A1576,ChapterTable!$S$20)&lt;&gt;0),"","보스")&amp;"인게임누적합배수",ChapterTable!$S:$T,2,0)*C1576)
  )
  )
  )
)</f>
        <v>6150.9375</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(VLOOKUP(SUBSTITUTE(SUBSTITUTE(F$1,"standard",""),"|Float","")&amp;IF(OR($L1576=TRUE,$A1576=0,MOD($A1576,ChapterTable!$S$20)&lt;&gt;0),"","보스")&amp;"인게임누적곱배수",ChapterTable!$S:$T,2,0)^D1576
    +VLOOKUP(SUBSTITUTE(SUBSTITUTE(F$1,"standard",""),"|Float","")&amp;IF(OR($L1576=TRUE,$A1576=0,MOD($A1576,ChapterTable!$S$20)&lt;&gt;0),"","보스")&amp;"인게임누적합배수",ChapterTable!$S:$T,2,0)*D1576)
  )
  )
  )
)</f>
        <v>1962.2131347656252</v>
      </c>
      <c r="G1576" t="s">
        <v>737</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124"/>
        <v>11</v>
      </c>
      <c r="Q1576">
        <f t="shared" si="125"/>
        <v>11</v>
      </c>
      <c r="R1576" t="b">
        <f t="shared" ca="1" si="123"/>
        <v>1</v>
      </c>
      <c r="T1576" t="b">
        <f t="shared" ca="1" si="126"/>
        <v>1</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H1576">
        <v>1.5</v>
      </c>
      <c r="AI1576">
        <f t="shared" si="127"/>
        <v>0.25</v>
      </c>
    </row>
    <row r="1577" spans="1:35" x14ac:dyDescent="0.3">
      <c r="A1577">
        <v>9</v>
      </c>
      <c r="B1577">
        <v>36</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4</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OFFSET(E1577,-$B1577+IF($L1577,1,0),0)*IF($B1577&gt;OFFSET($B1577,1,0),ChapterTable!$S$17,1)*
    (VLOOKUP(SUBSTITUTE(SUBSTITUTE(E$1,"standard",""),"|Float","")&amp;IF(OR($L1577=TRUE,$A1577=0,MOD($A1577,ChapterTable!$S$20)&lt;&gt;0),"","보스")&amp;"인게임누적곱배수",ChapterTable!$S:$T,2,0)^C1577
    +VLOOKUP(SUBSTITUTE(SUBSTITUTE(E$1,"standard",""),"|Float","")&amp;IF(OR($L1577=TRUE,$A1577=0,MOD($A1577,ChapterTable!$S$20)&lt;&gt;0),"","보스")&amp;"인게임누적합배수",ChapterTable!$S:$T,2,0)*C1577)
  )
  )
  )
)</f>
        <v>6919.8046875</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(VLOOKUP(SUBSTITUTE(SUBSTITUTE(F$1,"standard",""),"|Float","")&amp;IF(OR($L1577=TRUE,$A1577=0,MOD($A1577,ChapterTable!$S$20)&lt;&gt;0),"","보스")&amp;"인게임누적곱배수",ChapterTable!$S:$T,2,0)^D1577
    +VLOOKUP(SUBSTITUTE(SUBSTITUTE(F$1,"standard",""),"|Float","")&amp;IF(OR($L1577=TRUE,$A1577=0,MOD($A1577,ChapterTable!$S$20)&lt;&gt;0),"","보스")&amp;"인게임누적합배수",ChapterTable!$S:$T,2,0)*D1577)
  )
  )
  )
)</f>
        <v>1962.2131347656252</v>
      </c>
      <c r="G1577" t="s">
        <v>737</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124"/>
        <v>4</v>
      </c>
      <c r="Q1577">
        <f t="shared" si="125"/>
        <v>4</v>
      </c>
      <c r="R1577" t="b">
        <f t="shared" ca="1" si="123"/>
        <v>1</v>
      </c>
      <c r="T1577" t="b">
        <f t="shared" ca="1" si="126"/>
        <v>1</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H1577">
        <v>1.5</v>
      </c>
      <c r="AI1577">
        <f t="shared" si="127"/>
        <v>0.25</v>
      </c>
    </row>
    <row r="1578" spans="1:35" x14ac:dyDescent="0.3">
      <c r="A1578">
        <v>9</v>
      </c>
      <c r="B1578">
        <v>37</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OFFSET(E1578,-$B1578+IF($L1578,1,0),0)*IF($B1578&gt;OFFSET($B1578,1,0),ChapterTable!$S$17,1)*
    (VLOOKUP(SUBSTITUTE(SUBSTITUTE(E$1,"standard",""),"|Float","")&amp;IF(OR($L1578=TRUE,$A1578=0,MOD($A1578,ChapterTable!$S$20)&lt;&gt;0),"","보스")&amp;"인게임누적곱배수",ChapterTable!$S:$T,2,0)^C1578
    +VLOOKUP(SUBSTITUTE(SUBSTITUTE(E$1,"standard",""),"|Float","")&amp;IF(OR($L1578=TRUE,$A1578=0,MOD($A1578,ChapterTable!$S$20)&lt;&gt;0),"","보스")&amp;"인게임누적합배수",ChapterTable!$S:$T,2,0)*C1578)
  )
  )
  )
)</f>
        <v>6919.8046875</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(VLOOKUP(SUBSTITUTE(SUBSTITUTE(F$1,"standard",""),"|Float","")&amp;IF(OR($L1578=TRUE,$A1578=0,MOD($A1578,ChapterTable!$S$20)&lt;&gt;0),"","보스")&amp;"인게임누적곱배수",ChapterTable!$S:$T,2,0)^D1578
    +VLOOKUP(SUBSTITUTE(SUBSTITUTE(F$1,"standard",""),"|Float","")&amp;IF(OR($L1578=TRUE,$A1578=0,MOD($A1578,ChapterTable!$S$20)&lt;&gt;0),"","보스")&amp;"인게임누적합배수",ChapterTable!$S:$T,2,0)*D1578)
  )
  )
  )
)</f>
        <v>1962.2131347656252</v>
      </c>
      <c r="G1578" t="s">
        <v>737</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124"/>
        <v>4</v>
      </c>
      <c r="Q1578">
        <f t="shared" si="125"/>
        <v>4</v>
      </c>
      <c r="R1578" t="b">
        <f t="shared" ca="1" si="123"/>
        <v>1</v>
      </c>
      <c r="T1578" t="b">
        <f t="shared" ca="1" si="126"/>
        <v>1</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H1578">
        <v>1.5</v>
      </c>
      <c r="AI1578">
        <f t="shared" si="127"/>
        <v>0.25</v>
      </c>
    </row>
    <row r="1579" spans="1:35" x14ac:dyDescent="0.3">
      <c r="A1579">
        <v>9</v>
      </c>
      <c r="B1579">
        <v>38</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OFFSET(E1579,-$B1579+IF($L1579,1,0),0)*IF($B1579&gt;OFFSET($B1579,1,0),ChapterTable!$S$17,1)*
    (VLOOKUP(SUBSTITUTE(SUBSTITUTE(E$1,"standard",""),"|Float","")&amp;IF(OR($L1579=TRUE,$A1579=0,MOD($A1579,ChapterTable!$S$20)&lt;&gt;0),"","보스")&amp;"인게임누적곱배수",ChapterTable!$S:$T,2,0)^C1579
    +VLOOKUP(SUBSTITUTE(SUBSTITUTE(E$1,"standard",""),"|Float","")&amp;IF(OR($L1579=TRUE,$A1579=0,MOD($A1579,ChapterTable!$S$20)&lt;&gt;0),"","보스")&amp;"인게임누적합배수",ChapterTable!$S:$T,2,0)*C1579)
  )
  )
  )
)</f>
        <v>6919.8046875</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(VLOOKUP(SUBSTITUTE(SUBSTITUTE(F$1,"standard",""),"|Float","")&amp;IF(OR($L1579=TRUE,$A1579=0,MOD($A1579,ChapterTable!$S$20)&lt;&gt;0),"","보스")&amp;"인게임누적곱배수",ChapterTable!$S:$T,2,0)^D1579
    +VLOOKUP(SUBSTITUTE(SUBSTITUTE(F$1,"standard",""),"|Float","")&amp;IF(OR($L1579=TRUE,$A1579=0,MOD($A1579,ChapterTable!$S$20)&lt;&gt;0),"","보스")&amp;"인게임누적합배수",ChapterTable!$S:$T,2,0)*D1579)
  )
  )
  )
)</f>
        <v>1962.2131347656252</v>
      </c>
      <c r="G1579" t="s">
        <v>737</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124"/>
        <v>4</v>
      </c>
      <c r="Q1579">
        <f t="shared" si="125"/>
        <v>4</v>
      </c>
      <c r="R1579" t="b">
        <f t="shared" ca="1" si="123"/>
        <v>1</v>
      </c>
      <c r="T1579" t="b">
        <f t="shared" ca="1" si="126"/>
        <v>1</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H1579">
        <v>1.5</v>
      </c>
      <c r="AI1579">
        <f t="shared" si="127"/>
        <v>0.25</v>
      </c>
    </row>
    <row r="1580" spans="1:35" x14ac:dyDescent="0.3">
      <c r="A1580">
        <v>9</v>
      </c>
      <c r="B1580">
        <v>39</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OFFSET(E1580,-$B1580+IF($L1580,1,0),0)*IF($B1580&gt;OFFSET($B1580,1,0),ChapterTable!$S$17,1)*
    (VLOOKUP(SUBSTITUTE(SUBSTITUTE(E$1,"standard",""),"|Float","")&amp;IF(OR($L1580=TRUE,$A1580=0,MOD($A1580,ChapterTable!$S$20)&lt;&gt;0),"","보스")&amp;"인게임누적곱배수",ChapterTable!$S:$T,2,0)^C1580
    +VLOOKUP(SUBSTITUTE(SUBSTITUTE(E$1,"standard",""),"|Float","")&amp;IF(OR($L1580=TRUE,$A1580=0,MOD($A1580,ChapterTable!$S$20)&lt;&gt;0),"","보스")&amp;"인게임누적합배수",ChapterTable!$S:$T,2,0)*C1580)
  )
  )
  )
)</f>
        <v>6919.8046875</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(VLOOKUP(SUBSTITUTE(SUBSTITUTE(F$1,"standard",""),"|Float","")&amp;IF(OR($L1580=TRUE,$A1580=0,MOD($A1580,ChapterTable!$S$20)&lt;&gt;0),"","보스")&amp;"인게임누적곱배수",ChapterTable!$S:$T,2,0)^D1580
    +VLOOKUP(SUBSTITUTE(SUBSTITUTE(F$1,"standard",""),"|Float","")&amp;IF(OR($L1580=TRUE,$A1580=0,MOD($A1580,ChapterTable!$S$20)&lt;&gt;0),"","보스")&amp;"인게임누적합배수",ChapterTable!$S:$T,2,0)*D1580)
  )
  )
  )
)</f>
        <v>1962.2131347656252</v>
      </c>
      <c r="G1580" t="s">
        <v>737</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124"/>
        <v>94</v>
      </c>
      <c r="Q1580">
        <f t="shared" si="125"/>
        <v>94</v>
      </c>
      <c r="R1580" t="b">
        <f t="shared" ca="1" si="123"/>
        <v>1</v>
      </c>
      <c r="T1580" t="b">
        <f t="shared" ca="1" si="126"/>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H1580">
        <v>1.5</v>
      </c>
      <c r="AI1580">
        <f t="shared" si="127"/>
        <v>0.25</v>
      </c>
    </row>
    <row r="1581" spans="1:35" x14ac:dyDescent="0.3">
      <c r="A1581">
        <v>9</v>
      </c>
      <c r="B1581">
        <v>40</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OFFSET(E1581,-$B1581+IF($L1581,1,0),0)*IF($B1581&gt;OFFSET($B1581,1,0),ChapterTable!$S$17,1)*
    (VLOOKUP(SUBSTITUTE(SUBSTITUTE(E$1,"standard",""),"|Float","")&amp;IF(OR($L1581=TRUE,$A1581=0,MOD($A1581,ChapterTable!$S$20)&lt;&gt;0),"","보스")&amp;"인게임누적곱배수",ChapterTable!$S:$T,2,0)^C1581
    +VLOOKUP(SUBSTITUTE(SUBSTITUTE(E$1,"standard",""),"|Float","")&amp;IF(OR($L1581=TRUE,$A1581=0,MOD($A1581,ChapterTable!$S$20)&lt;&gt;0),"","보스")&amp;"인게임누적합배수",ChapterTable!$S:$T,2,0)*C1581)
  )
  )
  )
)</f>
        <v>6919.8046875</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(VLOOKUP(SUBSTITUTE(SUBSTITUTE(F$1,"standard",""),"|Float","")&amp;IF(OR($L1581=TRUE,$A1581=0,MOD($A1581,ChapterTable!$S$20)&lt;&gt;0),"","보스")&amp;"인게임누적곱배수",ChapterTable!$S:$T,2,0)^D1581
    +VLOOKUP(SUBSTITUTE(SUBSTITUTE(F$1,"standard",""),"|Float","")&amp;IF(OR($L1581=TRUE,$A1581=0,MOD($A1581,ChapterTable!$S$20)&lt;&gt;0),"","보스")&amp;"인게임누적합배수",ChapterTable!$S:$T,2,0)*D1581)
  )
  )
  )
)</f>
        <v>1962.2131347656252</v>
      </c>
      <c r="G1581" t="s">
        <v>737</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124"/>
        <v>21</v>
      </c>
      <c r="Q1581">
        <f t="shared" si="125"/>
        <v>21</v>
      </c>
      <c r="R1581" t="b">
        <f t="shared" ca="1" si="123"/>
        <v>1</v>
      </c>
      <c r="T1581" t="b">
        <f t="shared" ca="1" si="126"/>
        <v>1</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H1581">
        <v>1.5</v>
      </c>
      <c r="AI1581">
        <f t="shared" si="127"/>
        <v>0.25</v>
      </c>
    </row>
    <row r="1582" spans="1:35" x14ac:dyDescent="0.3">
      <c r="A1582">
        <v>9</v>
      </c>
      <c r="B1582">
        <v>41</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4</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OFFSET(E1582,-$B1582+IF($L1582,1,0),0)*IF($B1582&gt;OFFSET($B1582,1,0),ChapterTable!$S$17,1)*
    (VLOOKUP(SUBSTITUTE(SUBSTITUTE(E$1,"standard",""),"|Float","")&amp;IF(OR($L1582=TRUE,$A1582=0,MOD($A1582,ChapterTable!$S$20)&lt;&gt;0),"","보스")&amp;"인게임누적곱배수",ChapterTable!$S:$T,2,0)^C1582
    +VLOOKUP(SUBSTITUTE(SUBSTITUTE(E$1,"standard",""),"|Float","")&amp;IF(OR($L1582=TRUE,$A1582=0,MOD($A1582,ChapterTable!$S$20)&lt;&gt;0),"","보스")&amp;"인게임누적합배수",ChapterTable!$S:$T,2,0)*C1582)
  )
  )
  )
)</f>
        <v>6919.8046875</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(VLOOKUP(SUBSTITUTE(SUBSTITUTE(F$1,"standard",""),"|Float","")&amp;IF(OR($L1582=TRUE,$A1582=0,MOD($A1582,ChapterTable!$S$20)&lt;&gt;0),"","보스")&amp;"인게임누적곱배수",ChapterTable!$S:$T,2,0)^D1582
    +VLOOKUP(SUBSTITUTE(SUBSTITUTE(F$1,"standard",""),"|Float","")&amp;IF(OR($L1582=TRUE,$A1582=0,MOD($A1582,ChapterTable!$S$20)&lt;&gt;0),"","보스")&amp;"인게임누적합배수",ChapterTable!$S:$T,2,0)*D1582)
  )
  )
  )
)</f>
        <v>2082.3486328125</v>
      </c>
      <c r="G1582" t="s">
        <v>737</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124"/>
        <v>5</v>
      </c>
      <c r="Q1582">
        <f t="shared" si="125"/>
        <v>5</v>
      </c>
      <c r="R1582" t="b">
        <f t="shared" ca="1" si="123"/>
        <v>1</v>
      </c>
      <c r="T1582" t="b">
        <f t="shared" ca="1" si="126"/>
        <v>1</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H1582">
        <v>1.5</v>
      </c>
      <c r="AI1582">
        <f t="shared" si="127"/>
        <v>0.2</v>
      </c>
    </row>
    <row r="1583" spans="1:35" x14ac:dyDescent="0.3">
      <c r="A1583">
        <v>9</v>
      </c>
      <c r="B1583">
        <v>42</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OFFSET(E1583,-$B1583+IF($L1583,1,0),0)*IF($B1583&gt;OFFSET($B1583,1,0),ChapterTable!$S$17,1)*
    (VLOOKUP(SUBSTITUTE(SUBSTITUTE(E$1,"standard",""),"|Float","")&amp;IF(OR($L1583=TRUE,$A1583=0,MOD($A1583,ChapterTable!$S$20)&lt;&gt;0),"","보스")&amp;"인게임누적곱배수",ChapterTable!$S:$T,2,0)^C1583
    +VLOOKUP(SUBSTITUTE(SUBSTITUTE(E$1,"standard",""),"|Float","")&amp;IF(OR($L1583=TRUE,$A1583=0,MOD($A1583,ChapterTable!$S$20)&lt;&gt;0),"","보스")&amp;"인게임누적합배수",ChapterTable!$S:$T,2,0)*C1583)
  )
  )
  )
)</f>
        <v>6919.8046875</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(VLOOKUP(SUBSTITUTE(SUBSTITUTE(F$1,"standard",""),"|Float","")&amp;IF(OR($L1583=TRUE,$A1583=0,MOD($A1583,ChapterTable!$S$20)&lt;&gt;0),"","보스")&amp;"인게임누적곱배수",ChapterTable!$S:$T,2,0)^D1583
    +VLOOKUP(SUBSTITUTE(SUBSTITUTE(F$1,"standard",""),"|Float","")&amp;IF(OR($L1583=TRUE,$A1583=0,MOD($A1583,ChapterTable!$S$20)&lt;&gt;0),"","보스")&amp;"인게임누적합배수",ChapterTable!$S:$T,2,0)*D1583)
  )
  )
  )
)</f>
        <v>2082.3486328125</v>
      </c>
      <c r="G1583" t="s">
        <v>737</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124"/>
        <v>5</v>
      </c>
      <c r="Q1583">
        <f t="shared" si="125"/>
        <v>5</v>
      </c>
      <c r="R1583" t="b">
        <f t="shared" ca="1" si="123"/>
        <v>1</v>
      </c>
      <c r="T1583" t="b">
        <f t="shared" ca="1" si="126"/>
        <v>1</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H1583">
        <v>1.5</v>
      </c>
      <c r="AI1583">
        <f t="shared" si="127"/>
        <v>0.2</v>
      </c>
    </row>
    <row r="1584" spans="1:35" x14ac:dyDescent="0.3">
      <c r="A1584">
        <v>9</v>
      </c>
      <c r="B1584">
        <v>43</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OFFSET(E1584,-$B1584+IF($L1584,1,0),0)*IF($B1584&gt;OFFSET($B1584,1,0),ChapterTable!$S$17,1)*
    (VLOOKUP(SUBSTITUTE(SUBSTITUTE(E$1,"standard",""),"|Float","")&amp;IF(OR($L1584=TRUE,$A1584=0,MOD($A1584,ChapterTable!$S$20)&lt;&gt;0),"","보스")&amp;"인게임누적곱배수",ChapterTable!$S:$T,2,0)^C1584
    +VLOOKUP(SUBSTITUTE(SUBSTITUTE(E$1,"standard",""),"|Float","")&amp;IF(OR($L1584=TRUE,$A1584=0,MOD($A1584,ChapterTable!$S$20)&lt;&gt;0),"","보스")&amp;"인게임누적합배수",ChapterTable!$S:$T,2,0)*C1584)
  )
  )
  )
)</f>
        <v>6919.8046875</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(VLOOKUP(SUBSTITUTE(SUBSTITUTE(F$1,"standard",""),"|Float","")&amp;IF(OR($L1584=TRUE,$A1584=0,MOD($A1584,ChapterTable!$S$20)&lt;&gt;0),"","보스")&amp;"인게임누적곱배수",ChapterTable!$S:$T,2,0)^D1584
    +VLOOKUP(SUBSTITUTE(SUBSTITUTE(F$1,"standard",""),"|Float","")&amp;IF(OR($L1584=TRUE,$A1584=0,MOD($A1584,ChapterTable!$S$20)&lt;&gt;0),"","보스")&amp;"인게임누적합배수",ChapterTable!$S:$T,2,0)*D1584)
  )
  )
  )
)</f>
        <v>2082.3486328125</v>
      </c>
      <c r="G1584" t="s">
        <v>737</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124"/>
        <v>5</v>
      </c>
      <c r="Q1584">
        <f t="shared" si="125"/>
        <v>5</v>
      </c>
      <c r="R1584" t="b">
        <f t="shared" ca="1" si="123"/>
        <v>1</v>
      </c>
      <c r="T1584" t="b">
        <f t="shared" ca="1" si="126"/>
        <v>1</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H1584">
        <v>1.5</v>
      </c>
      <c r="AI1584">
        <f t="shared" si="127"/>
        <v>0.2</v>
      </c>
    </row>
    <row r="1585" spans="1:35" x14ac:dyDescent="0.3">
      <c r="A1585">
        <v>9</v>
      </c>
      <c r="B1585">
        <v>44</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OFFSET(E1585,-$B1585+IF($L1585,1,0),0)*IF($B1585&gt;OFFSET($B1585,1,0),ChapterTable!$S$17,1)*
    (VLOOKUP(SUBSTITUTE(SUBSTITUTE(E$1,"standard",""),"|Float","")&amp;IF(OR($L1585=TRUE,$A1585=0,MOD($A1585,ChapterTable!$S$20)&lt;&gt;0),"","보스")&amp;"인게임누적곱배수",ChapterTable!$S:$T,2,0)^C1585
    +VLOOKUP(SUBSTITUTE(SUBSTITUTE(E$1,"standard",""),"|Float","")&amp;IF(OR($L1585=TRUE,$A1585=0,MOD($A1585,ChapterTable!$S$20)&lt;&gt;0),"","보스")&amp;"인게임누적합배수",ChapterTable!$S:$T,2,0)*C1585)
  )
  )
  )
)</f>
        <v>6919.8046875</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(VLOOKUP(SUBSTITUTE(SUBSTITUTE(F$1,"standard",""),"|Float","")&amp;IF(OR($L1585=TRUE,$A1585=0,MOD($A1585,ChapterTable!$S$20)&lt;&gt;0),"","보스")&amp;"인게임누적곱배수",ChapterTable!$S:$T,2,0)^D1585
    +VLOOKUP(SUBSTITUTE(SUBSTITUTE(F$1,"standard",""),"|Float","")&amp;IF(OR($L1585=TRUE,$A1585=0,MOD($A1585,ChapterTable!$S$20)&lt;&gt;0),"","보스")&amp;"인게임누적합배수",ChapterTable!$S:$T,2,0)*D1585)
  )
  )
  )
)</f>
        <v>2082.3486328125</v>
      </c>
      <c r="G1585" t="s">
        <v>737</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124"/>
        <v>5</v>
      </c>
      <c r="Q1585">
        <f t="shared" si="125"/>
        <v>5</v>
      </c>
      <c r="R1585" t="b">
        <f t="shared" ca="1" si="123"/>
        <v>1</v>
      </c>
      <c r="T1585" t="b">
        <f t="shared" ca="1" si="126"/>
        <v>1</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H1585">
        <v>1.5</v>
      </c>
      <c r="AI1585">
        <f t="shared" si="127"/>
        <v>0.2</v>
      </c>
    </row>
    <row r="1586" spans="1:35" x14ac:dyDescent="0.3">
      <c r="A1586">
        <v>9</v>
      </c>
      <c r="B1586">
        <v>45</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OFFSET(E1586,-$B1586+IF($L1586,1,0),0)*IF($B1586&gt;OFFSET($B1586,1,0),ChapterTable!$S$17,1)*
    (VLOOKUP(SUBSTITUTE(SUBSTITUTE(E$1,"standard",""),"|Float","")&amp;IF(OR($L1586=TRUE,$A1586=0,MOD($A1586,ChapterTable!$S$20)&lt;&gt;0),"","보스")&amp;"인게임누적곱배수",ChapterTable!$S:$T,2,0)^C1586
    +VLOOKUP(SUBSTITUTE(SUBSTITUTE(E$1,"standard",""),"|Float","")&amp;IF(OR($L1586=TRUE,$A1586=0,MOD($A1586,ChapterTable!$S$20)&lt;&gt;0),"","보스")&amp;"인게임누적합배수",ChapterTable!$S:$T,2,0)*C1586)
  )
  )
  )
)</f>
        <v>6919.8046875</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(VLOOKUP(SUBSTITUTE(SUBSTITUTE(F$1,"standard",""),"|Float","")&amp;IF(OR($L1586=TRUE,$A1586=0,MOD($A1586,ChapterTable!$S$20)&lt;&gt;0),"","보스")&amp;"인게임누적곱배수",ChapterTable!$S:$T,2,0)^D1586
    +VLOOKUP(SUBSTITUTE(SUBSTITUTE(F$1,"standard",""),"|Float","")&amp;IF(OR($L1586=TRUE,$A1586=0,MOD($A1586,ChapterTable!$S$20)&lt;&gt;0),"","보스")&amp;"인게임누적합배수",ChapterTable!$S:$T,2,0)*D1586)
  )
  )
  )
)</f>
        <v>2082.3486328125</v>
      </c>
      <c r="G1586" t="s">
        <v>737</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124"/>
        <v>11</v>
      </c>
      <c r="Q1586">
        <f t="shared" si="125"/>
        <v>11</v>
      </c>
      <c r="R1586" t="b">
        <f t="shared" ca="1" si="123"/>
        <v>1</v>
      </c>
      <c r="T1586" t="b">
        <f t="shared" ca="1" si="126"/>
        <v>1</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H1586">
        <v>1.5</v>
      </c>
      <c r="AI1586">
        <f t="shared" si="127"/>
        <v>0.2</v>
      </c>
    </row>
    <row r="1587" spans="1:35" x14ac:dyDescent="0.3">
      <c r="A1587">
        <v>9</v>
      </c>
      <c r="B1587">
        <v>46</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5</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OFFSET(E1587,-$B1587+IF($L1587,1,0),0)*IF($B1587&gt;OFFSET($B1587,1,0),ChapterTable!$S$17,1)*
    (VLOOKUP(SUBSTITUTE(SUBSTITUTE(E$1,"standard",""),"|Float","")&amp;IF(OR($L1587=TRUE,$A1587=0,MOD($A1587,ChapterTable!$S$20)&lt;&gt;0),"","보스")&amp;"인게임누적곱배수",ChapterTable!$S:$T,2,0)^C1587
    +VLOOKUP(SUBSTITUTE(SUBSTITUTE(E$1,"standard",""),"|Float","")&amp;IF(OR($L1587=TRUE,$A1587=0,MOD($A1587,ChapterTable!$S$20)&lt;&gt;0),"","보스")&amp;"인게임누적합배수",ChapterTable!$S:$T,2,0)*C1587)
  )
  )
  )
)</f>
        <v>7688.671875</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(VLOOKUP(SUBSTITUTE(SUBSTITUTE(F$1,"standard",""),"|Float","")&amp;IF(OR($L1587=TRUE,$A1587=0,MOD($A1587,ChapterTable!$S$20)&lt;&gt;0),"","보스")&amp;"인게임누적곱배수",ChapterTable!$S:$T,2,0)^D1587
    +VLOOKUP(SUBSTITUTE(SUBSTITUTE(F$1,"standard",""),"|Float","")&amp;IF(OR($L1587=TRUE,$A1587=0,MOD($A1587,ChapterTable!$S$20)&lt;&gt;0),"","보스")&amp;"인게임누적합배수",ChapterTable!$S:$T,2,0)*D1587)
  )
  )
  )
)</f>
        <v>2082.3486328125</v>
      </c>
      <c r="G1587" t="s">
        <v>737</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124"/>
        <v>5</v>
      </c>
      <c r="Q1587">
        <f t="shared" si="125"/>
        <v>5</v>
      </c>
      <c r="R1587" t="b">
        <f t="shared" ca="1" si="123"/>
        <v>1</v>
      </c>
      <c r="T1587" t="b">
        <f t="shared" ca="1" si="126"/>
        <v>1</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H1587">
        <v>1.5</v>
      </c>
      <c r="AI1587">
        <f t="shared" si="127"/>
        <v>0.2</v>
      </c>
    </row>
    <row r="1588" spans="1:35" x14ac:dyDescent="0.3">
      <c r="A1588">
        <v>9</v>
      </c>
      <c r="B1588">
        <v>47</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OFFSET(E1588,-$B1588+IF($L1588,1,0),0)*IF($B1588&gt;OFFSET($B1588,1,0),ChapterTable!$S$17,1)*
    (VLOOKUP(SUBSTITUTE(SUBSTITUTE(E$1,"standard",""),"|Float","")&amp;IF(OR($L1588=TRUE,$A1588=0,MOD($A1588,ChapterTable!$S$20)&lt;&gt;0),"","보스")&amp;"인게임누적곱배수",ChapterTable!$S:$T,2,0)^C1588
    +VLOOKUP(SUBSTITUTE(SUBSTITUTE(E$1,"standard",""),"|Float","")&amp;IF(OR($L1588=TRUE,$A1588=0,MOD($A1588,ChapterTable!$S$20)&lt;&gt;0),"","보스")&amp;"인게임누적합배수",ChapterTable!$S:$T,2,0)*C1588)
  )
  )
  )
)</f>
        <v>7688.671875</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(VLOOKUP(SUBSTITUTE(SUBSTITUTE(F$1,"standard",""),"|Float","")&amp;IF(OR($L1588=TRUE,$A1588=0,MOD($A1588,ChapterTable!$S$20)&lt;&gt;0),"","보스")&amp;"인게임누적곱배수",ChapterTable!$S:$T,2,0)^D1588
    +VLOOKUP(SUBSTITUTE(SUBSTITUTE(F$1,"standard",""),"|Float","")&amp;IF(OR($L1588=TRUE,$A1588=0,MOD($A1588,ChapterTable!$S$20)&lt;&gt;0),"","보스")&amp;"인게임누적합배수",ChapterTable!$S:$T,2,0)*D1588)
  )
  )
  )
)</f>
        <v>2082.3486328125</v>
      </c>
      <c r="G1588" t="s">
        <v>737</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124"/>
        <v>5</v>
      </c>
      <c r="Q1588">
        <f t="shared" si="125"/>
        <v>5</v>
      </c>
      <c r="R1588" t="b">
        <f t="shared" ca="1" si="123"/>
        <v>1</v>
      </c>
      <c r="T1588" t="b">
        <f t="shared" ca="1" si="126"/>
        <v>1</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H1588">
        <v>1.5</v>
      </c>
      <c r="AI1588">
        <f t="shared" si="127"/>
        <v>0.2</v>
      </c>
    </row>
    <row r="1589" spans="1:35" x14ac:dyDescent="0.3">
      <c r="A1589">
        <v>9</v>
      </c>
      <c r="B1589">
        <v>48</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OFFSET(E1589,-$B1589+IF($L1589,1,0),0)*IF($B1589&gt;OFFSET($B1589,1,0),ChapterTable!$S$17,1)*
    (VLOOKUP(SUBSTITUTE(SUBSTITUTE(E$1,"standard",""),"|Float","")&amp;IF(OR($L1589=TRUE,$A1589=0,MOD($A1589,ChapterTable!$S$20)&lt;&gt;0),"","보스")&amp;"인게임누적곱배수",ChapterTable!$S:$T,2,0)^C1589
    +VLOOKUP(SUBSTITUTE(SUBSTITUTE(E$1,"standard",""),"|Float","")&amp;IF(OR($L1589=TRUE,$A1589=0,MOD($A1589,ChapterTable!$S$20)&lt;&gt;0),"","보스")&amp;"인게임누적합배수",ChapterTable!$S:$T,2,0)*C1589)
  )
  )
  )
)</f>
        <v>7688.671875</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(VLOOKUP(SUBSTITUTE(SUBSTITUTE(F$1,"standard",""),"|Float","")&amp;IF(OR($L1589=TRUE,$A1589=0,MOD($A1589,ChapterTable!$S$20)&lt;&gt;0),"","보스")&amp;"인게임누적곱배수",ChapterTable!$S:$T,2,0)^D1589
    +VLOOKUP(SUBSTITUTE(SUBSTITUTE(F$1,"standard",""),"|Float","")&amp;IF(OR($L1589=TRUE,$A1589=0,MOD($A1589,ChapterTable!$S$20)&lt;&gt;0),"","보스")&amp;"인게임누적합배수",ChapterTable!$S:$T,2,0)*D1589)
  )
  )
  )
)</f>
        <v>2082.3486328125</v>
      </c>
      <c r="G1589" t="s">
        <v>737</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124"/>
        <v>5</v>
      </c>
      <c r="Q1589">
        <f t="shared" si="125"/>
        <v>5</v>
      </c>
      <c r="R1589" t="b">
        <f t="shared" ca="1" si="123"/>
        <v>1</v>
      </c>
      <c r="T1589" t="b">
        <f t="shared" ca="1" si="126"/>
        <v>1</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H1589">
        <v>1.5</v>
      </c>
      <c r="AI1589">
        <f t="shared" si="127"/>
        <v>0.2</v>
      </c>
    </row>
    <row r="1590" spans="1:35" x14ac:dyDescent="0.3">
      <c r="A1590">
        <v>9</v>
      </c>
      <c r="B1590">
        <v>49</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OFFSET(E1590,-$B1590+IF($L1590,1,0),0)*IF($B1590&gt;OFFSET($B1590,1,0),ChapterTable!$S$17,1)*
    (VLOOKUP(SUBSTITUTE(SUBSTITUTE(E$1,"standard",""),"|Float","")&amp;IF(OR($L1590=TRUE,$A1590=0,MOD($A1590,ChapterTable!$S$20)&lt;&gt;0),"","보스")&amp;"인게임누적곱배수",ChapterTable!$S:$T,2,0)^C1590
    +VLOOKUP(SUBSTITUTE(SUBSTITUTE(E$1,"standard",""),"|Float","")&amp;IF(OR($L1590=TRUE,$A1590=0,MOD($A1590,ChapterTable!$S$20)&lt;&gt;0),"","보스")&amp;"인게임누적합배수",ChapterTable!$S:$T,2,0)*C1590)
  )
  )
  )
)</f>
        <v>7688.671875</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(VLOOKUP(SUBSTITUTE(SUBSTITUTE(F$1,"standard",""),"|Float","")&amp;IF(OR($L1590=TRUE,$A1590=0,MOD($A1590,ChapterTable!$S$20)&lt;&gt;0),"","보스")&amp;"인게임누적곱배수",ChapterTable!$S:$T,2,0)^D1590
    +VLOOKUP(SUBSTITUTE(SUBSTITUTE(F$1,"standard",""),"|Float","")&amp;IF(OR($L1590=TRUE,$A1590=0,MOD($A1590,ChapterTable!$S$20)&lt;&gt;0),"","보스")&amp;"인게임누적합배수",ChapterTable!$S:$T,2,0)*D1590)
  )
  )
  )
)</f>
        <v>2082.3486328125</v>
      </c>
      <c r="G1590" t="s">
        <v>737</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124"/>
        <v>95</v>
      </c>
      <c r="Q1590">
        <f t="shared" si="125"/>
        <v>95</v>
      </c>
      <c r="R1590" t="b">
        <f t="shared" ca="1" si="123"/>
        <v>1</v>
      </c>
      <c r="T1590" t="b">
        <f t="shared" ca="1" si="126"/>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H1590">
        <v>1.5</v>
      </c>
      <c r="AI1590">
        <f t="shared" si="127"/>
        <v>0.2</v>
      </c>
    </row>
    <row r="1591" spans="1:35" x14ac:dyDescent="0.3">
      <c r="A1591">
        <v>9</v>
      </c>
      <c r="B1591">
        <v>50</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OFFSET(E1591,-$B1591+IF($L1591,1,0),0)*IF($B1591&gt;OFFSET($B1591,1,0),ChapterTable!$S$17,1)*
    (VLOOKUP(SUBSTITUTE(SUBSTITUTE(E$1,"standard",""),"|Float","")&amp;IF(OR($L1591=TRUE,$A1591=0,MOD($A1591,ChapterTable!$S$20)&lt;&gt;0),"","보스")&amp;"인게임누적곱배수",ChapterTable!$S:$T,2,0)^C1591
    +VLOOKUP(SUBSTITUTE(SUBSTITUTE(E$1,"standard",""),"|Float","")&amp;IF(OR($L1591=TRUE,$A1591=0,MOD($A1591,ChapterTable!$S$20)&lt;&gt;0),"","보스")&amp;"인게임누적합배수",ChapterTable!$S:$T,2,0)*C1591)
  )
  )
  )
)</f>
        <v>9226.40625</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(VLOOKUP(SUBSTITUTE(SUBSTITUTE(F$1,"standard",""),"|Float","")&amp;IF(OR($L1591=TRUE,$A1591=0,MOD($A1591,ChapterTable!$S$20)&lt;&gt;0),"","보스")&amp;"인게임누적곱배수",ChapterTable!$S:$T,2,0)^D1591
    +VLOOKUP(SUBSTITUTE(SUBSTITUTE(F$1,"standard",""),"|Float","")&amp;IF(OR($L1591=TRUE,$A1591=0,MOD($A1591,ChapterTable!$S$20)&lt;&gt;0),"","보스")&amp;"인게임누적합배수",ChapterTable!$S:$T,2,0)*D1591)
  )
  )
  )
)</f>
        <v>2082.3486328125</v>
      </c>
      <c r="G1591" t="s">
        <v>737</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124"/>
        <v>21</v>
      </c>
      <c r="Q1591">
        <f t="shared" si="125"/>
        <v>21</v>
      </c>
      <c r="R1591" t="b">
        <f t="shared" ca="1" si="123"/>
        <v>0</v>
      </c>
      <c r="T1591" t="b">
        <f t="shared" ca="1" si="126"/>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H1591">
        <v>1.5</v>
      </c>
      <c r="AI1591">
        <f t="shared" si="127"/>
        <v>0.2</v>
      </c>
    </row>
    <row r="1592" spans="1:35" x14ac:dyDescent="0.3">
      <c r="A1592">
        <v>10</v>
      </c>
      <c r="B1592">
        <v>1</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0</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0</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OFFSET(E1592,-$B1592+IF($L1592,1,0),0)*IF($B1592&gt;OFFSET($B1592,1,0),ChapterTable!$S$17,1)*
    (VLOOKUP(SUBSTITUTE(SUBSTITUTE(E$1,"standard",""),"|Float","")&amp;IF(OR($L1592=TRUE,$A1592=0,MOD($A1592,ChapterTable!$S$20)&lt;&gt;0),"","보스")&amp;"인게임누적곱배수",ChapterTable!$S:$T,2,0)^C1592
    +VLOOKUP(SUBSTITUTE(SUBSTITUTE(E$1,"standard",""),"|Float","")&amp;IF(OR($L1592=TRUE,$A1592=0,MOD($A1592,ChapterTable!$S$20)&lt;&gt;0),"","보스")&amp;"인게임누적합배수",ChapterTable!$S:$T,2,0)*C1592)
  )
  )
  )
)</f>
        <v>5766.50390625</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(VLOOKUP(SUBSTITUTE(SUBSTITUTE(F$1,"standard",""),"|Float","")&amp;IF(OR($L1592=TRUE,$A1592=0,MOD($A1592,ChapterTable!$S$20)&lt;&gt;0),"","보스")&amp;"인게임누적곱배수",ChapterTable!$S:$T,2,0)^D1592
    +VLOOKUP(SUBSTITUTE(SUBSTITUTE(F$1,"standard",""),"|Float","")&amp;IF(OR($L1592=TRUE,$A1592=0,MOD($A1592,ChapterTable!$S$20)&lt;&gt;0),"","보스")&amp;"인게임누적합배수",ChapterTable!$S:$T,2,0)*D1592)
  )
  )
  )
)</f>
        <v>2402.7099609375</v>
      </c>
      <c r="G1592" t="s">
        <v>737</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124"/>
        <v>1</v>
      </c>
      <c r="Q1592">
        <f t="shared" si="125"/>
        <v>1</v>
      </c>
      <c r="R1592" t="b">
        <f t="shared" ca="1" si="123"/>
        <v>1</v>
      </c>
      <c r="T1592" t="b">
        <f t="shared" ca="1" si="126"/>
        <v>1</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H1592">
        <v>1.5</v>
      </c>
      <c r="AI1592">
        <f t="shared" si="127"/>
        <v>1</v>
      </c>
    </row>
    <row r="1593" spans="1:35" x14ac:dyDescent="0.3">
      <c r="A1593">
        <v>10</v>
      </c>
      <c r="B1593">
        <v>2</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OFFSET(E1593,-$B1593+IF($L1593,1,0),0)*IF($B1593&gt;OFFSET($B1593,1,0),ChapterTable!$S$17,1)*
    (VLOOKUP(SUBSTITUTE(SUBSTITUTE(E$1,"standard",""),"|Float","")&amp;IF(OR($L1593=TRUE,$A1593=0,MOD($A1593,ChapterTable!$S$20)&lt;&gt;0),"","보스")&amp;"인게임누적곱배수",ChapterTable!$S:$T,2,0)^C1593
    +VLOOKUP(SUBSTITUTE(SUBSTITUTE(E$1,"standard",""),"|Float","")&amp;IF(OR($L1593=TRUE,$A1593=0,MOD($A1593,ChapterTable!$S$20)&lt;&gt;0),"","보스")&amp;"인게임누적합배수",ChapterTable!$S:$T,2,0)*C1593)
  )
  )
  )
)</f>
        <v>5766.50390625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(VLOOKUP(SUBSTITUTE(SUBSTITUTE(F$1,"standard",""),"|Float","")&amp;IF(OR($L1593=TRUE,$A1593=0,MOD($A1593,ChapterTable!$S$20)&lt;&gt;0),"","보스")&amp;"인게임누적곱배수",ChapterTable!$S:$T,2,0)^D1593
    +VLOOKUP(SUBSTITUTE(SUBSTITUTE(F$1,"standard",""),"|Float","")&amp;IF(OR($L1593=TRUE,$A1593=0,MOD($A1593,ChapterTable!$S$20)&lt;&gt;0),"","보스")&amp;"인게임누적합배수",ChapterTable!$S:$T,2,0)*D1593)
  )
  )
  )
)</f>
        <v>2402.7099609375</v>
      </c>
      <c r="G1593" t="s">
        <v>737</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124"/>
        <v>1</v>
      </c>
      <c r="Q1593">
        <f t="shared" si="125"/>
        <v>1</v>
      </c>
      <c r="R1593" t="b">
        <f t="shared" ca="1" si="123"/>
        <v>1</v>
      </c>
      <c r="T1593" t="b">
        <f t="shared" ca="1" si="126"/>
        <v>1</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H1593">
        <v>1.5</v>
      </c>
      <c r="AI1593">
        <f t="shared" si="127"/>
        <v>1</v>
      </c>
    </row>
    <row r="1594" spans="1:35" x14ac:dyDescent="0.3">
      <c r="A1594">
        <v>10</v>
      </c>
      <c r="B1594">
        <v>3</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OFFSET(E1594,-$B1594+IF($L1594,1,0),0)*IF($B1594&gt;OFFSET($B1594,1,0),ChapterTable!$S$17,1)*
    (VLOOKUP(SUBSTITUTE(SUBSTITUTE(E$1,"standard",""),"|Float","")&amp;IF(OR($L1594=TRUE,$A1594=0,MOD($A1594,ChapterTable!$S$20)&lt;&gt;0),"","보스")&amp;"인게임누적곱배수",ChapterTable!$S:$T,2,0)^C1594
    +VLOOKUP(SUBSTITUTE(SUBSTITUTE(E$1,"standard",""),"|Float","")&amp;IF(OR($L1594=TRUE,$A1594=0,MOD($A1594,ChapterTable!$S$20)&lt;&gt;0),"","보스")&amp;"인게임누적합배수",ChapterTable!$S:$T,2,0)*C1594)
  )
  )
  )
)</f>
        <v>5766.50390625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(VLOOKUP(SUBSTITUTE(SUBSTITUTE(F$1,"standard",""),"|Float","")&amp;IF(OR($L1594=TRUE,$A1594=0,MOD($A1594,ChapterTable!$S$20)&lt;&gt;0),"","보스")&amp;"인게임누적곱배수",ChapterTable!$S:$T,2,0)^D1594
    +VLOOKUP(SUBSTITUTE(SUBSTITUTE(F$1,"standard",""),"|Float","")&amp;IF(OR($L1594=TRUE,$A1594=0,MOD($A1594,ChapterTable!$S$20)&lt;&gt;0),"","보스")&amp;"인게임누적합배수",ChapterTable!$S:$T,2,0)*D1594)
  )
  )
  )
)</f>
        <v>2402.7099609375</v>
      </c>
      <c r="G1594" t="s">
        <v>737</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124"/>
        <v>1</v>
      </c>
      <c r="Q1594">
        <f t="shared" si="125"/>
        <v>1</v>
      </c>
      <c r="R1594" t="b">
        <f t="shared" ca="1" si="123"/>
        <v>1</v>
      </c>
      <c r="T1594" t="b">
        <f t="shared" ca="1" si="126"/>
        <v>1</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H1594">
        <v>1.5</v>
      </c>
      <c r="AI1594">
        <f t="shared" si="127"/>
        <v>1</v>
      </c>
    </row>
    <row r="1595" spans="1:35" x14ac:dyDescent="0.3">
      <c r="A1595">
        <v>10</v>
      </c>
      <c r="B1595">
        <v>4</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OFFSET(E1595,-$B1595+IF($L1595,1,0),0)*IF($B1595&gt;OFFSET($B1595,1,0),ChapterTable!$S$17,1)*
    (VLOOKUP(SUBSTITUTE(SUBSTITUTE(E$1,"standard",""),"|Float","")&amp;IF(OR($L1595=TRUE,$A1595=0,MOD($A1595,ChapterTable!$S$20)&lt;&gt;0),"","보스")&amp;"인게임누적곱배수",ChapterTable!$S:$T,2,0)^C1595
    +VLOOKUP(SUBSTITUTE(SUBSTITUTE(E$1,"standard",""),"|Float","")&amp;IF(OR($L1595=TRUE,$A1595=0,MOD($A1595,ChapterTable!$S$20)&lt;&gt;0),"","보스")&amp;"인게임누적합배수",ChapterTable!$S:$T,2,0)*C1595)
  )
  )
  )
)</f>
        <v>5766.50390625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(VLOOKUP(SUBSTITUTE(SUBSTITUTE(F$1,"standard",""),"|Float","")&amp;IF(OR($L1595=TRUE,$A1595=0,MOD($A1595,ChapterTable!$S$20)&lt;&gt;0),"","보스")&amp;"인게임누적곱배수",ChapterTable!$S:$T,2,0)^D1595
    +VLOOKUP(SUBSTITUTE(SUBSTITUTE(F$1,"standard",""),"|Float","")&amp;IF(OR($L1595=TRUE,$A1595=0,MOD($A1595,ChapterTable!$S$20)&lt;&gt;0),"","보스")&amp;"인게임누적합배수",ChapterTable!$S:$T,2,0)*D1595)
  )
  )
  )
)</f>
        <v>2402.7099609375</v>
      </c>
      <c r="G1595" t="s">
        <v>737</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124"/>
        <v>1</v>
      </c>
      <c r="Q1595">
        <f t="shared" si="125"/>
        <v>1</v>
      </c>
      <c r="R1595" t="b">
        <f t="shared" ca="1" si="123"/>
        <v>1</v>
      </c>
      <c r="T1595" t="b">
        <f t="shared" ca="1" si="126"/>
        <v>1</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H1595">
        <v>1.5</v>
      </c>
      <c r="AI1595">
        <f t="shared" si="127"/>
        <v>1</v>
      </c>
    </row>
    <row r="1596" spans="1:35" x14ac:dyDescent="0.3">
      <c r="A1596">
        <v>10</v>
      </c>
      <c r="B1596">
        <v>5</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OFFSET(E1596,-$B1596+IF($L1596,1,0),0)*IF($B1596&gt;OFFSET($B1596,1,0),ChapterTable!$S$17,1)*
    (VLOOKUP(SUBSTITUTE(SUBSTITUTE(E$1,"standard",""),"|Float","")&amp;IF(OR($L1596=TRUE,$A1596=0,MOD($A1596,ChapterTable!$S$20)&lt;&gt;0),"","보스")&amp;"인게임누적곱배수",ChapterTable!$S:$T,2,0)^C1596
    +VLOOKUP(SUBSTITUTE(SUBSTITUTE(E$1,"standard",""),"|Float","")&amp;IF(OR($L1596=TRUE,$A1596=0,MOD($A1596,ChapterTable!$S$20)&lt;&gt;0),"","보스")&amp;"인게임누적합배수",ChapterTable!$S:$T,2,0)*C1596)
  )
  )
  )
)</f>
        <v>5766.50390625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(VLOOKUP(SUBSTITUTE(SUBSTITUTE(F$1,"standard",""),"|Float","")&amp;IF(OR($L1596=TRUE,$A1596=0,MOD($A1596,ChapterTable!$S$20)&lt;&gt;0),"","보스")&amp;"인게임누적곱배수",ChapterTable!$S:$T,2,0)^D1596
    +VLOOKUP(SUBSTITUTE(SUBSTITUTE(F$1,"standard",""),"|Float","")&amp;IF(OR($L1596=TRUE,$A1596=0,MOD($A1596,ChapterTable!$S$20)&lt;&gt;0),"","보스")&amp;"인게임누적합배수",ChapterTable!$S:$T,2,0)*D1596)
  )
  )
  )
)</f>
        <v>2402.7099609375</v>
      </c>
      <c r="G1596" t="s">
        <v>737</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124"/>
        <v>11</v>
      </c>
      <c r="Q1596">
        <f t="shared" si="125"/>
        <v>11</v>
      </c>
      <c r="R1596" t="b">
        <f t="shared" ca="1" si="123"/>
        <v>1</v>
      </c>
      <c r="T1596" t="b">
        <f t="shared" ca="1" si="126"/>
        <v>1</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H1596">
        <v>1.5</v>
      </c>
      <c r="AI1596">
        <f t="shared" si="127"/>
        <v>1</v>
      </c>
    </row>
    <row r="1597" spans="1:35" x14ac:dyDescent="0.3">
      <c r="A1597">
        <v>10</v>
      </c>
      <c r="B1597">
        <v>6</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1</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OFFSET(E1597,-$B1597+IF($L1597,1,0),0)*IF($B1597&gt;OFFSET($B1597,1,0),ChapterTable!$S$17,1)*
    (VLOOKUP(SUBSTITUTE(SUBSTITUTE(E$1,"standard",""),"|Float","")&amp;IF(OR($L1597=TRUE,$A1597=0,MOD($A1597,ChapterTable!$S$20)&lt;&gt;0),"","보스")&amp;"인게임누적곱배수",ChapterTable!$S:$T,2,0)^C1597
    +VLOOKUP(SUBSTITUTE(SUBSTITUTE(E$1,"standard",""),"|Float","")&amp;IF(OR($L1597=TRUE,$A1597=0,MOD($A1597,ChapterTable!$S$20)&lt;&gt;0),"","보스")&amp;"인게임누적합배수",ChapterTable!$S:$T,2,0)*C1597)
  )
  )
  )
)</f>
        <v>6919.8046875</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(VLOOKUP(SUBSTITUTE(SUBSTITUTE(F$1,"standard",""),"|Float","")&amp;IF(OR($L1597=TRUE,$A1597=0,MOD($A1597,ChapterTable!$S$20)&lt;&gt;0),"","보스")&amp;"인게임누적곱배수",ChapterTable!$S:$T,2,0)^D1597
    +VLOOKUP(SUBSTITUTE(SUBSTITUTE(F$1,"standard",""),"|Float","")&amp;IF(OR($L1597=TRUE,$A1597=0,MOD($A1597,ChapterTable!$S$20)&lt;&gt;0),"","보스")&amp;"인게임누적합배수",ChapterTable!$S:$T,2,0)*D1597)
  )
  )
  )
)</f>
        <v>2402.7099609375</v>
      </c>
      <c r="G1597" t="s">
        <v>737</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124"/>
        <v>1</v>
      </c>
      <c r="Q1597">
        <f t="shared" si="125"/>
        <v>1</v>
      </c>
      <c r="R1597" t="b">
        <f t="shared" ca="1" si="123"/>
        <v>1</v>
      </c>
      <c r="T1597" t="b">
        <f t="shared" ca="1" si="126"/>
        <v>1</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H1597">
        <v>1.5</v>
      </c>
      <c r="AI1597">
        <f t="shared" si="127"/>
        <v>1</v>
      </c>
    </row>
    <row r="1598" spans="1:35" x14ac:dyDescent="0.3">
      <c r="A1598">
        <v>10</v>
      </c>
      <c r="B1598">
        <v>7</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OFFSET(E1598,-$B1598+IF($L1598,1,0),0)*IF($B1598&gt;OFFSET($B1598,1,0),ChapterTable!$S$17,1)*
    (VLOOKUP(SUBSTITUTE(SUBSTITUTE(E$1,"standard",""),"|Float","")&amp;IF(OR($L1598=TRUE,$A1598=0,MOD($A1598,ChapterTable!$S$20)&lt;&gt;0),"","보스")&amp;"인게임누적곱배수",ChapterTable!$S:$T,2,0)^C1598
    +VLOOKUP(SUBSTITUTE(SUBSTITUTE(E$1,"standard",""),"|Float","")&amp;IF(OR($L1598=TRUE,$A1598=0,MOD($A1598,ChapterTable!$S$20)&lt;&gt;0),"","보스")&amp;"인게임누적합배수",ChapterTable!$S:$T,2,0)*C1598)
  )
  )
  )
)</f>
        <v>6919.8046875</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(VLOOKUP(SUBSTITUTE(SUBSTITUTE(F$1,"standard",""),"|Float","")&amp;IF(OR($L1598=TRUE,$A1598=0,MOD($A1598,ChapterTable!$S$20)&lt;&gt;0),"","보스")&amp;"인게임누적곱배수",ChapterTable!$S:$T,2,0)^D1598
    +VLOOKUP(SUBSTITUTE(SUBSTITUTE(F$1,"standard",""),"|Float","")&amp;IF(OR($L1598=TRUE,$A1598=0,MOD($A1598,ChapterTable!$S$20)&lt;&gt;0),"","보스")&amp;"인게임누적합배수",ChapterTable!$S:$T,2,0)*D1598)
  )
  )
  )
)</f>
        <v>2402.7099609375</v>
      </c>
      <c r="G1598" t="s">
        <v>737</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124"/>
        <v>1</v>
      </c>
      <c r="Q1598">
        <f t="shared" si="125"/>
        <v>1</v>
      </c>
      <c r="R1598" t="b">
        <f t="shared" ca="1" si="123"/>
        <v>1</v>
      </c>
      <c r="T1598" t="b">
        <f t="shared" ca="1" si="126"/>
        <v>1</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H1598">
        <v>1.5</v>
      </c>
      <c r="AI1598">
        <f t="shared" si="127"/>
        <v>1</v>
      </c>
    </row>
    <row r="1599" spans="1:35" x14ac:dyDescent="0.3">
      <c r="A1599">
        <v>10</v>
      </c>
      <c r="B1599">
        <v>8</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OFFSET(E1599,-$B1599+IF($L1599,1,0),0)*IF($B1599&gt;OFFSET($B1599,1,0),ChapterTable!$S$17,1)*
    (VLOOKUP(SUBSTITUTE(SUBSTITUTE(E$1,"standard",""),"|Float","")&amp;IF(OR($L1599=TRUE,$A1599=0,MOD($A1599,ChapterTable!$S$20)&lt;&gt;0),"","보스")&amp;"인게임누적곱배수",ChapterTable!$S:$T,2,0)^C1599
    +VLOOKUP(SUBSTITUTE(SUBSTITUTE(E$1,"standard",""),"|Float","")&amp;IF(OR($L1599=TRUE,$A1599=0,MOD($A1599,ChapterTable!$S$20)&lt;&gt;0),"","보스")&amp;"인게임누적합배수",ChapterTable!$S:$T,2,0)*C1599)
  )
  )
  )
)</f>
        <v>6919.8046875</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(VLOOKUP(SUBSTITUTE(SUBSTITUTE(F$1,"standard",""),"|Float","")&amp;IF(OR($L1599=TRUE,$A1599=0,MOD($A1599,ChapterTable!$S$20)&lt;&gt;0),"","보스")&amp;"인게임누적곱배수",ChapterTable!$S:$T,2,0)^D1599
    +VLOOKUP(SUBSTITUTE(SUBSTITUTE(F$1,"standard",""),"|Float","")&amp;IF(OR($L1599=TRUE,$A1599=0,MOD($A1599,ChapterTable!$S$20)&lt;&gt;0),"","보스")&amp;"인게임누적합배수",ChapterTable!$S:$T,2,0)*D1599)
  )
  )
  )
)</f>
        <v>2402.7099609375</v>
      </c>
      <c r="G1599" t="s">
        <v>737</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124"/>
        <v>1</v>
      </c>
      <c r="Q1599">
        <f t="shared" si="125"/>
        <v>1</v>
      </c>
      <c r="R1599" t="b">
        <f t="shared" ca="1" si="123"/>
        <v>1</v>
      </c>
      <c r="T1599" t="b">
        <f t="shared" ca="1" si="126"/>
        <v>1</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H1599">
        <v>1.5</v>
      </c>
      <c r="AI1599">
        <f t="shared" si="127"/>
        <v>1</v>
      </c>
    </row>
    <row r="1600" spans="1:35" x14ac:dyDescent="0.3">
      <c r="A1600">
        <v>10</v>
      </c>
      <c r="B1600">
        <v>9</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OFFSET(E1600,-$B1600+IF($L1600,1,0),0)*IF($B1600&gt;OFFSET($B1600,1,0),ChapterTable!$S$17,1)*
    (VLOOKUP(SUBSTITUTE(SUBSTITUTE(E$1,"standard",""),"|Float","")&amp;IF(OR($L1600=TRUE,$A1600=0,MOD($A1600,ChapterTable!$S$20)&lt;&gt;0),"","보스")&amp;"인게임누적곱배수",ChapterTable!$S:$T,2,0)^C1600
    +VLOOKUP(SUBSTITUTE(SUBSTITUTE(E$1,"standard",""),"|Float","")&amp;IF(OR($L1600=TRUE,$A1600=0,MOD($A1600,ChapterTable!$S$20)&lt;&gt;0),"","보스")&amp;"인게임누적합배수",ChapterTable!$S:$T,2,0)*C1600)
  )
  )
  )
)</f>
        <v>6919.8046875</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(VLOOKUP(SUBSTITUTE(SUBSTITUTE(F$1,"standard",""),"|Float","")&amp;IF(OR($L1600=TRUE,$A1600=0,MOD($A1600,ChapterTable!$S$20)&lt;&gt;0),"","보스")&amp;"인게임누적곱배수",ChapterTable!$S:$T,2,0)^D1600
    +VLOOKUP(SUBSTITUTE(SUBSTITUTE(F$1,"standard",""),"|Float","")&amp;IF(OR($L1600=TRUE,$A1600=0,MOD($A1600,ChapterTable!$S$20)&lt;&gt;0),"","보스")&amp;"인게임누적합배수",ChapterTable!$S:$T,2,0)*D1600)
  )
  )
  )
)</f>
        <v>2402.7099609375</v>
      </c>
      <c r="G1600" t="s">
        <v>737</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124"/>
        <v>91</v>
      </c>
      <c r="Q1600">
        <f t="shared" si="125"/>
        <v>91</v>
      </c>
      <c r="R1600" t="b">
        <f t="shared" ca="1" si="123"/>
        <v>1</v>
      </c>
      <c r="T1600" t="b">
        <f t="shared" ca="1" si="126"/>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H1600">
        <v>1.5</v>
      </c>
      <c r="AI1600">
        <f t="shared" si="127"/>
        <v>1</v>
      </c>
    </row>
    <row r="1601" spans="1:35" x14ac:dyDescent="0.3">
      <c r="A1601">
        <v>10</v>
      </c>
      <c r="B1601">
        <v>10</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OFFSET(E1601,-$B1601+IF($L1601,1,0),0)*IF($B1601&gt;OFFSET($B1601,1,0),ChapterTable!$S$17,1)*
    (VLOOKUP(SUBSTITUTE(SUBSTITUTE(E$1,"standard",""),"|Float","")&amp;IF(OR($L1601=TRUE,$A1601=0,MOD($A1601,ChapterTable!$S$20)&lt;&gt;0),"","보스")&amp;"인게임누적곱배수",ChapterTable!$S:$T,2,0)^C1601
    +VLOOKUP(SUBSTITUTE(SUBSTITUTE(E$1,"standard",""),"|Float","")&amp;IF(OR($L1601=TRUE,$A1601=0,MOD($A1601,ChapterTable!$S$20)&lt;&gt;0),"","보스")&amp;"인게임누적합배수",ChapterTable!$S:$T,2,0)*C1601)
  )
  )
  )
)</f>
        <v>6919.8046875</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(VLOOKUP(SUBSTITUTE(SUBSTITUTE(F$1,"standard",""),"|Float","")&amp;IF(OR($L1601=TRUE,$A1601=0,MOD($A1601,ChapterTable!$S$20)&lt;&gt;0),"","보스")&amp;"인게임누적곱배수",ChapterTable!$S:$T,2,0)^D1601
    +VLOOKUP(SUBSTITUTE(SUBSTITUTE(F$1,"standard",""),"|Float","")&amp;IF(OR($L1601=TRUE,$A1601=0,MOD($A1601,ChapterTable!$S$20)&lt;&gt;0),"","보스")&amp;"인게임누적합배수",ChapterTable!$S:$T,2,0)*D1601)
  )
  )
  )
)</f>
        <v>2402.7099609375</v>
      </c>
      <c r="G1601" t="s">
        <v>737</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124"/>
        <v>21</v>
      </c>
      <c r="Q1601">
        <f t="shared" si="125"/>
        <v>21</v>
      </c>
      <c r="R1601" t="b">
        <f t="shared" ca="1" si="123"/>
        <v>1</v>
      </c>
      <c r="T1601" t="b">
        <f t="shared" ca="1" si="126"/>
        <v>1</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H1601">
        <v>1.5</v>
      </c>
      <c r="AI1601">
        <f t="shared" si="127"/>
        <v>1</v>
      </c>
    </row>
    <row r="1602" spans="1:35" x14ac:dyDescent="0.3">
      <c r="A1602">
        <v>10</v>
      </c>
      <c r="B1602">
        <v>11</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1</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OFFSET(E1602,-$B1602+IF($L1602,1,0),0)*IF($B1602&gt;OFFSET($B1602,1,0),ChapterTable!$S$17,1)*
    (VLOOKUP(SUBSTITUTE(SUBSTITUTE(E$1,"standard",""),"|Float","")&amp;IF(OR($L1602=TRUE,$A1602=0,MOD($A1602,ChapterTable!$S$20)&lt;&gt;0),"","보스")&amp;"인게임누적곱배수",ChapterTable!$S:$T,2,0)^C1602
    +VLOOKUP(SUBSTITUTE(SUBSTITUTE(E$1,"standard",""),"|Float","")&amp;IF(OR($L1602=TRUE,$A1602=0,MOD($A1602,ChapterTable!$S$20)&lt;&gt;0),"","보스")&amp;"인게임누적합배수",ChapterTable!$S:$T,2,0)*C1602)
  )
  )
  )
)</f>
        <v>6919.8046875</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(VLOOKUP(SUBSTITUTE(SUBSTITUTE(F$1,"standard",""),"|Float","")&amp;IF(OR($L1602=TRUE,$A1602=0,MOD($A1602,ChapterTable!$S$20)&lt;&gt;0),"","보스")&amp;"인게임누적곱배수",ChapterTable!$S:$T,2,0)^D1602
    +VLOOKUP(SUBSTITUTE(SUBSTITUTE(F$1,"standard",""),"|Float","")&amp;IF(OR($L1602=TRUE,$A1602=0,MOD($A1602,ChapterTable!$S$20)&lt;&gt;0),"","보스")&amp;"인게임누적합배수",ChapterTable!$S:$T,2,0)*D1602)
  )
  )
  )
)</f>
        <v>2582.9132080078125</v>
      </c>
      <c r="G1602" t="s">
        <v>737</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124"/>
        <v>2</v>
      </c>
      <c r="Q1602">
        <f t="shared" si="125"/>
        <v>2</v>
      </c>
      <c r="R1602" t="b">
        <f t="shared" ref="R1602:R1665" ca="1" si="128">IF(OR(B1602=0,OFFSET(B1602,1,0)=0),FALSE,
IF(AND(L1602,B1602&lt;OFFSET(B1602,1,0)),TRUE,
IF(OFFSET(O1602,1,0)=21,TRUE,FALSE)))</f>
        <v>1</v>
      </c>
      <c r="T1602" t="b">
        <f t="shared" ca="1" si="126"/>
        <v>1</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H1602">
        <v>1.5</v>
      </c>
      <c r="AI1602">
        <f t="shared" si="127"/>
        <v>0.5</v>
      </c>
    </row>
    <row r="1603" spans="1:35" x14ac:dyDescent="0.3">
      <c r="A1603">
        <v>10</v>
      </c>
      <c r="B1603">
        <v>12</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OFFSET(E1603,-$B1603+IF($L1603,1,0),0)*IF($B1603&gt;OFFSET($B1603,1,0),ChapterTable!$S$17,1)*
    (VLOOKUP(SUBSTITUTE(SUBSTITUTE(E$1,"standard",""),"|Float","")&amp;IF(OR($L1603=TRUE,$A1603=0,MOD($A1603,ChapterTable!$S$20)&lt;&gt;0),"","보스")&amp;"인게임누적곱배수",ChapterTable!$S:$T,2,0)^C1603
    +VLOOKUP(SUBSTITUTE(SUBSTITUTE(E$1,"standard",""),"|Float","")&amp;IF(OR($L1603=TRUE,$A1603=0,MOD($A1603,ChapterTable!$S$20)&lt;&gt;0),"","보스")&amp;"인게임누적합배수",ChapterTable!$S:$T,2,0)*C1603)
  )
  )
  )
)</f>
        <v>6919.8046875</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(VLOOKUP(SUBSTITUTE(SUBSTITUTE(F$1,"standard",""),"|Float","")&amp;IF(OR($L1603=TRUE,$A1603=0,MOD($A1603,ChapterTable!$S$20)&lt;&gt;0),"","보스")&amp;"인게임누적곱배수",ChapterTable!$S:$T,2,0)^D1603
    +VLOOKUP(SUBSTITUTE(SUBSTITUTE(F$1,"standard",""),"|Float","")&amp;IF(OR($L1603=TRUE,$A1603=0,MOD($A1603,ChapterTable!$S$20)&lt;&gt;0),"","보스")&amp;"인게임누적합배수",ChapterTable!$S:$T,2,0)*D1603)
  )
  )
  )
)</f>
        <v>2582.9132080078125</v>
      </c>
      <c r="G1603" t="s">
        <v>737</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29">IF(B1603=0,0,
  IF(AND(L1603=FALSE,A1603&lt;&gt;0,MOD(A1603,7)=0),21,
  IF(MOD(B1603,10)=0,21,
  IF(MOD(B1603,10)=5,11,
  IF(MOD(B1603,10)=9,INT(B1603/10)+91,
  INT(B1603/10+1))))))</f>
        <v>2</v>
      </c>
      <c r="Q1603">
        <f t="shared" ref="Q1603:Q1666" si="130">IF(ISBLANK(P1603),O1603,P1603)</f>
        <v>2</v>
      </c>
      <c r="R1603" t="b">
        <f t="shared" ca="1" si="128"/>
        <v>1</v>
      </c>
      <c r="T1603" t="b">
        <f t="shared" ref="T1603:T1666" ca="1" si="131">IF(ISBLANK(S1603),R1603,S1603)</f>
        <v>1</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H1603">
        <v>1.5</v>
      </c>
      <c r="AI1603">
        <f t="shared" si="127"/>
        <v>0.5</v>
      </c>
    </row>
    <row r="1604" spans="1:35" x14ac:dyDescent="0.3">
      <c r="A1604">
        <v>10</v>
      </c>
      <c r="B1604">
        <v>13</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OFFSET(E1604,-$B1604+IF($L1604,1,0),0)*IF($B1604&gt;OFFSET($B1604,1,0),ChapterTable!$S$17,1)*
    (VLOOKUP(SUBSTITUTE(SUBSTITUTE(E$1,"standard",""),"|Float","")&amp;IF(OR($L1604=TRUE,$A1604=0,MOD($A1604,ChapterTable!$S$20)&lt;&gt;0),"","보스")&amp;"인게임누적곱배수",ChapterTable!$S:$T,2,0)^C1604
    +VLOOKUP(SUBSTITUTE(SUBSTITUTE(E$1,"standard",""),"|Float","")&amp;IF(OR($L1604=TRUE,$A1604=0,MOD($A1604,ChapterTable!$S$20)&lt;&gt;0),"","보스")&amp;"인게임누적합배수",ChapterTable!$S:$T,2,0)*C1604)
  )
  )
  )
)</f>
        <v>6919.8046875</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(VLOOKUP(SUBSTITUTE(SUBSTITUTE(F$1,"standard",""),"|Float","")&amp;IF(OR($L1604=TRUE,$A1604=0,MOD($A1604,ChapterTable!$S$20)&lt;&gt;0),"","보스")&amp;"인게임누적곱배수",ChapterTable!$S:$T,2,0)^D1604
    +VLOOKUP(SUBSTITUTE(SUBSTITUTE(F$1,"standard",""),"|Float","")&amp;IF(OR($L1604=TRUE,$A1604=0,MOD($A1604,ChapterTable!$S$20)&lt;&gt;0),"","보스")&amp;"인게임누적합배수",ChapterTable!$S:$T,2,0)*D1604)
  )
  )
  )
)</f>
        <v>2582.9132080078125</v>
      </c>
      <c r="G1604" t="s">
        <v>737</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29"/>
        <v>2</v>
      </c>
      <c r="Q1604">
        <f t="shared" si="130"/>
        <v>2</v>
      </c>
      <c r="R1604" t="b">
        <f t="shared" ca="1" si="128"/>
        <v>1</v>
      </c>
      <c r="T1604" t="b">
        <f t="shared" ca="1" si="131"/>
        <v>1</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H1604">
        <v>1.5</v>
      </c>
      <c r="AI1604">
        <f t="shared" ref="AI1604:AI1667" si="132">IF(B1604=0,0,1/(INT((B1604-1)/10)+1))</f>
        <v>0.5</v>
      </c>
    </row>
    <row r="1605" spans="1:35" x14ac:dyDescent="0.3">
      <c r="A1605">
        <v>10</v>
      </c>
      <c r="B1605">
        <v>14</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OFFSET(E1605,-$B1605+IF($L1605,1,0),0)*IF($B1605&gt;OFFSET($B1605,1,0),ChapterTable!$S$17,1)*
    (VLOOKUP(SUBSTITUTE(SUBSTITUTE(E$1,"standard",""),"|Float","")&amp;IF(OR($L1605=TRUE,$A1605=0,MOD($A1605,ChapterTable!$S$20)&lt;&gt;0),"","보스")&amp;"인게임누적곱배수",ChapterTable!$S:$T,2,0)^C1605
    +VLOOKUP(SUBSTITUTE(SUBSTITUTE(E$1,"standard",""),"|Float","")&amp;IF(OR($L1605=TRUE,$A1605=0,MOD($A1605,ChapterTable!$S$20)&lt;&gt;0),"","보스")&amp;"인게임누적합배수",ChapterTable!$S:$T,2,0)*C1605)
  )
  )
  )
)</f>
        <v>6919.8046875</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(VLOOKUP(SUBSTITUTE(SUBSTITUTE(F$1,"standard",""),"|Float","")&amp;IF(OR($L1605=TRUE,$A1605=0,MOD($A1605,ChapterTable!$S$20)&lt;&gt;0),"","보스")&amp;"인게임누적곱배수",ChapterTable!$S:$T,2,0)^D1605
    +VLOOKUP(SUBSTITUTE(SUBSTITUTE(F$1,"standard",""),"|Float","")&amp;IF(OR($L1605=TRUE,$A1605=0,MOD($A1605,ChapterTable!$S$20)&lt;&gt;0),"","보스")&amp;"인게임누적합배수",ChapterTable!$S:$T,2,0)*D1605)
  )
  )
  )
)</f>
        <v>2582.9132080078125</v>
      </c>
      <c r="G1605" t="s">
        <v>737</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29"/>
        <v>2</v>
      </c>
      <c r="Q1605">
        <f t="shared" si="130"/>
        <v>2</v>
      </c>
      <c r="R1605" t="b">
        <f t="shared" ca="1" si="128"/>
        <v>1</v>
      </c>
      <c r="T1605" t="b">
        <f t="shared" ca="1" si="131"/>
        <v>1</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H1605">
        <v>1.5</v>
      </c>
      <c r="AI1605">
        <f t="shared" si="132"/>
        <v>0.5</v>
      </c>
    </row>
    <row r="1606" spans="1:35" x14ac:dyDescent="0.3">
      <c r="A1606">
        <v>10</v>
      </c>
      <c r="B1606">
        <v>15</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OFFSET(E1606,-$B1606+IF($L1606,1,0),0)*IF($B1606&gt;OFFSET($B1606,1,0),ChapterTable!$S$17,1)*
    (VLOOKUP(SUBSTITUTE(SUBSTITUTE(E$1,"standard",""),"|Float","")&amp;IF(OR($L1606=TRUE,$A1606=0,MOD($A1606,ChapterTable!$S$20)&lt;&gt;0),"","보스")&amp;"인게임누적곱배수",ChapterTable!$S:$T,2,0)^C1606
    +VLOOKUP(SUBSTITUTE(SUBSTITUTE(E$1,"standard",""),"|Float","")&amp;IF(OR($L1606=TRUE,$A1606=0,MOD($A1606,ChapterTable!$S$20)&lt;&gt;0),"","보스")&amp;"인게임누적합배수",ChapterTable!$S:$T,2,0)*C1606)
  )
  )
  )
)</f>
        <v>6919.8046875</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(VLOOKUP(SUBSTITUTE(SUBSTITUTE(F$1,"standard",""),"|Float","")&amp;IF(OR($L1606=TRUE,$A1606=0,MOD($A1606,ChapterTable!$S$20)&lt;&gt;0),"","보스")&amp;"인게임누적곱배수",ChapterTable!$S:$T,2,0)^D1606
    +VLOOKUP(SUBSTITUTE(SUBSTITUTE(F$1,"standard",""),"|Float","")&amp;IF(OR($L1606=TRUE,$A1606=0,MOD($A1606,ChapterTable!$S$20)&lt;&gt;0),"","보스")&amp;"인게임누적합배수",ChapterTable!$S:$T,2,0)*D1606)
  )
  )
  )
)</f>
        <v>2582.9132080078125</v>
      </c>
      <c r="G1606" t="s">
        <v>737</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29"/>
        <v>11</v>
      </c>
      <c r="Q1606">
        <f t="shared" si="130"/>
        <v>11</v>
      </c>
      <c r="R1606" t="b">
        <f t="shared" ca="1" si="128"/>
        <v>1</v>
      </c>
      <c r="T1606" t="b">
        <f t="shared" ca="1" si="131"/>
        <v>1</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H1606">
        <v>1.5</v>
      </c>
      <c r="AI1606">
        <f t="shared" si="132"/>
        <v>0.5</v>
      </c>
    </row>
    <row r="1607" spans="1:35" x14ac:dyDescent="0.3">
      <c r="A1607">
        <v>10</v>
      </c>
      <c r="B1607">
        <v>16</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2</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OFFSET(E1607,-$B1607+IF($L1607,1,0),0)*IF($B1607&gt;OFFSET($B1607,1,0),ChapterTable!$S$17,1)*
    (VLOOKUP(SUBSTITUTE(SUBSTITUTE(E$1,"standard",""),"|Float","")&amp;IF(OR($L1607=TRUE,$A1607=0,MOD($A1607,ChapterTable!$S$20)&lt;&gt;0),"","보스")&amp;"인게임누적곱배수",ChapterTable!$S:$T,2,0)^C1607
    +VLOOKUP(SUBSTITUTE(SUBSTITUTE(E$1,"standard",""),"|Float","")&amp;IF(OR($L1607=TRUE,$A1607=0,MOD($A1607,ChapterTable!$S$20)&lt;&gt;0),"","보스")&amp;"인게임누적합배수",ChapterTable!$S:$T,2,0)*C1607)
  )
  )
  )
)</f>
        <v>8073.1054687499991</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(VLOOKUP(SUBSTITUTE(SUBSTITUTE(F$1,"standard",""),"|Float","")&amp;IF(OR($L1607=TRUE,$A1607=0,MOD($A1607,ChapterTable!$S$20)&lt;&gt;0),"","보스")&amp;"인게임누적곱배수",ChapterTable!$S:$T,2,0)^D1607
    +VLOOKUP(SUBSTITUTE(SUBSTITUTE(F$1,"standard",""),"|Float","")&amp;IF(OR($L1607=TRUE,$A1607=0,MOD($A1607,ChapterTable!$S$20)&lt;&gt;0),"","보스")&amp;"인게임누적합배수",ChapterTable!$S:$T,2,0)*D1607)
  )
  )
  )
)</f>
        <v>2582.9132080078125</v>
      </c>
      <c r="G1607" t="s">
        <v>737</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29"/>
        <v>2</v>
      </c>
      <c r="Q1607">
        <f t="shared" si="130"/>
        <v>2</v>
      </c>
      <c r="R1607" t="b">
        <f t="shared" ca="1" si="128"/>
        <v>1</v>
      </c>
      <c r="T1607" t="b">
        <f t="shared" ca="1" si="131"/>
        <v>1</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H1607">
        <v>1.5</v>
      </c>
      <c r="AI1607">
        <f t="shared" si="132"/>
        <v>0.5</v>
      </c>
    </row>
    <row r="1608" spans="1:35" x14ac:dyDescent="0.3">
      <c r="A1608">
        <v>10</v>
      </c>
      <c r="B1608">
        <v>17</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OFFSET(E1608,-$B1608+IF($L1608,1,0),0)*IF($B1608&gt;OFFSET($B1608,1,0),ChapterTable!$S$17,1)*
    (VLOOKUP(SUBSTITUTE(SUBSTITUTE(E$1,"standard",""),"|Float","")&amp;IF(OR($L1608=TRUE,$A1608=0,MOD($A1608,ChapterTable!$S$20)&lt;&gt;0),"","보스")&amp;"인게임누적곱배수",ChapterTable!$S:$T,2,0)^C1608
    +VLOOKUP(SUBSTITUTE(SUBSTITUTE(E$1,"standard",""),"|Float","")&amp;IF(OR($L1608=TRUE,$A1608=0,MOD($A1608,ChapterTable!$S$20)&lt;&gt;0),"","보스")&amp;"인게임누적합배수",ChapterTable!$S:$T,2,0)*C1608)
  )
  )
  )
)</f>
        <v>8073.1054687499991</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(VLOOKUP(SUBSTITUTE(SUBSTITUTE(F$1,"standard",""),"|Float","")&amp;IF(OR($L1608=TRUE,$A1608=0,MOD($A1608,ChapterTable!$S$20)&lt;&gt;0),"","보스")&amp;"인게임누적곱배수",ChapterTable!$S:$T,2,0)^D1608
    +VLOOKUP(SUBSTITUTE(SUBSTITUTE(F$1,"standard",""),"|Float","")&amp;IF(OR($L1608=TRUE,$A1608=0,MOD($A1608,ChapterTable!$S$20)&lt;&gt;0),"","보스")&amp;"인게임누적합배수",ChapterTable!$S:$T,2,0)*D1608)
  )
  )
  )
)</f>
        <v>2582.9132080078125</v>
      </c>
      <c r="G1608" t="s">
        <v>737</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29"/>
        <v>2</v>
      </c>
      <c r="Q1608">
        <f t="shared" si="130"/>
        <v>2</v>
      </c>
      <c r="R1608" t="b">
        <f t="shared" ca="1" si="128"/>
        <v>1</v>
      </c>
      <c r="T1608" t="b">
        <f t="shared" ca="1" si="131"/>
        <v>1</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H1608">
        <v>1.5</v>
      </c>
      <c r="AI1608">
        <f t="shared" si="132"/>
        <v>0.5</v>
      </c>
    </row>
    <row r="1609" spans="1:35" x14ac:dyDescent="0.3">
      <c r="A1609">
        <v>10</v>
      </c>
      <c r="B1609">
        <v>18</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OFFSET(E1609,-$B1609+IF($L1609,1,0),0)*IF($B1609&gt;OFFSET($B1609,1,0),ChapterTable!$S$17,1)*
    (VLOOKUP(SUBSTITUTE(SUBSTITUTE(E$1,"standard",""),"|Float","")&amp;IF(OR($L1609=TRUE,$A1609=0,MOD($A1609,ChapterTable!$S$20)&lt;&gt;0),"","보스")&amp;"인게임누적곱배수",ChapterTable!$S:$T,2,0)^C1609
    +VLOOKUP(SUBSTITUTE(SUBSTITUTE(E$1,"standard",""),"|Float","")&amp;IF(OR($L1609=TRUE,$A1609=0,MOD($A1609,ChapterTable!$S$20)&lt;&gt;0),"","보스")&amp;"인게임누적합배수",ChapterTable!$S:$T,2,0)*C1609)
  )
  )
  )
)</f>
        <v>8073.1054687499991</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(VLOOKUP(SUBSTITUTE(SUBSTITUTE(F$1,"standard",""),"|Float","")&amp;IF(OR($L1609=TRUE,$A1609=0,MOD($A1609,ChapterTable!$S$20)&lt;&gt;0),"","보스")&amp;"인게임누적곱배수",ChapterTable!$S:$T,2,0)^D1609
    +VLOOKUP(SUBSTITUTE(SUBSTITUTE(F$1,"standard",""),"|Float","")&amp;IF(OR($L1609=TRUE,$A1609=0,MOD($A1609,ChapterTable!$S$20)&lt;&gt;0),"","보스")&amp;"인게임누적합배수",ChapterTable!$S:$T,2,0)*D1609)
  )
  )
  )
)</f>
        <v>2582.9132080078125</v>
      </c>
      <c r="G1609" t="s">
        <v>737</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29"/>
        <v>2</v>
      </c>
      <c r="Q1609">
        <f t="shared" si="130"/>
        <v>2</v>
      </c>
      <c r="R1609" t="b">
        <f t="shared" ca="1" si="128"/>
        <v>1</v>
      </c>
      <c r="T1609" t="b">
        <f t="shared" ca="1" si="131"/>
        <v>1</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H1609">
        <v>1.5</v>
      </c>
      <c r="AI1609">
        <f t="shared" si="132"/>
        <v>0.5</v>
      </c>
    </row>
    <row r="1610" spans="1:35" x14ac:dyDescent="0.3">
      <c r="A1610">
        <v>10</v>
      </c>
      <c r="B1610">
        <v>19</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OFFSET(E1610,-$B1610+IF($L1610,1,0),0)*IF($B1610&gt;OFFSET($B1610,1,0),ChapterTable!$S$17,1)*
    (VLOOKUP(SUBSTITUTE(SUBSTITUTE(E$1,"standard",""),"|Float","")&amp;IF(OR($L1610=TRUE,$A1610=0,MOD($A1610,ChapterTable!$S$20)&lt;&gt;0),"","보스")&amp;"인게임누적곱배수",ChapterTable!$S:$T,2,0)^C1610
    +VLOOKUP(SUBSTITUTE(SUBSTITUTE(E$1,"standard",""),"|Float","")&amp;IF(OR($L1610=TRUE,$A1610=0,MOD($A1610,ChapterTable!$S$20)&lt;&gt;0),"","보스")&amp;"인게임누적합배수",ChapterTable!$S:$T,2,0)*C1610)
  )
  )
  )
)</f>
        <v>8073.1054687499991</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(VLOOKUP(SUBSTITUTE(SUBSTITUTE(F$1,"standard",""),"|Float","")&amp;IF(OR($L1610=TRUE,$A1610=0,MOD($A1610,ChapterTable!$S$20)&lt;&gt;0),"","보스")&amp;"인게임누적곱배수",ChapterTable!$S:$T,2,0)^D1610
    +VLOOKUP(SUBSTITUTE(SUBSTITUTE(F$1,"standard",""),"|Float","")&amp;IF(OR($L1610=TRUE,$A1610=0,MOD($A1610,ChapterTable!$S$20)&lt;&gt;0),"","보스")&amp;"인게임누적합배수",ChapterTable!$S:$T,2,0)*D1610)
  )
  )
  )
)</f>
        <v>2582.9132080078125</v>
      </c>
      <c r="G1610" t="s">
        <v>737</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29"/>
        <v>92</v>
      </c>
      <c r="Q1610">
        <f t="shared" si="130"/>
        <v>92</v>
      </c>
      <c r="R1610" t="b">
        <f t="shared" ca="1" si="128"/>
        <v>1</v>
      </c>
      <c r="T1610" t="b">
        <f t="shared" ca="1" si="131"/>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H1610">
        <v>1.5</v>
      </c>
      <c r="AI1610">
        <f t="shared" si="132"/>
        <v>0.5</v>
      </c>
    </row>
    <row r="1611" spans="1:35" x14ac:dyDescent="0.3">
      <c r="A1611">
        <v>10</v>
      </c>
      <c r="B1611">
        <v>20</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OFFSET(E1611,-$B1611+IF($L1611,1,0),0)*IF($B1611&gt;OFFSET($B1611,1,0),ChapterTable!$S$17,1)*
    (VLOOKUP(SUBSTITUTE(SUBSTITUTE(E$1,"standard",""),"|Float","")&amp;IF(OR($L1611=TRUE,$A1611=0,MOD($A1611,ChapterTable!$S$20)&lt;&gt;0),"","보스")&amp;"인게임누적곱배수",ChapterTable!$S:$T,2,0)^C1611
    +VLOOKUP(SUBSTITUTE(SUBSTITUTE(E$1,"standard",""),"|Float","")&amp;IF(OR($L1611=TRUE,$A1611=0,MOD($A1611,ChapterTable!$S$20)&lt;&gt;0),"","보스")&amp;"인게임누적합배수",ChapterTable!$S:$T,2,0)*C1611)
  )
  )
  )
)</f>
        <v>8073.1054687499991</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(VLOOKUP(SUBSTITUTE(SUBSTITUTE(F$1,"standard",""),"|Float","")&amp;IF(OR($L1611=TRUE,$A1611=0,MOD($A1611,ChapterTable!$S$20)&lt;&gt;0),"","보스")&amp;"인게임누적곱배수",ChapterTable!$S:$T,2,0)^D1611
    +VLOOKUP(SUBSTITUTE(SUBSTITUTE(F$1,"standard",""),"|Float","")&amp;IF(OR($L1611=TRUE,$A1611=0,MOD($A1611,ChapterTable!$S$20)&lt;&gt;0),"","보스")&amp;"인게임누적합배수",ChapterTable!$S:$T,2,0)*D1611)
  )
  )
  )
)</f>
        <v>2582.9132080078125</v>
      </c>
      <c r="G1611" t="s">
        <v>737</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29"/>
        <v>21</v>
      </c>
      <c r="Q1611">
        <f t="shared" si="130"/>
        <v>21</v>
      </c>
      <c r="R1611" t="b">
        <f t="shared" ca="1" si="128"/>
        <v>1</v>
      </c>
      <c r="T1611" t="b">
        <f t="shared" ca="1" si="131"/>
        <v>1</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H1611">
        <v>1.5</v>
      </c>
      <c r="AI1611">
        <f t="shared" si="132"/>
        <v>0.5</v>
      </c>
    </row>
    <row r="1612" spans="1:35" x14ac:dyDescent="0.3">
      <c r="A1612">
        <v>10</v>
      </c>
      <c r="B1612">
        <v>21</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2</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OFFSET(E1612,-$B1612+IF($L1612,1,0),0)*IF($B1612&gt;OFFSET($B1612,1,0),ChapterTable!$S$17,1)*
    (VLOOKUP(SUBSTITUTE(SUBSTITUTE(E$1,"standard",""),"|Float","")&amp;IF(OR($L1612=TRUE,$A1612=0,MOD($A1612,ChapterTable!$S$20)&lt;&gt;0),"","보스")&amp;"인게임누적곱배수",ChapterTable!$S:$T,2,0)^C1612
    +VLOOKUP(SUBSTITUTE(SUBSTITUTE(E$1,"standard",""),"|Float","")&amp;IF(OR($L1612=TRUE,$A1612=0,MOD($A1612,ChapterTable!$S$20)&lt;&gt;0),"","보스")&amp;"인게임누적합배수",ChapterTable!$S:$T,2,0)*C1612)
  )
  )
  )
)</f>
        <v>8073.1054687499991</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(VLOOKUP(SUBSTITUTE(SUBSTITUTE(F$1,"standard",""),"|Float","")&amp;IF(OR($L1612=TRUE,$A1612=0,MOD($A1612,ChapterTable!$S$20)&lt;&gt;0),"","보스")&amp;"인게임누적곱배수",ChapterTable!$S:$T,2,0)^D1612
    +VLOOKUP(SUBSTITUTE(SUBSTITUTE(F$1,"standard",""),"|Float","")&amp;IF(OR($L1612=TRUE,$A1612=0,MOD($A1612,ChapterTable!$S$20)&lt;&gt;0),"","보스")&amp;"인게임누적합배수",ChapterTable!$S:$T,2,0)*D1612)
  )
  )
  )
)</f>
        <v>2763.116455078125</v>
      </c>
      <c r="G1612" t="s">
        <v>737</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29"/>
        <v>3</v>
      </c>
      <c r="Q1612">
        <f t="shared" si="130"/>
        <v>3</v>
      </c>
      <c r="R1612" t="b">
        <f t="shared" ca="1" si="128"/>
        <v>1</v>
      </c>
      <c r="T1612" t="b">
        <f t="shared" ca="1" si="131"/>
        <v>1</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H1612">
        <v>1.5</v>
      </c>
      <c r="AI1612">
        <f t="shared" si="132"/>
        <v>0.33333333333333331</v>
      </c>
    </row>
    <row r="1613" spans="1:35" x14ac:dyDescent="0.3">
      <c r="A1613">
        <v>10</v>
      </c>
      <c r="B1613">
        <v>22</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OFFSET(E1613,-$B1613+IF($L1613,1,0),0)*IF($B1613&gt;OFFSET($B1613,1,0),ChapterTable!$S$17,1)*
    (VLOOKUP(SUBSTITUTE(SUBSTITUTE(E$1,"standard",""),"|Float","")&amp;IF(OR($L1613=TRUE,$A1613=0,MOD($A1613,ChapterTable!$S$20)&lt;&gt;0),"","보스")&amp;"인게임누적곱배수",ChapterTable!$S:$T,2,0)^C1613
    +VLOOKUP(SUBSTITUTE(SUBSTITUTE(E$1,"standard",""),"|Float","")&amp;IF(OR($L1613=TRUE,$A1613=0,MOD($A1613,ChapterTable!$S$20)&lt;&gt;0),"","보스")&amp;"인게임누적합배수",ChapterTable!$S:$T,2,0)*C1613)
  )
  )
  )
)</f>
        <v>8073.1054687499991</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(VLOOKUP(SUBSTITUTE(SUBSTITUTE(F$1,"standard",""),"|Float","")&amp;IF(OR($L1613=TRUE,$A1613=0,MOD($A1613,ChapterTable!$S$20)&lt;&gt;0),"","보스")&amp;"인게임누적곱배수",ChapterTable!$S:$T,2,0)^D1613
    +VLOOKUP(SUBSTITUTE(SUBSTITUTE(F$1,"standard",""),"|Float","")&amp;IF(OR($L1613=TRUE,$A1613=0,MOD($A1613,ChapterTable!$S$20)&lt;&gt;0),"","보스")&amp;"인게임누적합배수",ChapterTable!$S:$T,2,0)*D1613)
  )
  )
  )
)</f>
        <v>2763.116455078125</v>
      </c>
      <c r="G1613" t="s">
        <v>737</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29"/>
        <v>3</v>
      </c>
      <c r="Q1613">
        <f t="shared" si="130"/>
        <v>3</v>
      </c>
      <c r="R1613" t="b">
        <f t="shared" ca="1" si="128"/>
        <v>1</v>
      </c>
      <c r="T1613" t="b">
        <f t="shared" ca="1" si="131"/>
        <v>1</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H1613">
        <v>1.5</v>
      </c>
      <c r="AI1613">
        <f t="shared" si="132"/>
        <v>0.33333333333333331</v>
      </c>
    </row>
    <row r="1614" spans="1:35" x14ac:dyDescent="0.3">
      <c r="A1614">
        <v>10</v>
      </c>
      <c r="B1614">
        <v>23</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OFFSET(E1614,-$B1614+IF($L1614,1,0),0)*IF($B1614&gt;OFFSET($B1614,1,0),ChapterTable!$S$17,1)*
    (VLOOKUP(SUBSTITUTE(SUBSTITUTE(E$1,"standard",""),"|Float","")&amp;IF(OR($L1614=TRUE,$A1614=0,MOD($A1614,ChapterTable!$S$20)&lt;&gt;0),"","보스")&amp;"인게임누적곱배수",ChapterTable!$S:$T,2,0)^C1614
    +VLOOKUP(SUBSTITUTE(SUBSTITUTE(E$1,"standard",""),"|Float","")&amp;IF(OR($L1614=TRUE,$A1614=0,MOD($A1614,ChapterTable!$S$20)&lt;&gt;0),"","보스")&amp;"인게임누적합배수",ChapterTable!$S:$T,2,0)*C1614)
  )
  )
  )
)</f>
        <v>8073.1054687499991</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(VLOOKUP(SUBSTITUTE(SUBSTITUTE(F$1,"standard",""),"|Float","")&amp;IF(OR($L1614=TRUE,$A1614=0,MOD($A1614,ChapterTable!$S$20)&lt;&gt;0),"","보스")&amp;"인게임누적곱배수",ChapterTable!$S:$T,2,0)^D1614
    +VLOOKUP(SUBSTITUTE(SUBSTITUTE(F$1,"standard",""),"|Float","")&amp;IF(OR($L1614=TRUE,$A1614=0,MOD($A1614,ChapterTable!$S$20)&lt;&gt;0),"","보스")&amp;"인게임누적합배수",ChapterTable!$S:$T,2,0)*D1614)
  )
  )
  )
)</f>
        <v>2763.116455078125</v>
      </c>
      <c r="G1614" t="s">
        <v>737</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29"/>
        <v>3</v>
      </c>
      <c r="Q1614">
        <f t="shared" si="130"/>
        <v>3</v>
      </c>
      <c r="R1614" t="b">
        <f t="shared" ca="1" si="128"/>
        <v>1</v>
      </c>
      <c r="T1614" t="b">
        <f t="shared" ca="1" si="131"/>
        <v>1</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H1614">
        <v>1.5</v>
      </c>
      <c r="AI1614">
        <f t="shared" si="132"/>
        <v>0.33333333333333331</v>
      </c>
    </row>
    <row r="1615" spans="1:35" x14ac:dyDescent="0.3">
      <c r="A1615">
        <v>10</v>
      </c>
      <c r="B1615">
        <v>24</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OFFSET(E1615,-$B1615+IF($L1615,1,0),0)*IF($B1615&gt;OFFSET($B1615,1,0),ChapterTable!$S$17,1)*
    (VLOOKUP(SUBSTITUTE(SUBSTITUTE(E$1,"standard",""),"|Float","")&amp;IF(OR($L1615=TRUE,$A1615=0,MOD($A1615,ChapterTable!$S$20)&lt;&gt;0),"","보스")&amp;"인게임누적곱배수",ChapterTable!$S:$T,2,0)^C1615
    +VLOOKUP(SUBSTITUTE(SUBSTITUTE(E$1,"standard",""),"|Float","")&amp;IF(OR($L1615=TRUE,$A1615=0,MOD($A1615,ChapterTable!$S$20)&lt;&gt;0),"","보스")&amp;"인게임누적합배수",ChapterTable!$S:$T,2,0)*C1615)
  )
  )
  )
)</f>
        <v>8073.1054687499991</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(VLOOKUP(SUBSTITUTE(SUBSTITUTE(F$1,"standard",""),"|Float","")&amp;IF(OR($L1615=TRUE,$A1615=0,MOD($A1615,ChapterTable!$S$20)&lt;&gt;0),"","보스")&amp;"인게임누적곱배수",ChapterTable!$S:$T,2,0)^D1615
    +VLOOKUP(SUBSTITUTE(SUBSTITUTE(F$1,"standard",""),"|Float","")&amp;IF(OR($L1615=TRUE,$A1615=0,MOD($A1615,ChapterTable!$S$20)&lt;&gt;0),"","보스")&amp;"인게임누적합배수",ChapterTable!$S:$T,2,0)*D1615)
  )
  )
  )
)</f>
        <v>2763.116455078125</v>
      </c>
      <c r="G1615" t="s">
        <v>737</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29"/>
        <v>3</v>
      </c>
      <c r="Q1615">
        <f t="shared" si="130"/>
        <v>3</v>
      </c>
      <c r="R1615" t="b">
        <f t="shared" ca="1" si="128"/>
        <v>1</v>
      </c>
      <c r="T1615" t="b">
        <f t="shared" ca="1" si="131"/>
        <v>1</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H1615">
        <v>1.5</v>
      </c>
      <c r="AI1615">
        <f t="shared" si="132"/>
        <v>0.33333333333333331</v>
      </c>
    </row>
    <row r="1616" spans="1:35" x14ac:dyDescent="0.3">
      <c r="A1616">
        <v>10</v>
      </c>
      <c r="B1616">
        <v>25</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OFFSET(E1616,-$B1616+IF($L1616,1,0),0)*IF($B1616&gt;OFFSET($B1616,1,0),ChapterTable!$S$17,1)*
    (VLOOKUP(SUBSTITUTE(SUBSTITUTE(E$1,"standard",""),"|Float","")&amp;IF(OR($L1616=TRUE,$A1616=0,MOD($A1616,ChapterTable!$S$20)&lt;&gt;0),"","보스")&amp;"인게임누적곱배수",ChapterTable!$S:$T,2,0)^C1616
    +VLOOKUP(SUBSTITUTE(SUBSTITUTE(E$1,"standard",""),"|Float","")&amp;IF(OR($L1616=TRUE,$A1616=0,MOD($A1616,ChapterTable!$S$20)&lt;&gt;0),"","보스")&amp;"인게임누적합배수",ChapterTable!$S:$T,2,0)*C1616)
  )
  )
  )
)</f>
        <v>8073.1054687499991</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(VLOOKUP(SUBSTITUTE(SUBSTITUTE(F$1,"standard",""),"|Float","")&amp;IF(OR($L1616=TRUE,$A1616=0,MOD($A1616,ChapterTable!$S$20)&lt;&gt;0),"","보스")&amp;"인게임누적곱배수",ChapterTable!$S:$T,2,0)^D1616
    +VLOOKUP(SUBSTITUTE(SUBSTITUTE(F$1,"standard",""),"|Float","")&amp;IF(OR($L1616=TRUE,$A1616=0,MOD($A1616,ChapterTable!$S$20)&lt;&gt;0),"","보스")&amp;"인게임누적합배수",ChapterTable!$S:$T,2,0)*D1616)
  )
  )
  )
)</f>
        <v>2763.116455078125</v>
      </c>
      <c r="G1616" t="s">
        <v>737</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29"/>
        <v>11</v>
      </c>
      <c r="Q1616">
        <f t="shared" si="130"/>
        <v>11</v>
      </c>
      <c r="R1616" t="b">
        <f t="shared" ca="1" si="128"/>
        <v>1</v>
      </c>
      <c r="T1616" t="b">
        <f t="shared" ca="1" si="131"/>
        <v>1</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H1616">
        <v>1.5</v>
      </c>
      <c r="AI1616">
        <f t="shared" si="132"/>
        <v>0.33333333333333331</v>
      </c>
    </row>
    <row r="1617" spans="1:35" x14ac:dyDescent="0.3">
      <c r="A1617">
        <v>10</v>
      </c>
      <c r="B1617">
        <v>26</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3</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OFFSET(E1617,-$B1617+IF($L1617,1,0),0)*IF($B1617&gt;OFFSET($B1617,1,0),ChapterTable!$S$17,1)*
    (VLOOKUP(SUBSTITUTE(SUBSTITUTE(E$1,"standard",""),"|Float","")&amp;IF(OR($L1617=TRUE,$A1617=0,MOD($A1617,ChapterTable!$S$20)&lt;&gt;0),"","보스")&amp;"인게임누적곱배수",ChapterTable!$S:$T,2,0)^C1617
    +VLOOKUP(SUBSTITUTE(SUBSTITUTE(E$1,"standard",""),"|Float","")&amp;IF(OR($L1617=TRUE,$A1617=0,MOD($A1617,ChapterTable!$S$20)&lt;&gt;0),"","보스")&amp;"인게임누적합배수",ChapterTable!$S:$T,2,0)*C1617)
  )
  )
  )
)</f>
        <v>9226.40625</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(VLOOKUP(SUBSTITUTE(SUBSTITUTE(F$1,"standard",""),"|Float","")&amp;IF(OR($L1617=TRUE,$A1617=0,MOD($A1617,ChapterTable!$S$20)&lt;&gt;0),"","보스")&amp;"인게임누적곱배수",ChapterTable!$S:$T,2,0)^D1617
    +VLOOKUP(SUBSTITUTE(SUBSTITUTE(F$1,"standard",""),"|Float","")&amp;IF(OR($L1617=TRUE,$A1617=0,MOD($A1617,ChapterTable!$S$20)&lt;&gt;0),"","보스")&amp;"인게임누적합배수",ChapterTable!$S:$T,2,0)*D1617)
  )
  )
  )
)</f>
        <v>2763.116455078125</v>
      </c>
      <c r="G1617" t="s">
        <v>737</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29"/>
        <v>3</v>
      </c>
      <c r="Q1617">
        <f t="shared" si="130"/>
        <v>3</v>
      </c>
      <c r="R1617" t="b">
        <f t="shared" ca="1" si="128"/>
        <v>1</v>
      </c>
      <c r="T1617" t="b">
        <f t="shared" ca="1" si="131"/>
        <v>1</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H1617">
        <v>1.5</v>
      </c>
      <c r="AI1617">
        <f t="shared" si="132"/>
        <v>0.33333333333333331</v>
      </c>
    </row>
    <row r="1618" spans="1:35" x14ac:dyDescent="0.3">
      <c r="A1618">
        <v>10</v>
      </c>
      <c r="B1618">
        <v>27</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OFFSET(E1618,-$B1618+IF($L1618,1,0),0)*IF($B1618&gt;OFFSET($B1618,1,0),ChapterTable!$S$17,1)*
    (VLOOKUP(SUBSTITUTE(SUBSTITUTE(E$1,"standard",""),"|Float","")&amp;IF(OR($L1618=TRUE,$A1618=0,MOD($A1618,ChapterTable!$S$20)&lt;&gt;0),"","보스")&amp;"인게임누적곱배수",ChapterTable!$S:$T,2,0)^C1618
    +VLOOKUP(SUBSTITUTE(SUBSTITUTE(E$1,"standard",""),"|Float","")&amp;IF(OR($L1618=TRUE,$A1618=0,MOD($A1618,ChapterTable!$S$20)&lt;&gt;0),"","보스")&amp;"인게임누적합배수",ChapterTable!$S:$T,2,0)*C1618)
  )
  )
  )
)</f>
        <v>9226.40625</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(VLOOKUP(SUBSTITUTE(SUBSTITUTE(F$1,"standard",""),"|Float","")&amp;IF(OR($L1618=TRUE,$A1618=0,MOD($A1618,ChapterTable!$S$20)&lt;&gt;0),"","보스")&amp;"인게임누적곱배수",ChapterTable!$S:$T,2,0)^D1618
    +VLOOKUP(SUBSTITUTE(SUBSTITUTE(F$1,"standard",""),"|Float","")&amp;IF(OR($L1618=TRUE,$A1618=0,MOD($A1618,ChapterTable!$S$20)&lt;&gt;0),"","보스")&amp;"인게임누적합배수",ChapterTable!$S:$T,2,0)*D1618)
  )
  )
  )
)</f>
        <v>2763.116455078125</v>
      </c>
      <c r="G1618" t="s">
        <v>737</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29"/>
        <v>3</v>
      </c>
      <c r="Q1618">
        <f t="shared" si="130"/>
        <v>3</v>
      </c>
      <c r="R1618" t="b">
        <f t="shared" ca="1" si="128"/>
        <v>1</v>
      </c>
      <c r="T1618" t="b">
        <f t="shared" ca="1" si="131"/>
        <v>1</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H1618">
        <v>1.5</v>
      </c>
      <c r="AI1618">
        <f t="shared" si="132"/>
        <v>0.33333333333333331</v>
      </c>
    </row>
    <row r="1619" spans="1:35" x14ac:dyDescent="0.3">
      <c r="A1619">
        <v>10</v>
      </c>
      <c r="B1619">
        <v>28</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OFFSET(E1619,-$B1619+IF($L1619,1,0),0)*IF($B1619&gt;OFFSET($B1619,1,0),ChapterTable!$S$17,1)*
    (VLOOKUP(SUBSTITUTE(SUBSTITUTE(E$1,"standard",""),"|Float","")&amp;IF(OR($L1619=TRUE,$A1619=0,MOD($A1619,ChapterTable!$S$20)&lt;&gt;0),"","보스")&amp;"인게임누적곱배수",ChapterTable!$S:$T,2,0)^C1619
    +VLOOKUP(SUBSTITUTE(SUBSTITUTE(E$1,"standard",""),"|Float","")&amp;IF(OR($L1619=TRUE,$A1619=0,MOD($A1619,ChapterTable!$S$20)&lt;&gt;0),"","보스")&amp;"인게임누적합배수",ChapterTable!$S:$T,2,0)*C1619)
  )
  )
  )
)</f>
        <v>9226.40625</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(VLOOKUP(SUBSTITUTE(SUBSTITUTE(F$1,"standard",""),"|Float","")&amp;IF(OR($L1619=TRUE,$A1619=0,MOD($A1619,ChapterTable!$S$20)&lt;&gt;0),"","보스")&amp;"인게임누적곱배수",ChapterTable!$S:$T,2,0)^D1619
    +VLOOKUP(SUBSTITUTE(SUBSTITUTE(F$1,"standard",""),"|Float","")&amp;IF(OR($L1619=TRUE,$A1619=0,MOD($A1619,ChapterTable!$S$20)&lt;&gt;0),"","보스")&amp;"인게임누적합배수",ChapterTable!$S:$T,2,0)*D1619)
  )
  )
  )
)</f>
        <v>2763.116455078125</v>
      </c>
      <c r="G1619" t="s">
        <v>737</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29"/>
        <v>3</v>
      </c>
      <c r="Q1619">
        <f t="shared" si="130"/>
        <v>3</v>
      </c>
      <c r="R1619" t="b">
        <f t="shared" ca="1" si="128"/>
        <v>1</v>
      </c>
      <c r="T1619" t="b">
        <f t="shared" ca="1" si="131"/>
        <v>1</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H1619">
        <v>1.5</v>
      </c>
      <c r="AI1619">
        <f t="shared" si="132"/>
        <v>0.33333333333333331</v>
      </c>
    </row>
    <row r="1620" spans="1:35" x14ac:dyDescent="0.3">
      <c r="A1620">
        <v>10</v>
      </c>
      <c r="B1620">
        <v>29</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OFFSET(E1620,-$B1620+IF($L1620,1,0),0)*IF($B1620&gt;OFFSET($B1620,1,0),ChapterTable!$S$17,1)*
    (VLOOKUP(SUBSTITUTE(SUBSTITUTE(E$1,"standard",""),"|Float","")&amp;IF(OR($L1620=TRUE,$A1620=0,MOD($A1620,ChapterTable!$S$20)&lt;&gt;0),"","보스")&amp;"인게임누적곱배수",ChapterTable!$S:$T,2,0)^C1620
    +VLOOKUP(SUBSTITUTE(SUBSTITUTE(E$1,"standard",""),"|Float","")&amp;IF(OR($L1620=TRUE,$A1620=0,MOD($A1620,ChapterTable!$S$20)&lt;&gt;0),"","보스")&amp;"인게임누적합배수",ChapterTable!$S:$T,2,0)*C1620)
  )
  )
  )
)</f>
        <v>9226.40625</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(VLOOKUP(SUBSTITUTE(SUBSTITUTE(F$1,"standard",""),"|Float","")&amp;IF(OR($L1620=TRUE,$A1620=0,MOD($A1620,ChapterTable!$S$20)&lt;&gt;0),"","보스")&amp;"인게임누적곱배수",ChapterTable!$S:$T,2,0)^D1620
    +VLOOKUP(SUBSTITUTE(SUBSTITUTE(F$1,"standard",""),"|Float","")&amp;IF(OR($L1620=TRUE,$A1620=0,MOD($A1620,ChapterTable!$S$20)&lt;&gt;0),"","보스")&amp;"인게임누적합배수",ChapterTable!$S:$T,2,0)*D1620)
  )
  )
  )
)</f>
        <v>2763.116455078125</v>
      </c>
      <c r="G1620" t="s">
        <v>737</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29"/>
        <v>93</v>
      </c>
      <c r="Q1620">
        <f t="shared" si="130"/>
        <v>93</v>
      </c>
      <c r="R1620" t="b">
        <f t="shared" ca="1" si="128"/>
        <v>1</v>
      </c>
      <c r="T1620" t="b">
        <f t="shared" ca="1" si="131"/>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H1620">
        <v>1.5</v>
      </c>
      <c r="AI1620">
        <f t="shared" si="132"/>
        <v>0.33333333333333331</v>
      </c>
    </row>
    <row r="1621" spans="1:35" x14ac:dyDescent="0.3">
      <c r="A1621">
        <v>10</v>
      </c>
      <c r="B1621">
        <v>30</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OFFSET(E1621,-$B1621+IF($L1621,1,0),0)*IF($B1621&gt;OFFSET($B1621,1,0),ChapterTable!$S$17,1)*
    (VLOOKUP(SUBSTITUTE(SUBSTITUTE(E$1,"standard",""),"|Float","")&amp;IF(OR($L1621=TRUE,$A1621=0,MOD($A1621,ChapterTable!$S$20)&lt;&gt;0),"","보스")&amp;"인게임누적곱배수",ChapterTable!$S:$T,2,0)^C1621
    +VLOOKUP(SUBSTITUTE(SUBSTITUTE(E$1,"standard",""),"|Float","")&amp;IF(OR($L1621=TRUE,$A1621=0,MOD($A1621,ChapterTable!$S$20)&lt;&gt;0),"","보스")&amp;"인게임누적합배수",ChapterTable!$S:$T,2,0)*C1621)
  )
  )
  )
)</f>
        <v>9226.40625</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(VLOOKUP(SUBSTITUTE(SUBSTITUTE(F$1,"standard",""),"|Float","")&amp;IF(OR($L1621=TRUE,$A1621=0,MOD($A1621,ChapterTable!$S$20)&lt;&gt;0),"","보스")&amp;"인게임누적곱배수",ChapterTable!$S:$T,2,0)^D1621
    +VLOOKUP(SUBSTITUTE(SUBSTITUTE(F$1,"standard",""),"|Float","")&amp;IF(OR($L1621=TRUE,$A1621=0,MOD($A1621,ChapterTable!$S$20)&lt;&gt;0),"","보스")&amp;"인게임누적합배수",ChapterTable!$S:$T,2,0)*D1621)
  )
  )
  )
)</f>
        <v>2763.116455078125</v>
      </c>
      <c r="G1621" t="s">
        <v>737</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29"/>
        <v>21</v>
      </c>
      <c r="Q1621">
        <f t="shared" si="130"/>
        <v>21</v>
      </c>
      <c r="R1621" t="b">
        <f t="shared" ca="1" si="128"/>
        <v>1</v>
      </c>
      <c r="T1621" t="b">
        <f t="shared" ca="1" si="131"/>
        <v>1</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H1621">
        <v>1.5</v>
      </c>
      <c r="AI1621">
        <f t="shared" si="132"/>
        <v>0.33333333333333331</v>
      </c>
    </row>
    <row r="1622" spans="1:35" x14ac:dyDescent="0.3">
      <c r="A1622">
        <v>10</v>
      </c>
      <c r="B1622">
        <v>31</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3</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OFFSET(E1622,-$B1622+IF($L1622,1,0),0)*IF($B1622&gt;OFFSET($B1622,1,0),ChapterTable!$S$17,1)*
    (VLOOKUP(SUBSTITUTE(SUBSTITUTE(E$1,"standard",""),"|Float","")&amp;IF(OR($L1622=TRUE,$A1622=0,MOD($A1622,ChapterTable!$S$20)&lt;&gt;0),"","보스")&amp;"인게임누적곱배수",ChapterTable!$S:$T,2,0)^C1622
    +VLOOKUP(SUBSTITUTE(SUBSTITUTE(E$1,"standard",""),"|Float","")&amp;IF(OR($L1622=TRUE,$A1622=0,MOD($A1622,ChapterTable!$S$20)&lt;&gt;0),"","보스")&amp;"인게임누적합배수",ChapterTable!$S:$T,2,0)*C1622)
  )
  )
  )
)</f>
        <v>9226.40625</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(VLOOKUP(SUBSTITUTE(SUBSTITUTE(F$1,"standard",""),"|Float","")&amp;IF(OR($L1622=TRUE,$A1622=0,MOD($A1622,ChapterTable!$S$20)&lt;&gt;0),"","보스")&amp;"인게임누적곱배수",ChapterTable!$S:$T,2,0)^D1622
    +VLOOKUP(SUBSTITUTE(SUBSTITUTE(F$1,"standard",""),"|Float","")&amp;IF(OR($L1622=TRUE,$A1622=0,MOD($A1622,ChapterTable!$S$20)&lt;&gt;0),"","보스")&amp;"인게임누적합배수",ChapterTable!$S:$T,2,0)*D1622)
  )
  )
  )
)</f>
        <v>2943.3197021484375</v>
      </c>
      <c r="G1622" t="s">
        <v>737</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29"/>
        <v>4</v>
      </c>
      <c r="Q1622">
        <f t="shared" si="130"/>
        <v>4</v>
      </c>
      <c r="R1622" t="b">
        <f t="shared" ca="1" si="128"/>
        <v>1</v>
      </c>
      <c r="T1622" t="b">
        <f t="shared" ca="1" si="131"/>
        <v>1</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H1622">
        <v>1.5</v>
      </c>
      <c r="AI1622">
        <f t="shared" si="132"/>
        <v>0.25</v>
      </c>
    </row>
    <row r="1623" spans="1:35" x14ac:dyDescent="0.3">
      <c r="A1623">
        <v>10</v>
      </c>
      <c r="B1623">
        <v>32</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OFFSET(E1623,-$B1623+IF($L1623,1,0),0)*IF($B1623&gt;OFFSET($B1623,1,0),ChapterTable!$S$17,1)*
    (VLOOKUP(SUBSTITUTE(SUBSTITUTE(E$1,"standard",""),"|Float","")&amp;IF(OR($L1623=TRUE,$A1623=0,MOD($A1623,ChapterTable!$S$20)&lt;&gt;0),"","보스")&amp;"인게임누적곱배수",ChapterTable!$S:$T,2,0)^C1623
    +VLOOKUP(SUBSTITUTE(SUBSTITUTE(E$1,"standard",""),"|Float","")&amp;IF(OR($L1623=TRUE,$A1623=0,MOD($A1623,ChapterTable!$S$20)&lt;&gt;0),"","보스")&amp;"인게임누적합배수",ChapterTable!$S:$T,2,0)*C1623)
  )
  )
  )
)</f>
        <v>9226.40625</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(VLOOKUP(SUBSTITUTE(SUBSTITUTE(F$1,"standard",""),"|Float","")&amp;IF(OR($L1623=TRUE,$A1623=0,MOD($A1623,ChapterTable!$S$20)&lt;&gt;0),"","보스")&amp;"인게임누적곱배수",ChapterTable!$S:$T,2,0)^D1623
    +VLOOKUP(SUBSTITUTE(SUBSTITUTE(F$1,"standard",""),"|Float","")&amp;IF(OR($L1623=TRUE,$A1623=0,MOD($A1623,ChapterTable!$S$20)&lt;&gt;0),"","보스")&amp;"인게임누적합배수",ChapterTable!$S:$T,2,0)*D1623)
  )
  )
  )
)</f>
        <v>2943.3197021484375</v>
      </c>
      <c r="G1623" t="s">
        <v>737</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29"/>
        <v>4</v>
      </c>
      <c r="Q1623">
        <f t="shared" si="130"/>
        <v>4</v>
      </c>
      <c r="R1623" t="b">
        <f t="shared" ca="1" si="128"/>
        <v>1</v>
      </c>
      <c r="T1623" t="b">
        <f t="shared" ca="1" si="131"/>
        <v>1</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H1623">
        <v>1.5</v>
      </c>
      <c r="AI1623">
        <f t="shared" si="132"/>
        <v>0.25</v>
      </c>
    </row>
    <row r="1624" spans="1:35" x14ac:dyDescent="0.3">
      <c r="A1624">
        <v>10</v>
      </c>
      <c r="B1624">
        <v>33</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OFFSET(E1624,-$B1624+IF($L1624,1,0),0)*IF($B1624&gt;OFFSET($B1624,1,0),ChapterTable!$S$17,1)*
    (VLOOKUP(SUBSTITUTE(SUBSTITUTE(E$1,"standard",""),"|Float","")&amp;IF(OR($L1624=TRUE,$A1624=0,MOD($A1624,ChapterTable!$S$20)&lt;&gt;0),"","보스")&amp;"인게임누적곱배수",ChapterTable!$S:$T,2,0)^C1624
    +VLOOKUP(SUBSTITUTE(SUBSTITUTE(E$1,"standard",""),"|Float","")&amp;IF(OR($L1624=TRUE,$A1624=0,MOD($A1624,ChapterTable!$S$20)&lt;&gt;0),"","보스")&amp;"인게임누적합배수",ChapterTable!$S:$T,2,0)*C1624)
  )
  )
  )
)</f>
        <v>9226.40625</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(VLOOKUP(SUBSTITUTE(SUBSTITUTE(F$1,"standard",""),"|Float","")&amp;IF(OR($L1624=TRUE,$A1624=0,MOD($A1624,ChapterTable!$S$20)&lt;&gt;0),"","보스")&amp;"인게임누적곱배수",ChapterTable!$S:$T,2,0)^D1624
    +VLOOKUP(SUBSTITUTE(SUBSTITUTE(F$1,"standard",""),"|Float","")&amp;IF(OR($L1624=TRUE,$A1624=0,MOD($A1624,ChapterTable!$S$20)&lt;&gt;0),"","보스")&amp;"인게임누적합배수",ChapterTable!$S:$T,2,0)*D1624)
  )
  )
  )
)</f>
        <v>2943.3197021484375</v>
      </c>
      <c r="G1624" t="s">
        <v>737</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29"/>
        <v>4</v>
      </c>
      <c r="Q1624">
        <f t="shared" si="130"/>
        <v>4</v>
      </c>
      <c r="R1624" t="b">
        <f t="shared" ca="1" si="128"/>
        <v>1</v>
      </c>
      <c r="T1624" t="b">
        <f t="shared" ca="1" si="131"/>
        <v>1</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H1624">
        <v>1.5</v>
      </c>
      <c r="AI1624">
        <f t="shared" si="132"/>
        <v>0.25</v>
      </c>
    </row>
    <row r="1625" spans="1:35" x14ac:dyDescent="0.3">
      <c r="A1625">
        <v>10</v>
      </c>
      <c r="B1625">
        <v>34</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OFFSET(E1625,-$B1625+IF($L1625,1,0),0)*IF($B1625&gt;OFFSET($B1625,1,0),ChapterTable!$S$17,1)*
    (VLOOKUP(SUBSTITUTE(SUBSTITUTE(E$1,"standard",""),"|Float","")&amp;IF(OR($L1625=TRUE,$A1625=0,MOD($A1625,ChapterTable!$S$20)&lt;&gt;0),"","보스")&amp;"인게임누적곱배수",ChapterTable!$S:$T,2,0)^C1625
    +VLOOKUP(SUBSTITUTE(SUBSTITUTE(E$1,"standard",""),"|Float","")&amp;IF(OR($L1625=TRUE,$A1625=0,MOD($A1625,ChapterTable!$S$20)&lt;&gt;0),"","보스")&amp;"인게임누적합배수",ChapterTable!$S:$T,2,0)*C1625)
  )
  )
  )
)</f>
        <v>9226.40625</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(VLOOKUP(SUBSTITUTE(SUBSTITUTE(F$1,"standard",""),"|Float","")&amp;IF(OR($L1625=TRUE,$A1625=0,MOD($A1625,ChapterTable!$S$20)&lt;&gt;0),"","보스")&amp;"인게임누적곱배수",ChapterTable!$S:$T,2,0)^D1625
    +VLOOKUP(SUBSTITUTE(SUBSTITUTE(F$1,"standard",""),"|Float","")&amp;IF(OR($L1625=TRUE,$A1625=0,MOD($A1625,ChapterTable!$S$20)&lt;&gt;0),"","보스")&amp;"인게임누적합배수",ChapterTable!$S:$T,2,0)*D1625)
  )
  )
  )
)</f>
        <v>2943.3197021484375</v>
      </c>
      <c r="G1625" t="s">
        <v>737</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29"/>
        <v>4</v>
      </c>
      <c r="Q1625">
        <f t="shared" si="130"/>
        <v>4</v>
      </c>
      <c r="R1625" t="b">
        <f t="shared" ca="1" si="128"/>
        <v>1</v>
      </c>
      <c r="T1625" t="b">
        <f t="shared" ca="1" si="131"/>
        <v>1</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H1625">
        <v>1.5</v>
      </c>
      <c r="AI1625">
        <f t="shared" si="132"/>
        <v>0.25</v>
      </c>
    </row>
    <row r="1626" spans="1:35" x14ac:dyDescent="0.3">
      <c r="A1626">
        <v>10</v>
      </c>
      <c r="B1626">
        <v>35</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OFFSET(E1626,-$B1626+IF($L1626,1,0),0)*IF($B1626&gt;OFFSET($B1626,1,0),ChapterTable!$S$17,1)*
    (VLOOKUP(SUBSTITUTE(SUBSTITUTE(E$1,"standard",""),"|Float","")&amp;IF(OR($L1626=TRUE,$A1626=0,MOD($A1626,ChapterTable!$S$20)&lt;&gt;0),"","보스")&amp;"인게임누적곱배수",ChapterTable!$S:$T,2,0)^C1626
    +VLOOKUP(SUBSTITUTE(SUBSTITUTE(E$1,"standard",""),"|Float","")&amp;IF(OR($L1626=TRUE,$A1626=0,MOD($A1626,ChapterTable!$S$20)&lt;&gt;0),"","보스")&amp;"인게임누적합배수",ChapterTable!$S:$T,2,0)*C1626)
  )
  )
  )
)</f>
        <v>9226.40625</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(VLOOKUP(SUBSTITUTE(SUBSTITUTE(F$1,"standard",""),"|Float","")&amp;IF(OR($L1626=TRUE,$A1626=0,MOD($A1626,ChapterTable!$S$20)&lt;&gt;0),"","보스")&amp;"인게임누적곱배수",ChapterTable!$S:$T,2,0)^D1626
    +VLOOKUP(SUBSTITUTE(SUBSTITUTE(F$1,"standard",""),"|Float","")&amp;IF(OR($L1626=TRUE,$A1626=0,MOD($A1626,ChapterTable!$S$20)&lt;&gt;0),"","보스")&amp;"인게임누적합배수",ChapterTable!$S:$T,2,0)*D1626)
  )
  )
  )
)</f>
        <v>2943.3197021484375</v>
      </c>
      <c r="G1626" t="s">
        <v>737</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29"/>
        <v>11</v>
      </c>
      <c r="Q1626">
        <f t="shared" si="130"/>
        <v>11</v>
      </c>
      <c r="R1626" t="b">
        <f t="shared" ca="1" si="128"/>
        <v>1</v>
      </c>
      <c r="T1626" t="b">
        <f t="shared" ca="1" si="131"/>
        <v>1</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H1626">
        <v>1.5</v>
      </c>
      <c r="AI1626">
        <f t="shared" si="132"/>
        <v>0.25</v>
      </c>
    </row>
    <row r="1627" spans="1:35" x14ac:dyDescent="0.3">
      <c r="A1627">
        <v>10</v>
      </c>
      <c r="B1627">
        <v>36</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4</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OFFSET(E1627,-$B1627+IF($L1627,1,0),0)*IF($B1627&gt;OFFSET($B1627,1,0),ChapterTable!$S$17,1)*
    (VLOOKUP(SUBSTITUTE(SUBSTITUTE(E$1,"standard",""),"|Float","")&amp;IF(OR($L1627=TRUE,$A1627=0,MOD($A1627,ChapterTable!$S$20)&lt;&gt;0),"","보스")&amp;"인게임누적곱배수",ChapterTable!$S:$T,2,0)^C1627
    +VLOOKUP(SUBSTITUTE(SUBSTITUTE(E$1,"standard",""),"|Float","")&amp;IF(OR($L1627=TRUE,$A1627=0,MOD($A1627,ChapterTable!$S$20)&lt;&gt;0),"","보스")&amp;"인게임누적합배수",ChapterTable!$S:$T,2,0)*C1627)
  )
  )
  )
)</f>
        <v>10379.70703125</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(VLOOKUP(SUBSTITUTE(SUBSTITUTE(F$1,"standard",""),"|Float","")&amp;IF(OR($L1627=TRUE,$A1627=0,MOD($A1627,ChapterTable!$S$20)&lt;&gt;0),"","보스")&amp;"인게임누적곱배수",ChapterTable!$S:$T,2,0)^D1627
    +VLOOKUP(SUBSTITUTE(SUBSTITUTE(F$1,"standard",""),"|Float","")&amp;IF(OR($L1627=TRUE,$A1627=0,MOD($A1627,ChapterTable!$S$20)&lt;&gt;0),"","보스")&amp;"인게임누적합배수",ChapterTable!$S:$T,2,0)*D1627)
  )
  )
  )
)</f>
        <v>2943.3197021484375</v>
      </c>
      <c r="G1627" t="s">
        <v>737</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29"/>
        <v>4</v>
      </c>
      <c r="Q1627">
        <f t="shared" si="130"/>
        <v>4</v>
      </c>
      <c r="R1627" t="b">
        <f t="shared" ca="1" si="128"/>
        <v>1</v>
      </c>
      <c r="T1627" t="b">
        <f t="shared" ca="1" si="131"/>
        <v>1</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H1627">
        <v>1.5</v>
      </c>
      <c r="AI1627">
        <f t="shared" si="132"/>
        <v>0.25</v>
      </c>
    </row>
    <row r="1628" spans="1:35" x14ac:dyDescent="0.3">
      <c r="A1628">
        <v>10</v>
      </c>
      <c r="B1628">
        <v>37</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OFFSET(E1628,-$B1628+IF($L1628,1,0),0)*IF($B1628&gt;OFFSET($B1628,1,0),ChapterTable!$S$17,1)*
    (VLOOKUP(SUBSTITUTE(SUBSTITUTE(E$1,"standard",""),"|Float","")&amp;IF(OR($L1628=TRUE,$A1628=0,MOD($A1628,ChapterTable!$S$20)&lt;&gt;0),"","보스")&amp;"인게임누적곱배수",ChapterTable!$S:$T,2,0)^C1628
    +VLOOKUP(SUBSTITUTE(SUBSTITUTE(E$1,"standard",""),"|Float","")&amp;IF(OR($L1628=TRUE,$A1628=0,MOD($A1628,ChapterTable!$S$20)&lt;&gt;0),"","보스")&amp;"인게임누적합배수",ChapterTable!$S:$T,2,0)*C1628)
  )
  )
  )
)</f>
        <v>10379.70703125</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(VLOOKUP(SUBSTITUTE(SUBSTITUTE(F$1,"standard",""),"|Float","")&amp;IF(OR($L1628=TRUE,$A1628=0,MOD($A1628,ChapterTable!$S$20)&lt;&gt;0),"","보스")&amp;"인게임누적곱배수",ChapterTable!$S:$T,2,0)^D1628
    +VLOOKUP(SUBSTITUTE(SUBSTITUTE(F$1,"standard",""),"|Float","")&amp;IF(OR($L1628=TRUE,$A1628=0,MOD($A1628,ChapterTable!$S$20)&lt;&gt;0),"","보스")&amp;"인게임누적합배수",ChapterTable!$S:$T,2,0)*D1628)
  )
  )
  )
)</f>
        <v>2943.3197021484375</v>
      </c>
      <c r="G1628" t="s">
        <v>737</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29"/>
        <v>4</v>
      </c>
      <c r="Q1628">
        <f t="shared" si="130"/>
        <v>4</v>
      </c>
      <c r="R1628" t="b">
        <f t="shared" ca="1" si="128"/>
        <v>1</v>
      </c>
      <c r="T1628" t="b">
        <f t="shared" ca="1" si="131"/>
        <v>1</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H1628">
        <v>1.5</v>
      </c>
      <c r="AI1628">
        <f t="shared" si="132"/>
        <v>0.25</v>
      </c>
    </row>
    <row r="1629" spans="1:35" x14ac:dyDescent="0.3">
      <c r="A1629">
        <v>10</v>
      </c>
      <c r="B1629">
        <v>38</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OFFSET(E1629,-$B1629+IF($L1629,1,0),0)*IF($B1629&gt;OFFSET($B1629,1,0),ChapterTable!$S$17,1)*
    (VLOOKUP(SUBSTITUTE(SUBSTITUTE(E$1,"standard",""),"|Float","")&amp;IF(OR($L1629=TRUE,$A1629=0,MOD($A1629,ChapterTable!$S$20)&lt;&gt;0),"","보스")&amp;"인게임누적곱배수",ChapterTable!$S:$T,2,0)^C1629
    +VLOOKUP(SUBSTITUTE(SUBSTITUTE(E$1,"standard",""),"|Float","")&amp;IF(OR($L1629=TRUE,$A1629=0,MOD($A1629,ChapterTable!$S$20)&lt;&gt;0),"","보스")&amp;"인게임누적합배수",ChapterTable!$S:$T,2,0)*C1629)
  )
  )
  )
)</f>
        <v>10379.70703125</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(VLOOKUP(SUBSTITUTE(SUBSTITUTE(F$1,"standard",""),"|Float","")&amp;IF(OR($L1629=TRUE,$A1629=0,MOD($A1629,ChapterTable!$S$20)&lt;&gt;0),"","보스")&amp;"인게임누적곱배수",ChapterTable!$S:$T,2,0)^D1629
    +VLOOKUP(SUBSTITUTE(SUBSTITUTE(F$1,"standard",""),"|Float","")&amp;IF(OR($L1629=TRUE,$A1629=0,MOD($A1629,ChapterTable!$S$20)&lt;&gt;0),"","보스")&amp;"인게임누적합배수",ChapterTable!$S:$T,2,0)*D1629)
  )
  )
  )
)</f>
        <v>2943.3197021484375</v>
      </c>
      <c r="G1629" t="s">
        <v>737</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29"/>
        <v>4</v>
      </c>
      <c r="Q1629">
        <f t="shared" si="130"/>
        <v>4</v>
      </c>
      <c r="R1629" t="b">
        <f t="shared" ca="1" si="128"/>
        <v>1</v>
      </c>
      <c r="T1629" t="b">
        <f t="shared" ca="1" si="131"/>
        <v>1</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H1629">
        <v>1.5</v>
      </c>
      <c r="AI1629">
        <f t="shared" si="132"/>
        <v>0.25</v>
      </c>
    </row>
    <row r="1630" spans="1:35" x14ac:dyDescent="0.3">
      <c r="A1630">
        <v>10</v>
      </c>
      <c r="B1630">
        <v>39</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OFFSET(E1630,-$B1630+IF($L1630,1,0),0)*IF($B1630&gt;OFFSET($B1630,1,0),ChapterTable!$S$17,1)*
    (VLOOKUP(SUBSTITUTE(SUBSTITUTE(E$1,"standard",""),"|Float","")&amp;IF(OR($L1630=TRUE,$A1630=0,MOD($A1630,ChapterTable!$S$20)&lt;&gt;0),"","보스")&amp;"인게임누적곱배수",ChapterTable!$S:$T,2,0)^C1630
    +VLOOKUP(SUBSTITUTE(SUBSTITUTE(E$1,"standard",""),"|Float","")&amp;IF(OR($L1630=TRUE,$A1630=0,MOD($A1630,ChapterTable!$S$20)&lt;&gt;0),"","보스")&amp;"인게임누적합배수",ChapterTable!$S:$T,2,0)*C1630)
  )
  )
  )
)</f>
        <v>10379.70703125</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(VLOOKUP(SUBSTITUTE(SUBSTITUTE(F$1,"standard",""),"|Float","")&amp;IF(OR($L1630=TRUE,$A1630=0,MOD($A1630,ChapterTable!$S$20)&lt;&gt;0),"","보스")&amp;"인게임누적곱배수",ChapterTable!$S:$T,2,0)^D1630
    +VLOOKUP(SUBSTITUTE(SUBSTITUTE(F$1,"standard",""),"|Float","")&amp;IF(OR($L1630=TRUE,$A1630=0,MOD($A1630,ChapterTable!$S$20)&lt;&gt;0),"","보스")&amp;"인게임누적합배수",ChapterTable!$S:$T,2,0)*D1630)
  )
  )
  )
)</f>
        <v>2943.3197021484375</v>
      </c>
      <c r="G1630" t="s">
        <v>737</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29"/>
        <v>94</v>
      </c>
      <c r="Q1630">
        <f t="shared" si="130"/>
        <v>94</v>
      </c>
      <c r="R1630" t="b">
        <f t="shared" ca="1" si="128"/>
        <v>1</v>
      </c>
      <c r="T1630" t="b">
        <f t="shared" ca="1" si="131"/>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H1630">
        <v>1.5</v>
      </c>
      <c r="AI1630">
        <f t="shared" si="132"/>
        <v>0.25</v>
      </c>
    </row>
    <row r="1631" spans="1:35" x14ac:dyDescent="0.3">
      <c r="A1631">
        <v>10</v>
      </c>
      <c r="B1631">
        <v>40</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OFFSET(E1631,-$B1631+IF($L1631,1,0),0)*IF($B1631&gt;OFFSET($B1631,1,0),ChapterTable!$S$17,1)*
    (VLOOKUP(SUBSTITUTE(SUBSTITUTE(E$1,"standard",""),"|Float","")&amp;IF(OR($L1631=TRUE,$A1631=0,MOD($A1631,ChapterTable!$S$20)&lt;&gt;0),"","보스")&amp;"인게임누적곱배수",ChapterTable!$S:$T,2,0)^C1631
    +VLOOKUP(SUBSTITUTE(SUBSTITUTE(E$1,"standard",""),"|Float","")&amp;IF(OR($L1631=TRUE,$A1631=0,MOD($A1631,ChapterTable!$S$20)&lt;&gt;0),"","보스")&amp;"인게임누적합배수",ChapterTable!$S:$T,2,0)*C1631)
  )
  )
  )
)</f>
        <v>10379.70703125</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(VLOOKUP(SUBSTITUTE(SUBSTITUTE(F$1,"standard",""),"|Float","")&amp;IF(OR($L1631=TRUE,$A1631=0,MOD($A1631,ChapterTable!$S$20)&lt;&gt;0),"","보스")&amp;"인게임누적곱배수",ChapterTable!$S:$T,2,0)^D1631
    +VLOOKUP(SUBSTITUTE(SUBSTITUTE(F$1,"standard",""),"|Float","")&amp;IF(OR($L1631=TRUE,$A1631=0,MOD($A1631,ChapterTable!$S$20)&lt;&gt;0),"","보스")&amp;"인게임누적합배수",ChapterTable!$S:$T,2,0)*D1631)
  )
  )
  )
)</f>
        <v>2943.3197021484375</v>
      </c>
      <c r="G1631" t="s">
        <v>737</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29"/>
        <v>21</v>
      </c>
      <c r="Q1631">
        <f t="shared" si="130"/>
        <v>21</v>
      </c>
      <c r="R1631" t="b">
        <f t="shared" ca="1" si="128"/>
        <v>1</v>
      </c>
      <c r="T1631" t="b">
        <f t="shared" ca="1" si="131"/>
        <v>1</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H1631">
        <v>1.5</v>
      </c>
      <c r="AI1631">
        <f t="shared" si="132"/>
        <v>0.25</v>
      </c>
    </row>
    <row r="1632" spans="1:35" x14ac:dyDescent="0.3">
      <c r="A1632">
        <v>10</v>
      </c>
      <c r="B1632">
        <v>41</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4</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OFFSET(E1632,-$B1632+IF($L1632,1,0),0)*IF($B1632&gt;OFFSET($B1632,1,0),ChapterTable!$S$17,1)*
    (VLOOKUP(SUBSTITUTE(SUBSTITUTE(E$1,"standard",""),"|Float","")&amp;IF(OR($L1632=TRUE,$A1632=0,MOD($A1632,ChapterTable!$S$20)&lt;&gt;0),"","보스")&amp;"인게임누적곱배수",ChapterTable!$S:$T,2,0)^C1632
    +VLOOKUP(SUBSTITUTE(SUBSTITUTE(E$1,"standard",""),"|Float","")&amp;IF(OR($L1632=TRUE,$A1632=0,MOD($A1632,ChapterTable!$S$20)&lt;&gt;0),"","보스")&amp;"인게임누적합배수",ChapterTable!$S:$T,2,0)*C1632)
  )
  )
  )
)</f>
        <v>10379.70703125</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(VLOOKUP(SUBSTITUTE(SUBSTITUTE(F$1,"standard",""),"|Float","")&amp;IF(OR($L1632=TRUE,$A1632=0,MOD($A1632,ChapterTable!$S$20)&lt;&gt;0),"","보스")&amp;"인게임누적곱배수",ChapterTable!$S:$T,2,0)^D1632
    +VLOOKUP(SUBSTITUTE(SUBSTITUTE(F$1,"standard",""),"|Float","")&amp;IF(OR($L1632=TRUE,$A1632=0,MOD($A1632,ChapterTable!$S$20)&lt;&gt;0),"","보스")&amp;"인게임누적합배수",ChapterTable!$S:$T,2,0)*D1632)
  )
  )
  )
)</f>
        <v>3123.52294921875</v>
      </c>
      <c r="G1632" t="s">
        <v>737</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29"/>
        <v>5</v>
      </c>
      <c r="Q1632">
        <f t="shared" si="130"/>
        <v>5</v>
      </c>
      <c r="R1632" t="b">
        <f t="shared" ca="1" si="128"/>
        <v>1</v>
      </c>
      <c r="T1632" t="b">
        <f t="shared" ca="1" si="131"/>
        <v>1</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H1632">
        <v>1.5</v>
      </c>
      <c r="AI1632">
        <f t="shared" si="132"/>
        <v>0.2</v>
      </c>
    </row>
    <row r="1633" spans="1:35" x14ac:dyDescent="0.3">
      <c r="A1633">
        <v>10</v>
      </c>
      <c r="B1633">
        <v>42</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OFFSET(E1633,-$B1633+IF($L1633,1,0),0)*IF($B1633&gt;OFFSET($B1633,1,0),ChapterTable!$S$17,1)*
    (VLOOKUP(SUBSTITUTE(SUBSTITUTE(E$1,"standard",""),"|Float","")&amp;IF(OR($L1633=TRUE,$A1633=0,MOD($A1633,ChapterTable!$S$20)&lt;&gt;0),"","보스")&amp;"인게임누적곱배수",ChapterTable!$S:$T,2,0)^C1633
    +VLOOKUP(SUBSTITUTE(SUBSTITUTE(E$1,"standard",""),"|Float","")&amp;IF(OR($L1633=TRUE,$A1633=0,MOD($A1633,ChapterTable!$S$20)&lt;&gt;0),"","보스")&amp;"인게임누적합배수",ChapterTable!$S:$T,2,0)*C1633)
  )
  )
  )
)</f>
        <v>10379.70703125</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(VLOOKUP(SUBSTITUTE(SUBSTITUTE(F$1,"standard",""),"|Float","")&amp;IF(OR($L1633=TRUE,$A1633=0,MOD($A1633,ChapterTable!$S$20)&lt;&gt;0),"","보스")&amp;"인게임누적곱배수",ChapterTable!$S:$T,2,0)^D1633
    +VLOOKUP(SUBSTITUTE(SUBSTITUTE(F$1,"standard",""),"|Float","")&amp;IF(OR($L1633=TRUE,$A1633=0,MOD($A1633,ChapterTable!$S$20)&lt;&gt;0),"","보스")&amp;"인게임누적합배수",ChapterTable!$S:$T,2,0)*D1633)
  )
  )
  )
)</f>
        <v>3123.52294921875</v>
      </c>
      <c r="G1633" t="s">
        <v>737</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29"/>
        <v>5</v>
      </c>
      <c r="Q1633">
        <f t="shared" si="130"/>
        <v>5</v>
      </c>
      <c r="R1633" t="b">
        <f t="shared" ca="1" si="128"/>
        <v>1</v>
      </c>
      <c r="T1633" t="b">
        <f t="shared" ca="1" si="131"/>
        <v>1</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H1633">
        <v>1.5</v>
      </c>
      <c r="AI1633">
        <f t="shared" si="132"/>
        <v>0.2</v>
      </c>
    </row>
    <row r="1634" spans="1:35" x14ac:dyDescent="0.3">
      <c r="A1634">
        <v>10</v>
      </c>
      <c r="B1634">
        <v>43</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OFFSET(E1634,-$B1634+IF($L1634,1,0),0)*IF($B1634&gt;OFFSET($B1634,1,0),ChapterTable!$S$17,1)*
    (VLOOKUP(SUBSTITUTE(SUBSTITUTE(E$1,"standard",""),"|Float","")&amp;IF(OR($L1634=TRUE,$A1634=0,MOD($A1634,ChapterTable!$S$20)&lt;&gt;0),"","보스")&amp;"인게임누적곱배수",ChapterTable!$S:$T,2,0)^C1634
    +VLOOKUP(SUBSTITUTE(SUBSTITUTE(E$1,"standard",""),"|Float","")&amp;IF(OR($L1634=TRUE,$A1634=0,MOD($A1634,ChapterTable!$S$20)&lt;&gt;0),"","보스")&amp;"인게임누적합배수",ChapterTable!$S:$T,2,0)*C1634)
  )
  )
  )
)</f>
        <v>10379.70703125</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(VLOOKUP(SUBSTITUTE(SUBSTITUTE(F$1,"standard",""),"|Float","")&amp;IF(OR($L1634=TRUE,$A1634=0,MOD($A1634,ChapterTable!$S$20)&lt;&gt;0),"","보스")&amp;"인게임누적곱배수",ChapterTable!$S:$T,2,0)^D1634
    +VLOOKUP(SUBSTITUTE(SUBSTITUTE(F$1,"standard",""),"|Float","")&amp;IF(OR($L1634=TRUE,$A1634=0,MOD($A1634,ChapterTable!$S$20)&lt;&gt;0),"","보스")&amp;"인게임누적합배수",ChapterTable!$S:$T,2,0)*D1634)
  )
  )
  )
)</f>
        <v>3123.52294921875</v>
      </c>
      <c r="G1634" t="s">
        <v>737</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29"/>
        <v>5</v>
      </c>
      <c r="Q1634">
        <f t="shared" si="130"/>
        <v>5</v>
      </c>
      <c r="R1634" t="b">
        <f t="shared" ca="1" si="128"/>
        <v>1</v>
      </c>
      <c r="T1634" t="b">
        <f t="shared" ca="1" si="131"/>
        <v>1</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H1634">
        <v>1.5</v>
      </c>
      <c r="AI1634">
        <f t="shared" si="132"/>
        <v>0.2</v>
      </c>
    </row>
    <row r="1635" spans="1:35" x14ac:dyDescent="0.3">
      <c r="A1635">
        <v>10</v>
      </c>
      <c r="B1635">
        <v>44</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OFFSET(E1635,-$B1635+IF($L1635,1,0),0)*IF($B1635&gt;OFFSET($B1635,1,0),ChapterTable!$S$17,1)*
    (VLOOKUP(SUBSTITUTE(SUBSTITUTE(E$1,"standard",""),"|Float","")&amp;IF(OR($L1635=TRUE,$A1635=0,MOD($A1635,ChapterTable!$S$20)&lt;&gt;0),"","보스")&amp;"인게임누적곱배수",ChapterTable!$S:$T,2,0)^C1635
    +VLOOKUP(SUBSTITUTE(SUBSTITUTE(E$1,"standard",""),"|Float","")&amp;IF(OR($L1635=TRUE,$A1635=0,MOD($A1635,ChapterTable!$S$20)&lt;&gt;0),"","보스")&amp;"인게임누적합배수",ChapterTable!$S:$T,2,0)*C1635)
  )
  )
  )
)</f>
        <v>10379.70703125</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(VLOOKUP(SUBSTITUTE(SUBSTITUTE(F$1,"standard",""),"|Float","")&amp;IF(OR($L1635=TRUE,$A1635=0,MOD($A1635,ChapterTable!$S$20)&lt;&gt;0),"","보스")&amp;"인게임누적곱배수",ChapterTable!$S:$T,2,0)^D1635
    +VLOOKUP(SUBSTITUTE(SUBSTITUTE(F$1,"standard",""),"|Float","")&amp;IF(OR($L1635=TRUE,$A1635=0,MOD($A1635,ChapterTable!$S$20)&lt;&gt;0),"","보스")&amp;"인게임누적합배수",ChapterTable!$S:$T,2,0)*D1635)
  )
  )
  )
)</f>
        <v>3123.52294921875</v>
      </c>
      <c r="G1635" t="s">
        <v>737</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29"/>
        <v>5</v>
      </c>
      <c r="Q1635">
        <f t="shared" si="130"/>
        <v>5</v>
      </c>
      <c r="R1635" t="b">
        <f t="shared" ca="1" si="128"/>
        <v>1</v>
      </c>
      <c r="T1635" t="b">
        <f t="shared" ca="1" si="131"/>
        <v>1</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H1635">
        <v>1.5</v>
      </c>
      <c r="AI1635">
        <f t="shared" si="132"/>
        <v>0.2</v>
      </c>
    </row>
    <row r="1636" spans="1:35" x14ac:dyDescent="0.3">
      <c r="A1636">
        <v>10</v>
      </c>
      <c r="B1636">
        <v>45</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OFFSET(E1636,-$B1636+IF($L1636,1,0),0)*IF($B1636&gt;OFFSET($B1636,1,0),ChapterTable!$S$17,1)*
    (VLOOKUP(SUBSTITUTE(SUBSTITUTE(E$1,"standard",""),"|Float","")&amp;IF(OR($L1636=TRUE,$A1636=0,MOD($A1636,ChapterTable!$S$20)&lt;&gt;0),"","보스")&amp;"인게임누적곱배수",ChapterTable!$S:$T,2,0)^C1636
    +VLOOKUP(SUBSTITUTE(SUBSTITUTE(E$1,"standard",""),"|Float","")&amp;IF(OR($L1636=TRUE,$A1636=0,MOD($A1636,ChapterTable!$S$20)&lt;&gt;0),"","보스")&amp;"인게임누적합배수",ChapterTable!$S:$T,2,0)*C1636)
  )
  )
  )
)</f>
        <v>10379.70703125</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(VLOOKUP(SUBSTITUTE(SUBSTITUTE(F$1,"standard",""),"|Float","")&amp;IF(OR($L1636=TRUE,$A1636=0,MOD($A1636,ChapterTable!$S$20)&lt;&gt;0),"","보스")&amp;"인게임누적곱배수",ChapterTable!$S:$T,2,0)^D1636
    +VLOOKUP(SUBSTITUTE(SUBSTITUTE(F$1,"standard",""),"|Float","")&amp;IF(OR($L1636=TRUE,$A1636=0,MOD($A1636,ChapterTable!$S$20)&lt;&gt;0),"","보스")&amp;"인게임누적합배수",ChapterTable!$S:$T,2,0)*D1636)
  )
  )
  )
)</f>
        <v>3123.52294921875</v>
      </c>
      <c r="G1636" t="s">
        <v>737</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29"/>
        <v>11</v>
      </c>
      <c r="Q1636">
        <f t="shared" si="130"/>
        <v>11</v>
      </c>
      <c r="R1636" t="b">
        <f t="shared" ca="1" si="128"/>
        <v>1</v>
      </c>
      <c r="T1636" t="b">
        <f t="shared" ca="1" si="131"/>
        <v>1</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H1636">
        <v>1.5</v>
      </c>
      <c r="AI1636">
        <f t="shared" si="132"/>
        <v>0.2</v>
      </c>
    </row>
    <row r="1637" spans="1:35" x14ac:dyDescent="0.3">
      <c r="A1637">
        <v>10</v>
      </c>
      <c r="B1637">
        <v>46</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5</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OFFSET(E1637,-$B1637+IF($L1637,1,0),0)*IF($B1637&gt;OFFSET($B1637,1,0),ChapterTable!$S$17,1)*
    (VLOOKUP(SUBSTITUTE(SUBSTITUTE(E$1,"standard",""),"|Float","")&amp;IF(OR($L1637=TRUE,$A1637=0,MOD($A1637,ChapterTable!$S$20)&lt;&gt;0),"","보스")&amp;"인게임누적곱배수",ChapterTable!$S:$T,2,0)^C1637
    +VLOOKUP(SUBSTITUTE(SUBSTITUTE(E$1,"standard",""),"|Float","")&amp;IF(OR($L1637=TRUE,$A1637=0,MOD($A1637,ChapterTable!$S$20)&lt;&gt;0),"","보스")&amp;"인게임누적합배수",ChapterTable!$S:$T,2,0)*C1637)
  )
  )
  )
)</f>
        <v>11533.0078125</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(VLOOKUP(SUBSTITUTE(SUBSTITUTE(F$1,"standard",""),"|Float","")&amp;IF(OR($L1637=TRUE,$A1637=0,MOD($A1637,ChapterTable!$S$20)&lt;&gt;0),"","보스")&amp;"인게임누적곱배수",ChapterTable!$S:$T,2,0)^D1637
    +VLOOKUP(SUBSTITUTE(SUBSTITUTE(F$1,"standard",""),"|Float","")&amp;IF(OR($L1637=TRUE,$A1637=0,MOD($A1637,ChapterTable!$S$20)&lt;&gt;0),"","보스")&amp;"인게임누적합배수",ChapterTable!$S:$T,2,0)*D1637)
  )
  )
  )
)</f>
        <v>3123.52294921875</v>
      </c>
      <c r="G1637" t="s">
        <v>737</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29"/>
        <v>5</v>
      </c>
      <c r="Q1637">
        <f t="shared" si="130"/>
        <v>5</v>
      </c>
      <c r="R1637" t="b">
        <f t="shared" ca="1" si="128"/>
        <v>1</v>
      </c>
      <c r="T1637" t="b">
        <f t="shared" ca="1" si="131"/>
        <v>1</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H1637">
        <v>1.5</v>
      </c>
      <c r="AI1637">
        <f t="shared" si="132"/>
        <v>0.2</v>
      </c>
    </row>
    <row r="1638" spans="1:35" x14ac:dyDescent="0.3">
      <c r="A1638">
        <v>10</v>
      </c>
      <c r="B1638">
        <v>47</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OFFSET(E1638,-$B1638+IF($L1638,1,0),0)*IF($B1638&gt;OFFSET($B1638,1,0),ChapterTable!$S$17,1)*
    (VLOOKUP(SUBSTITUTE(SUBSTITUTE(E$1,"standard",""),"|Float","")&amp;IF(OR($L1638=TRUE,$A1638=0,MOD($A1638,ChapterTable!$S$20)&lt;&gt;0),"","보스")&amp;"인게임누적곱배수",ChapterTable!$S:$T,2,0)^C1638
    +VLOOKUP(SUBSTITUTE(SUBSTITUTE(E$1,"standard",""),"|Float","")&amp;IF(OR($L1638=TRUE,$A1638=0,MOD($A1638,ChapterTable!$S$20)&lt;&gt;0),"","보스")&amp;"인게임누적합배수",ChapterTable!$S:$T,2,0)*C1638)
  )
  )
  )
)</f>
        <v>11533.0078125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(VLOOKUP(SUBSTITUTE(SUBSTITUTE(F$1,"standard",""),"|Float","")&amp;IF(OR($L1638=TRUE,$A1638=0,MOD($A1638,ChapterTable!$S$20)&lt;&gt;0),"","보스")&amp;"인게임누적곱배수",ChapterTable!$S:$T,2,0)^D1638
    +VLOOKUP(SUBSTITUTE(SUBSTITUTE(F$1,"standard",""),"|Float","")&amp;IF(OR($L1638=TRUE,$A1638=0,MOD($A1638,ChapterTable!$S$20)&lt;&gt;0),"","보스")&amp;"인게임누적합배수",ChapterTable!$S:$T,2,0)*D1638)
  )
  )
  )
)</f>
        <v>3123.52294921875</v>
      </c>
      <c r="G1638" t="s">
        <v>737</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29"/>
        <v>5</v>
      </c>
      <c r="Q1638">
        <f t="shared" si="130"/>
        <v>5</v>
      </c>
      <c r="R1638" t="b">
        <f t="shared" ca="1" si="128"/>
        <v>1</v>
      </c>
      <c r="T1638" t="b">
        <f t="shared" ca="1" si="131"/>
        <v>1</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H1638">
        <v>1.5</v>
      </c>
      <c r="AI1638">
        <f t="shared" si="132"/>
        <v>0.2</v>
      </c>
    </row>
    <row r="1639" spans="1:35" x14ac:dyDescent="0.3">
      <c r="A1639">
        <v>10</v>
      </c>
      <c r="B1639">
        <v>48</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OFFSET(E1639,-$B1639+IF($L1639,1,0),0)*IF($B1639&gt;OFFSET($B1639,1,0),ChapterTable!$S$17,1)*
    (VLOOKUP(SUBSTITUTE(SUBSTITUTE(E$1,"standard",""),"|Float","")&amp;IF(OR($L1639=TRUE,$A1639=0,MOD($A1639,ChapterTable!$S$20)&lt;&gt;0),"","보스")&amp;"인게임누적곱배수",ChapterTable!$S:$T,2,0)^C1639
    +VLOOKUP(SUBSTITUTE(SUBSTITUTE(E$1,"standard",""),"|Float","")&amp;IF(OR($L1639=TRUE,$A1639=0,MOD($A1639,ChapterTable!$S$20)&lt;&gt;0),"","보스")&amp;"인게임누적합배수",ChapterTable!$S:$T,2,0)*C1639)
  )
  )
  )
)</f>
        <v>11533.0078125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(VLOOKUP(SUBSTITUTE(SUBSTITUTE(F$1,"standard",""),"|Float","")&amp;IF(OR($L1639=TRUE,$A1639=0,MOD($A1639,ChapterTable!$S$20)&lt;&gt;0),"","보스")&amp;"인게임누적곱배수",ChapterTable!$S:$T,2,0)^D1639
    +VLOOKUP(SUBSTITUTE(SUBSTITUTE(F$1,"standard",""),"|Float","")&amp;IF(OR($L1639=TRUE,$A1639=0,MOD($A1639,ChapterTable!$S$20)&lt;&gt;0),"","보스")&amp;"인게임누적합배수",ChapterTable!$S:$T,2,0)*D1639)
  )
  )
  )
)</f>
        <v>3123.52294921875</v>
      </c>
      <c r="G1639" t="s">
        <v>737</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29"/>
        <v>5</v>
      </c>
      <c r="Q1639">
        <f t="shared" si="130"/>
        <v>5</v>
      </c>
      <c r="R1639" t="b">
        <f t="shared" ca="1" si="128"/>
        <v>1</v>
      </c>
      <c r="T1639" t="b">
        <f t="shared" ca="1" si="131"/>
        <v>1</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H1639">
        <v>1.5</v>
      </c>
      <c r="AI1639">
        <f t="shared" si="132"/>
        <v>0.2</v>
      </c>
    </row>
    <row r="1640" spans="1:35" x14ac:dyDescent="0.3">
      <c r="A1640">
        <v>10</v>
      </c>
      <c r="B1640">
        <v>49</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OFFSET(E1640,-$B1640+IF($L1640,1,0),0)*IF($B1640&gt;OFFSET($B1640,1,0),ChapterTable!$S$17,1)*
    (VLOOKUP(SUBSTITUTE(SUBSTITUTE(E$1,"standard",""),"|Float","")&amp;IF(OR($L1640=TRUE,$A1640=0,MOD($A1640,ChapterTable!$S$20)&lt;&gt;0),"","보스")&amp;"인게임누적곱배수",ChapterTable!$S:$T,2,0)^C1640
    +VLOOKUP(SUBSTITUTE(SUBSTITUTE(E$1,"standard",""),"|Float","")&amp;IF(OR($L1640=TRUE,$A1640=0,MOD($A1640,ChapterTable!$S$20)&lt;&gt;0),"","보스")&amp;"인게임누적합배수",ChapterTable!$S:$T,2,0)*C1640)
  )
  )
  )
)</f>
        <v>11533.0078125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(VLOOKUP(SUBSTITUTE(SUBSTITUTE(F$1,"standard",""),"|Float","")&amp;IF(OR($L1640=TRUE,$A1640=0,MOD($A1640,ChapterTable!$S$20)&lt;&gt;0),"","보스")&amp;"인게임누적곱배수",ChapterTable!$S:$T,2,0)^D1640
    +VLOOKUP(SUBSTITUTE(SUBSTITUTE(F$1,"standard",""),"|Float","")&amp;IF(OR($L1640=TRUE,$A1640=0,MOD($A1640,ChapterTable!$S$20)&lt;&gt;0),"","보스")&amp;"인게임누적합배수",ChapterTable!$S:$T,2,0)*D1640)
  )
  )
  )
)</f>
        <v>3123.52294921875</v>
      </c>
      <c r="G1640" t="s">
        <v>737</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29"/>
        <v>95</v>
      </c>
      <c r="Q1640">
        <f t="shared" si="130"/>
        <v>95</v>
      </c>
      <c r="R1640" t="b">
        <f t="shared" ca="1" si="128"/>
        <v>1</v>
      </c>
      <c r="T1640" t="b">
        <f t="shared" ca="1" si="131"/>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H1640">
        <v>1.5</v>
      </c>
      <c r="AI1640">
        <f t="shared" si="132"/>
        <v>0.2</v>
      </c>
    </row>
    <row r="1641" spans="1:35" x14ac:dyDescent="0.3">
      <c r="A1641">
        <v>10</v>
      </c>
      <c r="B1641">
        <v>50</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OFFSET(E1641,-$B1641+IF($L1641,1,0),0)*IF($B1641&gt;OFFSET($B1641,1,0),ChapterTable!$S$17,1)*
    (VLOOKUP(SUBSTITUTE(SUBSTITUTE(E$1,"standard",""),"|Float","")&amp;IF(OR($L1641=TRUE,$A1641=0,MOD($A1641,ChapterTable!$S$20)&lt;&gt;0),"","보스")&amp;"인게임누적곱배수",ChapterTable!$S:$T,2,0)^C1641
    +VLOOKUP(SUBSTITUTE(SUBSTITUTE(E$1,"standard",""),"|Float","")&amp;IF(OR($L1641=TRUE,$A1641=0,MOD($A1641,ChapterTable!$S$20)&lt;&gt;0),"","보스")&amp;"인게임누적합배수",ChapterTable!$S:$T,2,0)*C1641)
  )
  )
  )
)</f>
        <v>13839.609375</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(VLOOKUP(SUBSTITUTE(SUBSTITUTE(F$1,"standard",""),"|Float","")&amp;IF(OR($L1641=TRUE,$A1641=0,MOD($A1641,ChapterTable!$S$20)&lt;&gt;0),"","보스")&amp;"인게임누적곱배수",ChapterTable!$S:$T,2,0)^D1641
    +VLOOKUP(SUBSTITUTE(SUBSTITUTE(F$1,"standard",""),"|Float","")&amp;IF(OR($L1641=TRUE,$A1641=0,MOD($A1641,ChapterTable!$S$20)&lt;&gt;0),"","보스")&amp;"인게임누적합배수",ChapterTable!$S:$T,2,0)*D1641)
  )
  )
  )
)</f>
        <v>3123.52294921875</v>
      </c>
      <c r="G1641" t="s">
        <v>737</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29"/>
        <v>21</v>
      </c>
      <c r="Q1641">
        <f t="shared" si="130"/>
        <v>21</v>
      </c>
      <c r="R1641" t="b">
        <f t="shared" ca="1" si="128"/>
        <v>0</v>
      </c>
      <c r="T1641" t="b">
        <f t="shared" ca="1" si="131"/>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H1641">
        <v>1.5</v>
      </c>
      <c r="AI1641">
        <f t="shared" si="132"/>
        <v>0.2</v>
      </c>
    </row>
    <row r="1642" spans="1:35" x14ac:dyDescent="0.3">
      <c r="A1642">
        <v>11</v>
      </c>
      <c r="B1642">
        <v>1</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0</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0</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OFFSET(E1642,-$B1642+IF($L1642,1,0),0)*IF($B1642&gt;OFFSET($B1642,1,0),ChapterTable!$S$17,1)*
    (VLOOKUP(SUBSTITUTE(SUBSTITUTE(E$1,"standard",""),"|Float","")&amp;IF(OR($L1642=TRUE,$A1642=0,MOD($A1642,ChapterTable!$S$20)&lt;&gt;0),"","보스")&amp;"인게임누적곱배수",ChapterTable!$S:$T,2,0)^C1642
    +VLOOKUP(SUBSTITUTE(SUBSTITUTE(E$1,"standard",""),"|Float","")&amp;IF(OR($L1642=TRUE,$A1642=0,MOD($A1642,ChapterTable!$S$20)&lt;&gt;0),"","보스")&amp;"인게임누적합배수",ChapterTable!$S:$T,2,0)*C1642)
  )
  )
  )
)</f>
        <v>8649.755859375</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(VLOOKUP(SUBSTITUTE(SUBSTITUTE(F$1,"standard",""),"|Float","")&amp;IF(OR($L1642=TRUE,$A1642=0,MOD($A1642,ChapterTable!$S$20)&lt;&gt;0),"","보스")&amp;"인게임누적곱배수",ChapterTable!$S:$T,2,0)^D1642
    +VLOOKUP(SUBSTITUTE(SUBSTITUTE(F$1,"standard",""),"|Float","")&amp;IF(OR($L1642=TRUE,$A1642=0,MOD($A1642,ChapterTable!$S$20)&lt;&gt;0),"","보스")&amp;"인게임누적합배수",ChapterTable!$S:$T,2,0)*D1642)
  )
  )
  )
)</f>
        <v>3604.06494140625</v>
      </c>
      <c r="G1642" t="s">
        <v>737</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29"/>
        <v>1</v>
      </c>
      <c r="Q1642">
        <f t="shared" si="130"/>
        <v>1</v>
      </c>
      <c r="R1642" t="b">
        <f t="shared" ca="1" si="128"/>
        <v>1</v>
      </c>
      <c r="T1642" t="b">
        <f t="shared" ca="1" si="131"/>
        <v>1</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H1642">
        <v>1.5</v>
      </c>
      <c r="AI1642">
        <f t="shared" si="132"/>
        <v>1</v>
      </c>
    </row>
    <row r="1643" spans="1:35" x14ac:dyDescent="0.3">
      <c r="A1643">
        <v>11</v>
      </c>
      <c r="B1643">
        <v>2</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OFFSET(E1643,-$B1643+IF($L1643,1,0),0)*IF($B1643&gt;OFFSET($B1643,1,0),ChapterTable!$S$17,1)*
    (VLOOKUP(SUBSTITUTE(SUBSTITUTE(E$1,"standard",""),"|Float","")&amp;IF(OR($L1643=TRUE,$A1643=0,MOD($A1643,ChapterTable!$S$20)&lt;&gt;0),"","보스")&amp;"인게임누적곱배수",ChapterTable!$S:$T,2,0)^C1643
    +VLOOKUP(SUBSTITUTE(SUBSTITUTE(E$1,"standard",""),"|Float","")&amp;IF(OR($L1643=TRUE,$A1643=0,MOD($A1643,ChapterTable!$S$20)&lt;&gt;0),"","보스")&amp;"인게임누적합배수",ChapterTable!$S:$T,2,0)*C1643)
  )
  )
  )
)</f>
        <v>8649.755859375</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(VLOOKUP(SUBSTITUTE(SUBSTITUTE(F$1,"standard",""),"|Float","")&amp;IF(OR($L1643=TRUE,$A1643=0,MOD($A1643,ChapterTable!$S$20)&lt;&gt;0),"","보스")&amp;"인게임누적곱배수",ChapterTable!$S:$T,2,0)^D1643
    +VLOOKUP(SUBSTITUTE(SUBSTITUTE(F$1,"standard",""),"|Float","")&amp;IF(OR($L1643=TRUE,$A1643=0,MOD($A1643,ChapterTable!$S$20)&lt;&gt;0),"","보스")&amp;"인게임누적합배수",ChapterTable!$S:$T,2,0)*D1643)
  )
  )
  )
)</f>
        <v>3604.06494140625</v>
      </c>
      <c r="G1643" t="s">
        <v>737</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29"/>
        <v>1</v>
      </c>
      <c r="Q1643">
        <f t="shared" si="130"/>
        <v>1</v>
      </c>
      <c r="R1643" t="b">
        <f t="shared" ca="1" si="128"/>
        <v>1</v>
      </c>
      <c r="T1643" t="b">
        <f t="shared" ca="1" si="131"/>
        <v>1</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H1643">
        <v>1.5</v>
      </c>
      <c r="AI1643">
        <f t="shared" si="132"/>
        <v>1</v>
      </c>
    </row>
    <row r="1644" spans="1:35" x14ac:dyDescent="0.3">
      <c r="A1644">
        <v>11</v>
      </c>
      <c r="B1644">
        <v>3</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OFFSET(E1644,-$B1644+IF($L1644,1,0),0)*IF($B1644&gt;OFFSET($B1644,1,0),ChapterTable!$S$17,1)*
    (VLOOKUP(SUBSTITUTE(SUBSTITUTE(E$1,"standard",""),"|Float","")&amp;IF(OR($L1644=TRUE,$A1644=0,MOD($A1644,ChapterTable!$S$20)&lt;&gt;0),"","보스")&amp;"인게임누적곱배수",ChapterTable!$S:$T,2,0)^C1644
    +VLOOKUP(SUBSTITUTE(SUBSTITUTE(E$1,"standard",""),"|Float","")&amp;IF(OR($L1644=TRUE,$A1644=0,MOD($A1644,ChapterTable!$S$20)&lt;&gt;0),"","보스")&amp;"인게임누적합배수",ChapterTable!$S:$T,2,0)*C1644)
  )
  )
  )
)</f>
        <v>8649.755859375</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(VLOOKUP(SUBSTITUTE(SUBSTITUTE(F$1,"standard",""),"|Float","")&amp;IF(OR($L1644=TRUE,$A1644=0,MOD($A1644,ChapterTable!$S$20)&lt;&gt;0),"","보스")&amp;"인게임누적곱배수",ChapterTable!$S:$T,2,0)^D1644
    +VLOOKUP(SUBSTITUTE(SUBSTITUTE(F$1,"standard",""),"|Float","")&amp;IF(OR($L1644=TRUE,$A1644=0,MOD($A1644,ChapterTable!$S$20)&lt;&gt;0),"","보스")&amp;"인게임누적합배수",ChapterTable!$S:$T,2,0)*D1644)
  )
  )
  )
)</f>
        <v>3604.06494140625</v>
      </c>
      <c r="G1644" t="s">
        <v>737</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29"/>
        <v>1</v>
      </c>
      <c r="Q1644">
        <f t="shared" si="130"/>
        <v>1</v>
      </c>
      <c r="R1644" t="b">
        <f t="shared" ca="1" si="128"/>
        <v>1</v>
      </c>
      <c r="T1644" t="b">
        <f t="shared" ca="1" si="131"/>
        <v>1</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H1644">
        <v>1.5</v>
      </c>
      <c r="AI1644">
        <f t="shared" si="132"/>
        <v>1</v>
      </c>
    </row>
    <row r="1645" spans="1:35" x14ac:dyDescent="0.3">
      <c r="A1645">
        <v>11</v>
      </c>
      <c r="B1645">
        <v>4</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OFFSET(E1645,-$B1645+IF($L1645,1,0),0)*IF($B1645&gt;OFFSET($B1645,1,0),ChapterTable!$S$17,1)*
    (VLOOKUP(SUBSTITUTE(SUBSTITUTE(E$1,"standard",""),"|Float","")&amp;IF(OR($L1645=TRUE,$A1645=0,MOD($A1645,ChapterTable!$S$20)&lt;&gt;0),"","보스")&amp;"인게임누적곱배수",ChapterTable!$S:$T,2,0)^C1645
    +VLOOKUP(SUBSTITUTE(SUBSTITUTE(E$1,"standard",""),"|Float","")&amp;IF(OR($L1645=TRUE,$A1645=0,MOD($A1645,ChapterTable!$S$20)&lt;&gt;0),"","보스")&amp;"인게임누적합배수",ChapterTable!$S:$T,2,0)*C1645)
  )
  )
  )
)</f>
        <v>8649.755859375</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(VLOOKUP(SUBSTITUTE(SUBSTITUTE(F$1,"standard",""),"|Float","")&amp;IF(OR($L1645=TRUE,$A1645=0,MOD($A1645,ChapterTable!$S$20)&lt;&gt;0),"","보스")&amp;"인게임누적곱배수",ChapterTable!$S:$T,2,0)^D1645
    +VLOOKUP(SUBSTITUTE(SUBSTITUTE(F$1,"standard",""),"|Float","")&amp;IF(OR($L1645=TRUE,$A1645=0,MOD($A1645,ChapterTable!$S$20)&lt;&gt;0),"","보스")&amp;"인게임누적합배수",ChapterTable!$S:$T,2,0)*D1645)
  )
  )
  )
)</f>
        <v>3604.06494140625</v>
      </c>
      <c r="G1645" t="s">
        <v>737</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29"/>
        <v>1</v>
      </c>
      <c r="Q1645">
        <f t="shared" si="130"/>
        <v>1</v>
      </c>
      <c r="R1645" t="b">
        <f t="shared" ca="1" si="128"/>
        <v>1</v>
      </c>
      <c r="T1645" t="b">
        <f t="shared" ca="1" si="131"/>
        <v>1</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H1645">
        <v>1.5</v>
      </c>
      <c r="AI1645">
        <f t="shared" si="132"/>
        <v>1</v>
      </c>
    </row>
    <row r="1646" spans="1:35" x14ac:dyDescent="0.3">
      <c r="A1646">
        <v>11</v>
      </c>
      <c r="B1646">
        <v>5</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OFFSET(E1646,-$B1646+IF($L1646,1,0),0)*IF($B1646&gt;OFFSET($B1646,1,0),ChapterTable!$S$17,1)*
    (VLOOKUP(SUBSTITUTE(SUBSTITUTE(E$1,"standard",""),"|Float","")&amp;IF(OR($L1646=TRUE,$A1646=0,MOD($A1646,ChapterTable!$S$20)&lt;&gt;0),"","보스")&amp;"인게임누적곱배수",ChapterTable!$S:$T,2,0)^C1646
    +VLOOKUP(SUBSTITUTE(SUBSTITUTE(E$1,"standard",""),"|Float","")&amp;IF(OR($L1646=TRUE,$A1646=0,MOD($A1646,ChapterTable!$S$20)&lt;&gt;0),"","보스")&amp;"인게임누적합배수",ChapterTable!$S:$T,2,0)*C1646)
  )
  )
  )
)</f>
        <v>8649.755859375</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(VLOOKUP(SUBSTITUTE(SUBSTITUTE(F$1,"standard",""),"|Float","")&amp;IF(OR($L1646=TRUE,$A1646=0,MOD($A1646,ChapterTable!$S$20)&lt;&gt;0),"","보스")&amp;"인게임누적곱배수",ChapterTable!$S:$T,2,0)^D1646
    +VLOOKUP(SUBSTITUTE(SUBSTITUTE(F$1,"standard",""),"|Float","")&amp;IF(OR($L1646=TRUE,$A1646=0,MOD($A1646,ChapterTable!$S$20)&lt;&gt;0),"","보스")&amp;"인게임누적합배수",ChapterTable!$S:$T,2,0)*D1646)
  )
  )
  )
)</f>
        <v>3604.06494140625</v>
      </c>
      <c r="G1646" t="s">
        <v>737</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29"/>
        <v>11</v>
      </c>
      <c r="Q1646">
        <f t="shared" si="130"/>
        <v>11</v>
      </c>
      <c r="R1646" t="b">
        <f t="shared" ca="1" si="128"/>
        <v>1</v>
      </c>
      <c r="T1646" t="b">
        <f t="shared" ca="1" si="131"/>
        <v>1</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H1646">
        <v>1.5</v>
      </c>
      <c r="AI1646">
        <f t="shared" si="132"/>
        <v>1</v>
      </c>
    </row>
    <row r="1647" spans="1:35" x14ac:dyDescent="0.3">
      <c r="A1647">
        <v>11</v>
      </c>
      <c r="B1647">
        <v>6</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1</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OFFSET(E1647,-$B1647+IF($L1647,1,0),0)*IF($B1647&gt;OFFSET($B1647,1,0),ChapterTable!$S$17,1)*
    (VLOOKUP(SUBSTITUTE(SUBSTITUTE(E$1,"standard",""),"|Float","")&amp;IF(OR($L1647=TRUE,$A1647=0,MOD($A1647,ChapterTable!$S$20)&lt;&gt;0),"","보스")&amp;"인게임누적곱배수",ChapterTable!$S:$T,2,0)^C1647
    +VLOOKUP(SUBSTITUTE(SUBSTITUTE(E$1,"standard",""),"|Float","")&amp;IF(OR($L1647=TRUE,$A1647=0,MOD($A1647,ChapterTable!$S$20)&lt;&gt;0),"","보스")&amp;"인게임누적합배수",ChapterTable!$S:$T,2,0)*C1647)
  )
  )
  )
)</f>
        <v>10379.70703125</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(VLOOKUP(SUBSTITUTE(SUBSTITUTE(F$1,"standard",""),"|Float","")&amp;IF(OR($L1647=TRUE,$A1647=0,MOD($A1647,ChapterTable!$S$20)&lt;&gt;0),"","보스")&amp;"인게임누적곱배수",ChapterTable!$S:$T,2,0)^D1647
    +VLOOKUP(SUBSTITUTE(SUBSTITUTE(F$1,"standard",""),"|Float","")&amp;IF(OR($L1647=TRUE,$A1647=0,MOD($A1647,ChapterTable!$S$20)&lt;&gt;0),"","보스")&amp;"인게임누적합배수",ChapterTable!$S:$T,2,0)*D1647)
  )
  )
  )
)</f>
        <v>3604.06494140625</v>
      </c>
      <c r="G1647" t="s">
        <v>737</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29"/>
        <v>1</v>
      </c>
      <c r="Q1647">
        <f t="shared" si="130"/>
        <v>1</v>
      </c>
      <c r="R1647" t="b">
        <f t="shared" ca="1" si="128"/>
        <v>1</v>
      </c>
      <c r="T1647" t="b">
        <f t="shared" ca="1" si="131"/>
        <v>1</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H1647">
        <v>1.5</v>
      </c>
      <c r="AI1647">
        <f t="shared" si="132"/>
        <v>1</v>
      </c>
    </row>
    <row r="1648" spans="1:35" x14ac:dyDescent="0.3">
      <c r="A1648">
        <v>11</v>
      </c>
      <c r="B1648">
        <v>7</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OFFSET(E1648,-$B1648+IF($L1648,1,0),0)*IF($B1648&gt;OFFSET($B1648,1,0),ChapterTable!$S$17,1)*
    (VLOOKUP(SUBSTITUTE(SUBSTITUTE(E$1,"standard",""),"|Float","")&amp;IF(OR($L1648=TRUE,$A1648=0,MOD($A1648,ChapterTable!$S$20)&lt;&gt;0),"","보스")&amp;"인게임누적곱배수",ChapterTable!$S:$T,2,0)^C1648
    +VLOOKUP(SUBSTITUTE(SUBSTITUTE(E$1,"standard",""),"|Float","")&amp;IF(OR($L1648=TRUE,$A1648=0,MOD($A1648,ChapterTable!$S$20)&lt;&gt;0),"","보스")&amp;"인게임누적합배수",ChapterTable!$S:$T,2,0)*C1648)
  )
  )
  )
)</f>
        <v>10379.70703125</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(VLOOKUP(SUBSTITUTE(SUBSTITUTE(F$1,"standard",""),"|Float","")&amp;IF(OR($L1648=TRUE,$A1648=0,MOD($A1648,ChapterTable!$S$20)&lt;&gt;0),"","보스")&amp;"인게임누적곱배수",ChapterTable!$S:$T,2,0)^D1648
    +VLOOKUP(SUBSTITUTE(SUBSTITUTE(F$1,"standard",""),"|Float","")&amp;IF(OR($L1648=TRUE,$A1648=0,MOD($A1648,ChapterTable!$S$20)&lt;&gt;0),"","보스")&amp;"인게임누적합배수",ChapterTable!$S:$T,2,0)*D1648)
  )
  )
  )
)</f>
        <v>3604.06494140625</v>
      </c>
      <c r="G1648" t="s">
        <v>737</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29"/>
        <v>1</v>
      </c>
      <c r="Q1648">
        <f t="shared" si="130"/>
        <v>1</v>
      </c>
      <c r="R1648" t="b">
        <f t="shared" ca="1" si="128"/>
        <v>1</v>
      </c>
      <c r="T1648" t="b">
        <f t="shared" ca="1" si="131"/>
        <v>1</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H1648">
        <v>1.5</v>
      </c>
      <c r="AI1648">
        <f t="shared" si="132"/>
        <v>1</v>
      </c>
    </row>
    <row r="1649" spans="1:35" x14ac:dyDescent="0.3">
      <c r="A1649">
        <v>11</v>
      </c>
      <c r="B1649">
        <v>8</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OFFSET(E1649,-$B1649+IF($L1649,1,0),0)*IF($B1649&gt;OFFSET($B1649,1,0),ChapterTable!$S$17,1)*
    (VLOOKUP(SUBSTITUTE(SUBSTITUTE(E$1,"standard",""),"|Float","")&amp;IF(OR($L1649=TRUE,$A1649=0,MOD($A1649,ChapterTable!$S$20)&lt;&gt;0),"","보스")&amp;"인게임누적곱배수",ChapterTable!$S:$T,2,0)^C1649
    +VLOOKUP(SUBSTITUTE(SUBSTITUTE(E$1,"standard",""),"|Float","")&amp;IF(OR($L1649=TRUE,$A1649=0,MOD($A1649,ChapterTable!$S$20)&lt;&gt;0),"","보스")&amp;"인게임누적합배수",ChapterTable!$S:$T,2,0)*C1649)
  )
  )
  )
)</f>
        <v>10379.70703125</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(VLOOKUP(SUBSTITUTE(SUBSTITUTE(F$1,"standard",""),"|Float","")&amp;IF(OR($L1649=TRUE,$A1649=0,MOD($A1649,ChapterTable!$S$20)&lt;&gt;0),"","보스")&amp;"인게임누적곱배수",ChapterTable!$S:$T,2,0)^D1649
    +VLOOKUP(SUBSTITUTE(SUBSTITUTE(F$1,"standard",""),"|Float","")&amp;IF(OR($L1649=TRUE,$A1649=0,MOD($A1649,ChapterTable!$S$20)&lt;&gt;0),"","보스")&amp;"인게임누적합배수",ChapterTable!$S:$T,2,0)*D1649)
  )
  )
  )
)</f>
        <v>3604.06494140625</v>
      </c>
      <c r="G1649" t="s">
        <v>737</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29"/>
        <v>1</v>
      </c>
      <c r="Q1649">
        <f t="shared" si="130"/>
        <v>1</v>
      </c>
      <c r="R1649" t="b">
        <f t="shared" ca="1" si="128"/>
        <v>1</v>
      </c>
      <c r="T1649" t="b">
        <f t="shared" ca="1" si="131"/>
        <v>1</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H1649">
        <v>1.5</v>
      </c>
      <c r="AI1649">
        <f t="shared" si="132"/>
        <v>1</v>
      </c>
    </row>
    <row r="1650" spans="1:35" x14ac:dyDescent="0.3">
      <c r="A1650">
        <v>11</v>
      </c>
      <c r="B1650">
        <v>9</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OFFSET(E1650,-$B1650+IF($L1650,1,0),0)*IF($B1650&gt;OFFSET($B1650,1,0),ChapterTable!$S$17,1)*
    (VLOOKUP(SUBSTITUTE(SUBSTITUTE(E$1,"standard",""),"|Float","")&amp;IF(OR($L1650=TRUE,$A1650=0,MOD($A1650,ChapterTable!$S$20)&lt;&gt;0),"","보스")&amp;"인게임누적곱배수",ChapterTable!$S:$T,2,0)^C1650
    +VLOOKUP(SUBSTITUTE(SUBSTITUTE(E$1,"standard",""),"|Float","")&amp;IF(OR($L1650=TRUE,$A1650=0,MOD($A1650,ChapterTable!$S$20)&lt;&gt;0),"","보스")&amp;"인게임누적합배수",ChapterTable!$S:$T,2,0)*C1650)
  )
  )
  )
)</f>
        <v>10379.70703125</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(VLOOKUP(SUBSTITUTE(SUBSTITUTE(F$1,"standard",""),"|Float","")&amp;IF(OR($L1650=TRUE,$A1650=0,MOD($A1650,ChapterTable!$S$20)&lt;&gt;0),"","보스")&amp;"인게임누적곱배수",ChapterTable!$S:$T,2,0)^D1650
    +VLOOKUP(SUBSTITUTE(SUBSTITUTE(F$1,"standard",""),"|Float","")&amp;IF(OR($L1650=TRUE,$A1650=0,MOD($A1650,ChapterTable!$S$20)&lt;&gt;0),"","보스")&amp;"인게임누적합배수",ChapterTable!$S:$T,2,0)*D1650)
  )
  )
  )
)</f>
        <v>3604.06494140625</v>
      </c>
      <c r="G1650" t="s">
        <v>737</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29"/>
        <v>91</v>
      </c>
      <c r="Q1650">
        <f t="shared" si="130"/>
        <v>91</v>
      </c>
      <c r="R1650" t="b">
        <f t="shared" ca="1" si="128"/>
        <v>1</v>
      </c>
      <c r="T1650" t="b">
        <f t="shared" ca="1" si="131"/>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H1650">
        <v>1.5</v>
      </c>
      <c r="AI1650">
        <f t="shared" si="132"/>
        <v>1</v>
      </c>
    </row>
    <row r="1651" spans="1:35" x14ac:dyDescent="0.3">
      <c r="A1651">
        <v>11</v>
      </c>
      <c r="B1651">
        <v>10</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OFFSET(E1651,-$B1651+IF($L1651,1,0),0)*IF($B1651&gt;OFFSET($B1651,1,0),ChapterTable!$S$17,1)*
    (VLOOKUP(SUBSTITUTE(SUBSTITUTE(E$1,"standard",""),"|Float","")&amp;IF(OR($L1651=TRUE,$A1651=0,MOD($A1651,ChapterTable!$S$20)&lt;&gt;0),"","보스")&amp;"인게임누적곱배수",ChapterTable!$S:$T,2,0)^C1651
    +VLOOKUP(SUBSTITUTE(SUBSTITUTE(E$1,"standard",""),"|Float","")&amp;IF(OR($L1651=TRUE,$A1651=0,MOD($A1651,ChapterTable!$S$20)&lt;&gt;0),"","보스")&amp;"인게임누적합배수",ChapterTable!$S:$T,2,0)*C1651)
  )
  )
  )
)</f>
        <v>10379.70703125</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(VLOOKUP(SUBSTITUTE(SUBSTITUTE(F$1,"standard",""),"|Float","")&amp;IF(OR($L1651=TRUE,$A1651=0,MOD($A1651,ChapterTable!$S$20)&lt;&gt;0),"","보스")&amp;"인게임누적곱배수",ChapterTable!$S:$T,2,0)^D1651
    +VLOOKUP(SUBSTITUTE(SUBSTITUTE(F$1,"standard",""),"|Float","")&amp;IF(OR($L1651=TRUE,$A1651=0,MOD($A1651,ChapterTable!$S$20)&lt;&gt;0),"","보스")&amp;"인게임누적합배수",ChapterTable!$S:$T,2,0)*D1651)
  )
  )
  )
)</f>
        <v>3604.06494140625</v>
      </c>
      <c r="G1651" t="s">
        <v>737</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29"/>
        <v>21</v>
      </c>
      <c r="Q1651">
        <f t="shared" si="130"/>
        <v>21</v>
      </c>
      <c r="R1651" t="b">
        <f t="shared" ca="1" si="128"/>
        <v>1</v>
      </c>
      <c r="T1651" t="b">
        <f t="shared" ca="1" si="131"/>
        <v>1</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H1651">
        <v>1.5</v>
      </c>
      <c r="AI1651">
        <f t="shared" si="132"/>
        <v>1</v>
      </c>
    </row>
    <row r="1652" spans="1:35" x14ac:dyDescent="0.3">
      <c r="A1652">
        <v>11</v>
      </c>
      <c r="B1652">
        <v>11</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1</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OFFSET(E1652,-$B1652+IF($L1652,1,0),0)*IF($B1652&gt;OFFSET($B1652,1,0),ChapterTable!$S$17,1)*
    (VLOOKUP(SUBSTITUTE(SUBSTITUTE(E$1,"standard",""),"|Float","")&amp;IF(OR($L1652=TRUE,$A1652=0,MOD($A1652,ChapterTable!$S$20)&lt;&gt;0),"","보스")&amp;"인게임누적곱배수",ChapterTable!$S:$T,2,0)^C1652
    +VLOOKUP(SUBSTITUTE(SUBSTITUTE(E$1,"standard",""),"|Float","")&amp;IF(OR($L1652=TRUE,$A1652=0,MOD($A1652,ChapterTable!$S$20)&lt;&gt;0),"","보스")&amp;"인게임누적합배수",ChapterTable!$S:$T,2,0)*C1652)
  )
  )
  )
)</f>
        <v>10379.70703125</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(VLOOKUP(SUBSTITUTE(SUBSTITUTE(F$1,"standard",""),"|Float","")&amp;IF(OR($L1652=TRUE,$A1652=0,MOD($A1652,ChapterTable!$S$20)&lt;&gt;0),"","보스")&amp;"인게임누적곱배수",ChapterTable!$S:$T,2,0)^D1652
    +VLOOKUP(SUBSTITUTE(SUBSTITUTE(F$1,"standard",""),"|Float","")&amp;IF(OR($L1652=TRUE,$A1652=0,MOD($A1652,ChapterTable!$S$20)&lt;&gt;0),"","보스")&amp;"인게임누적합배수",ChapterTable!$S:$T,2,0)*D1652)
  )
  )
  )
)</f>
        <v>3874.3698120117188</v>
      </c>
      <c r="G1652" t="s">
        <v>737</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29"/>
        <v>2</v>
      </c>
      <c r="Q1652">
        <f t="shared" si="130"/>
        <v>2</v>
      </c>
      <c r="R1652" t="b">
        <f t="shared" ca="1" si="128"/>
        <v>1</v>
      </c>
      <c r="T1652" t="b">
        <f t="shared" ca="1" si="131"/>
        <v>1</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H1652">
        <v>1.5</v>
      </c>
      <c r="AI1652">
        <f t="shared" si="132"/>
        <v>0.5</v>
      </c>
    </row>
    <row r="1653" spans="1:35" x14ac:dyDescent="0.3">
      <c r="A1653">
        <v>11</v>
      </c>
      <c r="B1653">
        <v>12</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OFFSET(E1653,-$B1653+IF($L1653,1,0),0)*IF($B1653&gt;OFFSET($B1653,1,0),ChapterTable!$S$17,1)*
    (VLOOKUP(SUBSTITUTE(SUBSTITUTE(E$1,"standard",""),"|Float","")&amp;IF(OR($L1653=TRUE,$A1653=0,MOD($A1653,ChapterTable!$S$20)&lt;&gt;0),"","보스")&amp;"인게임누적곱배수",ChapterTable!$S:$T,2,0)^C1653
    +VLOOKUP(SUBSTITUTE(SUBSTITUTE(E$1,"standard",""),"|Float","")&amp;IF(OR($L1653=TRUE,$A1653=0,MOD($A1653,ChapterTable!$S$20)&lt;&gt;0),"","보스")&amp;"인게임누적합배수",ChapterTable!$S:$T,2,0)*C1653)
  )
  )
  )
)</f>
        <v>10379.70703125</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(VLOOKUP(SUBSTITUTE(SUBSTITUTE(F$1,"standard",""),"|Float","")&amp;IF(OR($L1653=TRUE,$A1653=0,MOD($A1653,ChapterTable!$S$20)&lt;&gt;0),"","보스")&amp;"인게임누적곱배수",ChapterTable!$S:$T,2,0)^D1653
    +VLOOKUP(SUBSTITUTE(SUBSTITUTE(F$1,"standard",""),"|Float","")&amp;IF(OR($L1653=TRUE,$A1653=0,MOD($A1653,ChapterTable!$S$20)&lt;&gt;0),"","보스")&amp;"인게임누적합배수",ChapterTable!$S:$T,2,0)*D1653)
  )
  )
  )
)</f>
        <v>3874.3698120117188</v>
      </c>
      <c r="G1653" t="s">
        <v>737</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29"/>
        <v>2</v>
      </c>
      <c r="Q1653">
        <f t="shared" si="130"/>
        <v>2</v>
      </c>
      <c r="R1653" t="b">
        <f t="shared" ca="1" si="128"/>
        <v>1</v>
      </c>
      <c r="T1653" t="b">
        <f t="shared" ca="1" si="131"/>
        <v>1</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H1653">
        <v>1.5</v>
      </c>
      <c r="AI1653">
        <f t="shared" si="132"/>
        <v>0.5</v>
      </c>
    </row>
    <row r="1654" spans="1:35" x14ac:dyDescent="0.3">
      <c r="A1654">
        <v>11</v>
      </c>
      <c r="B1654">
        <v>13</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OFFSET(E1654,-$B1654+IF($L1654,1,0),0)*IF($B1654&gt;OFFSET($B1654,1,0),ChapterTable!$S$17,1)*
    (VLOOKUP(SUBSTITUTE(SUBSTITUTE(E$1,"standard",""),"|Float","")&amp;IF(OR($L1654=TRUE,$A1654=0,MOD($A1654,ChapterTable!$S$20)&lt;&gt;0),"","보스")&amp;"인게임누적곱배수",ChapterTable!$S:$T,2,0)^C1654
    +VLOOKUP(SUBSTITUTE(SUBSTITUTE(E$1,"standard",""),"|Float","")&amp;IF(OR($L1654=TRUE,$A1654=0,MOD($A1654,ChapterTable!$S$20)&lt;&gt;0),"","보스")&amp;"인게임누적합배수",ChapterTable!$S:$T,2,0)*C1654)
  )
  )
  )
)</f>
        <v>10379.70703125</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(VLOOKUP(SUBSTITUTE(SUBSTITUTE(F$1,"standard",""),"|Float","")&amp;IF(OR($L1654=TRUE,$A1654=0,MOD($A1654,ChapterTable!$S$20)&lt;&gt;0),"","보스")&amp;"인게임누적곱배수",ChapterTable!$S:$T,2,0)^D1654
    +VLOOKUP(SUBSTITUTE(SUBSTITUTE(F$1,"standard",""),"|Float","")&amp;IF(OR($L1654=TRUE,$A1654=0,MOD($A1654,ChapterTable!$S$20)&lt;&gt;0),"","보스")&amp;"인게임누적합배수",ChapterTable!$S:$T,2,0)*D1654)
  )
  )
  )
)</f>
        <v>3874.3698120117188</v>
      </c>
      <c r="G1654" t="s">
        <v>737</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29"/>
        <v>2</v>
      </c>
      <c r="Q1654">
        <f t="shared" si="130"/>
        <v>2</v>
      </c>
      <c r="R1654" t="b">
        <f t="shared" ca="1" si="128"/>
        <v>1</v>
      </c>
      <c r="T1654" t="b">
        <f t="shared" ca="1" si="131"/>
        <v>1</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H1654">
        <v>1.5</v>
      </c>
      <c r="AI1654">
        <f t="shared" si="132"/>
        <v>0.5</v>
      </c>
    </row>
    <row r="1655" spans="1:35" x14ac:dyDescent="0.3">
      <c r="A1655">
        <v>11</v>
      </c>
      <c r="B1655">
        <v>14</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OFFSET(E1655,-$B1655+IF($L1655,1,0),0)*IF($B1655&gt;OFFSET($B1655,1,0),ChapterTable!$S$17,1)*
    (VLOOKUP(SUBSTITUTE(SUBSTITUTE(E$1,"standard",""),"|Float","")&amp;IF(OR($L1655=TRUE,$A1655=0,MOD($A1655,ChapterTable!$S$20)&lt;&gt;0),"","보스")&amp;"인게임누적곱배수",ChapterTable!$S:$T,2,0)^C1655
    +VLOOKUP(SUBSTITUTE(SUBSTITUTE(E$1,"standard",""),"|Float","")&amp;IF(OR($L1655=TRUE,$A1655=0,MOD($A1655,ChapterTable!$S$20)&lt;&gt;0),"","보스")&amp;"인게임누적합배수",ChapterTable!$S:$T,2,0)*C1655)
  )
  )
  )
)</f>
        <v>10379.70703125</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(VLOOKUP(SUBSTITUTE(SUBSTITUTE(F$1,"standard",""),"|Float","")&amp;IF(OR($L1655=TRUE,$A1655=0,MOD($A1655,ChapterTable!$S$20)&lt;&gt;0),"","보스")&amp;"인게임누적곱배수",ChapterTable!$S:$T,2,0)^D1655
    +VLOOKUP(SUBSTITUTE(SUBSTITUTE(F$1,"standard",""),"|Float","")&amp;IF(OR($L1655=TRUE,$A1655=0,MOD($A1655,ChapterTable!$S$20)&lt;&gt;0),"","보스")&amp;"인게임누적합배수",ChapterTable!$S:$T,2,0)*D1655)
  )
  )
  )
)</f>
        <v>3874.3698120117188</v>
      </c>
      <c r="G1655" t="s">
        <v>737</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29"/>
        <v>2</v>
      </c>
      <c r="Q1655">
        <f t="shared" si="130"/>
        <v>2</v>
      </c>
      <c r="R1655" t="b">
        <f t="shared" ca="1" si="128"/>
        <v>1</v>
      </c>
      <c r="T1655" t="b">
        <f t="shared" ca="1" si="131"/>
        <v>1</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H1655">
        <v>1.5</v>
      </c>
      <c r="AI1655">
        <f t="shared" si="132"/>
        <v>0.5</v>
      </c>
    </row>
    <row r="1656" spans="1:35" x14ac:dyDescent="0.3">
      <c r="A1656">
        <v>11</v>
      </c>
      <c r="B1656">
        <v>15</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OFFSET(E1656,-$B1656+IF($L1656,1,0),0)*IF($B1656&gt;OFFSET($B1656,1,0),ChapterTable!$S$17,1)*
    (VLOOKUP(SUBSTITUTE(SUBSTITUTE(E$1,"standard",""),"|Float","")&amp;IF(OR($L1656=TRUE,$A1656=0,MOD($A1656,ChapterTable!$S$20)&lt;&gt;0),"","보스")&amp;"인게임누적곱배수",ChapterTable!$S:$T,2,0)^C1656
    +VLOOKUP(SUBSTITUTE(SUBSTITUTE(E$1,"standard",""),"|Float","")&amp;IF(OR($L1656=TRUE,$A1656=0,MOD($A1656,ChapterTable!$S$20)&lt;&gt;0),"","보스")&amp;"인게임누적합배수",ChapterTable!$S:$T,2,0)*C1656)
  )
  )
  )
)</f>
        <v>10379.70703125</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(VLOOKUP(SUBSTITUTE(SUBSTITUTE(F$1,"standard",""),"|Float","")&amp;IF(OR($L1656=TRUE,$A1656=0,MOD($A1656,ChapterTable!$S$20)&lt;&gt;0),"","보스")&amp;"인게임누적곱배수",ChapterTable!$S:$T,2,0)^D1656
    +VLOOKUP(SUBSTITUTE(SUBSTITUTE(F$1,"standard",""),"|Float","")&amp;IF(OR($L1656=TRUE,$A1656=0,MOD($A1656,ChapterTable!$S$20)&lt;&gt;0),"","보스")&amp;"인게임누적합배수",ChapterTable!$S:$T,2,0)*D1656)
  )
  )
  )
)</f>
        <v>3874.3698120117188</v>
      </c>
      <c r="G1656" t="s">
        <v>737</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29"/>
        <v>11</v>
      </c>
      <c r="Q1656">
        <f t="shared" si="130"/>
        <v>11</v>
      </c>
      <c r="R1656" t="b">
        <f t="shared" ca="1" si="128"/>
        <v>1</v>
      </c>
      <c r="T1656" t="b">
        <f t="shared" ca="1" si="131"/>
        <v>1</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H1656">
        <v>1.5</v>
      </c>
      <c r="AI1656">
        <f t="shared" si="132"/>
        <v>0.5</v>
      </c>
    </row>
    <row r="1657" spans="1:35" x14ac:dyDescent="0.3">
      <c r="A1657">
        <v>11</v>
      </c>
      <c r="B1657">
        <v>16</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2</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OFFSET(E1657,-$B1657+IF($L1657,1,0),0)*IF($B1657&gt;OFFSET($B1657,1,0),ChapterTable!$S$17,1)*
    (VLOOKUP(SUBSTITUTE(SUBSTITUTE(E$1,"standard",""),"|Float","")&amp;IF(OR($L1657=TRUE,$A1657=0,MOD($A1657,ChapterTable!$S$20)&lt;&gt;0),"","보스")&amp;"인게임누적곱배수",ChapterTable!$S:$T,2,0)^C1657
    +VLOOKUP(SUBSTITUTE(SUBSTITUTE(E$1,"standard",""),"|Float","")&amp;IF(OR($L1657=TRUE,$A1657=0,MOD($A1657,ChapterTable!$S$20)&lt;&gt;0),"","보스")&amp;"인게임누적합배수",ChapterTable!$S:$T,2,0)*C1657)
  )
  )
  )
)</f>
        <v>12109.658203125</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(VLOOKUP(SUBSTITUTE(SUBSTITUTE(F$1,"standard",""),"|Float","")&amp;IF(OR($L1657=TRUE,$A1657=0,MOD($A1657,ChapterTable!$S$20)&lt;&gt;0),"","보스")&amp;"인게임누적곱배수",ChapterTable!$S:$T,2,0)^D1657
    +VLOOKUP(SUBSTITUTE(SUBSTITUTE(F$1,"standard",""),"|Float","")&amp;IF(OR($L1657=TRUE,$A1657=0,MOD($A1657,ChapterTable!$S$20)&lt;&gt;0),"","보스")&amp;"인게임누적합배수",ChapterTable!$S:$T,2,0)*D1657)
  )
  )
  )
)</f>
        <v>3874.3698120117188</v>
      </c>
      <c r="G1657" t="s">
        <v>737</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29"/>
        <v>2</v>
      </c>
      <c r="Q1657">
        <f t="shared" si="130"/>
        <v>2</v>
      </c>
      <c r="R1657" t="b">
        <f t="shared" ca="1" si="128"/>
        <v>1</v>
      </c>
      <c r="T1657" t="b">
        <f t="shared" ca="1" si="131"/>
        <v>1</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H1657">
        <v>1.5</v>
      </c>
      <c r="AI1657">
        <f t="shared" si="132"/>
        <v>0.5</v>
      </c>
    </row>
    <row r="1658" spans="1:35" x14ac:dyDescent="0.3">
      <c r="A1658">
        <v>11</v>
      </c>
      <c r="B1658">
        <v>17</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OFFSET(E1658,-$B1658+IF($L1658,1,0),0)*IF($B1658&gt;OFFSET($B1658,1,0),ChapterTable!$S$17,1)*
    (VLOOKUP(SUBSTITUTE(SUBSTITUTE(E$1,"standard",""),"|Float","")&amp;IF(OR($L1658=TRUE,$A1658=0,MOD($A1658,ChapterTable!$S$20)&lt;&gt;0),"","보스")&amp;"인게임누적곱배수",ChapterTable!$S:$T,2,0)^C1658
    +VLOOKUP(SUBSTITUTE(SUBSTITUTE(E$1,"standard",""),"|Float","")&amp;IF(OR($L1658=TRUE,$A1658=0,MOD($A1658,ChapterTable!$S$20)&lt;&gt;0),"","보스")&amp;"인게임누적합배수",ChapterTable!$S:$T,2,0)*C1658)
  )
  )
  )
)</f>
        <v>12109.658203125</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(VLOOKUP(SUBSTITUTE(SUBSTITUTE(F$1,"standard",""),"|Float","")&amp;IF(OR($L1658=TRUE,$A1658=0,MOD($A1658,ChapterTable!$S$20)&lt;&gt;0),"","보스")&amp;"인게임누적곱배수",ChapterTable!$S:$T,2,0)^D1658
    +VLOOKUP(SUBSTITUTE(SUBSTITUTE(F$1,"standard",""),"|Float","")&amp;IF(OR($L1658=TRUE,$A1658=0,MOD($A1658,ChapterTable!$S$20)&lt;&gt;0),"","보스")&amp;"인게임누적합배수",ChapterTable!$S:$T,2,0)*D1658)
  )
  )
  )
)</f>
        <v>3874.3698120117188</v>
      </c>
      <c r="G1658" t="s">
        <v>737</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29"/>
        <v>2</v>
      </c>
      <c r="Q1658">
        <f t="shared" si="130"/>
        <v>2</v>
      </c>
      <c r="R1658" t="b">
        <f t="shared" ca="1" si="128"/>
        <v>1</v>
      </c>
      <c r="T1658" t="b">
        <f t="shared" ca="1" si="131"/>
        <v>1</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H1658">
        <v>1.5</v>
      </c>
      <c r="AI1658">
        <f t="shared" si="132"/>
        <v>0.5</v>
      </c>
    </row>
    <row r="1659" spans="1:35" x14ac:dyDescent="0.3">
      <c r="A1659">
        <v>11</v>
      </c>
      <c r="B1659">
        <v>18</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OFFSET(E1659,-$B1659+IF($L1659,1,0),0)*IF($B1659&gt;OFFSET($B1659,1,0),ChapterTable!$S$17,1)*
    (VLOOKUP(SUBSTITUTE(SUBSTITUTE(E$1,"standard",""),"|Float","")&amp;IF(OR($L1659=TRUE,$A1659=0,MOD($A1659,ChapterTable!$S$20)&lt;&gt;0),"","보스")&amp;"인게임누적곱배수",ChapterTable!$S:$T,2,0)^C1659
    +VLOOKUP(SUBSTITUTE(SUBSTITUTE(E$1,"standard",""),"|Float","")&amp;IF(OR($L1659=TRUE,$A1659=0,MOD($A1659,ChapterTable!$S$20)&lt;&gt;0),"","보스")&amp;"인게임누적합배수",ChapterTable!$S:$T,2,0)*C1659)
  )
  )
  )
)</f>
        <v>12109.658203125</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(VLOOKUP(SUBSTITUTE(SUBSTITUTE(F$1,"standard",""),"|Float","")&amp;IF(OR($L1659=TRUE,$A1659=0,MOD($A1659,ChapterTable!$S$20)&lt;&gt;0),"","보스")&amp;"인게임누적곱배수",ChapterTable!$S:$T,2,0)^D1659
    +VLOOKUP(SUBSTITUTE(SUBSTITUTE(F$1,"standard",""),"|Float","")&amp;IF(OR($L1659=TRUE,$A1659=0,MOD($A1659,ChapterTable!$S$20)&lt;&gt;0),"","보스")&amp;"인게임누적합배수",ChapterTable!$S:$T,2,0)*D1659)
  )
  )
  )
)</f>
        <v>3874.3698120117188</v>
      </c>
      <c r="G1659" t="s">
        <v>737</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29"/>
        <v>2</v>
      </c>
      <c r="Q1659">
        <f t="shared" si="130"/>
        <v>2</v>
      </c>
      <c r="R1659" t="b">
        <f t="shared" ca="1" si="128"/>
        <v>1</v>
      </c>
      <c r="T1659" t="b">
        <f t="shared" ca="1" si="131"/>
        <v>1</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H1659">
        <v>1.5</v>
      </c>
      <c r="AI1659">
        <f t="shared" si="132"/>
        <v>0.5</v>
      </c>
    </row>
    <row r="1660" spans="1:35" x14ac:dyDescent="0.3">
      <c r="A1660">
        <v>11</v>
      </c>
      <c r="B1660">
        <v>19</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OFFSET(E1660,-$B1660+IF($L1660,1,0),0)*IF($B1660&gt;OFFSET($B1660,1,0),ChapterTable!$S$17,1)*
    (VLOOKUP(SUBSTITUTE(SUBSTITUTE(E$1,"standard",""),"|Float","")&amp;IF(OR($L1660=TRUE,$A1660=0,MOD($A1660,ChapterTable!$S$20)&lt;&gt;0),"","보스")&amp;"인게임누적곱배수",ChapterTable!$S:$T,2,0)^C1660
    +VLOOKUP(SUBSTITUTE(SUBSTITUTE(E$1,"standard",""),"|Float","")&amp;IF(OR($L1660=TRUE,$A1660=0,MOD($A1660,ChapterTable!$S$20)&lt;&gt;0),"","보스")&amp;"인게임누적합배수",ChapterTable!$S:$T,2,0)*C1660)
  )
  )
  )
)</f>
        <v>12109.658203125</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(VLOOKUP(SUBSTITUTE(SUBSTITUTE(F$1,"standard",""),"|Float","")&amp;IF(OR($L1660=TRUE,$A1660=0,MOD($A1660,ChapterTable!$S$20)&lt;&gt;0),"","보스")&amp;"인게임누적곱배수",ChapterTable!$S:$T,2,0)^D1660
    +VLOOKUP(SUBSTITUTE(SUBSTITUTE(F$1,"standard",""),"|Float","")&amp;IF(OR($L1660=TRUE,$A1660=0,MOD($A1660,ChapterTable!$S$20)&lt;&gt;0),"","보스")&amp;"인게임누적합배수",ChapterTable!$S:$T,2,0)*D1660)
  )
  )
  )
)</f>
        <v>3874.3698120117188</v>
      </c>
      <c r="G1660" t="s">
        <v>737</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29"/>
        <v>92</v>
      </c>
      <c r="Q1660">
        <f t="shared" si="130"/>
        <v>92</v>
      </c>
      <c r="R1660" t="b">
        <f t="shared" ca="1" si="128"/>
        <v>1</v>
      </c>
      <c r="T1660" t="b">
        <f t="shared" ca="1" si="131"/>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H1660">
        <v>1.5</v>
      </c>
      <c r="AI1660">
        <f t="shared" si="132"/>
        <v>0.5</v>
      </c>
    </row>
    <row r="1661" spans="1:35" x14ac:dyDescent="0.3">
      <c r="A1661">
        <v>11</v>
      </c>
      <c r="B1661">
        <v>20</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OFFSET(E1661,-$B1661+IF($L1661,1,0),0)*IF($B1661&gt;OFFSET($B1661,1,0),ChapterTable!$S$17,1)*
    (VLOOKUP(SUBSTITUTE(SUBSTITUTE(E$1,"standard",""),"|Float","")&amp;IF(OR($L1661=TRUE,$A1661=0,MOD($A1661,ChapterTable!$S$20)&lt;&gt;0),"","보스")&amp;"인게임누적곱배수",ChapterTable!$S:$T,2,0)^C1661
    +VLOOKUP(SUBSTITUTE(SUBSTITUTE(E$1,"standard",""),"|Float","")&amp;IF(OR($L1661=TRUE,$A1661=0,MOD($A1661,ChapterTable!$S$20)&lt;&gt;0),"","보스")&amp;"인게임누적합배수",ChapterTable!$S:$T,2,0)*C1661)
  )
  )
  )
)</f>
        <v>12109.658203125</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(VLOOKUP(SUBSTITUTE(SUBSTITUTE(F$1,"standard",""),"|Float","")&amp;IF(OR($L1661=TRUE,$A1661=0,MOD($A1661,ChapterTable!$S$20)&lt;&gt;0),"","보스")&amp;"인게임누적곱배수",ChapterTable!$S:$T,2,0)^D1661
    +VLOOKUP(SUBSTITUTE(SUBSTITUTE(F$1,"standard",""),"|Float","")&amp;IF(OR($L1661=TRUE,$A1661=0,MOD($A1661,ChapterTable!$S$20)&lt;&gt;0),"","보스")&amp;"인게임누적합배수",ChapterTable!$S:$T,2,0)*D1661)
  )
  )
  )
)</f>
        <v>3874.3698120117188</v>
      </c>
      <c r="G1661" t="s">
        <v>737</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29"/>
        <v>21</v>
      </c>
      <c r="Q1661">
        <f t="shared" si="130"/>
        <v>21</v>
      </c>
      <c r="R1661" t="b">
        <f t="shared" ca="1" si="128"/>
        <v>1</v>
      </c>
      <c r="T1661" t="b">
        <f t="shared" ca="1" si="131"/>
        <v>1</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H1661">
        <v>1.5</v>
      </c>
      <c r="AI1661">
        <f t="shared" si="132"/>
        <v>0.5</v>
      </c>
    </row>
    <row r="1662" spans="1:35" x14ac:dyDescent="0.3">
      <c r="A1662">
        <v>11</v>
      </c>
      <c r="B1662">
        <v>21</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2</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OFFSET(E1662,-$B1662+IF($L1662,1,0),0)*IF($B1662&gt;OFFSET($B1662,1,0),ChapterTable!$S$17,1)*
    (VLOOKUP(SUBSTITUTE(SUBSTITUTE(E$1,"standard",""),"|Float","")&amp;IF(OR($L1662=TRUE,$A1662=0,MOD($A1662,ChapterTable!$S$20)&lt;&gt;0),"","보스")&amp;"인게임누적곱배수",ChapterTable!$S:$T,2,0)^C1662
    +VLOOKUP(SUBSTITUTE(SUBSTITUTE(E$1,"standard",""),"|Float","")&amp;IF(OR($L1662=TRUE,$A1662=0,MOD($A1662,ChapterTable!$S$20)&lt;&gt;0),"","보스")&amp;"인게임누적합배수",ChapterTable!$S:$T,2,0)*C1662)
  )
  )
  )
)</f>
        <v>12109.658203125</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(VLOOKUP(SUBSTITUTE(SUBSTITUTE(F$1,"standard",""),"|Float","")&amp;IF(OR($L1662=TRUE,$A1662=0,MOD($A1662,ChapterTable!$S$20)&lt;&gt;0),"","보스")&amp;"인게임누적곱배수",ChapterTable!$S:$T,2,0)^D1662
    +VLOOKUP(SUBSTITUTE(SUBSTITUTE(F$1,"standard",""),"|Float","")&amp;IF(OR($L1662=TRUE,$A1662=0,MOD($A1662,ChapterTable!$S$20)&lt;&gt;0),"","보스")&amp;"인게임누적합배수",ChapterTable!$S:$T,2,0)*D1662)
  )
  )
  )
)</f>
        <v>4144.6746826171875</v>
      </c>
      <c r="G1662" t="s">
        <v>737</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29"/>
        <v>3</v>
      </c>
      <c r="Q1662">
        <f t="shared" si="130"/>
        <v>3</v>
      </c>
      <c r="R1662" t="b">
        <f t="shared" ca="1" si="128"/>
        <v>1</v>
      </c>
      <c r="T1662" t="b">
        <f t="shared" ca="1" si="131"/>
        <v>1</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H1662">
        <v>1.5</v>
      </c>
      <c r="AI1662">
        <f t="shared" si="132"/>
        <v>0.33333333333333331</v>
      </c>
    </row>
    <row r="1663" spans="1:35" x14ac:dyDescent="0.3">
      <c r="A1663">
        <v>11</v>
      </c>
      <c r="B1663">
        <v>22</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OFFSET(E1663,-$B1663+IF($L1663,1,0),0)*IF($B1663&gt;OFFSET($B1663,1,0),ChapterTable!$S$17,1)*
    (VLOOKUP(SUBSTITUTE(SUBSTITUTE(E$1,"standard",""),"|Float","")&amp;IF(OR($L1663=TRUE,$A1663=0,MOD($A1663,ChapterTable!$S$20)&lt;&gt;0),"","보스")&amp;"인게임누적곱배수",ChapterTable!$S:$T,2,0)^C1663
    +VLOOKUP(SUBSTITUTE(SUBSTITUTE(E$1,"standard",""),"|Float","")&amp;IF(OR($L1663=TRUE,$A1663=0,MOD($A1663,ChapterTable!$S$20)&lt;&gt;0),"","보스")&amp;"인게임누적합배수",ChapterTable!$S:$T,2,0)*C1663)
  )
  )
  )
)</f>
        <v>12109.658203125</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(VLOOKUP(SUBSTITUTE(SUBSTITUTE(F$1,"standard",""),"|Float","")&amp;IF(OR($L1663=TRUE,$A1663=0,MOD($A1663,ChapterTable!$S$20)&lt;&gt;0),"","보스")&amp;"인게임누적곱배수",ChapterTable!$S:$T,2,0)^D1663
    +VLOOKUP(SUBSTITUTE(SUBSTITUTE(F$1,"standard",""),"|Float","")&amp;IF(OR($L1663=TRUE,$A1663=0,MOD($A1663,ChapterTable!$S$20)&lt;&gt;0),"","보스")&amp;"인게임누적합배수",ChapterTable!$S:$T,2,0)*D1663)
  )
  )
  )
)</f>
        <v>4144.6746826171875</v>
      </c>
      <c r="G1663" t="s">
        <v>737</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29"/>
        <v>3</v>
      </c>
      <c r="Q1663">
        <f t="shared" si="130"/>
        <v>3</v>
      </c>
      <c r="R1663" t="b">
        <f t="shared" ca="1" si="128"/>
        <v>1</v>
      </c>
      <c r="T1663" t="b">
        <f t="shared" ca="1" si="131"/>
        <v>1</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H1663">
        <v>1.5</v>
      </c>
      <c r="AI1663">
        <f t="shared" si="132"/>
        <v>0.33333333333333331</v>
      </c>
    </row>
    <row r="1664" spans="1:35" x14ac:dyDescent="0.3">
      <c r="A1664">
        <v>11</v>
      </c>
      <c r="B1664">
        <v>23</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OFFSET(E1664,-$B1664+IF($L1664,1,0),0)*IF($B1664&gt;OFFSET($B1664,1,0),ChapterTable!$S$17,1)*
    (VLOOKUP(SUBSTITUTE(SUBSTITUTE(E$1,"standard",""),"|Float","")&amp;IF(OR($L1664=TRUE,$A1664=0,MOD($A1664,ChapterTable!$S$20)&lt;&gt;0),"","보스")&amp;"인게임누적곱배수",ChapterTable!$S:$T,2,0)^C1664
    +VLOOKUP(SUBSTITUTE(SUBSTITUTE(E$1,"standard",""),"|Float","")&amp;IF(OR($L1664=TRUE,$A1664=0,MOD($A1664,ChapterTable!$S$20)&lt;&gt;0),"","보스")&amp;"인게임누적합배수",ChapterTable!$S:$T,2,0)*C1664)
  )
  )
  )
)</f>
        <v>12109.658203125</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(VLOOKUP(SUBSTITUTE(SUBSTITUTE(F$1,"standard",""),"|Float","")&amp;IF(OR($L1664=TRUE,$A1664=0,MOD($A1664,ChapterTable!$S$20)&lt;&gt;0),"","보스")&amp;"인게임누적곱배수",ChapterTable!$S:$T,2,0)^D1664
    +VLOOKUP(SUBSTITUTE(SUBSTITUTE(F$1,"standard",""),"|Float","")&amp;IF(OR($L1664=TRUE,$A1664=0,MOD($A1664,ChapterTable!$S$20)&lt;&gt;0),"","보스")&amp;"인게임누적합배수",ChapterTable!$S:$T,2,0)*D1664)
  )
  )
  )
)</f>
        <v>4144.6746826171875</v>
      </c>
      <c r="G1664" t="s">
        <v>737</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29"/>
        <v>3</v>
      </c>
      <c r="Q1664">
        <f t="shared" si="130"/>
        <v>3</v>
      </c>
      <c r="R1664" t="b">
        <f t="shared" ca="1" si="128"/>
        <v>1</v>
      </c>
      <c r="T1664" t="b">
        <f t="shared" ca="1" si="131"/>
        <v>1</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H1664">
        <v>1.5</v>
      </c>
      <c r="AI1664">
        <f t="shared" si="132"/>
        <v>0.33333333333333331</v>
      </c>
    </row>
    <row r="1665" spans="1:35" x14ac:dyDescent="0.3">
      <c r="A1665">
        <v>11</v>
      </c>
      <c r="B1665">
        <v>24</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OFFSET(E1665,-$B1665+IF($L1665,1,0),0)*IF($B1665&gt;OFFSET($B1665,1,0),ChapterTable!$S$17,1)*
    (VLOOKUP(SUBSTITUTE(SUBSTITUTE(E$1,"standard",""),"|Float","")&amp;IF(OR($L1665=TRUE,$A1665=0,MOD($A1665,ChapterTable!$S$20)&lt;&gt;0),"","보스")&amp;"인게임누적곱배수",ChapterTable!$S:$T,2,0)^C1665
    +VLOOKUP(SUBSTITUTE(SUBSTITUTE(E$1,"standard",""),"|Float","")&amp;IF(OR($L1665=TRUE,$A1665=0,MOD($A1665,ChapterTable!$S$20)&lt;&gt;0),"","보스")&amp;"인게임누적합배수",ChapterTable!$S:$T,2,0)*C1665)
  )
  )
  )
)</f>
        <v>12109.658203125</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(VLOOKUP(SUBSTITUTE(SUBSTITUTE(F$1,"standard",""),"|Float","")&amp;IF(OR($L1665=TRUE,$A1665=0,MOD($A1665,ChapterTable!$S$20)&lt;&gt;0),"","보스")&amp;"인게임누적곱배수",ChapterTable!$S:$T,2,0)^D1665
    +VLOOKUP(SUBSTITUTE(SUBSTITUTE(F$1,"standard",""),"|Float","")&amp;IF(OR($L1665=TRUE,$A1665=0,MOD($A1665,ChapterTable!$S$20)&lt;&gt;0),"","보스")&amp;"인게임누적합배수",ChapterTable!$S:$T,2,0)*D1665)
  )
  )
  )
)</f>
        <v>4144.6746826171875</v>
      </c>
      <c r="G1665" t="s">
        <v>737</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29"/>
        <v>3</v>
      </c>
      <c r="Q1665">
        <f t="shared" si="130"/>
        <v>3</v>
      </c>
      <c r="R1665" t="b">
        <f t="shared" ca="1" si="128"/>
        <v>1</v>
      </c>
      <c r="T1665" t="b">
        <f t="shared" ca="1" si="131"/>
        <v>1</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H1665">
        <v>1.5</v>
      </c>
      <c r="AI1665">
        <f t="shared" si="132"/>
        <v>0.33333333333333331</v>
      </c>
    </row>
    <row r="1666" spans="1:35" x14ac:dyDescent="0.3">
      <c r="A1666">
        <v>11</v>
      </c>
      <c r="B1666">
        <v>25</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OFFSET(E1666,-$B1666+IF($L1666,1,0),0)*IF($B1666&gt;OFFSET($B1666,1,0),ChapterTable!$S$17,1)*
    (VLOOKUP(SUBSTITUTE(SUBSTITUTE(E$1,"standard",""),"|Float","")&amp;IF(OR($L1666=TRUE,$A1666=0,MOD($A1666,ChapterTable!$S$20)&lt;&gt;0),"","보스")&amp;"인게임누적곱배수",ChapterTable!$S:$T,2,0)^C1666
    +VLOOKUP(SUBSTITUTE(SUBSTITUTE(E$1,"standard",""),"|Float","")&amp;IF(OR($L1666=TRUE,$A1666=0,MOD($A1666,ChapterTable!$S$20)&lt;&gt;0),"","보스")&amp;"인게임누적합배수",ChapterTable!$S:$T,2,0)*C1666)
  )
  )
  )
)</f>
        <v>12109.658203125</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(VLOOKUP(SUBSTITUTE(SUBSTITUTE(F$1,"standard",""),"|Float","")&amp;IF(OR($L1666=TRUE,$A1666=0,MOD($A1666,ChapterTable!$S$20)&lt;&gt;0),"","보스")&amp;"인게임누적곱배수",ChapterTable!$S:$T,2,0)^D1666
    +VLOOKUP(SUBSTITUTE(SUBSTITUTE(F$1,"standard",""),"|Float","")&amp;IF(OR($L1666=TRUE,$A1666=0,MOD($A1666,ChapterTable!$S$20)&lt;&gt;0),"","보스")&amp;"인게임누적합배수",ChapterTable!$S:$T,2,0)*D1666)
  )
  )
  )
)</f>
        <v>4144.6746826171875</v>
      </c>
      <c r="G1666" t="s">
        <v>737</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29"/>
        <v>11</v>
      </c>
      <c r="Q1666">
        <f t="shared" si="130"/>
        <v>11</v>
      </c>
      <c r="R1666" t="b">
        <f t="shared" ref="R1666:R1729" ca="1" si="133">IF(OR(B1666=0,OFFSET(B1666,1,0)=0),FALSE,
IF(AND(L1666,B1666&lt;OFFSET(B1666,1,0)),TRUE,
IF(OFFSET(O1666,1,0)=21,TRUE,FALSE)))</f>
        <v>1</v>
      </c>
      <c r="T1666" t="b">
        <f t="shared" ca="1" si="131"/>
        <v>1</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H1666">
        <v>1.5</v>
      </c>
      <c r="AI1666">
        <f t="shared" si="132"/>
        <v>0.33333333333333331</v>
      </c>
    </row>
    <row r="1667" spans="1:35" x14ac:dyDescent="0.3">
      <c r="A1667">
        <v>11</v>
      </c>
      <c r="B1667">
        <v>26</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3</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OFFSET(E1667,-$B1667+IF($L1667,1,0),0)*IF($B1667&gt;OFFSET($B1667,1,0),ChapterTable!$S$17,1)*
    (VLOOKUP(SUBSTITUTE(SUBSTITUTE(E$1,"standard",""),"|Float","")&amp;IF(OR($L1667=TRUE,$A1667=0,MOD($A1667,ChapterTable!$S$20)&lt;&gt;0),"","보스")&amp;"인게임누적곱배수",ChapterTable!$S:$T,2,0)^C1667
    +VLOOKUP(SUBSTITUTE(SUBSTITUTE(E$1,"standard",""),"|Float","")&amp;IF(OR($L1667=TRUE,$A1667=0,MOD($A1667,ChapterTable!$S$20)&lt;&gt;0),"","보스")&amp;"인게임누적합배수",ChapterTable!$S:$T,2,0)*C1667)
  )
  )
  )
)</f>
        <v>13839.609375</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(VLOOKUP(SUBSTITUTE(SUBSTITUTE(F$1,"standard",""),"|Float","")&amp;IF(OR($L1667=TRUE,$A1667=0,MOD($A1667,ChapterTable!$S$20)&lt;&gt;0),"","보스")&amp;"인게임누적곱배수",ChapterTable!$S:$T,2,0)^D1667
    +VLOOKUP(SUBSTITUTE(SUBSTITUTE(F$1,"standard",""),"|Float","")&amp;IF(OR($L1667=TRUE,$A1667=0,MOD($A1667,ChapterTable!$S$20)&lt;&gt;0),"","보스")&amp;"인게임누적합배수",ChapterTable!$S:$T,2,0)*D1667)
  )
  )
  )
)</f>
        <v>4144.6746826171875</v>
      </c>
      <c r="G1667" t="s">
        <v>737</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34">IF(B1667=0,0,
  IF(AND(L1667=FALSE,A1667&lt;&gt;0,MOD(A1667,7)=0),21,
  IF(MOD(B1667,10)=0,21,
  IF(MOD(B1667,10)=5,11,
  IF(MOD(B1667,10)=9,INT(B1667/10)+91,
  INT(B1667/10+1))))))</f>
        <v>3</v>
      </c>
      <c r="Q1667">
        <f t="shared" ref="Q1667:Q1730" si="135">IF(ISBLANK(P1667),O1667,P1667)</f>
        <v>3</v>
      </c>
      <c r="R1667" t="b">
        <f t="shared" ca="1" si="133"/>
        <v>1</v>
      </c>
      <c r="T1667" t="b">
        <f t="shared" ref="T1667:T1730" ca="1" si="136">IF(ISBLANK(S1667),R1667,S1667)</f>
        <v>1</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H1667">
        <v>1.5</v>
      </c>
      <c r="AI1667">
        <f t="shared" si="132"/>
        <v>0.33333333333333331</v>
      </c>
    </row>
    <row r="1668" spans="1:35" x14ac:dyDescent="0.3">
      <c r="A1668">
        <v>11</v>
      </c>
      <c r="B1668">
        <v>27</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OFFSET(E1668,-$B1668+IF($L1668,1,0),0)*IF($B1668&gt;OFFSET($B1668,1,0),ChapterTable!$S$17,1)*
    (VLOOKUP(SUBSTITUTE(SUBSTITUTE(E$1,"standard",""),"|Float","")&amp;IF(OR($L1668=TRUE,$A1668=0,MOD($A1668,ChapterTable!$S$20)&lt;&gt;0),"","보스")&amp;"인게임누적곱배수",ChapterTable!$S:$T,2,0)^C1668
    +VLOOKUP(SUBSTITUTE(SUBSTITUTE(E$1,"standard",""),"|Float","")&amp;IF(OR($L1668=TRUE,$A1668=0,MOD($A1668,ChapterTable!$S$20)&lt;&gt;0),"","보스")&amp;"인게임누적합배수",ChapterTable!$S:$T,2,0)*C1668)
  )
  )
  )
)</f>
        <v>13839.609375</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(VLOOKUP(SUBSTITUTE(SUBSTITUTE(F$1,"standard",""),"|Float","")&amp;IF(OR($L1668=TRUE,$A1668=0,MOD($A1668,ChapterTable!$S$20)&lt;&gt;0),"","보스")&amp;"인게임누적곱배수",ChapterTable!$S:$T,2,0)^D1668
    +VLOOKUP(SUBSTITUTE(SUBSTITUTE(F$1,"standard",""),"|Float","")&amp;IF(OR($L1668=TRUE,$A1668=0,MOD($A1668,ChapterTable!$S$20)&lt;&gt;0),"","보스")&amp;"인게임누적합배수",ChapterTable!$S:$T,2,0)*D1668)
  )
  )
  )
)</f>
        <v>4144.6746826171875</v>
      </c>
      <c r="G1668" t="s">
        <v>737</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34"/>
        <v>3</v>
      </c>
      <c r="Q1668">
        <f t="shared" si="135"/>
        <v>3</v>
      </c>
      <c r="R1668" t="b">
        <f t="shared" ca="1" si="133"/>
        <v>1</v>
      </c>
      <c r="T1668" t="b">
        <f t="shared" ca="1" si="136"/>
        <v>1</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H1668">
        <v>1.5</v>
      </c>
      <c r="AI1668">
        <f t="shared" ref="AI1668:AI1731" si="137">IF(B1668=0,0,1/(INT((B1668-1)/10)+1))</f>
        <v>0.33333333333333331</v>
      </c>
    </row>
    <row r="1669" spans="1:35" x14ac:dyDescent="0.3">
      <c r="A1669">
        <v>11</v>
      </c>
      <c r="B1669">
        <v>28</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OFFSET(E1669,-$B1669+IF($L1669,1,0),0)*IF($B1669&gt;OFFSET($B1669,1,0),ChapterTable!$S$17,1)*
    (VLOOKUP(SUBSTITUTE(SUBSTITUTE(E$1,"standard",""),"|Float","")&amp;IF(OR($L1669=TRUE,$A1669=0,MOD($A1669,ChapterTable!$S$20)&lt;&gt;0),"","보스")&amp;"인게임누적곱배수",ChapterTable!$S:$T,2,0)^C1669
    +VLOOKUP(SUBSTITUTE(SUBSTITUTE(E$1,"standard",""),"|Float","")&amp;IF(OR($L1669=TRUE,$A1669=0,MOD($A1669,ChapterTable!$S$20)&lt;&gt;0),"","보스")&amp;"인게임누적합배수",ChapterTable!$S:$T,2,0)*C1669)
  )
  )
  )
)</f>
        <v>13839.609375</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(VLOOKUP(SUBSTITUTE(SUBSTITUTE(F$1,"standard",""),"|Float","")&amp;IF(OR($L1669=TRUE,$A1669=0,MOD($A1669,ChapterTable!$S$20)&lt;&gt;0),"","보스")&amp;"인게임누적곱배수",ChapterTable!$S:$T,2,0)^D1669
    +VLOOKUP(SUBSTITUTE(SUBSTITUTE(F$1,"standard",""),"|Float","")&amp;IF(OR($L1669=TRUE,$A1669=0,MOD($A1669,ChapterTable!$S$20)&lt;&gt;0),"","보스")&amp;"인게임누적합배수",ChapterTable!$S:$T,2,0)*D1669)
  )
  )
  )
)</f>
        <v>4144.6746826171875</v>
      </c>
      <c r="G1669" t="s">
        <v>737</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34"/>
        <v>3</v>
      </c>
      <c r="Q1669">
        <f t="shared" si="135"/>
        <v>3</v>
      </c>
      <c r="R1669" t="b">
        <f t="shared" ca="1" si="133"/>
        <v>1</v>
      </c>
      <c r="T1669" t="b">
        <f t="shared" ca="1" si="136"/>
        <v>1</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H1669">
        <v>1.5</v>
      </c>
      <c r="AI1669">
        <f t="shared" si="137"/>
        <v>0.33333333333333331</v>
      </c>
    </row>
    <row r="1670" spans="1:35" x14ac:dyDescent="0.3">
      <c r="A1670">
        <v>11</v>
      </c>
      <c r="B1670">
        <v>29</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OFFSET(E1670,-$B1670+IF($L1670,1,0),0)*IF($B1670&gt;OFFSET($B1670,1,0),ChapterTable!$S$17,1)*
    (VLOOKUP(SUBSTITUTE(SUBSTITUTE(E$1,"standard",""),"|Float","")&amp;IF(OR($L1670=TRUE,$A1670=0,MOD($A1670,ChapterTable!$S$20)&lt;&gt;0),"","보스")&amp;"인게임누적곱배수",ChapterTable!$S:$T,2,0)^C1670
    +VLOOKUP(SUBSTITUTE(SUBSTITUTE(E$1,"standard",""),"|Float","")&amp;IF(OR($L1670=TRUE,$A1670=0,MOD($A1670,ChapterTable!$S$20)&lt;&gt;0),"","보스")&amp;"인게임누적합배수",ChapterTable!$S:$T,2,0)*C1670)
  )
  )
  )
)</f>
        <v>13839.609375</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(VLOOKUP(SUBSTITUTE(SUBSTITUTE(F$1,"standard",""),"|Float","")&amp;IF(OR($L1670=TRUE,$A1670=0,MOD($A1670,ChapterTable!$S$20)&lt;&gt;0),"","보스")&amp;"인게임누적곱배수",ChapterTable!$S:$T,2,0)^D1670
    +VLOOKUP(SUBSTITUTE(SUBSTITUTE(F$1,"standard",""),"|Float","")&amp;IF(OR($L1670=TRUE,$A1670=0,MOD($A1670,ChapterTable!$S$20)&lt;&gt;0),"","보스")&amp;"인게임누적합배수",ChapterTable!$S:$T,2,0)*D1670)
  )
  )
  )
)</f>
        <v>4144.6746826171875</v>
      </c>
      <c r="G1670" t="s">
        <v>737</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34"/>
        <v>93</v>
      </c>
      <c r="Q1670">
        <f t="shared" si="135"/>
        <v>93</v>
      </c>
      <c r="R1670" t="b">
        <f t="shared" ca="1" si="133"/>
        <v>1</v>
      </c>
      <c r="T1670" t="b">
        <f t="shared" ca="1" si="136"/>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H1670">
        <v>1.5</v>
      </c>
      <c r="AI1670">
        <f t="shared" si="137"/>
        <v>0.33333333333333331</v>
      </c>
    </row>
    <row r="1671" spans="1:35" x14ac:dyDescent="0.3">
      <c r="A1671">
        <v>11</v>
      </c>
      <c r="B1671">
        <v>30</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OFFSET(E1671,-$B1671+IF($L1671,1,0),0)*IF($B1671&gt;OFFSET($B1671,1,0),ChapterTable!$S$17,1)*
    (VLOOKUP(SUBSTITUTE(SUBSTITUTE(E$1,"standard",""),"|Float","")&amp;IF(OR($L1671=TRUE,$A1671=0,MOD($A1671,ChapterTable!$S$20)&lt;&gt;0),"","보스")&amp;"인게임누적곱배수",ChapterTable!$S:$T,2,0)^C1671
    +VLOOKUP(SUBSTITUTE(SUBSTITUTE(E$1,"standard",""),"|Float","")&amp;IF(OR($L1671=TRUE,$A1671=0,MOD($A1671,ChapterTable!$S$20)&lt;&gt;0),"","보스")&amp;"인게임누적합배수",ChapterTable!$S:$T,2,0)*C1671)
  )
  )
  )
)</f>
        <v>13839.609375</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(VLOOKUP(SUBSTITUTE(SUBSTITUTE(F$1,"standard",""),"|Float","")&amp;IF(OR($L1671=TRUE,$A1671=0,MOD($A1671,ChapterTable!$S$20)&lt;&gt;0),"","보스")&amp;"인게임누적곱배수",ChapterTable!$S:$T,2,0)^D1671
    +VLOOKUP(SUBSTITUTE(SUBSTITUTE(F$1,"standard",""),"|Float","")&amp;IF(OR($L1671=TRUE,$A1671=0,MOD($A1671,ChapterTable!$S$20)&lt;&gt;0),"","보스")&amp;"인게임누적합배수",ChapterTable!$S:$T,2,0)*D1671)
  )
  )
  )
)</f>
        <v>4144.6746826171875</v>
      </c>
      <c r="G1671" t="s">
        <v>737</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34"/>
        <v>21</v>
      </c>
      <c r="Q1671">
        <f t="shared" si="135"/>
        <v>21</v>
      </c>
      <c r="R1671" t="b">
        <f t="shared" ca="1" si="133"/>
        <v>1</v>
      </c>
      <c r="T1671" t="b">
        <f t="shared" ca="1" si="136"/>
        <v>1</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H1671">
        <v>1.5</v>
      </c>
      <c r="AI1671">
        <f t="shared" si="137"/>
        <v>0.33333333333333331</v>
      </c>
    </row>
    <row r="1672" spans="1:35" x14ac:dyDescent="0.3">
      <c r="A1672">
        <v>11</v>
      </c>
      <c r="B1672">
        <v>31</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3</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OFFSET(E1672,-$B1672+IF($L1672,1,0),0)*IF($B1672&gt;OFFSET($B1672,1,0),ChapterTable!$S$17,1)*
    (VLOOKUP(SUBSTITUTE(SUBSTITUTE(E$1,"standard",""),"|Float","")&amp;IF(OR($L1672=TRUE,$A1672=0,MOD($A1672,ChapterTable!$S$20)&lt;&gt;0),"","보스")&amp;"인게임누적곱배수",ChapterTable!$S:$T,2,0)^C1672
    +VLOOKUP(SUBSTITUTE(SUBSTITUTE(E$1,"standard",""),"|Float","")&amp;IF(OR($L1672=TRUE,$A1672=0,MOD($A1672,ChapterTable!$S$20)&lt;&gt;0),"","보스")&amp;"인게임누적합배수",ChapterTable!$S:$T,2,0)*C1672)
  )
  )
  )
)</f>
        <v>13839.609375</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(VLOOKUP(SUBSTITUTE(SUBSTITUTE(F$1,"standard",""),"|Float","")&amp;IF(OR($L1672=TRUE,$A1672=0,MOD($A1672,ChapterTable!$S$20)&lt;&gt;0),"","보스")&amp;"인게임누적곱배수",ChapterTable!$S:$T,2,0)^D1672
    +VLOOKUP(SUBSTITUTE(SUBSTITUTE(F$1,"standard",""),"|Float","")&amp;IF(OR($L1672=TRUE,$A1672=0,MOD($A1672,ChapterTable!$S$20)&lt;&gt;0),"","보스")&amp;"인게임누적합배수",ChapterTable!$S:$T,2,0)*D1672)
  )
  )
  )
)</f>
        <v>4414.9795532226563</v>
      </c>
      <c r="G1672" t="s">
        <v>737</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34"/>
        <v>4</v>
      </c>
      <c r="Q1672">
        <f t="shared" si="135"/>
        <v>4</v>
      </c>
      <c r="R1672" t="b">
        <f t="shared" ca="1" si="133"/>
        <v>1</v>
      </c>
      <c r="T1672" t="b">
        <f t="shared" ca="1" si="136"/>
        <v>1</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H1672">
        <v>1.5</v>
      </c>
      <c r="AI1672">
        <f t="shared" si="137"/>
        <v>0.25</v>
      </c>
    </row>
    <row r="1673" spans="1:35" x14ac:dyDescent="0.3">
      <c r="A1673">
        <v>11</v>
      </c>
      <c r="B1673">
        <v>32</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OFFSET(E1673,-$B1673+IF($L1673,1,0),0)*IF($B1673&gt;OFFSET($B1673,1,0),ChapterTable!$S$17,1)*
    (VLOOKUP(SUBSTITUTE(SUBSTITUTE(E$1,"standard",""),"|Float","")&amp;IF(OR($L1673=TRUE,$A1673=0,MOD($A1673,ChapterTable!$S$20)&lt;&gt;0),"","보스")&amp;"인게임누적곱배수",ChapterTable!$S:$T,2,0)^C1673
    +VLOOKUP(SUBSTITUTE(SUBSTITUTE(E$1,"standard",""),"|Float","")&amp;IF(OR($L1673=TRUE,$A1673=0,MOD($A1673,ChapterTable!$S$20)&lt;&gt;0),"","보스")&amp;"인게임누적합배수",ChapterTable!$S:$T,2,0)*C1673)
  )
  )
  )
)</f>
        <v>13839.609375</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(VLOOKUP(SUBSTITUTE(SUBSTITUTE(F$1,"standard",""),"|Float","")&amp;IF(OR($L1673=TRUE,$A1673=0,MOD($A1673,ChapterTable!$S$20)&lt;&gt;0),"","보스")&amp;"인게임누적곱배수",ChapterTable!$S:$T,2,0)^D1673
    +VLOOKUP(SUBSTITUTE(SUBSTITUTE(F$1,"standard",""),"|Float","")&amp;IF(OR($L1673=TRUE,$A1673=0,MOD($A1673,ChapterTable!$S$20)&lt;&gt;0),"","보스")&amp;"인게임누적합배수",ChapterTable!$S:$T,2,0)*D1673)
  )
  )
  )
)</f>
        <v>4414.9795532226563</v>
      </c>
      <c r="G1673" t="s">
        <v>737</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34"/>
        <v>4</v>
      </c>
      <c r="Q1673">
        <f t="shared" si="135"/>
        <v>4</v>
      </c>
      <c r="R1673" t="b">
        <f t="shared" ca="1" si="133"/>
        <v>1</v>
      </c>
      <c r="T1673" t="b">
        <f t="shared" ca="1" si="136"/>
        <v>1</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H1673">
        <v>1.5</v>
      </c>
      <c r="AI1673">
        <f t="shared" si="137"/>
        <v>0.25</v>
      </c>
    </row>
    <row r="1674" spans="1:35" x14ac:dyDescent="0.3">
      <c r="A1674">
        <v>11</v>
      </c>
      <c r="B1674">
        <v>33</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OFFSET(E1674,-$B1674+IF($L1674,1,0),0)*IF($B1674&gt;OFFSET($B1674,1,0),ChapterTable!$S$17,1)*
    (VLOOKUP(SUBSTITUTE(SUBSTITUTE(E$1,"standard",""),"|Float","")&amp;IF(OR($L1674=TRUE,$A1674=0,MOD($A1674,ChapterTable!$S$20)&lt;&gt;0),"","보스")&amp;"인게임누적곱배수",ChapterTable!$S:$T,2,0)^C1674
    +VLOOKUP(SUBSTITUTE(SUBSTITUTE(E$1,"standard",""),"|Float","")&amp;IF(OR($L1674=TRUE,$A1674=0,MOD($A1674,ChapterTable!$S$20)&lt;&gt;0),"","보스")&amp;"인게임누적합배수",ChapterTable!$S:$T,2,0)*C1674)
  )
  )
  )
)</f>
        <v>13839.609375</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(VLOOKUP(SUBSTITUTE(SUBSTITUTE(F$1,"standard",""),"|Float","")&amp;IF(OR($L1674=TRUE,$A1674=0,MOD($A1674,ChapterTable!$S$20)&lt;&gt;0),"","보스")&amp;"인게임누적곱배수",ChapterTable!$S:$T,2,0)^D1674
    +VLOOKUP(SUBSTITUTE(SUBSTITUTE(F$1,"standard",""),"|Float","")&amp;IF(OR($L1674=TRUE,$A1674=0,MOD($A1674,ChapterTable!$S$20)&lt;&gt;0),"","보스")&amp;"인게임누적합배수",ChapterTable!$S:$T,2,0)*D1674)
  )
  )
  )
)</f>
        <v>4414.9795532226563</v>
      </c>
      <c r="G1674" t="s">
        <v>737</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34"/>
        <v>4</v>
      </c>
      <c r="Q1674">
        <f t="shared" si="135"/>
        <v>4</v>
      </c>
      <c r="R1674" t="b">
        <f t="shared" ca="1" si="133"/>
        <v>1</v>
      </c>
      <c r="T1674" t="b">
        <f t="shared" ca="1" si="136"/>
        <v>1</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H1674">
        <v>1.5</v>
      </c>
      <c r="AI1674">
        <f t="shared" si="137"/>
        <v>0.25</v>
      </c>
    </row>
    <row r="1675" spans="1:35" x14ac:dyDescent="0.3">
      <c r="A1675">
        <v>11</v>
      </c>
      <c r="B1675">
        <v>34</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OFFSET(E1675,-$B1675+IF($L1675,1,0),0)*IF($B1675&gt;OFFSET($B1675,1,0),ChapterTable!$S$17,1)*
    (VLOOKUP(SUBSTITUTE(SUBSTITUTE(E$1,"standard",""),"|Float","")&amp;IF(OR($L1675=TRUE,$A1675=0,MOD($A1675,ChapterTable!$S$20)&lt;&gt;0),"","보스")&amp;"인게임누적곱배수",ChapterTable!$S:$T,2,0)^C1675
    +VLOOKUP(SUBSTITUTE(SUBSTITUTE(E$1,"standard",""),"|Float","")&amp;IF(OR($L1675=TRUE,$A1675=0,MOD($A1675,ChapterTable!$S$20)&lt;&gt;0),"","보스")&amp;"인게임누적합배수",ChapterTable!$S:$T,2,0)*C1675)
  )
  )
  )
)</f>
        <v>13839.609375</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(VLOOKUP(SUBSTITUTE(SUBSTITUTE(F$1,"standard",""),"|Float","")&amp;IF(OR($L1675=TRUE,$A1675=0,MOD($A1675,ChapterTable!$S$20)&lt;&gt;0),"","보스")&amp;"인게임누적곱배수",ChapterTable!$S:$T,2,0)^D1675
    +VLOOKUP(SUBSTITUTE(SUBSTITUTE(F$1,"standard",""),"|Float","")&amp;IF(OR($L1675=TRUE,$A1675=0,MOD($A1675,ChapterTable!$S$20)&lt;&gt;0),"","보스")&amp;"인게임누적합배수",ChapterTable!$S:$T,2,0)*D1675)
  )
  )
  )
)</f>
        <v>4414.9795532226563</v>
      </c>
      <c r="G1675" t="s">
        <v>737</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34"/>
        <v>4</v>
      </c>
      <c r="Q1675">
        <f t="shared" si="135"/>
        <v>4</v>
      </c>
      <c r="R1675" t="b">
        <f t="shared" ca="1" si="133"/>
        <v>1</v>
      </c>
      <c r="T1675" t="b">
        <f t="shared" ca="1" si="136"/>
        <v>1</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H1675">
        <v>1.5</v>
      </c>
      <c r="AI1675">
        <f t="shared" si="137"/>
        <v>0.25</v>
      </c>
    </row>
    <row r="1676" spans="1:35" x14ac:dyDescent="0.3">
      <c r="A1676">
        <v>11</v>
      </c>
      <c r="B1676">
        <v>35</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OFFSET(E1676,-$B1676+IF($L1676,1,0),0)*IF($B1676&gt;OFFSET($B1676,1,0),ChapterTable!$S$17,1)*
    (VLOOKUP(SUBSTITUTE(SUBSTITUTE(E$1,"standard",""),"|Float","")&amp;IF(OR($L1676=TRUE,$A1676=0,MOD($A1676,ChapterTable!$S$20)&lt;&gt;0),"","보스")&amp;"인게임누적곱배수",ChapterTable!$S:$T,2,0)^C1676
    +VLOOKUP(SUBSTITUTE(SUBSTITUTE(E$1,"standard",""),"|Float","")&amp;IF(OR($L1676=TRUE,$A1676=0,MOD($A1676,ChapterTable!$S$20)&lt;&gt;0),"","보스")&amp;"인게임누적합배수",ChapterTable!$S:$T,2,0)*C1676)
  )
  )
  )
)</f>
        <v>13839.609375</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(VLOOKUP(SUBSTITUTE(SUBSTITUTE(F$1,"standard",""),"|Float","")&amp;IF(OR($L1676=TRUE,$A1676=0,MOD($A1676,ChapterTable!$S$20)&lt;&gt;0),"","보스")&amp;"인게임누적곱배수",ChapterTable!$S:$T,2,0)^D1676
    +VLOOKUP(SUBSTITUTE(SUBSTITUTE(F$1,"standard",""),"|Float","")&amp;IF(OR($L1676=TRUE,$A1676=0,MOD($A1676,ChapterTable!$S$20)&lt;&gt;0),"","보스")&amp;"인게임누적합배수",ChapterTable!$S:$T,2,0)*D1676)
  )
  )
  )
)</f>
        <v>4414.9795532226563</v>
      </c>
      <c r="G1676" t="s">
        <v>737</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34"/>
        <v>11</v>
      </c>
      <c r="Q1676">
        <f t="shared" si="135"/>
        <v>11</v>
      </c>
      <c r="R1676" t="b">
        <f t="shared" ca="1" si="133"/>
        <v>1</v>
      </c>
      <c r="T1676" t="b">
        <f t="shared" ca="1" si="136"/>
        <v>1</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H1676">
        <v>1.5</v>
      </c>
      <c r="AI1676">
        <f t="shared" si="137"/>
        <v>0.25</v>
      </c>
    </row>
    <row r="1677" spans="1:35" x14ac:dyDescent="0.3">
      <c r="A1677">
        <v>11</v>
      </c>
      <c r="B1677">
        <v>36</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4</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OFFSET(E1677,-$B1677+IF($L1677,1,0),0)*IF($B1677&gt;OFFSET($B1677,1,0),ChapterTable!$S$17,1)*
    (VLOOKUP(SUBSTITUTE(SUBSTITUTE(E$1,"standard",""),"|Float","")&amp;IF(OR($L1677=TRUE,$A1677=0,MOD($A1677,ChapterTable!$S$20)&lt;&gt;0),"","보스")&amp;"인게임누적곱배수",ChapterTable!$S:$T,2,0)^C1677
    +VLOOKUP(SUBSTITUTE(SUBSTITUTE(E$1,"standard",""),"|Float","")&amp;IF(OR($L1677=TRUE,$A1677=0,MOD($A1677,ChapterTable!$S$20)&lt;&gt;0),"","보스")&amp;"인게임누적합배수",ChapterTable!$S:$T,2,0)*C1677)
  )
  )
  )
)</f>
        <v>15569.560546875</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(VLOOKUP(SUBSTITUTE(SUBSTITUTE(F$1,"standard",""),"|Float","")&amp;IF(OR($L1677=TRUE,$A1677=0,MOD($A1677,ChapterTable!$S$20)&lt;&gt;0),"","보스")&amp;"인게임누적곱배수",ChapterTable!$S:$T,2,0)^D1677
    +VLOOKUP(SUBSTITUTE(SUBSTITUTE(F$1,"standard",""),"|Float","")&amp;IF(OR($L1677=TRUE,$A1677=0,MOD($A1677,ChapterTable!$S$20)&lt;&gt;0),"","보스")&amp;"인게임누적합배수",ChapterTable!$S:$T,2,0)*D1677)
  )
  )
  )
)</f>
        <v>4414.9795532226563</v>
      </c>
      <c r="G1677" t="s">
        <v>737</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34"/>
        <v>4</v>
      </c>
      <c r="Q1677">
        <f t="shared" si="135"/>
        <v>4</v>
      </c>
      <c r="R1677" t="b">
        <f t="shared" ca="1" si="133"/>
        <v>1</v>
      </c>
      <c r="T1677" t="b">
        <f t="shared" ca="1" si="136"/>
        <v>1</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H1677">
        <v>1.5</v>
      </c>
      <c r="AI1677">
        <f t="shared" si="137"/>
        <v>0.25</v>
      </c>
    </row>
    <row r="1678" spans="1:35" x14ac:dyDescent="0.3">
      <c r="A1678">
        <v>11</v>
      </c>
      <c r="B1678">
        <v>37</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OFFSET(E1678,-$B1678+IF($L1678,1,0),0)*IF($B1678&gt;OFFSET($B1678,1,0),ChapterTable!$S$17,1)*
    (VLOOKUP(SUBSTITUTE(SUBSTITUTE(E$1,"standard",""),"|Float","")&amp;IF(OR($L1678=TRUE,$A1678=0,MOD($A1678,ChapterTable!$S$20)&lt;&gt;0),"","보스")&amp;"인게임누적곱배수",ChapterTable!$S:$T,2,0)^C1678
    +VLOOKUP(SUBSTITUTE(SUBSTITUTE(E$1,"standard",""),"|Float","")&amp;IF(OR($L1678=TRUE,$A1678=0,MOD($A1678,ChapterTable!$S$20)&lt;&gt;0),"","보스")&amp;"인게임누적합배수",ChapterTable!$S:$T,2,0)*C1678)
  )
  )
  )
)</f>
        <v>15569.560546875</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(VLOOKUP(SUBSTITUTE(SUBSTITUTE(F$1,"standard",""),"|Float","")&amp;IF(OR($L1678=TRUE,$A1678=0,MOD($A1678,ChapterTable!$S$20)&lt;&gt;0),"","보스")&amp;"인게임누적곱배수",ChapterTable!$S:$T,2,0)^D1678
    +VLOOKUP(SUBSTITUTE(SUBSTITUTE(F$1,"standard",""),"|Float","")&amp;IF(OR($L1678=TRUE,$A1678=0,MOD($A1678,ChapterTable!$S$20)&lt;&gt;0),"","보스")&amp;"인게임누적합배수",ChapterTable!$S:$T,2,0)*D1678)
  )
  )
  )
)</f>
        <v>4414.9795532226563</v>
      </c>
      <c r="G1678" t="s">
        <v>737</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34"/>
        <v>4</v>
      </c>
      <c r="Q1678">
        <f t="shared" si="135"/>
        <v>4</v>
      </c>
      <c r="R1678" t="b">
        <f t="shared" ca="1" si="133"/>
        <v>1</v>
      </c>
      <c r="T1678" t="b">
        <f t="shared" ca="1" si="136"/>
        <v>1</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H1678">
        <v>1.5</v>
      </c>
      <c r="AI1678">
        <f t="shared" si="137"/>
        <v>0.25</v>
      </c>
    </row>
    <row r="1679" spans="1:35" x14ac:dyDescent="0.3">
      <c r="A1679">
        <v>11</v>
      </c>
      <c r="B1679">
        <v>38</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OFFSET(E1679,-$B1679+IF($L1679,1,0),0)*IF($B1679&gt;OFFSET($B1679,1,0),ChapterTable!$S$17,1)*
    (VLOOKUP(SUBSTITUTE(SUBSTITUTE(E$1,"standard",""),"|Float","")&amp;IF(OR($L1679=TRUE,$A1679=0,MOD($A1679,ChapterTable!$S$20)&lt;&gt;0),"","보스")&amp;"인게임누적곱배수",ChapterTable!$S:$T,2,0)^C1679
    +VLOOKUP(SUBSTITUTE(SUBSTITUTE(E$1,"standard",""),"|Float","")&amp;IF(OR($L1679=TRUE,$A1679=0,MOD($A1679,ChapterTable!$S$20)&lt;&gt;0),"","보스")&amp;"인게임누적합배수",ChapterTable!$S:$T,2,0)*C1679)
  )
  )
  )
)</f>
        <v>15569.560546875</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(VLOOKUP(SUBSTITUTE(SUBSTITUTE(F$1,"standard",""),"|Float","")&amp;IF(OR($L1679=TRUE,$A1679=0,MOD($A1679,ChapterTable!$S$20)&lt;&gt;0),"","보스")&amp;"인게임누적곱배수",ChapterTable!$S:$T,2,0)^D1679
    +VLOOKUP(SUBSTITUTE(SUBSTITUTE(F$1,"standard",""),"|Float","")&amp;IF(OR($L1679=TRUE,$A1679=0,MOD($A1679,ChapterTable!$S$20)&lt;&gt;0),"","보스")&amp;"인게임누적합배수",ChapterTable!$S:$T,2,0)*D1679)
  )
  )
  )
)</f>
        <v>4414.9795532226563</v>
      </c>
      <c r="G1679" t="s">
        <v>737</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34"/>
        <v>4</v>
      </c>
      <c r="Q1679">
        <f t="shared" si="135"/>
        <v>4</v>
      </c>
      <c r="R1679" t="b">
        <f t="shared" ca="1" si="133"/>
        <v>1</v>
      </c>
      <c r="T1679" t="b">
        <f t="shared" ca="1" si="136"/>
        <v>1</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H1679">
        <v>1.5</v>
      </c>
      <c r="AI1679">
        <f t="shared" si="137"/>
        <v>0.25</v>
      </c>
    </row>
    <row r="1680" spans="1:35" x14ac:dyDescent="0.3">
      <c r="A1680">
        <v>11</v>
      </c>
      <c r="B1680">
        <v>39</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OFFSET(E1680,-$B1680+IF($L1680,1,0),0)*IF($B1680&gt;OFFSET($B1680,1,0),ChapterTable!$S$17,1)*
    (VLOOKUP(SUBSTITUTE(SUBSTITUTE(E$1,"standard",""),"|Float","")&amp;IF(OR($L1680=TRUE,$A1680=0,MOD($A1680,ChapterTable!$S$20)&lt;&gt;0),"","보스")&amp;"인게임누적곱배수",ChapterTable!$S:$T,2,0)^C1680
    +VLOOKUP(SUBSTITUTE(SUBSTITUTE(E$1,"standard",""),"|Float","")&amp;IF(OR($L1680=TRUE,$A1680=0,MOD($A1680,ChapterTable!$S$20)&lt;&gt;0),"","보스")&amp;"인게임누적합배수",ChapterTable!$S:$T,2,0)*C1680)
  )
  )
  )
)</f>
        <v>15569.560546875</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(VLOOKUP(SUBSTITUTE(SUBSTITUTE(F$1,"standard",""),"|Float","")&amp;IF(OR($L1680=TRUE,$A1680=0,MOD($A1680,ChapterTable!$S$20)&lt;&gt;0),"","보스")&amp;"인게임누적곱배수",ChapterTable!$S:$T,2,0)^D1680
    +VLOOKUP(SUBSTITUTE(SUBSTITUTE(F$1,"standard",""),"|Float","")&amp;IF(OR($L1680=TRUE,$A1680=0,MOD($A1680,ChapterTable!$S$20)&lt;&gt;0),"","보스")&amp;"인게임누적합배수",ChapterTable!$S:$T,2,0)*D1680)
  )
  )
  )
)</f>
        <v>4414.9795532226563</v>
      </c>
      <c r="G1680" t="s">
        <v>737</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34"/>
        <v>94</v>
      </c>
      <c r="Q1680">
        <f t="shared" si="135"/>
        <v>94</v>
      </c>
      <c r="R1680" t="b">
        <f t="shared" ca="1" si="133"/>
        <v>1</v>
      </c>
      <c r="T1680" t="b">
        <f t="shared" ca="1" si="136"/>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H1680">
        <v>1.5</v>
      </c>
      <c r="AI1680">
        <f t="shared" si="137"/>
        <v>0.25</v>
      </c>
    </row>
    <row r="1681" spans="1:35" x14ac:dyDescent="0.3">
      <c r="A1681">
        <v>11</v>
      </c>
      <c r="B1681">
        <v>40</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OFFSET(E1681,-$B1681+IF($L1681,1,0),0)*IF($B1681&gt;OFFSET($B1681,1,0),ChapterTable!$S$17,1)*
    (VLOOKUP(SUBSTITUTE(SUBSTITUTE(E$1,"standard",""),"|Float","")&amp;IF(OR($L1681=TRUE,$A1681=0,MOD($A1681,ChapterTable!$S$20)&lt;&gt;0),"","보스")&amp;"인게임누적곱배수",ChapterTable!$S:$T,2,0)^C1681
    +VLOOKUP(SUBSTITUTE(SUBSTITUTE(E$1,"standard",""),"|Float","")&amp;IF(OR($L1681=TRUE,$A1681=0,MOD($A1681,ChapterTable!$S$20)&lt;&gt;0),"","보스")&amp;"인게임누적합배수",ChapterTable!$S:$T,2,0)*C1681)
  )
  )
  )
)</f>
        <v>15569.560546875</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(VLOOKUP(SUBSTITUTE(SUBSTITUTE(F$1,"standard",""),"|Float","")&amp;IF(OR($L1681=TRUE,$A1681=0,MOD($A1681,ChapterTable!$S$20)&lt;&gt;0),"","보스")&amp;"인게임누적곱배수",ChapterTable!$S:$T,2,0)^D1681
    +VLOOKUP(SUBSTITUTE(SUBSTITUTE(F$1,"standard",""),"|Float","")&amp;IF(OR($L1681=TRUE,$A1681=0,MOD($A1681,ChapterTable!$S$20)&lt;&gt;0),"","보스")&amp;"인게임누적합배수",ChapterTable!$S:$T,2,0)*D1681)
  )
  )
  )
)</f>
        <v>4414.9795532226563</v>
      </c>
      <c r="G1681" t="s">
        <v>737</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34"/>
        <v>21</v>
      </c>
      <c r="Q1681">
        <f t="shared" si="135"/>
        <v>21</v>
      </c>
      <c r="R1681" t="b">
        <f t="shared" ca="1" si="133"/>
        <v>1</v>
      </c>
      <c r="T1681" t="b">
        <f t="shared" ca="1" si="136"/>
        <v>1</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H1681">
        <v>1.5</v>
      </c>
      <c r="AI1681">
        <f t="shared" si="137"/>
        <v>0.25</v>
      </c>
    </row>
    <row r="1682" spans="1:35" x14ac:dyDescent="0.3">
      <c r="A1682">
        <v>11</v>
      </c>
      <c r="B1682">
        <v>41</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4</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OFFSET(E1682,-$B1682+IF($L1682,1,0),0)*IF($B1682&gt;OFFSET($B1682,1,0),ChapterTable!$S$17,1)*
    (VLOOKUP(SUBSTITUTE(SUBSTITUTE(E$1,"standard",""),"|Float","")&amp;IF(OR($L1682=TRUE,$A1682=0,MOD($A1682,ChapterTable!$S$20)&lt;&gt;0),"","보스")&amp;"인게임누적곱배수",ChapterTable!$S:$T,2,0)^C1682
    +VLOOKUP(SUBSTITUTE(SUBSTITUTE(E$1,"standard",""),"|Float","")&amp;IF(OR($L1682=TRUE,$A1682=0,MOD($A1682,ChapterTable!$S$20)&lt;&gt;0),"","보스")&amp;"인게임누적합배수",ChapterTable!$S:$T,2,0)*C1682)
  )
  )
  )
)</f>
        <v>15569.560546875</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(VLOOKUP(SUBSTITUTE(SUBSTITUTE(F$1,"standard",""),"|Float","")&amp;IF(OR($L1682=TRUE,$A1682=0,MOD($A1682,ChapterTable!$S$20)&lt;&gt;0),"","보스")&amp;"인게임누적곱배수",ChapterTable!$S:$T,2,0)^D1682
    +VLOOKUP(SUBSTITUTE(SUBSTITUTE(F$1,"standard",""),"|Float","")&amp;IF(OR($L1682=TRUE,$A1682=0,MOD($A1682,ChapterTable!$S$20)&lt;&gt;0),"","보스")&amp;"인게임누적합배수",ChapterTable!$S:$T,2,0)*D1682)
  )
  )
  )
)</f>
        <v>4685.284423828125</v>
      </c>
      <c r="G1682" t="s">
        <v>737</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34"/>
        <v>5</v>
      </c>
      <c r="Q1682">
        <f t="shared" si="135"/>
        <v>5</v>
      </c>
      <c r="R1682" t="b">
        <f t="shared" ca="1" si="133"/>
        <v>1</v>
      </c>
      <c r="T1682" t="b">
        <f t="shared" ca="1" si="136"/>
        <v>1</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H1682">
        <v>1.5</v>
      </c>
      <c r="AI1682">
        <f t="shared" si="137"/>
        <v>0.2</v>
      </c>
    </row>
    <row r="1683" spans="1:35" x14ac:dyDescent="0.3">
      <c r="A1683">
        <v>11</v>
      </c>
      <c r="B1683">
        <v>42</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OFFSET(E1683,-$B1683+IF($L1683,1,0),0)*IF($B1683&gt;OFFSET($B1683,1,0),ChapterTable!$S$17,1)*
    (VLOOKUP(SUBSTITUTE(SUBSTITUTE(E$1,"standard",""),"|Float","")&amp;IF(OR($L1683=TRUE,$A1683=0,MOD($A1683,ChapterTable!$S$20)&lt;&gt;0),"","보스")&amp;"인게임누적곱배수",ChapterTable!$S:$T,2,0)^C1683
    +VLOOKUP(SUBSTITUTE(SUBSTITUTE(E$1,"standard",""),"|Float","")&amp;IF(OR($L1683=TRUE,$A1683=0,MOD($A1683,ChapterTable!$S$20)&lt;&gt;0),"","보스")&amp;"인게임누적합배수",ChapterTable!$S:$T,2,0)*C1683)
  )
  )
  )
)</f>
        <v>15569.560546875</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(VLOOKUP(SUBSTITUTE(SUBSTITUTE(F$1,"standard",""),"|Float","")&amp;IF(OR($L1683=TRUE,$A1683=0,MOD($A1683,ChapterTable!$S$20)&lt;&gt;0),"","보스")&amp;"인게임누적곱배수",ChapterTable!$S:$T,2,0)^D1683
    +VLOOKUP(SUBSTITUTE(SUBSTITUTE(F$1,"standard",""),"|Float","")&amp;IF(OR($L1683=TRUE,$A1683=0,MOD($A1683,ChapterTable!$S$20)&lt;&gt;0),"","보스")&amp;"인게임누적합배수",ChapterTable!$S:$T,2,0)*D1683)
  )
  )
  )
)</f>
        <v>4685.284423828125</v>
      </c>
      <c r="G1683" t="s">
        <v>737</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34"/>
        <v>5</v>
      </c>
      <c r="Q1683">
        <f t="shared" si="135"/>
        <v>5</v>
      </c>
      <c r="R1683" t="b">
        <f t="shared" ca="1" si="133"/>
        <v>1</v>
      </c>
      <c r="T1683" t="b">
        <f t="shared" ca="1" si="136"/>
        <v>1</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H1683">
        <v>1.5</v>
      </c>
      <c r="AI1683">
        <f t="shared" si="137"/>
        <v>0.2</v>
      </c>
    </row>
    <row r="1684" spans="1:35" x14ac:dyDescent="0.3">
      <c r="A1684">
        <v>11</v>
      </c>
      <c r="B1684">
        <v>43</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OFFSET(E1684,-$B1684+IF($L1684,1,0),0)*IF($B1684&gt;OFFSET($B1684,1,0),ChapterTable!$S$17,1)*
    (VLOOKUP(SUBSTITUTE(SUBSTITUTE(E$1,"standard",""),"|Float","")&amp;IF(OR($L1684=TRUE,$A1684=0,MOD($A1684,ChapterTable!$S$20)&lt;&gt;0),"","보스")&amp;"인게임누적곱배수",ChapterTable!$S:$T,2,0)^C1684
    +VLOOKUP(SUBSTITUTE(SUBSTITUTE(E$1,"standard",""),"|Float","")&amp;IF(OR($L1684=TRUE,$A1684=0,MOD($A1684,ChapterTable!$S$20)&lt;&gt;0),"","보스")&amp;"인게임누적합배수",ChapterTable!$S:$T,2,0)*C1684)
  )
  )
  )
)</f>
        <v>15569.560546875</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(VLOOKUP(SUBSTITUTE(SUBSTITUTE(F$1,"standard",""),"|Float","")&amp;IF(OR($L1684=TRUE,$A1684=0,MOD($A1684,ChapterTable!$S$20)&lt;&gt;0),"","보스")&amp;"인게임누적곱배수",ChapterTable!$S:$T,2,0)^D1684
    +VLOOKUP(SUBSTITUTE(SUBSTITUTE(F$1,"standard",""),"|Float","")&amp;IF(OR($L1684=TRUE,$A1684=0,MOD($A1684,ChapterTable!$S$20)&lt;&gt;0),"","보스")&amp;"인게임누적합배수",ChapterTable!$S:$T,2,0)*D1684)
  )
  )
  )
)</f>
        <v>4685.284423828125</v>
      </c>
      <c r="G1684" t="s">
        <v>737</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34"/>
        <v>5</v>
      </c>
      <c r="Q1684">
        <f t="shared" si="135"/>
        <v>5</v>
      </c>
      <c r="R1684" t="b">
        <f t="shared" ca="1" si="133"/>
        <v>1</v>
      </c>
      <c r="T1684" t="b">
        <f t="shared" ca="1" si="136"/>
        <v>1</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H1684">
        <v>1.5</v>
      </c>
      <c r="AI1684">
        <f t="shared" si="137"/>
        <v>0.2</v>
      </c>
    </row>
    <row r="1685" spans="1:35" x14ac:dyDescent="0.3">
      <c r="A1685">
        <v>11</v>
      </c>
      <c r="B1685">
        <v>44</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OFFSET(E1685,-$B1685+IF($L1685,1,0),0)*IF($B1685&gt;OFFSET($B1685,1,0),ChapterTable!$S$17,1)*
    (VLOOKUP(SUBSTITUTE(SUBSTITUTE(E$1,"standard",""),"|Float","")&amp;IF(OR($L1685=TRUE,$A1685=0,MOD($A1685,ChapterTable!$S$20)&lt;&gt;0),"","보스")&amp;"인게임누적곱배수",ChapterTable!$S:$T,2,0)^C1685
    +VLOOKUP(SUBSTITUTE(SUBSTITUTE(E$1,"standard",""),"|Float","")&amp;IF(OR($L1685=TRUE,$A1685=0,MOD($A1685,ChapterTable!$S$20)&lt;&gt;0),"","보스")&amp;"인게임누적합배수",ChapterTable!$S:$T,2,0)*C1685)
  )
  )
  )
)</f>
        <v>15569.560546875</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(VLOOKUP(SUBSTITUTE(SUBSTITUTE(F$1,"standard",""),"|Float","")&amp;IF(OR($L1685=TRUE,$A1685=0,MOD($A1685,ChapterTable!$S$20)&lt;&gt;0),"","보스")&amp;"인게임누적곱배수",ChapterTable!$S:$T,2,0)^D1685
    +VLOOKUP(SUBSTITUTE(SUBSTITUTE(F$1,"standard",""),"|Float","")&amp;IF(OR($L1685=TRUE,$A1685=0,MOD($A1685,ChapterTable!$S$20)&lt;&gt;0),"","보스")&amp;"인게임누적합배수",ChapterTable!$S:$T,2,0)*D1685)
  )
  )
  )
)</f>
        <v>4685.284423828125</v>
      </c>
      <c r="G1685" t="s">
        <v>737</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34"/>
        <v>5</v>
      </c>
      <c r="Q1685">
        <f t="shared" si="135"/>
        <v>5</v>
      </c>
      <c r="R1685" t="b">
        <f t="shared" ca="1" si="133"/>
        <v>1</v>
      </c>
      <c r="T1685" t="b">
        <f t="shared" ca="1" si="136"/>
        <v>1</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H1685">
        <v>1.5</v>
      </c>
      <c r="AI1685">
        <f t="shared" si="137"/>
        <v>0.2</v>
      </c>
    </row>
    <row r="1686" spans="1:35" x14ac:dyDescent="0.3">
      <c r="A1686">
        <v>11</v>
      </c>
      <c r="B1686">
        <v>45</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OFFSET(E1686,-$B1686+IF($L1686,1,0),0)*IF($B1686&gt;OFFSET($B1686,1,0),ChapterTable!$S$17,1)*
    (VLOOKUP(SUBSTITUTE(SUBSTITUTE(E$1,"standard",""),"|Float","")&amp;IF(OR($L1686=TRUE,$A1686=0,MOD($A1686,ChapterTable!$S$20)&lt;&gt;0),"","보스")&amp;"인게임누적곱배수",ChapterTable!$S:$T,2,0)^C1686
    +VLOOKUP(SUBSTITUTE(SUBSTITUTE(E$1,"standard",""),"|Float","")&amp;IF(OR($L1686=TRUE,$A1686=0,MOD($A1686,ChapterTable!$S$20)&lt;&gt;0),"","보스")&amp;"인게임누적합배수",ChapterTable!$S:$T,2,0)*C1686)
  )
  )
  )
)</f>
        <v>15569.560546875</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(VLOOKUP(SUBSTITUTE(SUBSTITUTE(F$1,"standard",""),"|Float","")&amp;IF(OR($L1686=TRUE,$A1686=0,MOD($A1686,ChapterTable!$S$20)&lt;&gt;0),"","보스")&amp;"인게임누적곱배수",ChapterTable!$S:$T,2,0)^D1686
    +VLOOKUP(SUBSTITUTE(SUBSTITUTE(F$1,"standard",""),"|Float","")&amp;IF(OR($L1686=TRUE,$A1686=0,MOD($A1686,ChapterTable!$S$20)&lt;&gt;0),"","보스")&amp;"인게임누적합배수",ChapterTable!$S:$T,2,0)*D1686)
  )
  )
  )
)</f>
        <v>4685.284423828125</v>
      </c>
      <c r="G1686" t="s">
        <v>737</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34"/>
        <v>11</v>
      </c>
      <c r="Q1686">
        <f t="shared" si="135"/>
        <v>11</v>
      </c>
      <c r="R1686" t="b">
        <f t="shared" ca="1" si="133"/>
        <v>1</v>
      </c>
      <c r="T1686" t="b">
        <f t="shared" ca="1" si="136"/>
        <v>1</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H1686">
        <v>1.5</v>
      </c>
      <c r="AI1686">
        <f t="shared" si="137"/>
        <v>0.2</v>
      </c>
    </row>
    <row r="1687" spans="1:35" x14ac:dyDescent="0.3">
      <c r="A1687">
        <v>11</v>
      </c>
      <c r="B1687">
        <v>46</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5</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OFFSET(E1687,-$B1687+IF($L1687,1,0),0)*IF($B1687&gt;OFFSET($B1687,1,0),ChapterTable!$S$17,1)*
    (VLOOKUP(SUBSTITUTE(SUBSTITUTE(E$1,"standard",""),"|Float","")&amp;IF(OR($L1687=TRUE,$A1687=0,MOD($A1687,ChapterTable!$S$20)&lt;&gt;0),"","보스")&amp;"인게임누적곱배수",ChapterTable!$S:$T,2,0)^C1687
    +VLOOKUP(SUBSTITUTE(SUBSTITUTE(E$1,"standard",""),"|Float","")&amp;IF(OR($L1687=TRUE,$A1687=0,MOD($A1687,ChapterTable!$S$20)&lt;&gt;0),"","보스")&amp;"인게임누적합배수",ChapterTable!$S:$T,2,0)*C1687)
  )
  )
  )
)</f>
        <v>17299.51171875</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(VLOOKUP(SUBSTITUTE(SUBSTITUTE(F$1,"standard",""),"|Float","")&amp;IF(OR($L1687=TRUE,$A1687=0,MOD($A1687,ChapterTable!$S$20)&lt;&gt;0),"","보스")&amp;"인게임누적곱배수",ChapterTable!$S:$T,2,0)^D1687
    +VLOOKUP(SUBSTITUTE(SUBSTITUTE(F$1,"standard",""),"|Float","")&amp;IF(OR($L1687=TRUE,$A1687=0,MOD($A1687,ChapterTable!$S$20)&lt;&gt;0),"","보스")&amp;"인게임누적합배수",ChapterTable!$S:$T,2,0)*D1687)
  )
  )
  )
)</f>
        <v>4685.284423828125</v>
      </c>
      <c r="G1687" t="s">
        <v>737</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34"/>
        <v>5</v>
      </c>
      <c r="Q1687">
        <f t="shared" si="135"/>
        <v>5</v>
      </c>
      <c r="R1687" t="b">
        <f t="shared" ca="1" si="133"/>
        <v>1</v>
      </c>
      <c r="T1687" t="b">
        <f t="shared" ca="1" si="136"/>
        <v>1</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H1687">
        <v>1.5</v>
      </c>
      <c r="AI1687">
        <f t="shared" si="137"/>
        <v>0.2</v>
      </c>
    </row>
    <row r="1688" spans="1:35" x14ac:dyDescent="0.3">
      <c r="A1688">
        <v>11</v>
      </c>
      <c r="B1688">
        <v>47</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OFFSET(E1688,-$B1688+IF($L1688,1,0),0)*IF($B1688&gt;OFFSET($B1688,1,0),ChapterTable!$S$17,1)*
    (VLOOKUP(SUBSTITUTE(SUBSTITUTE(E$1,"standard",""),"|Float","")&amp;IF(OR($L1688=TRUE,$A1688=0,MOD($A1688,ChapterTable!$S$20)&lt;&gt;0),"","보스")&amp;"인게임누적곱배수",ChapterTable!$S:$T,2,0)^C1688
    +VLOOKUP(SUBSTITUTE(SUBSTITUTE(E$1,"standard",""),"|Float","")&amp;IF(OR($L1688=TRUE,$A1688=0,MOD($A1688,ChapterTable!$S$20)&lt;&gt;0),"","보스")&amp;"인게임누적합배수",ChapterTable!$S:$T,2,0)*C1688)
  )
  )
  )
)</f>
        <v>17299.51171875</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(VLOOKUP(SUBSTITUTE(SUBSTITUTE(F$1,"standard",""),"|Float","")&amp;IF(OR($L1688=TRUE,$A1688=0,MOD($A1688,ChapterTable!$S$20)&lt;&gt;0),"","보스")&amp;"인게임누적곱배수",ChapterTable!$S:$T,2,0)^D1688
    +VLOOKUP(SUBSTITUTE(SUBSTITUTE(F$1,"standard",""),"|Float","")&amp;IF(OR($L1688=TRUE,$A1688=0,MOD($A1688,ChapterTable!$S$20)&lt;&gt;0),"","보스")&amp;"인게임누적합배수",ChapterTable!$S:$T,2,0)*D1688)
  )
  )
  )
)</f>
        <v>4685.284423828125</v>
      </c>
      <c r="G1688" t="s">
        <v>737</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34"/>
        <v>5</v>
      </c>
      <c r="Q1688">
        <f t="shared" si="135"/>
        <v>5</v>
      </c>
      <c r="R1688" t="b">
        <f t="shared" ca="1" si="133"/>
        <v>1</v>
      </c>
      <c r="T1688" t="b">
        <f t="shared" ca="1" si="136"/>
        <v>1</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H1688">
        <v>1.5</v>
      </c>
      <c r="AI1688">
        <f t="shared" si="137"/>
        <v>0.2</v>
      </c>
    </row>
    <row r="1689" spans="1:35" x14ac:dyDescent="0.3">
      <c r="A1689">
        <v>11</v>
      </c>
      <c r="B1689">
        <v>48</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OFFSET(E1689,-$B1689+IF($L1689,1,0),0)*IF($B1689&gt;OFFSET($B1689,1,0),ChapterTable!$S$17,1)*
    (VLOOKUP(SUBSTITUTE(SUBSTITUTE(E$1,"standard",""),"|Float","")&amp;IF(OR($L1689=TRUE,$A1689=0,MOD($A1689,ChapterTable!$S$20)&lt;&gt;0),"","보스")&amp;"인게임누적곱배수",ChapterTable!$S:$T,2,0)^C1689
    +VLOOKUP(SUBSTITUTE(SUBSTITUTE(E$1,"standard",""),"|Float","")&amp;IF(OR($L1689=TRUE,$A1689=0,MOD($A1689,ChapterTable!$S$20)&lt;&gt;0),"","보스")&amp;"인게임누적합배수",ChapterTable!$S:$T,2,0)*C1689)
  )
  )
  )
)</f>
        <v>17299.51171875</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(VLOOKUP(SUBSTITUTE(SUBSTITUTE(F$1,"standard",""),"|Float","")&amp;IF(OR($L1689=TRUE,$A1689=0,MOD($A1689,ChapterTable!$S$20)&lt;&gt;0),"","보스")&amp;"인게임누적곱배수",ChapterTable!$S:$T,2,0)^D1689
    +VLOOKUP(SUBSTITUTE(SUBSTITUTE(F$1,"standard",""),"|Float","")&amp;IF(OR($L1689=TRUE,$A1689=0,MOD($A1689,ChapterTable!$S$20)&lt;&gt;0),"","보스")&amp;"인게임누적합배수",ChapterTable!$S:$T,2,0)*D1689)
  )
  )
  )
)</f>
        <v>4685.284423828125</v>
      </c>
      <c r="G1689" t="s">
        <v>737</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34"/>
        <v>5</v>
      </c>
      <c r="Q1689">
        <f t="shared" si="135"/>
        <v>5</v>
      </c>
      <c r="R1689" t="b">
        <f t="shared" ca="1" si="133"/>
        <v>1</v>
      </c>
      <c r="T1689" t="b">
        <f t="shared" ca="1" si="136"/>
        <v>1</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H1689">
        <v>1.5</v>
      </c>
      <c r="AI1689">
        <f t="shared" si="137"/>
        <v>0.2</v>
      </c>
    </row>
    <row r="1690" spans="1:35" x14ac:dyDescent="0.3">
      <c r="A1690">
        <v>11</v>
      </c>
      <c r="B1690">
        <v>49</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OFFSET(E1690,-$B1690+IF($L1690,1,0),0)*IF($B1690&gt;OFFSET($B1690,1,0),ChapterTable!$S$17,1)*
    (VLOOKUP(SUBSTITUTE(SUBSTITUTE(E$1,"standard",""),"|Float","")&amp;IF(OR($L1690=TRUE,$A1690=0,MOD($A1690,ChapterTable!$S$20)&lt;&gt;0),"","보스")&amp;"인게임누적곱배수",ChapterTable!$S:$T,2,0)^C1690
    +VLOOKUP(SUBSTITUTE(SUBSTITUTE(E$1,"standard",""),"|Float","")&amp;IF(OR($L1690=TRUE,$A1690=0,MOD($A1690,ChapterTable!$S$20)&lt;&gt;0),"","보스")&amp;"인게임누적합배수",ChapterTable!$S:$T,2,0)*C1690)
  )
  )
  )
)</f>
        <v>17299.51171875</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(VLOOKUP(SUBSTITUTE(SUBSTITUTE(F$1,"standard",""),"|Float","")&amp;IF(OR($L1690=TRUE,$A1690=0,MOD($A1690,ChapterTable!$S$20)&lt;&gt;0),"","보스")&amp;"인게임누적곱배수",ChapterTable!$S:$T,2,0)^D1690
    +VLOOKUP(SUBSTITUTE(SUBSTITUTE(F$1,"standard",""),"|Float","")&amp;IF(OR($L1690=TRUE,$A1690=0,MOD($A1690,ChapterTable!$S$20)&lt;&gt;0),"","보스")&amp;"인게임누적합배수",ChapterTable!$S:$T,2,0)*D1690)
  )
  )
  )
)</f>
        <v>4685.284423828125</v>
      </c>
      <c r="G1690" t="s">
        <v>737</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34"/>
        <v>95</v>
      </c>
      <c r="Q1690">
        <f t="shared" si="135"/>
        <v>95</v>
      </c>
      <c r="R1690" t="b">
        <f t="shared" ca="1" si="133"/>
        <v>1</v>
      </c>
      <c r="T1690" t="b">
        <f t="shared" ca="1" si="136"/>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H1690">
        <v>1.5</v>
      </c>
      <c r="AI1690">
        <f t="shared" si="137"/>
        <v>0.2</v>
      </c>
    </row>
    <row r="1691" spans="1:35" x14ac:dyDescent="0.3">
      <c r="A1691">
        <v>11</v>
      </c>
      <c r="B1691">
        <v>50</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OFFSET(E1691,-$B1691+IF($L1691,1,0),0)*IF($B1691&gt;OFFSET($B1691,1,0),ChapterTable!$S$17,1)*
    (VLOOKUP(SUBSTITUTE(SUBSTITUTE(E$1,"standard",""),"|Float","")&amp;IF(OR($L1691=TRUE,$A1691=0,MOD($A1691,ChapterTable!$S$20)&lt;&gt;0),"","보스")&amp;"인게임누적곱배수",ChapterTable!$S:$T,2,0)^C1691
    +VLOOKUP(SUBSTITUTE(SUBSTITUTE(E$1,"standard",""),"|Float","")&amp;IF(OR($L1691=TRUE,$A1691=0,MOD($A1691,ChapterTable!$S$20)&lt;&gt;0),"","보스")&amp;"인게임누적합배수",ChapterTable!$S:$T,2,0)*C1691)
  )
  )
  )
)</f>
        <v>20759.4140625</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(VLOOKUP(SUBSTITUTE(SUBSTITUTE(F$1,"standard",""),"|Float","")&amp;IF(OR($L1691=TRUE,$A1691=0,MOD($A1691,ChapterTable!$S$20)&lt;&gt;0),"","보스")&amp;"인게임누적곱배수",ChapterTable!$S:$T,2,0)^D1691
    +VLOOKUP(SUBSTITUTE(SUBSTITUTE(F$1,"standard",""),"|Float","")&amp;IF(OR($L1691=TRUE,$A1691=0,MOD($A1691,ChapterTable!$S$20)&lt;&gt;0),"","보스")&amp;"인게임누적합배수",ChapterTable!$S:$T,2,0)*D1691)
  )
  )
  )
)</f>
        <v>4685.284423828125</v>
      </c>
      <c r="G1691" t="s">
        <v>737</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34"/>
        <v>21</v>
      </c>
      <c r="Q1691">
        <f t="shared" si="135"/>
        <v>21</v>
      </c>
      <c r="R1691" t="b">
        <f t="shared" ca="1" si="133"/>
        <v>0</v>
      </c>
      <c r="T1691" t="b">
        <f t="shared" ca="1" si="136"/>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H1691">
        <v>1.5</v>
      </c>
      <c r="AI1691">
        <f t="shared" si="137"/>
        <v>0.2</v>
      </c>
    </row>
    <row r="1692" spans="1:35" x14ac:dyDescent="0.3">
      <c r="A1692">
        <v>12</v>
      </c>
      <c r="B1692">
        <v>1</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0</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0</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OFFSET(E1692,-$B1692+IF($L1692,1,0),0)*IF($B1692&gt;OFFSET($B1692,1,0),ChapterTable!$S$17,1)*
    (VLOOKUP(SUBSTITUTE(SUBSTITUTE(E$1,"standard",""),"|Float","")&amp;IF(OR($L1692=TRUE,$A1692=0,MOD($A1692,ChapterTable!$S$20)&lt;&gt;0),"","보스")&amp;"인게임누적곱배수",ChapterTable!$S:$T,2,0)^C1692
    +VLOOKUP(SUBSTITUTE(SUBSTITUTE(E$1,"standard",""),"|Float","")&amp;IF(OR($L1692=TRUE,$A1692=0,MOD($A1692,ChapterTable!$S$20)&lt;&gt;0),"","보스")&amp;"인게임누적합배수",ChapterTable!$S:$T,2,0)*C1692)
  )
  )
  )
)</f>
        <v>12974.6337890625</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(VLOOKUP(SUBSTITUTE(SUBSTITUTE(F$1,"standard",""),"|Float","")&amp;IF(OR($L1692=TRUE,$A1692=0,MOD($A1692,ChapterTable!$S$20)&lt;&gt;0),"","보스")&amp;"인게임누적곱배수",ChapterTable!$S:$T,2,0)^D1692
    +VLOOKUP(SUBSTITUTE(SUBSTITUTE(F$1,"standard",""),"|Float","")&amp;IF(OR($L1692=TRUE,$A1692=0,MOD($A1692,ChapterTable!$S$20)&lt;&gt;0),"","보스")&amp;"인게임누적합배수",ChapterTable!$S:$T,2,0)*D1692)
  )
  )
  )
)</f>
        <v>5406.097412109375</v>
      </c>
      <c r="G1692" t="s">
        <v>737</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34"/>
        <v>1</v>
      </c>
      <c r="Q1692">
        <f t="shared" si="135"/>
        <v>1</v>
      </c>
      <c r="R1692" t="b">
        <f t="shared" ca="1" si="133"/>
        <v>1</v>
      </c>
      <c r="T1692" t="b">
        <f t="shared" ca="1" si="136"/>
        <v>1</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H1692">
        <v>1.5</v>
      </c>
      <c r="AI1692">
        <f t="shared" si="137"/>
        <v>1</v>
      </c>
    </row>
    <row r="1693" spans="1:35" x14ac:dyDescent="0.3">
      <c r="A1693">
        <v>12</v>
      </c>
      <c r="B1693">
        <v>2</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OFFSET(E1693,-$B1693+IF($L1693,1,0),0)*IF($B1693&gt;OFFSET($B1693,1,0),ChapterTable!$S$17,1)*
    (VLOOKUP(SUBSTITUTE(SUBSTITUTE(E$1,"standard",""),"|Float","")&amp;IF(OR($L1693=TRUE,$A1693=0,MOD($A1693,ChapterTable!$S$20)&lt;&gt;0),"","보스")&amp;"인게임누적곱배수",ChapterTable!$S:$T,2,0)^C1693
    +VLOOKUP(SUBSTITUTE(SUBSTITUTE(E$1,"standard",""),"|Float","")&amp;IF(OR($L1693=TRUE,$A1693=0,MOD($A1693,ChapterTable!$S$20)&lt;&gt;0),"","보스")&amp;"인게임누적합배수",ChapterTable!$S:$T,2,0)*C1693)
  )
  )
  )
)</f>
        <v>12974.6337890625</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(VLOOKUP(SUBSTITUTE(SUBSTITUTE(F$1,"standard",""),"|Float","")&amp;IF(OR($L1693=TRUE,$A1693=0,MOD($A1693,ChapterTable!$S$20)&lt;&gt;0),"","보스")&amp;"인게임누적곱배수",ChapterTable!$S:$T,2,0)^D1693
    +VLOOKUP(SUBSTITUTE(SUBSTITUTE(F$1,"standard",""),"|Float","")&amp;IF(OR($L1693=TRUE,$A1693=0,MOD($A1693,ChapterTable!$S$20)&lt;&gt;0),"","보스")&amp;"인게임누적합배수",ChapterTable!$S:$T,2,0)*D1693)
  )
  )
  )
)</f>
        <v>5406.097412109375</v>
      </c>
      <c r="G1693" t="s">
        <v>737</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34"/>
        <v>1</v>
      </c>
      <c r="Q1693">
        <f t="shared" si="135"/>
        <v>1</v>
      </c>
      <c r="R1693" t="b">
        <f t="shared" ca="1" si="133"/>
        <v>1</v>
      </c>
      <c r="T1693" t="b">
        <f t="shared" ca="1" si="136"/>
        <v>1</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H1693">
        <v>1.5</v>
      </c>
      <c r="AI1693">
        <f t="shared" si="137"/>
        <v>1</v>
      </c>
    </row>
    <row r="1694" spans="1:35" x14ac:dyDescent="0.3">
      <c r="A1694">
        <v>12</v>
      </c>
      <c r="B1694">
        <v>3</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OFFSET(E1694,-$B1694+IF($L1694,1,0),0)*IF($B1694&gt;OFFSET($B1694,1,0),ChapterTable!$S$17,1)*
    (VLOOKUP(SUBSTITUTE(SUBSTITUTE(E$1,"standard",""),"|Float","")&amp;IF(OR($L1694=TRUE,$A1694=0,MOD($A1694,ChapterTable!$S$20)&lt;&gt;0),"","보스")&amp;"인게임누적곱배수",ChapterTable!$S:$T,2,0)^C1694
    +VLOOKUP(SUBSTITUTE(SUBSTITUTE(E$1,"standard",""),"|Float","")&amp;IF(OR($L1694=TRUE,$A1694=0,MOD($A1694,ChapterTable!$S$20)&lt;&gt;0),"","보스")&amp;"인게임누적합배수",ChapterTable!$S:$T,2,0)*C1694)
  )
  )
  )
)</f>
        <v>12974.6337890625</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(VLOOKUP(SUBSTITUTE(SUBSTITUTE(F$1,"standard",""),"|Float","")&amp;IF(OR($L1694=TRUE,$A1694=0,MOD($A1694,ChapterTable!$S$20)&lt;&gt;0),"","보스")&amp;"인게임누적곱배수",ChapterTable!$S:$T,2,0)^D1694
    +VLOOKUP(SUBSTITUTE(SUBSTITUTE(F$1,"standard",""),"|Float","")&amp;IF(OR($L1694=TRUE,$A1694=0,MOD($A1694,ChapterTable!$S$20)&lt;&gt;0),"","보스")&amp;"인게임누적합배수",ChapterTable!$S:$T,2,0)*D1694)
  )
  )
  )
)</f>
        <v>5406.097412109375</v>
      </c>
      <c r="G1694" t="s">
        <v>737</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34"/>
        <v>1</v>
      </c>
      <c r="Q1694">
        <f t="shared" si="135"/>
        <v>1</v>
      </c>
      <c r="R1694" t="b">
        <f t="shared" ca="1" si="133"/>
        <v>1</v>
      </c>
      <c r="T1694" t="b">
        <f t="shared" ca="1" si="136"/>
        <v>1</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H1694">
        <v>1.5</v>
      </c>
      <c r="AI1694">
        <f t="shared" si="137"/>
        <v>1</v>
      </c>
    </row>
    <row r="1695" spans="1:35" x14ac:dyDescent="0.3">
      <c r="A1695">
        <v>12</v>
      </c>
      <c r="B1695">
        <v>4</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OFFSET(E1695,-$B1695+IF($L1695,1,0),0)*IF($B1695&gt;OFFSET($B1695,1,0),ChapterTable!$S$17,1)*
    (VLOOKUP(SUBSTITUTE(SUBSTITUTE(E$1,"standard",""),"|Float","")&amp;IF(OR($L1695=TRUE,$A1695=0,MOD($A1695,ChapterTable!$S$20)&lt;&gt;0),"","보스")&amp;"인게임누적곱배수",ChapterTable!$S:$T,2,0)^C1695
    +VLOOKUP(SUBSTITUTE(SUBSTITUTE(E$1,"standard",""),"|Float","")&amp;IF(OR($L1695=TRUE,$A1695=0,MOD($A1695,ChapterTable!$S$20)&lt;&gt;0),"","보스")&amp;"인게임누적합배수",ChapterTable!$S:$T,2,0)*C1695)
  )
  )
  )
)</f>
        <v>12974.6337890625</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(VLOOKUP(SUBSTITUTE(SUBSTITUTE(F$1,"standard",""),"|Float","")&amp;IF(OR($L1695=TRUE,$A1695=0,MOD($A1695,ChapterTable!$S$20)&lt;&gt;0),"","보스")&amp;"인게임누적곱배수",ChapterTable!$S:$T,2,0)^D1695
    +VLOOKUP(SUBSTITUTE(SUBSTITUTE(F$1,"standard",""),"|Float","")&amp;IF(OR($L1695=TRUE,$A1695=0,MOD($A1695,ChapterTable!$S$20)&lt;&gt;0),"","보스")&amp;"인게임누적합배수",ChapterTable!$S:$T,2,0)*D1695)
  )
  )
  )
)</f>
        <v>5406.097412109375</v>
      </c>
      <c r="G1695" t="s">
        <v>737</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34"/>
        <v>1</v>
      </c>
      <c r="Q1695">
        <f t="shared" si="135"/>
        <v>1</v>
      </c>
      <c r="R1695" t="b">
        <f t="shared" ca="1" si="133"/>
        <v>1</v>
      </c>
      <c r="T1695" t="b">
        <f t="shared" ca="1" si="136"/>
        <v>1</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H1695">
        <v>1.5</v>
      </c>
      <c r="AI1695">
        <f t="shared" si="137"/>
        <v>1</v>
      </c>
    </row>
    <row r="1696" spans="1:35" x14ac:dyDescent="0.3">
      <c r="A1696">
        <v>12</v>
      </c>
      <c r="B1696">
        <v>5</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OFFSET(E1696,-$B1696+IF($L1696,1,0),0)*IF($B1696&gt;OFFSET($B1696,1,0),ChapterTable!$S$17,1)*
    (VLOOKUP(SUBSTITUTE(SUBSTITUTE(E$1,"standard",""),"|Float","")&amp;IF(OR($L1696=TRUE,$A1696=0,MOD($A1696,ChapterTable!$S$20)&lt;&gt;0),"","보스")&amp;"인게임누적곱배수",ChapterTable!$S:$T,2,0)^C1696
    +VLOOKUP(SUBSTITUTE(SUBSTITUTE(E$1,"standard",""),"|Float","")&amp;IF(OR($L1696=TRUE,$A1696=0,MOD($A1696,ChapterTable!$S$20)&lt;&gt;0),"","보스")&amp;"인게임누적합배수",ChapterTable!$S:$T,2,0)*C1696)
  )
  )
  )
)</f>
        <v>12974.6337890625</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(VLOOKUP(SUBSTITUTE(SUBSTITUTE(F$1,"standard",""),"|Float","")&amp;IF(OR($L1696=TRUE,$A1696=0,MOD($A1696,ChapterTable!$S$20)&lt;&gt;0),"","보스")&amp;"인게임누적곱배수",ChapterTable!$S:$T,2,0)^D1696
    +VLOOKUP(SUBSTITUTE(SUBSTITUTE(F$1,"standard",""),"|Float","")&amp;IF(OR($L1696=TRUE,$A1696=0,MOD($A1696,ChapterTable!$S$20)&lt;&gt;0),"","보스")&amp;"인게임누적합배수",ChapterTable!$S:$T,2,0)*D1696)
  )
  )
  )
)</f>
        <v>5406.097412109375</v>
      </c>
      <c r="G1696" t="s">
        <v>737</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34"/>
        <v>11</v>
      </c>
      <c r="Q1696">
        <f t="shared" si="135"/>
        <v>11</v>
      </c>
      <c r="R1696" t="b">
        <f t="shared" ca="1" si="133"/>
        <v>1</v>
      </c>
      <c r="T1696" t="b">
        <f t="shared" ca="1" si="136"/>
        <v>1</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H1696">
        <v>1.5</v>
      </c>
      <c r="AI1696">
        <f t="shared" si="137"/>
        <v>1</v>
      </c>
    </row>
    <row r="1697" spans="1:35" x14ac:dyDescent="0.3">
      <c r="A1697">
        <v>12</v>
      </c>
      <c r="B1697">
        <v>6</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1</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OFFSET(E1697,-$B1697+IF($L1697,1,0),0)*IF($B1697&gt;OFFSET($B1697,1,0),ChapterTable!$S$17,1)*
    (VLOOKUP(SUBSTITUTE(SUBSTITUTE(E$1,"standard",""),"|Float","")&amp;IF(OR($L1697=TRUE,$A1697=0,MOD($A1697,ChapterTable!$S$20)&lt;&gt;0),"","보스")&amp;"인게임누적곱배수",ChapterTable!$S:$T,2,0)^C1697
    +VLOOKUP(SUBSTITUTE(SUBSTITUTE(E$1,"standard",""),"|Float","")&amp;IF(OR($L1697=TRUE,$A1697=0,MOD($A1697,ChapterTable!$S$20)&lt;&gt;0),"","보스")&amp;"인게임누적합배수",ChapterTable!$S:$T,2,0)*C1697)
  )
  )
  )
)</f>
        <v>15569.560546875</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(VLOOKUP(SUBSTITUTE(SUBSTITUTE(F$1,"standard",""),"|Float","")&amp;IF(OR($L1697=TRUE,$A1697=0,MOD($A1697,ChapterTable!$S$20)&lt;&gt;0),"","보스")&amp;"인게임누적곱배수",ChapterTable!$S:$T,2,0)^D1697
    +VLOOKUP(SUBSTITUTE(SUBSTITUTE(F$1,"standard",""),"|Float","")&amp;IF(OR($L1697=TRUE,$A1697=0,MOD($A1697,ChapterTable!$S$20)&lt;&gt;0),"","보스")&amp;"인게임누적합배수",ChapterTable!$S:$T,2,0)*D1697)
  )
  )
  )
)</f>
        <v>5406.097412109375</v>
      </c>
      <c r="G1697" t="s">
        <v>737</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34"/>
        <v>1</v>
      </c>
      <c r="Q1697">
        <f t="shared" si="135"/>
        <v>1</v>
      </c>
      <c r="R1697" t="b">
        <f t="shared" ca="1" si="133"/>
        <v>1</v>
      </c>
      <c r="T1697" t="b">
        <f t="shared" ca="1" si="136"/>
        <v>1</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H1697">
        <v>1.5</v>
      </c>
      <c r="AI1697">
        <f t="shared" si="137"/>
        <v>1</v>
      </c>
    </row>
    <row r="1698" spans="1:35" x14ac:dyDescent="0.3">
      <c r="A1698">
        <v>12</v>
      </c>
      <c r="B1698">
        <v>7</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OFFSET(E1698,-$B1698+IF($L1698,1,0),0)*IF($B1698&gt;OFFSET($B1698,1,0),ChapterTable!$S$17,1)*
    (VLOOKUP(SUBSTITUTE(SUBSTITUTE(E$1,"standard",""),"|Float","")&amp;IF(OR($L1698=TRUE,$A1698=0,MOD($A1698,ChapterTable!$S$20)&lt;&gt;0),"","보스")&amp;"인게임누적곱배수",ChapterTable!$S:$T,2,0)^C1698
    +VLOOKUP(SUBSTITUTE(SUBSTITUTE(E$1,"standard",""),"|Float","")&amp;IF(OR($L1698=TRUE,$A1698=0,MOD($A1698,ChapterTable!$S$20)&lt;&gt;0),"","보스")&amp;"인게임누적합배수",ChapterTable!$S:$T,2,0)*C1698)
  )
  )
  )
)</f>
        <v>15569.560546875</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(VLOOKUP(SUBSTITUTE(SUBSTITUTE(F$1,"standard",""),"|Float","")&amp;IF(OR($L1698=TRUE,$A1698=0,MOD($A1698,ChapterTable!$S$20)&lt;&gt;0),"","보스")&amp;"인게임누적곱배수",ChapterTable!$S:$T,2,0)^D1698
    +VLOOKUP(SUBSTITUTE(SUBSTITUTE(F$1,"standard",""),"|Float","")&amp;IF(OR($L1698=TRUE,$A1698=0,MOD($A1698,ChapterTable!$S$20)&lt;&gt;0),"","보스")&amp;"인게임누적합배수",ChapterTable!$S:$T,2,0)*D1698)
  )
  )
  )
)</f>
        <v>5406.097412109375</v>
      </c>
      <c r="G1698" t="s">
        <v>737</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34"/>
        <v>1</v>
      </c>
      <c r="Q1698">
        <f t="shared" si="135"/>
        <v>1</v>
      </c>
      <c r="R1698" t="b">
        <f t="shared" ca="1" si="133"/>
        <v>1</v>
      </c>
      <c r="T1698" t="b">
        <f t="shared" ca="1" si="136"/>
        <v>1</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H1698">
        <v>1.5</v>
      </c>
      <c r="AI1698">
        <f t="shared" si="137"/>
        <v>1</v>
      </c>
    </row>
    <row r="1699" spans="1:35" x14ac:dyDescent="0.3">
      <c r="A1699">
        <v>12</v>
      </c>
      <c r="B1699">
        <v>8</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OFFSET(E1699,-$B1699+IF($L1699,1,0),0)*IF($B1699&gt;OFFSET($B1699,1,0),ChapterTable!$S$17,1)*
    (VLOOKUP(SUBSTITUTE(SUBSTITUTE(E$1,"standard",""),"|Float","")&amp;IF(OR($L1699=TRUE,$A1699=0,MOD($A1699,ChapterTable!$S$20)&lt;&gt;0),"","보스")&amp;"인게임누적곱배수",ChapterTable!$S:$T,2,0)^C1699
    +VLOOKUP(SUBSTITUTE(SUBSTITUTE(E$1,"standard",""),"|Float","")&amp;IF(OR($L1699=TRUE,$A1699=0,MOD($A1699,ChapterTable!$S$20)&lt;&gt;0),"","보스")&amp;"인게임누적합배수",ChapterTable!$S:$T,2,0)*C1699)
  )
  )
  )
)</f>
        <v>15569.560546875</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(VLOOKUP(SUBSTITUTE(SUBSTITUTE(F$1,"standard",""),"|Float","")&amp;IF(OR($L1699=TRUE,$A1699=0,MOD($A1699,ChapterTable!$S$20)&lt;&gt;0),"","보스")&amp;"인게임누적곱배수",ChapterTable!$S:$T,2,0)^D1699
    +VLOOKUP(SUBSTITUTE(SUBSTITUTE(F$1,"standard",""),"|Float","")&amp;IF(OR($L1699=TRUE,$A1699=0,MOD($A1699,ChapterTable!$S$20)&lt;&gt;0),"","보스")&amp;"인게임누적합배수",ChapterTable!$S:$T,2,0)*D1699)
  )
  )
  )
)</f>
        <v>5406.097412109375</v>
      </c>
      <c r="G1699" t="s">
        <v>737</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34"/>
        <v>1</v>
      </c>
      <c r="Q1699">
        <f t="shared" si="135"/>
        <v>1</v>
      </c>
      <c r="R1699" t="b">
        <f t="shared" ca="1" si="133"/>
        <v>1</v>
      </c>
      <c r="T1699" t="b">
        <f t="shared" ca="1" si="136"/>
        <v>1</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H1699">
        <v>1.5</v>
      </c>
      <c r="AI1699">
        <f t="shared" si="137"/>
        <v>1</v>
      </c>
    </row>
    <row r="1700" spans="1:35" x14ac:dyDescent="0.3">
      <c r="A1700">
        <v>12</v>
      </c>
      <c r="B1700">
        <v>9</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OFFSET(E1700,-$B1700+IF($L1700,1,0),0)*IF($B1700&gt;OFFSET($B1700,1,0),ChapterTable!$S$17,1)*
    (VLOOKUP(SUBSTITUTE(SUBSTITUTE(E$1,"standard",""),"|Float","")&amp;IF(OR($L1700=TRUE,$A1700=0,MOD($A1700,ChapterTable!$S$20)&lt;&gt;0),"","보스")&amp;"인게임누적곱배수",ChapterTable!$S:$T,2,0)^C1700
    +VLOOKUP(SUBSTITUTE(SUBSTITUTE(E$1,"standard",""),"|Float","")&amp;IF(OR($L1700=TRUE,$A1700=0,MOD($A1700,ChapterTable!$S$20)&lt;&gt;0),"","보스")&amp;"인게임누적합배수",ChapterTable!$S:$T,2,0)*C1700)
  )
  )
  )
)</f>
        <v>15569.560546875</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(VLOOKUP(SUBSTITUTE(SUBSTITUTE(F$1,"standard",""),"|Float","")&amp;IF(OR($L1700=TRUE,$A1700=0,MOD($A1700,ChapterTable!$S$20)&lt;&gt;0),"","보스")&amp;"인게임누적곱배수",ChapterTable!$S:$T,2,0)^D1700
    +VLOOKUP(SUBSTITUTE(SUBSTITUTE(F$1,"standard",""),"|Float","")&amp;IF(OR($L1700=TRUE,$A1700=0,MOD($A1700,ChapterTable!$S$20)&lt;&gt;0),"","보스")&amp;"인게임누적합배수",ChapterTable!$S:$T,2,0)*D1700)
  )
  )
  )
)</f>
        <v>5406.097412109375</v>
      </c>
      <c r="G1700" t="s">
        <v>737</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34"/>
        <v>91</v>
      </c>
      <c r="Q1700">
        <f t="shared" si="135"/>
        <v>91</v>
      </c>
      <c r="R1700" t="b">
        <f t="shared" ca="1" si="133"/>
        <v>1</v>
      </c>
      <c r="T1700" t="b">
        <f t="shared" ca="1" si="136"/>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H1700">
        <v>1.5</v>
      </c>
      <c r="AI1700">
        <f t="shared" si="137"/>
        <v>1</v>
      </c>
    </row>
    <row r="1701" spans="1:35" x14ac:dyDescent="0.3">
      <c r="A1701">
        <v>12</v>
      </c>
      <c r="B1701">
        <v>10</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OFFSET(E1701,-$B1701+IF($L1701,1,0),0)*IF($B1701&gt;OFFSET($B1701,1,0),ChapterTable!$S$17,1)*
    (VLOOKUP(SUBSTITUTE(SUBSTITUTE(E$1,"standard",""),"|Float","")&amp;IF(OR($L1701=TRUE,$A1701=0,MOD($A1701,ChapterTable!$S$20)&lt;&gt;0),"","보스")&amp;"인게임누적곱배수",ChapterTable!$S:$T,2,0)^C1701
    +VLOOKUP(SUBSTITUTE(SUBSTITUTE(E$1,"standard",""),"|Float","")&amp;IF(OR($L1701=TRUE,$A1701=0,MOD($A1701,ChapterTable!$S$20)&lt;&gt;0),"","보스")&amp;"인게임누적합배수",ChapterTable!$S:$T,2,0)*C1701)
  )
  )
  )
)</f>
        <v>15569.560546875</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(VLOOKUP(SUBSTITUTE(SUBSTITUTE(F$1,"standard",""),"|Float","")&amp;IF(OR($L1701=TRUE,$A1701=0,MOD($A1701,ChapterTable!$S$20)&lt;&gt;0),"","보스")&amp;"인게임누적곱배수",ChapterTable!$S:$T,2,0)^D1701
    +VLOOKUP(SUBSTITUTE(SUBSTITUTE(F$1,"standard",""),"|Float","")&amp;IF(OR($L1701=TRUE,$A1701=0,MOD($A1701,ChapterTable!$S$20)&lt;&gt;0),"","보스")&amp;"인게임누적합배수",ChapterTable!$S:$T,2,0)*D1701)
  )
  )
  )
)</f>
        <v>5406.097412109375</v>
      </c>
      <c r="G1701" t="s">
        <v>737</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34"/>
        <v>21</v>
      </c>
      <c r="Q1701">
        <f t="shared" si="135"/>
        <v>21</v>
      </c>
      <c r="R1701" t="b">
        <f t="shared" ca="1" si="133"/>
        <v>1</v>
      </c>
      <c r="T1701" t="b">
        <f t="shared" ca="1" si="136"/>
        <v>1</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H1701">
        <v>1.5</v>
      </c>
      <c r="AI1701">
        <f t="shared" si="137"/>
        <v>1</v>
      </c>
    </row>
    <row r="1702" spans="1:35" x14ac:dyDescent="0.3">
      <c r="A1702">
        <v>12</v>
      </c>
      <c r="B1702">
        <v>11</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1</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OFFSET(E1702,-$B1702+IF($L1702,1,0),0)*IF($B1702&gt;OFFSET($B1702,1,0),ChapterTable!$S$17,1)*
    (VLOOKUP(SUBSTITUTE(SUBSTITUTE(E$1,"standard",""),"|Float","")&amp;IF(OR($L1702=TRUE,$A1702=0,MOD($A1702,ChapterTable!$S$20)&lt;&gt;0),"","보스")&amp;"인게임누적곱배수",ChapterTable!$S:$T,2,0)^C1702
    +VLOOKUP(SUBSTITUTE(SUBSTITUTE(E$1,"standard",""),"|Float","")&amp;IF(OR($L1702=TRUE,$A1702=0,MOD($A1702,ChapterTable!$S$20)&lt;&gt;0),"","보스")&amp;"인게임누적합배수",ChapterTable!$S:$T,2,0)*C1702)
  )
  )
  )
)</f>
        <v>15569.560546875</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(VLOOKUP(SUBSTITUTE(SUBSTITUTE(F$1,"standard",""),"|Float","")&amp;IF(OR($L1702=TRUE,$A1702=0,MOD($A1702,ChapterTable!$S$20)&lt;&gt;0),"","보스")&amp;"인게임누적곱배수",ChapterTable!$S:$T,2,0)^D1702
    +VLOOKUP(SUBSTITUTE(SUBSTITUTE(F$1,"standard",""),"|Float","")&amp;IF(OR($L1702=TRUE,$A1702=0,MOD($A1702,ChapterTable!$S$20)&lt;&gt;0),"","보스")&amp;"인게임누적합배수",ChapterTable!$S:$T,2,0)*D1702)
  )
  )
  )
)</f>
        <v>5811.5547180175781</v>
      </c>
      <c r="G1702" t="s">
        <v>737</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34"/>
        <v>2</v>
      </c>
      <c r="Q1702">
        <f t="shared" si="135"/>
        <v>2</v>
      </c>
      <c r="R1702" t="b">
        <f t="shared" ca="1" si="133"/>
        <v>1</v>
      </c>
      <c r="T1702" t="b">
        <f t="shared" ca="1" si="136"/>
        <v>1</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H1702">
        <v>1.5</v>
      </c>
      <c r="AI1702">
        <f t="shared" si="137"/>
        <v>0.5</v>
      </c>
    </row>
    <row r="1703" spans="1:35" x14ac:dyDescent="0.3">
      <c r="A1703">
        <v>12</v>
      </c>
      <c r="B1703">
        <v>12</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OFFSET(E1703,-$B1703+IF($L1703,1,0),0)*IF($B1703&gt;OFFSET($B1703,1,0),ChapterTable!$S$17,1)*
    (VLOOKUP(SUBSTITUTE(SUBSTITUTE(E$1,"standard",""),"|Float","")&amp;IF(OR($L1703=TRUE,$A1703=0,MOD($A1703,ChapterTable!$S$20)&lt;&gt;0),"","보스")&amp;"인게임누적곱배수",ChapterTable!$S:$T,2,0)^C1703
    +VLOOKUP(SUBSTITUTE(SUBSTITUTE(E$1,"standard",""),"|Float","")&amp;IF(OR($L1703=TRUE,$A1703=0,MOD($A1703,ChapterTable!$S$20)&lt;&gt;0),"","보스")&amp;"인게임누적합배수",ChapterTable!$S:$T,2,0)*C1703)
  )
  )
  )
)</f>
        <v>15569.560546875</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(VLOOKUP(SUBSTITUTE(SUBSTITUTE(F$1,"standard",""),"|Float","")&amp;IF(OR($L1703=TRUE,$A1703=0,MOD($A1703,ChapterTable!$S$20)&lt;&gt;0),"","보스")&amp;"인게임누적곱배수",ChapterTable!$S:$T,2,0)^D1703
    +VLOOKUP(SUBSTITUTE(SUBSTITUTE(F$1,"standard",""),"|Float","")&amp;IF(OR($L1703=TRUE,$A1703=0,MOD($A1703,ChapterTable!$S$20)&lt;&gt;0),"","보스")&amp;"인게임누적합배수",ChapterTable!$S:$T,2,0)*D1703)
  )
  )
  )
)</f>
        <v>5811.5547180175781</v>
      </c>
      <c r="G1703" t="s">
        <v>737</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34"/>
        <v>2</v>
      </c>
      <c r="Q1703">
        <f t="shared" si="135"/>
        <v>2</v>
      </c>
      <c r="R1703" t="b">
        <f t="shared" ca="1" si="133"/>
        <v>1</v>
      </c>
      <c r="T1703" t="b">
        <f t="shared" ca="1" si="136"/>
        <v>1</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H1703">
        <v>1.5</v>
      </c>
      <c r="AI1703">
        <f t="shared" si="137"/>
        <v>0.5</v>
      </c>
    </row>
    <row r="1704" spans="1:35" x14ac:dyDescent="0.3">
      <c r="A1704">
        <v>12</v>
      </c>
      <c r="B1704">
        <v>13</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OFFSET(E1704,-$B1704+IF($L1704,1,0),0)*IF($B1704&gt;OFFSET($B1704,1,0),ChapterTable!$S$17,1)*
    (VLOOKUP(SUBSTITUTE(SUBSTITUTE(E$1,"standard",""),"|Float","")&amp;IF(OR($L1704=TRUE,$A1704=0,MOD($A1704,ChapterTable!$S$20)&lt;&gt;0),"","보스")&amp;"인게임누적곱배수",ChapterTable!$S:$T,2,0)^C1704
    +VLOOKUP(SUBSTITUTE(SUBSTITUTE(E$1,"standard",""),"|Float","")&amp;IF(OR($L1704=TRUE,$A1704=0,MOD($A1704,ChapterTable!$S$20)&lt;&gt;0),"","보스")&amp;"인게임누적합배수",ChapterTable!$S:$T,2,0)*C1704)
  )
  )
  )
)</f>
        <v>15569.560546875</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(VLOOKUP(SUBSTITUTE(SUBSTITUTE(F$1,"standard",""),"|Float","")&amp;IF(OR($L1704=TRUE,$A1704=0,MOD($A1704,ChapterTable!$S$20)&lt;&gt;0),"","보스")&amp;"인게임누적곱배수",ChapterTable!$S:$T,2,0)^D1704
    +VLOOKUP(SUBSTITUTE(SUBSTITUTE(F$1,"standard",""),"|Float","")&amp;IF(OR($L1704=TRUE,$A1704=0,MOD($A1704,ChapterTable!$S$20)&lt;&gt;0),"","보스")&amp;"인게임누적합배수",ChapterTable!$S:$T,2,0)*D1704)
  )
  )
  )
)</f>
        <v>5811.5547180175781</v>
      </c>
      <c r="G1704" t="s">
        <v>737</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34"/>
        <v>2</v>
      </c>
      <c r="Q1704">
        <f t="shared" si="135"/>
        <v>2</v>
      </c>
      <c r="R1704" t="b">
        <f t="shared" ca="1" si="133"/>
        <v>1</v>
      </c>
      <c r="T1704" t="b">
        <f t="shared" ca="1" si="136"/>
        <v>1</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H1704">
        <v>1.5</v>
      </c>
      <c r="AI1704">
        <f t="shared" si="137"/>
        <v>0.5</v>
      </c>
    </row>
    <row r="1705" spans="1:35" x14ac:dyDescent="0.3">
      <c r="A1705">
        <v>12</v>
      </c>
      <c r="B1705">
        <v>14</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OFFSET(E1705,-$B1705+IF($L1705,1,0),0)*IF($B1705&gt;OFFSET($B1705,1,0),ChapterTable!$S$17,1)*
    (VLOOKUP(SUBSTITUTE(SUBSTITUTE(E$1,"standard",""),"|Float","")&amp;IF(OR($L1705=TRUE,$A1705=0,MOD($A1705,ChapterTable!$S$20)&lt;&gt;0),"","보스")&amp;"인게임누적곱배수",ChapterTable!$S:$T,2,0)^C1705
    +VLOOKUP(SUBSTITUTE(SUBSTITUTE(E$1,"standard",""),"|Float","")&amp;IF(OR($L1705=TRUE,$A1705=0,MOD($A1705,ChapterTable!$S$20)&lt;&gt;0),"","보스")&amp;"인게임누적합배수",ChapterTable!$S:$T,2,0)*C1705)
  )
  )
  )
)</f>
        <v>15569.560546875</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(VLOOKUP(SUBSTITUTE(SUBSTITUTE(F$1,"standard",""),"|Float","")&amp;IF(OR($L1705=TRUE,$A1705=0,MOD($A1705,ChapterTable!$S$20)&lt;&gt;0),"","보스")&amp;"인게임누적곱배수",ChapterTable!$S:$T,2,0)^D1705
    +VLOOKUP(SUBSTITUTE(SUBSTITUTE(F$1,"standard",""),"|Float","")&amp;IF(OR($L1705=TRUE,$A1705=0,MOD($A1705,ChapterTable!$S$20)&lt;&gt;0),"","보스")&amp;"인게임누적합배수",ChapterTable!$S:$T,2,0)*D1705)
  )
  )
  )
)</f>
        <v>5811.5547180175781</v>
      </c>
      <c r="G1705" t="s">
        <v>737</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34"/>
        <v>2</v>
      </c>
      <c r="Q1705">
        <f t="shared" si="135"/>
        <v>2</v>
      </c>
      <c r="R1705" t="b">
        <f t="shared" ca="1" si="133"/>
        <v>1</v>
      </c>
      <c r="T1705" t="b">
        <f t="shared" ca="1" si="136"/>
        <v>1</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H1705">
        <v>1.5</v>
      </c>
      <c r="AI1705">
        <f t="shared" si="137"/>
        <v>0.5</v>
      </c>
    </row>
    <row r="1706" spans="1:35" x14ac:dyDescent="0.3">
      <c r="A1706">
        <v>12</v>
      </c>
      <c r="B1706">
        <v>15</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OFFSET(E1706,-$B1706+IF($L1706,1,0),0)*IF($B1706&gt;OFFSET($B1706,1,0),ChapterTable!$S$17,1)*
    (VLOOKUP(SUBSTITUTE(SUBSTITUTE(E$1,"standard",""),"|Float","")&amp;IF(OR($L1706=TRUE,$A1706=0,MOD($A1706,ChapterTable!$S$20)&lt;&gt;0),"","보스")&amp;"인게임누적곱배수",ChapterTable!$S:$T,2,0)^C1706
    +VLOOKUP(SUBSTITUTE(SUBSTITUTE(E$1,"standard",""),"|Float","")&amp;IF(OR($L1706=TRUE,$A1706=0,MOD($A1706,ChapterTable!$S$20)&lt;&gt;0),"","보스")&amp;"인게임누적합배수",ChapterTable!$S:$T,2,0)*C1706)
  )
  )
  )
)</f>
        <v>15569.560546875</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(VLOOKUP(SUBSTITUTE(SUBSTITUTE(F$1,"standard",""),"|Float","")&amp;IF(OR($L1706=TRUE,$A1706=0,MOD($A1706,ChapterTable!$S$20)&lt;&gt;0),"","보스")&amp;"인게임누적곱배수",ChapterTable!$S:$T,2,0)^D1706
    +VLOOKUP(SUBSTITUTE(SUBSTITUTE(F$1,"standard",""),"|Float","")&amp;IF(OR($L1706=TRUE,$A1706=0,MOD($A1706,ChapterTable!$S$20)&lt;&gt;0),"","보스")&amp;"인게임누적합배수",ChapterTable!$S:$T,2,0)*D1706)
  )
  )
  )
)</f>
        <v>5811.5547180175781</v>
      </c>
      <c r="G1706" t="s">
        <v>737</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34"/>
        <v>11</v>
      </c>
      <c r="Q1706">
        <f t="shared" si="135"/>
        <v>11</v>
      </c>
      <c r="R1706" t="b">
        <f t="shared" ca="1" si="133"/>
        <v>1</v>
      </c>
      <c r="T1706" t="b">
        <f t="shared" ca="1" si="136"/>
        <v>1</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H1706">
        <v>1.5</v>
      </c>
      <c r="AI1706">
        <f t="shared" si="137"/>
        <v>0.5</v>
      </c>
    </row>
    <row r="1707" spans="1:35" x14ac:dyDescent="0.3">
      <c r="A1707">
        <v>12</v>
      </c>
      <c r="B1707">
        <v>16</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2</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OFFSET(E1707,-$B1707+IF($L1707,1,0),0)*IF($B1707&gt;OFFSET($B1707,1,0),ChapterTable!$S$17,1)*
    (VLOOKUP(SUBSTITUTE(SUBSTITUTE(E$1,"standard",""),"|Float","")&amp;IF(OR($L1707=TRUE,$A1707=0,MOD($A1707,ChapterTable!$S$20)&lt;&gt;0),"","보스")&amp;"인게임누적곱배수",ChapterTable!$S:$T,2,0)^C1707
    +VLOOKUP(SUBSTITUTE(SUBSTITUTE(E$1,"standard",""),"|Float","")&amp;IF(OR($L1707=TRUE,$A1707=0,MOD($A1707,ChapterTable!$S$20)&lt;&gt;0),"","보스")&amp;"인게임누적합배수",ChapterTable!$S:$T,2,0)*C1707)
  )
  )
  )
)</f>
        <v>18164.4873046875</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(VLOOKUP(SUBSTITUTE(SUBSTITUTE(F$1,"standard",""),"|Float","")&amp;IF(OR($L1707=TRUE,$A1707=0,MOD($A1707,ChapterTable!$S$20)&lt;&gt;0),"","보스")&amp;"인게임누적곱배수",ChapterTable!$S:$T,2,0)^D1707
    +VLOOKUP(SUBSTITUTE(SUBSTITUTE(F$1,"standard",""),"|Float","")&amp;IF(OR($L1707=TRUE,$A1707=0,MOD($A1707,ChapterTable!$S$20)&lt;&gt;0),"","보스")&amp;"인게임누적합배수",ChapterTable!$S:$T,2,0)*D1707)
  )
  )
  )
)</f>
        <v>5811.5547180175781</v>
      </c>
      <c r="G1707" t="s">
        <v>737</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34"/>
        <v>2</v>
      </c>
      <c r="Q1707">
        <f t="shared" si="135"/>
        <v>2</v>
      </c>
      <c r="R1707" t="b">
        <f t="shared" ca="1" si="133"/>
        <v>1</v>
      </c>
      <c r="T1707" t="b">
        <f t="shared" ca="1" si="136"/>
        <v>1</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H1707">
        <v>1.5</v>
      </c>
      <c r="AI1707">
        <f t="shared" si="137"/>
        <v>0.5</v>
      </c>
    </row>
    <row r="1708" spans="1:35" x14ac:dyDescent="0.3">
      <c r="A1708">
        <v>12</v>
      </c>
      <c r="B1708">
        <v>17</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OFFSET(E1708,-$B1708+IF($L1708,1,0),0)*IF($B1708&gt;OFFSET($B1708,1,0),ChapterTable!$S$17,1)*
    (VLOOKUP(SUBSTITUTE(SUBSTITUTE(E$1,"standard",""),"|Float","")&amp;IF(OR($L1708=TRUE,$A1708=0,MOD($A1708,ChapterTable!$S$20)&lt;&gt;0),"","보스")&amp;"인게임누적곱배수",ChapterTable!$S:$T,2,0)^C1708
    +VLOOKUP(SUBSTITUTE(SUBSTITUTE(E$1,"standard",""),"|Float","")&amp;IF(OR($L1708=TRUE,$A1708=0,MOD($A1708,ChapterTable!$S$20)&lt;&gt;0),"","보스")&amp;"인게임누적합배수",ChapterTable!$S:$T,2,0)*C1708)
  )
  )
  )
)</f>
        <v>18164.4873046875</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(VLOOKUP(SUBSTITUTE(SUBSTITUTE(F$1,"standard",""),"|Float","")&amp;IF(OR($L1708=TRUE,$A1708=0,MOD($A1708,ChapterTable!$S$20)&lt;&gt;0),"","보스")&amp;"인게임누적곱배수",ChapterTable!$S:$T,2,0)^D1708
    +VLOOKUP(SUBSTITUTE(SUBSTITUTE(F$1,"standard",""),"|Float","")&amp;IF(OR($L1708=TRUE,$A1708=0,MOD($A1708,ChapterTable!$S$20)&lt;&gt;0),"","보스")&amp;"인게임누적합배수",ChapterTable!$S:$T,2,0)*D1708)
  )
  )
  )
)</f>
        <v>5811.5547180175781</v>
      </c>
      <c r="G1708" t="s">
        <v>737</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34"/>
        <v>2</v>
      </c>
      <c r="Q1708">
        <f t="shared" si="135"/>
        <v>2</v>
      </c>
      <c r="R1708" t="b">
        <f t="shared" ca="1" si="133"/>
        <v>1</v>
      </c>
      <c r="T1708" t="b">
        <f t="shared" ca="1" si="136"/>
        <v>1</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H1708">
        <v>1.5</v>
      </c>
      <c r="AI1708">
        <f t="shared" si="137"/>
        <v>0.5</v>
      </c>
    </row>
    <row r="1709" spans="1:35" x14ac:dyDescent="0.3">
      <c r="A1709">
        <v>12</v>
      </c>
      <c r="B1709">
        <v>18</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OFFSET(E1709,-$B1709+IF($L1709,1,0),0)*IF($B1709&gt;OFFSET($B1709,1,0),ChapterTable!$S$17,1)*
    (VLOOKUP(SUBSTITUTE(SUBSTITUTE(E$1,"standard",""),"|Float","")&amp;IF(OR($L1709=TRUE,$A1709=0,MOD($A1709,ChapterTable!$S$20)&lt;&gt;0),"","보스")&amp;"인게임누적곱배수",ChapterTable!$S:$T,2,0)^C1709
    +VLOOKUP(SUBSTITUTE(SUBSTITUTE(E$1,"standard",""),"|Float","")&amp;IF(OR($L1709=TRUE,$A1709=0,MOD($A1709,ChapterTable!$S$20)&lt;&gt;0),"","보스")&amp;"인게임누적합배수",ChapterTable!$S:$T,2,0)*C1709)
  )
  )
  )
)</f>
        <v>18164.4873046875</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(VLOOKUP(SUBSTITUTE(SUBSTITUTE(F$1,"standard",""),"|Float","")&amp;IF(OR($L1709=TRUE,$A1709=0,MOD($A1709,ChapterTable!$S$20)&lt;&gt;0),"","보스")&amp;"인게임누적곱배수",ChapterTable!$S:$T,2,0)^D1709
    +VLOOKUP(SUBSTITUTE(SUBSTITUTE(F$1,"standard",""),"|Float","")&amp;IF(OR($L1709=TRUE,$A1709=0,MOD($A1709,ChapterTable!$S$20)&lt;&gt;0),"","보스")&amp;"인게임누적합배수",ChapterTable!$S:$T,2,0)*D1709)
  )
  )
  )
)</f>
        <v>5811.5547180175781</v>
      </c>
      <c r="G1709" t="s">
        <v>737</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34"/>
        <v>2</v>
      </c>
      <c r="Q1709">
        <f t="shared" si="135"/>
        <v>2</v>
      </c>
      <c r="R1709" t="b">
        <f t="shared" ca="1" si="133"/>
        <v>1</v>
      </c>
      <c r="T1709" t="b">
        <f t="shared" ca="1" si="136"/>
        <v>1</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H1709">
        <v>1.5</v>
      </c>
      <c r="AI1709">
        <f t="shared" si="137"/>
        <v>0.5</v>
      </c>
    </row>
    <row r="1710" spans="1:35" x14ac:dyDescent="0.3">
      <c r="A1710">
        <v>12</v>
      </c>
      <c r="B1710">
        <v>19</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OFFSET(E1710,-$B1710+IF($L1710,1,0),0)*IF($B1710&gt;OFFSET($B1710,1,0),ChapterTable!$S$17,1)*
    (VLOOKUP(SUBSTITUTE(SUBSTITUTE(E$1,"standard",""),"|Float","")&amp;IF(OR($L1710=TRUE,$A1710=0,MOD($A1710,ChapterTable!$S$20)&lt;&gt;0),"","보스")&amp;"인게임누적곱배수",ChapterTable!$S:$T,2,0)^C1710
    +VLOOKUP(SUBSTITUTE(SUBSTITUTE(E$1,"standard",""),"|Float","")&amp;IF(OR($L1710=TRUE,$A1710=0,MOD($A1710,ChapterTable!$S$20)&lt;&gt;0),"","보스")&amp;"인게임누적합배수",ChapterTable!$S:$T,2,0)*C1710)
  )
  )
  )
)</f>
        <v>18164.4873046875</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(VLOOKUP(SUBSTITUTE(SUBSTITUTE(F$1,"standard",""),"|Float","")&amp;IF(OR($L1710=TRUE,$A1710=0,MOD($A1710,ChapterTable!$S$20)&lt;&gt;0),"","보스")&amp;"인게임누적곱배수",ChapterTable!$S:$T,2,0)^D1710
    +VLOOKUP(SUBSTITUTE(SUBSTITUTE(F$1,"standard",""),"|Float","")&amp;IF(OR($L1710=TRUE,$A1710=0,MOD($A1710,ChapterTable!$S$20)&lt;&gt;0),"","보스")&amp;"인게임누적합배수",ChapterTable!$S:$T,2,0)*D1710)
  )
  )
  )
)</f>
        <v>5811.5547180175781</v>
      </c>
      <c r="G1710" t="s">
        <v>737</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34"/>
        <v>92</v>
      </c>
      <c r="Q1710">
        <f t="shared" si="135"/>
        <v>92</v>
      </c>
      <c r="R1710" t="b">
        <f t="shared" ca="1" si="133"/>
        <v>1</v>
      </c>
      <c r="T1710" t="b">
        <f t="shared" ca="1" si="136"/>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H1710">
        <v>1.5</v>
      </c>
      <c r="AI1710">
        <f t="shared" si="137"/>
        <v>0.5</v>
      </c>
    </row>
    <row r="1711" spans="1:35" x14ac:dyDescent="0.3">
      <c r="A1711">
        <v>12</v>
      </c>
      <c r="B1711">
        <v>20</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OFFSET(E1711,-$B1711+IF($L1711,1,0),0)*IF($B1711&gt;OFFSET($B1711,1,0),ChapterTable!$S$17,1)*
    (VLOOKUP(SUBSTITUTE(SUBSTITUTE(E$1,"standard",""),"|Float","")&amp;IF(OR($L1711=TRUE,$A1711=0,MOD($A1711,ChapterTable!$S$20)&lt;&gt;0),"","보스")&amp;"인게임누적곱배수",ChapterTable!$S:$T,2,0)^C1711
    +VLOOKUP(SUBSTITUTE(SUBSTITUTE(E$1,"standard",""),"|Float","")&amp;IF(OR($L1711=TRUE,$A1711=0,MOD($A1711,ChapterTable!$S$20)&lt;&gt;0),"","보스")&amp;"인게임누적합배수",ChapterTable!$S:$T,2,0)*C1711)
  )
  )
  )
)</f>
        <v>18164.4873046875</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(VLOOKUP(SUBSTITUTE(SUBSTITUTE(F$1,"standard",""),"|Float","")&amp;IF(OR($L1711=TRUE,$A1711=0,MOD($A1711,ChapterTable!$S$20)&lt;&gt;0),"","보스")&amp;"인게임누적곱배수",ChapterTable!$S:$T,2,0)^D1711
    +VLOOKUP(SUBSTITUTE(SUBSTITUTE(F$1,"standard",""),"|Float","")&amp;IF(OR($L1711=TRUE,$A1711=0,MOD($A1711,ChapterTable!$S$20)&lt;&gt;0),"","보스")&amp;"인게임누적합배수",ChapterTable!$S:$T,2,0)*D1711)
  )
  )
  )
)</f>
        <v>5811.5547180175781</v>
      </c>
      <c r="G1711" t="s">
        <v>737</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34"/>
        <v>21</v>
      </c>
      <c r="Q1711">
        <f t="shared" si="135"/>
        <v>21</v>
      </c>
      <c r="R1711" t="b">
        <f t="shared" ca="1" si="133"/>
        <v>1</v>
      </c>
      <c r="T1711" t="b">
        <f t="shared" ca="1" si="136"/>
        <v>1</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H1711">
        <v>1.5</v>
      </c>
      <c r="AI1711">
        <f t="shared" si="137"/>
        <v>0.5</v>
      </c>
    </row>
    <row r="1712" spans="1:35" x14ac:dyDescent="0.3">
      <c r="A1712">
        <v>12</v>
      </c>
      <c r="B1712">
        <v>21</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2</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OFFSET(E1712,-$B1712+IF($L1712,1,0),0)*IF($B1712&gt;OFFSET($B1712,1,0),ChapterTable!$S$17,1)*
    (VLOOKUP(SUBSTITUTE(SUBSTITUTE(E$1,"standard",""),"|Float","")&amp;IF(OR($L1712=TRUE,$A1712=0,MOD($A1712,ChapterTable!$S$20)&lt;&gt;0),"","보스")&amp;"인게임누적곱배수",ChapterTable!$S:$T,2,0)^C1712
    +VLOOKUP(SUBSTITUTE(SUBSTITUTE(E$1,"standard",""),"|Float","")&amp;IF(OR($L1712=TRUE,$A1712=0,MOD($A1712,ChapterTable!$S$20)&lt;&gt;0),"","보스")&amp;"인게임누적합배수",ChapterTable!$S:$T,2,0)*C1712)
  )
  )
  )
)</f>
        <v>18164.4873046875</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(VLOOKUP(SUBSTITUTE(SUBSTITUTE(F$1,"standard",""),"|Float","")&amp;IF(OR($L1712=TRUE,$A1712=0,MOD($A1712,ChapterTable!$S$20)&lt;&gt;0),"","보스")&amp;"인게임누적곱배수",ChapterTable!$S:$T,2,0)^D1712
    +VLOOKUP(SUBSTITUTE(SUBSTITUTE(F$1,"standard",""),"|Float","")&amp;IF(OR($L1712=TRUE,$A1712=0,MOD($A1712,ChapterTable!$S$20)&lt;&gt;0),"","보스")&amp;"인게임누적합배수",ChapterTable!$S:$T,2,0)*D1712)
  )
  )
  )
)</f>
        <v>6217.0120239257803</v>
      </c>
      <c r="G1712" t="s">
        <v>737</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34"/>
        <v>3</v>
      </c>
      <c r="Q1712">
        <f t="shared" si="135"/>
        <v>3</v>
      </c>
      <c r="R1712" t="b">
        <f t="shared" ca="1" si="133"/>
        <v>1</v>
      </c>
      <c r="T1712" t="b">
        <f t="shared" ca="1" si="136"/>
        <v>1</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H1712">
        <v>1.5</v>
      </c>
      <c r="AI1712">
        <f t="shared" si="137"/>
        <v>0.33333333333333331</v>
      </c>
    </row>
    <row r="1713" spans="1:35" x14ac:dyDescent="0.3">
      <c r="A1713">
        <v>12</v>
      </c>
      <c r="B1713">
        <v>22</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OFFSET(E1713,-$B1713+IF($L1713,1,0),0)*IF($B1713&gt;OFFSET($B1713,1,0),ChapterTable!$S$17,1)*
    (VLOOKUP(SUBSTITUTE(SUBSTITUTE(E$1,"standard",""),"|Float","")&amp;IF(OR($L1713=TRUE,$A1713=0,MOD($A1713,ChapterTable!$S$20)&lt;&gt;0),"","보스")&amp;"인게임누적곱배수",ChapterTable!$S:$T,2,0)^C1713
    +VLOOKUP(SUBSTITUTE(SUBSTITUTE(E$1,"standard",""),"|Float","")&amp;IF(OR($L1713=TRUE,$A1713=0,MOD($A1713,ChapterTable!$S$20)&lt;&gt;0),"","보스")&amp;"인게임누적합배수",ChapterTable!$S:$T,2,0)*C1713)
  )
  )
  )
)</f>
        <v>18164.4873046875</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(VLOOKUP(SUBSTITUTE(SUBSTITUTE(F$1,"standard",""),"|Float","")&amp;IF(OR($L1713=TRUE,$A1713=0,MOD($A1713,ChapterTable!$S$20)&lt;&gt;0),"","보스")&amp;"인게임누적곱배수",ChapterTable!$S:$T,2,0)^D1713
    +VLOOKUP(SUBSTITUTE(SUBSTITUTE(F$1,"standard",""),"|Float","")&amp;IF(OR($L1713=TRUE,$A1713=0,MOD($A1713,ChapterTable!$S$20)&lt;&gt;0),"","보스")&amp;"인게임누적합배수",ChapterTable!$S:$T,2,0)*D1713)
  )
  )
  )
)</f>
        <v>6217.0120239257803</v>
      </c>
      <c r="G1713" t="s">
        <v>737</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34"/>
        <v>3</v>
      </c>
      <c r="Q1713">
        <f t="shared" si="135"/>
        <v>3</v>
      </c>
      <c r="R1713" t="b">
        <f t="shared" ca="1" si="133"/>
        <v>1</v>
      </c>
      <c r="T1713" t="b">
        <f t="shared" ca="1" si="136"/>
        <v>1</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H1713">
        <v>1.5</v>
      </c>
      <c r="AI1713">
        <f t="shared" si="137"/>
        <v>0.33333333333333331</v>
      </c>
    </row>
    <row r="1714" spans="1:35" x14ac:dyDescent="0.3">
      <c r="A1714">
        <v>12</v>
      </c>
      <c r="B1714">
        <v>23</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OFFSET(E1714,-$B1714+IF($L1714,1,0),0)*IF($B1714&gt;OFFSET($B1714,1,0),ChapterTable!$S$17,1)*
    (VLOOKUP(SUBSTITUTE(SUBSTITUTE(E$1,"standard",""),"|Float","")&amp;IF(OR($L1714=TRUE,$A1714=0,MOD($A1714,ChapterTable!$S$20)&lt;&gt;0),"","보스")&amp;"인게임누적곱배수",ChapterTable!$S:$T,2,0)^C1714
    +VLOOKUP(SUBSTITUTE(SUBSTITUTE(E$1,"standard",""),"|Float","")&amp;IF(OR($L1714=TRUE,$A1714=0,MOD($A1714,ChapterTable!$S$20)&lt;&gt;0),"","보스")&amp;"인게임누적합배수",ChapterTable!$S:$T,2,0)*C1714)
  )
  )
  )
)</f>
        <v>18164.4873046875</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(VLOOKUP(SUBSTITUTE(SUBSTITUTE(F$1,"standard",""),"|Float","")&amp;IF(OR($L1714=TRUE,$A1714=0,MOD($A1714,ChapterTable!$S$20)&lt;&gt;0),"","보스")&amp;"인게임누적곱배수",ChapterTable!$S:$T,2,0)^D1714
    +VLOOKUP(SUBSTITUTE(SUBSTITUTE(F$1,"standard",""),"|Float","")&amp;IF(OR($L1714=TRUE,$A1714=0,MOD($A1714,ChapterTable!$S$20)&lt;&gt;0),"","보스")&amp;"인게임누적합배수",ChapterTable!$S:$T,2,0)*D1714)
  )
  )
  )
)</f>
        <v>6217.0120239257803</v>
      </c>
      <c r="G1714" t="s">
        <v>737</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34"/>
        <v>3</v>
      </c>
      <c r="Q1714">
        <f t="shared" si="135"/>
        <v>3</v>
      </c>
      <c r="R1714" t="b">
        <f t="shared" ca="1" si="133"/>
        <v>1</v>
      </c>
      <c r="T1714" t="b">
        <f t="shared" ca="1" si="136"/>
        <v>1</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H1714">
        <v>1.5</v>
      </c>
      <c r="AI1714">
        <f t="shared" si="137"/>
        <v>0.33333333333333331</v>
      </c>
    </row>
    <row r="1715" spans="1:35" x14ac:dyDescent="0.3">
      <c r="A1715">
        <v>12</v>
      </c>
      <c r="B1715">
        <v>24</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OFFSET(E1715,-$B1715+IF($L1715,1,0),0)*IF($B1715&gt;OFFSET($B1715,1,0),ChapterTable!$S$17,1)*
    (VLOOKUP(SUBSTITUTE(SUBSTITUTE(E$1,"standard",""),"|Float","")&amp;IF(OR($L1715=TRUE,$A1715=0,MOD($A1715,ChapterTable!$S$20)&lt;&gt;0),"","보스")&amp;"인게임누적곱배수",ChapterTable!$S:$T,2,0)^C1715
    +VLOOKUP(SUBSTITUTE(SUBSTITUTE(E$1,"standard",""),"|Float","")&amp;IF(OR($L1715=TRUE,$A1715=0,MOD($A1715,ChapterTable!$S$20)&lt;&gt;0),"","보스")&amp;"인게임누적합배수",ChapterTable!$S:$T,2,0)*C1715)
  )
  )
  )
)</f>
        <v>18164.4873046875</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(VLOOKUP(SUBSTITUTE(SUBSTITUTE(F$1,"standard",""),"|Float","")&amp;IF(OR($L1715=TRUE,$A1715=0,MOD($A1715,ChapterTable!$S$20)&lt;&gt;0),"","보스")&amp;"인게임누적곱배수",ChapterTable!$S:$T,2,0)^D1715
    +VLOOKUP(SUBSTITUTE(SUBSTITUTE(F$1,"standard",""),"|Float","")&amp;IF(OR($L1715=TRUE,$A1715=0,MOD($A1715,ChapterTable!$S$20)&lt;&gt;0),"","보스")&amp;"인게임누적합배수",ChapterTable!$S:$T,2,0)*D1715)
  )
  )
  )
)</f>
        <v>6217.0120239257803</v>
      </c>
      <c r="G1715" t="s">
        <v>737</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34"/>
        <v>3</v>
      </c>
      <c r="Q1715">
        <f t="shared" si="135"/>
        <v>3</v>
      </c>
      <c r="R1715" t="b">
        <f t="shared" ca="1" si="133"/>
        <v>1</v>
      </c>
      <c r="T1715" t="b">
        <f t="shared" ca="1" si="136"/>
        <v>1</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H1715">
        <v>1.5</v>
      </c>
      <c r="AI1715">
        <f t="shared" si="137"/>
        <v>0.33333333333333331</v>
      </c>
    </row>
    <row r="1716" spans="1:35" x14ac:dyDescent="0.3">
      <c r="A1716">
        <v>12</v>
      </c>
      <c r="B1716">
        <v>25</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OFFSET(E1716,-$B1716+IF($L1716,1,0),0)*IF($B1716&gt;OFFSET($B1716,1,0),ChapterTable!$S$17,1)*
    (VLOOKUP(SUBSTITUTE(SUBSTITUTE(E$1,"standard",""),"|Float","")&amp;IF(OR($L1716=TRUE,$A1716=0,MOD($A1716,ChapterTable!$S$20)&lt;&gt;0),"","보스")&amp;"인게임누적곱배수",ChapterTable!$S:$T,2,0)^C1716
    +VLOOKUP(SUBSTITUTE(SUBSTITUTE(E$1,"standard",""),"|Float","")&amp;IF(OR($L1716=TRUE,$A1716=0,MOD($A1716,ChapterTable!$S$20)&lt;&gt;0),"","보스")&amp;"인게임누적합배수",ChapterTable!$S:$T,2,0)*C1716)
  )
  )
  )
)</f>
        <v>18164.4873046875</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(VLOOKUP(SUBSTITUTE(SUBSTITUTE(F$1,"standard",""),"|Float","")&amp;IF(OR($L1716=TRUE,$A1716=0,MOD($A1716,ChapterTable!$S$20)&lt;&gt;0),"","보스")&amp;"인게임누적곱배수",ChapterTable!$S:$T,2,0)^D1716
    +VLOOKUP(SUBSTITUTE(SUBSTITUTE(F$1,"standard",""),"|Float","")&amp;IF(OR($L1716=TRUE,$A1716=0,MOD($A1716,ChapterTable!$S$20)&lt;&gt;0),"","보스")&amp;"인게임누적합배수",ChapterTable!$S:$T,2,0)*D1716)
  )
  )
  )
)</f>
        <v>6217.0120239257803</v>
      </c>
      <c r="G1716" t="s">
        <v>737</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34"/>
        <v>11</v>
      </c>
      <c r="Q1716">
        <f t="shared" si="135"/>
        <v>11</v>
      </c>
      <c r="R1716" t="b">
        <f t="shared" ca="1" si="133"/>
        <v>1</v>
      </c>
      <c r="T1716" t="b">
        <f t="shared" ca="1" si="136"/>
        <v>1</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H1716">
        <v>1.5</v>
      </c>
      <c r="AI1716">
        <f t="shared" si="137"/>
        <v>0.33333333333333331</v>
      </c>
    </row>
    <row r="1717" spans="1:35" x14ac:dyDescent="0.3">
      <c r="A1717">
        <v>12</v>
      </c>
      <c r="B1717">
        <v>26</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3</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OFFSET(E1717,-$B1717+IF($L1717,1,0),0)*IF($B1717&gt;OFFSET($B1717,1,0),ChapterTable!$S$17,1)*
    (VLOOKUP(SUBSTITUTE(SUBSTITUTE(E$1,"standard",""),"|Float","")&amp;IF(OR($L1717=TRUE,$A1717=0,MOD($A1717,ChapterTable!$S$20)&lt;&gt;0),"","보스")&amp;"인게임누적곱배수",ChapterTable!$S:$T,2,0)^C1717
    +VLOOKUP(SUBSTITUTE(SUBSTITUTE(E$1,"standard",""),"|Float","")&amp;IF(OR($L1717=TRUE,$A1717=0,MOD($A1717,ChapterTable!$S$20)&lt;&gt;0),"","보스")&amp;"인게임누적합배수",ChapterTable!$S:$T,2,0)*C1717)
  )
  )
  )
)</f>
        <v>20759.4140625</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(VLOOKUP(SUBSTITUTE(SUBSTITUTE(F$1,"standard",""),"|Float","")&amp;IF(OR($L1717=TRUE,$A1717=0,MOD($A1717,ChapterTable!$S$20)&lt;&gt;0),"","보스")&amp;"인게임누적곱배수",ChapterTable!$S:$T,2,0)^D1717
    +VLOOKUP(SUBSTITUTE(SUBSTITUTE(F$1,"standard",""),"|Float","")&amp;IF(OR($L1717=TRUE,$A1717=0,MOD($A1717,ChapterTable!$S$20)&lt;&gt;0),"","보스")&amp;"인게임누적합배수",ChapterTable!$S:$T,2,0)*D1717)
  )
  )
  )
)</f>
        <v>6217.0120239257803</v>
      </c>
      <c r="G1717" t="s">
        <v>737</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34"/>
        <v>3</v>
      </c>
      <c r="Q1717">
        <f t="shared" si="135"/>
        <v>3</v>
      </c>
      <c r="R1717" t="b">
        <f t="shared" ca="1" si="133"/>
        <v>1</v>
      </c>
      <c r="T1717" t="b">
        <f t="shared" ca="1" si="136"/>
        <v>1</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H1717">
        <v>1.5</v>
      </c>
      <c r="AI1717">
        <f t="shared" si="137"/>
        <v>0.33333333333333331</v>
      </c>
    </row>
    <row r="1718" spans="1:35" x14ac:dyDescent="0.3">
      <c r="A1718">
        <v>12</v>
      </c>
      <c r="B1718">
        <v>27</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OFFSET(E1718,-$B1718+IF($L1718,1,0),0)*IF($B1718&gt;OFFSET($B1718,1,0),ChapterTable!$S$17,1)*
    (VLOOKUP(SUBSTITUTE(SUBSTITUTE(E$1,"standard",""),"|Float","")&amp;IF(OR($L1718=TRUE,$A1718=0,MOD($A1718,ChapterTable!$S$20)&lt;&gt;0),"","보스")&amp;"인게임누적곱배수",ChapterTable!$S:$T,2,0)^C1718
    +VLOOKUP(SUBSTITUTE(SUBSTITUTE(E$1,"standard",""),"|Float","")&amp;IF(OR($L1718=TRUE,$A1718=0,MOD($A1718,ChapterTable!$S$20)&lt;&gt;0),"","보스")&amp;"인게임누적합배수",ChapterTable!$S:$T,2,0)*C1718)
  )
  )
  )
)</f>
        <v>20759.4140625</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(VLOOKUP(SUBSTITUTE(SUBSTITUTE(F$1,"standard",""),"|Float","")&amp;IF(OR($L1718=TRUE,$A1718=0,MOD($A1718,ChapterTable!$S$20)&lt;&gt;0),"","보스")&amp;"인게임누적곱배수",ChapterTable!$S:$T,2,0)^D1718
    +VLOOKUP(SUBSTITUTE(SUBSTITUTE(F$1,"standard",""),"|Float","")&amp;IF(OR($L1718=TRUE,$A1718=0,MOD($A1718,ChapterTable!$S$20)&lt;&gt;0),"","보스")&amp;"인게임누적합배수",ChapterTable!$S:$T,2,0)*D1718)
  )
  )
  )
)</f>
        <v>6217.0120239257803</v>
      </c>
      <c r="G1718" t="s">
        <v>737</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34"/>
        <v>3</v>
      </c>
      <c r="Q1718">
        <f t="shared" si="135"/>
        <v>3</v>
      </c>
      <c r="R1718" t="b">
        <f t="shared" ca="1" si="133"/>
        <v>1</v>
      </c>
      <c r="T1718" t="b">
        <f t="shared" ca="1" si="136"/>
        <v>1</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H1718">
        <v>1.5</v>
      </c>
      <c r="AI1718">
        <f t="shared" si="137"/>
        <v>0.33333333333333331</v>
      </c>
    </row>
    <row r="1719" spans="1:35" x14ac:dyDescent="0.3">
      <c r="A1719">
        <v>12</v>
      </c>
      <c r="B1719">
        <v>28</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OFFSET(E1719,-$B1719+IF($L1719,1,0),0)*IF($B1719&gt;OFFSET($B1719,1,0),ChapterTable!$S$17,1)*
    (VLOOKUP(SUBSTITUTE(SUBSTITUTE(E$1,"standard",""),"|Float","")&amp;IF(OR($L1719=TRUE,$A1719=0,MOD($A1719,ChapterTable!$S$20)&lt;&gt;0),"","보스")&amp;"인게임누적곱배수",ChapterTable!$S:$T,2,0)^C1719
    +VLOOKUP(SUBSTITUTE(SUBSTITUTE(E$1,"standard",""),"|Float","")&amp;IF(OR($L1719=TRUE,$A1719=0,MOD($A1719,ChapterTable!$S$20)&lt;&gt;0),"","보스")&amp;"인게임누적합배수",ChapterTable!$S:$T,2,0)*C1719)
  )
  )
  )
)</f>
        <v>20759.4140625</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(VLOOKUP(SUBSTITUTE(SUBSTITUTE(F$1,"standard",""),"|Float","")&amp;IF(OR($L1719=TRUE,$A1719=0,MOD($A1719,ChapterTable!$S$20)&lt;&gt;0),"","보스")&amp;"인게임누적곱배수",ChapterTable!$S:$T,2,0)^D1719
    +VLOOKUP(SUBSTITUTE(SUBSTITUTE(F$1,"standard",""),"|Float","")&amp;IF(OR($L1719=TRUE,$A1719=0,MOD($A1719,ChapterTable!$S$20)&lt;&gt;0),"","보스")&amp;"인게임누적합배수",ChapterTable!$S:$T,2,0)*D1719)
  )
  )
  )
)</f>
        <v>6217.0120239257803</v>
      </c>
      <c r="G1719" t="s">
        <v>737</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34"/>
        <v>3</v>
      </c>
      <c r="Q1719">
        <f t="shared" si="135"/>
        <v>3</v>
      </c>
      <c r="R1719" t="b">
        <f t="shared" ca="1" si="133"/>
        <v>1</v>
      </c>
      <c r="T1719" t="b">
        <f t="shared" ca="1" si="136"/>
        <v>1</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H1719">
        <v>1.5</v>
      </c>
      <c r="AI1719">
        <f t="shared" si="137"/>
        <v>0.33333333333333331</v>
      </c>
    </row>
    <row r="1720" spans="1:35" x14ac:dyDescent="0.3">
      <c r="A1720">
        <v>12</v>
      </c>
      <c r="B1720">
        <v>29</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OFFSET(E1720,-$B1720+IF($L1720,1,0),0)*IF($B1720&gt;OFFSET($B1720,1,0),ChapterTable!$S$17,1)*
    (VLOOKUP(SUBSTITUTE(SUBSTITUTE(E$1,"standard",""),"|Float","")&amp;IF(OR($L1720=TRUE,$A1720=0,MOD($A1720,ChapterTable!$S$20)&lt;&gt;0),"","보스")&amp;"인게임누적곱배수",ChapterTable!$S:$T,2,0)^C1720
    +VLOOKUP(SUBSTITUTE(SUBSTITUTE(E$1,"standard",""),"|Float","")&amp;IF(OR($L1720=TRUE,$A1720=0,MOD($A1720,ChapterTable!$S$20)&lt;&gt;0),"","보스")&amp;"인게임누적합배수",ChapterTable!$S:$T,2,0)*C1720)
  )
  )
  )
)</f>
        <v>20759.4140625</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(VLOOKUP(SUBSTITUTE(SUBSTITUTE(F$1,"standard",""),"|Float","")&amp;IF(OR($L1720=TRUE,$A1720=0,MOD($A1720,ChapterTable!$S$20)&lt;&gt;0),"","보스")&amp;"인게임누적곱배수",ChapterTable!$S:$T,2,0)^D1720
    +VLOOKUP(SUBSTITUTE(SUBSTITUTE(F$1,"standard",""),"|Float","")&amp;IF(OR($L1720=TRUE,$A1720=0,MOD($A1720,ChapterTable!$S$20)&lt;&gt;0),"","보스")&amp;"인게임누적합배수",ChapterTable!$S:$T,2,0)*D1720)
  )
  )
  )
)</f>
        <v>6217.0120239257803</v>
      </c>
      <c r="G1720" t="s">
        <v>737</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34"/>
        <v>93</v>
      </c>
      <c r="Q1720">
        <f t="shared" si="135"/>
        <v>93</v>
      </c>
      <c r="R1720" t="b">
        <f t="shared" ca="1" si="133"/>
        <v>1</v>
      </c>
      <c r="T1720" t="b">
        <f t="shared" ca="1" si="136"/>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H1720">
        <v>1.5</v>
      </c>
      <c r="AI1720">
        <f t="shared" si="137"/>
        <v>0.33333333333333331</v>
      </c>
    </row>
    <row r="1721" spans="1:35" x14ac:dyDescent="0.3">
      <c r="A1721">
        <v>12</v>
      </c>
      <c r="B1721">
        <v>30</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OFFSET(E1721,-$B1721+IF($L1721,1,0),0)*IF($B1721&gt;OFFSET($B1721,1,0),ChapterTable!$S$17,1)*
    (VLOOKUP(SUBSTITUTE(SUBSTITUTE(E$1,"standard",""),"|Float","")&amp;IF(OR($L1721=TRUE,$A1721=0,MOD($A1721,ChapterTable!$S$20)&lt;&gt;0),"","보스")&amp;"인게임누적곱배수",ChapterTable!$S:$T,2,0)^C1721
    +VLOOKUP(SUBSTITUTE(SUBSTITUTE(E$1,"standard",""),"|Float","")&amp;IF(OR($L1721=TRUE,$A1721=0,MOD($A1721,ChapterTable!$S$20)&lt;&gt;0),"","보스")&amp;"인게임누적합배수",ChapterTable!$S:$T,2,0)*C1721)
  )
  )
  )
)</f>
        <v>20759.4140625</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(VLOOKUP(SUBSTITUTE(SUBSTITUTE(F$1,"standard",""),"|Float","")&amp;IF(OR($L1721=TRUE,$A1721=0,MOD($A1721,ChapterTable!$S$20)&lt;&gt;0),"","보스")&amp;"인게임누적곱배수",ChapterTable!$S:$T,2,0)^D1721
    +VLOOKUP(SUBSTITUTE(SUBSTITUTE(F$1,"standard",""),"|Float","")&amp;IF(OR($L1721=TRUE,$A1721=0,MOD($A1721,ChapterTable!$S$20)&lt;&gt;0),"","보스")&amp;"인게임누적합배수",ChapterTable!$S:$T,2,0)*D1721)
  )
  )
  )
)</f>
        <v>6217.0120239257803</v>
      </c>
      <c r="G1721" t="s">
        <v>737</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34"/>
        <v>21</v>
      </c>
      <c r="Q1721">
        <f t="shared" si="135"/>
        <v>21</v>
      </c>
      <c r="R1721" t="b">
        <f t="shared" ca="1" si="133"/>
        <v>1</v>
      </c>
      <c r="T1721" t="b">
        <f t="shared" ca="1" si="136"/>
        <v>1</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H1721">
        <v>1.5</v>
      </c>
      <c r="AI1721">
        <f t="shared" si="137"/>
        <v>0.33333333333333331</v>
      </c>
    </row>
    <row r="1722" spans="1:35" x14ac:dyDescent="0.3">
      <c r="A1722">
        <v>12</v>
      </c>
      <c r="B1722">
        <v>31</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3</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OFFSET(E1722,-$B1722+IF($L1722,1,0),0)*IF($B1722&gt;OFFSET($B1722,1,0),ChapterTable!$S$17,1)*
    (VLOOKUP(SUBSTITUTE(SUBSTITUTE(E$1,"standard",""),"|Float","")&amp;IF(OR($L1722=TRUE,$A1722=0,MOD($A1722,ChapterTable!$S$20)&lt;&gt;0),"","보스")&amp;"인게임누적곱배수",ChapterTable!$S:$T,2,0)^C1722
    +VLOOKUP(SUBSTITUTE(SUBSTITUTE(E$1,"standard",""),"|Float","")&amp;IF(OR($L1722=TRUE,$A1722=0,MOD($A1722,ChapterTable!$S$20)&lt;&gt;0),"","보스")&amp;"인게임누적합배수",ChapterTable!$S:$T,2,0)*C1722)
  )
  )
  )
)</f>
        <v>20759.4140625</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(VLOOKUP(SUBSTITUTE(SUBSTITUTE(F$1,"standard",""),"|Float","")&amp;IF(OR($L1722=TRUE,$A1722=0,MOD($A1722,ChapterTable!$S$20)&lt;&gt;0),"","보스")&amp;"인게임누적곱배수",ChapterTable!$S:$T,2,0)^D1722
    +VLOOKUP(SUBSTITUTE(SUBSTITUTE(F$1,"standard",""),"|Float","")&amp;IF(OR($L1722=TRUE,$A1722=0,MOD($A1722,ChapterTable!$S$20)&lt;&gt;0),"","보스")&amp;"인게임누적합배수",ChapterTable!$S:$T,2,0)*D1722)
  )
  )
  )
)</f>
        <v>6622.4693298339853</v>
      </c>
      <c r="G1722" t="s">
        <v>737</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34"/>
        <v>4</v>
      </c>
      <c r="Q1722">
        <f t="shared" si="135"/>
        <v>4</v>
      </c>
      <c r="R1722" t="b">
        <f t="shared" ca="1" si="133"/>
        <v>1</v>
      </c>
      <c r="T1722" t="b">
        <f t="shared" ca="1" si="136"/>
        <v>1</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H1722">
        <v>1.5</v>
      </c>
      <c r="AI1722">
        <f t="shared" si="137"/>
        <v>0.25</v>
      </c>
    </row>
    <row r="1723" spans="1:35" x14ac:dyDescent="0.3">
      <c r="A1723">
        <v>12</v>
      </c>
      <c r="B1723">
        <v>32</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OFFSET(E1723,-$B1723+IF($L1723,1,0),0)*IF($B1723&gt;OFFSET($B1723,1,0),ChapterTable!$S$17,1)*
    (VLOOKUP(SUBSTITUTE(SUBSTITUTE(E$1,"standard",""),"|Float","")&amp;IF(OR($L1723=TRUE,$A1723=0,MOD($A1723,ChapterTable!$S$20)&lt;&gt;0),"","보스")&amp;"인게임누적곱배수",ChapterTable!$S:$T,2,0)^C1723
    +VLOOKUP(SUBSTITUTE(SUBSTITUTE(E$1,"standard",""),"|Float","")&amp;IF(OR($L1723=TRUE,$A1723=0,MOD($A1723,ChapterTable!$S$20)&lt;&gt;0),"","보스")&amp;"인게임누적합배수",ChapterTable!$S:$T,2,0)*C1723)
  )
  )
  )
)</f>
        <v>20759.4140625</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(VLOOKUP(SUBSTITUTE(SUBSTITUTE(F$1,"standard",""),"|Float","")&amp;IF(OR($L1723=TRUE,$A1723=0,MOD($A1723,ChapterTable!$S$20)&lt;&gt;0),"","보스")&amp;"인게임누적곱배수",ChapterTable!$S:$T,2,0)^D1723
    +VLOOKUP(SUBSTITUTE(SUBSTITUTE(F$1,"standard",""),"|Float","")&amp;IF(OR($L1723=TRUE,$A1723=0,MOD($A1723,ChapterTable!$S$20)&lt;&gt;0),"","보스")&amp;"인게임누적합배수",ChapterTable!$S:$T,2,0)*D1723)
  )
  )
  )
)</f>
        <v>6622.4693298339853</v>
      </c>
      <c r="G1723" t="s">
        <v>737</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34"/>
        <v>4</v>
      </c>
      <c r="Q1723">
        <f t="shared" si="135"/>
        <v>4</v>
      </c>
      <c r="R1723" t="b">
        <f t="shared" ca="1" si="133"/>
        <v>1</v>
      </c>
      <c r="T1723" t="b">
        <f t="shared" ca="1" si="136"/>
        <v>1</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H1723">
        <v>1.5</v>
      </c>
      <c r="AI1723">
        <f t="shared" si="137"/>
        <v>0.25</v>
      </c>
    </row>
    <row r="1724" spans="1:35" x14ac:dyDescent="0.3">
      <c r="A1724">
        <v>12</v>
      </c>
      <c r="B1724">
        <v>33</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OFFSET(E1724,-$B1724+IF($L1724,1,0),0)*IF($B1724&gt;OFFSET($B1724,1,0),ChapterTable!$S$17,1)*
    (VLOOKUP(SUBSTITUTE(SUBSTITUTE(E$1,"standard",""),"|Float","")&amp;IF(OR($L1724=TRUE,$A1724=0,MOD($A1724,ChapterTable!$S$20)&lt;&gt;0),"","보스")&amp;"인게임누적곱배수",ChapterTable!$S:$T,2,0)^C1724
    +VLOOKUP(SUBSTITUTE(SUBSTITUTE(E$1,"standard",""),"|Float","")&amp;IF(OR($L1724=TRUE,$A1724=0,MOD($A1724,ChapterTable!$S$20)&lt;&gt;0),"","보스")&amp;"인게임누적합배수",ChapterTable!$S:$T,2,0)*C1724)
  )
  )
  )
)</f>
        <v>20759.4140625</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(VLOOKUP(SUBSTITUTE(SUBSTITUTE(F$1,"standard",""),"|Float","")&amp;IF(OR($L1724=TRUE,$A1724=0,MOD($A1724,ChapterTable!$S$20)&lt;&gt;0),"","보스")&amp;"인게임누적곱배수",ChapterTable!$S:$T,2,0)^D1724
    +VLOOKUP(SUBSTITUTE(SUBSTITUTE(F$1,"standard",""),"|Float","")&amp;IF(OR($L1724=TRUE,$A1724=0,MOD($A1724,ChapterTable!$S$20)&lt;&gt;0),"","보스")&amp;"인게임누적합배수",ChapterTable!$S:$T,2,0)*D1724)
  )
  )
  )
)</f>
        <v>6622.4693298339853</v>
      </c>
      <c r="G1724" t="s">
        <v>737</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34"/>
        <v>4</v>
      </c>
      <c r="Q1724">
        <f t="shared" si="135"/>
        <v>4</v>
      </c>
      <c r="R1724" t="b">
        <f t="shared" ca="1" si="133"/>
        <v>1</v>
      </c>
      <c r="T1724" t="b">
        <f t="shared" ca="1" si="136"/>
        <v>1</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H1724">
        <v>1.5</v>
      </c>
      <c r="AI1724">
        <f t="shared" si="137"/>
        <v>0.25</v>
      </c>
    </row>
    <row r="1725" spans="1:35" x14ac:dyDescent="0.3">
      <c r="A1725">
        <v>12</v>
      </c>
      <c r="B1725">
        <v>34</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OFFSET(E1725,-$B1725+IF($L1725,1,0),0)*IF($B1725&gt;OFFSET($B1725,1,0),ChapterTable!$S$17,1)*
    (VLOOKUP(SUBSTITUTE(SUBSTITUTE(E$1,"standard",""),"|Float","")&amp;IF(OR($L1725=TRUE,$A1725=0,MOD($A1725,ChapterTable!$S$20)&lt;&gt;0),"","보스")&amp;"인게임누적곱배수",ChapterTable!$S:$T,2,0)^C1725
    +VLOOKUP(SUBSTITUTE(SUBSTITUTE(E$1,"standard",""),"|Float","")&amp;IF(OR($L1725=TRUE,$A1725=0,MOD($A1725,ChapterTable!$S$20)&lt;&gt;0),"","보스")&amp;"인게임누적합배수",ChapterTable!$S:$T,2,0)*C1725)
  )
  )
  )
)</f>
        <v>20759.4140625</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(VLOOKUP(SUBSTITUTE(SUBSTITUTE(F$1,"standard",""),"|Float","")&amp;IF(OR($L1725=TRUE,$A1725=0,MOD($A1725,ChapterTable!$S$20)&lt;&gt;0),"","보스")&amp;"인게임누적곱배수",ChapterTable!$S:$T,2,0)^D1725
    +VLOOKUP(SUBSTITUTE(SUBSTITUTE(F$1,"standard",""),"|Float","")&amp;IF(OR($L1725=TRUE,$A1725=0,MOD($A1725,ChapterTable!$S$20)&lt;&gt;0),"","보스")&amp;"인게임누적합배수",ChapterTable!$S:$T,2,0)*D1725)
  )
  )
  )
)</f>
        <v>6622.4693298339853</v>
      </c>
      <c r="G1725" t="s">
        <v>737</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34"/>
        <v>4</v>
      </c>
      <c r="Q1725">
        <f t="shared" si="135"/>
        <v>4</v>
      </c>
      <c r="R1725" t="b">
        <f t="shared" ca="1" si="133"/>
        <v>1</v>
      </c>
      <c r="T1725" t="b">
        <f t="shared" ca="1" si="136"/>
        <v>1</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H1725">
        <v>1.5</v>
      </c>
      <c r="AI1725">
        <f t="shared" si="137"/>
        <v>0.25</v>
      </c>
    </row>
    <row r="1726" spans="1:35" x14ac:dyDescent="0.3">
      <c r="A1726">
        <v>12</v>
      </c>
      <c r="B1726">
        <v>35</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OFFSET(E1726,-$B1726+IF($L1726,1,0),0)*IF($B1726&gt;OFFSET($B1726,1,0),ChapterTable!$S$17,1)*
    (VLOOKUP(SUBSTITUTE(SUBSTITUTE(E$1,"standard",""),"|Float","")&amp;IF(OR($L1726=TRUE,$A1726=0,MOD($A1726,ChapterTable!$S$20)&lt;&gt;0),"","보스")&amp;"인게임누적곱배수",ChapterTable!$S:$T,2,0)^C1726
    +VLOOKUP(SUBSTITUTE(SUBSTITUTE(E$1,"standard",""),"|Float","")&amp;IF(OR($L1726=TRUE,$A1726=0,MOD($A1726,ChapterTable!$S$20)&lt;&gt;0),"","보스")&amp;"인게임누적합배수",ChapterTable!$S:$T,2,0)*C1726)
  )
  )
  )
)</f>
        <v>20759.4140625</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(VLOOKUP(SUBSTITUTE(SUBSTITUTE(F$1,"standard",""),"|Float","")&amp;IF(OR($L1726=TRUE,$A1726=0,MOD($A1726,ChapterTable!$S$20)&lt;&gt;0),"","보스")&amp;"인게임누적곱배수",ChapterTable!$S:$T,2,0)^D1726
    +VLOOKUP(SUBSTITUTE(SUBSTITUTE(F$1,"standard",""),"|Float","")&amp;IF(OR($L1726=TRUE,$A1726=0,MOD($A1726,ChapterTable!$S$20)&lt;&gt;0),"","보스")&amp;"인게임누적합배수",ChapterTable!$S:$T,2,0)*D1726)
  )
  )
  )
)</f>
        <v>6622.4693298339853</v>
      </c>
      <c r="G1726" t="s">
        <v>737</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34"/>
        <v>11</v>
      </c>
      <c r="Q1726">
        <f t="shared" si="135"/>
        <v>11</v>
      </c>
      <c r="R1726" t="b">
        <f t="shared" ca="1" si="133"/>
        <v>1</v>
      </c>
      <c r="T1726" t="b">
        <f t="shared" ca="1" si="136"/>
        <v>1</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H1726">
        <v>1.5</v>
      </c>
      <c r="AI1726">
        <f t="shared" si="137"/>
        <v>0.25</v>
      </c>
    </row>
    <row r="1727" spans="1:35" x14ac:dyDescent="0.3">
      <c r="A1727">
        <v>12</v>
      </c>
      <c r="B1727">
        <v>36</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4</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OFFSET(E1727,-$B1727+IF($L1727,1,0),0)*IF($B1727&gt;OFFSET($B1727,1,0),ChapterTable!$S$17,1)*
    (VLOOKUP(SUBSTITUTE(SUBSTITUTE(E$1,"standard",""),"|Float","")&amp;IF(OR($L1727=TRUE,$A1727=0,MOD($A1727,ChapterTable!$S$20)&lt;&gt;0),"","보스")&amp;"인게임누적곱배수",ChapterTable!$S:$T,2,0)^C1727
    +VLOOKUP(SUBSTITUTE(SUBSTITUTE(E$1,"standard",""),"|Float","")&amp;IF(OR($L1727=TRUE,$A1727=0,MOD($A1727,ChapterTable!$S$20)&lt;&gt;0),"","보스")&amp;"인게임누적합배수",ChapterTable!$S:$T,2,0)*C1727)
  )
  )
  )
)</f>
        <v>23354.3408203125</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(VLOOKUP(SUBSTITUTE(SUBSTITUTE(F$1,"standard",""),"|Float","")&amp;IF(OR($L1727=TRUE,$A1727=0,MOD($A1727,ChapterTable!$S$20)&lt;&gt;0),"","보스")&amp;"인게임누적곱배수",ChapterTable!$S:$T,2,0)^D1727
    +VLOOKUP(SUBSTITUTE(SUBSTITUTE(F$1,"standard",""),"|Float","")&amp;IF(OR($L1727=TRUE,$A1727=0,MOD($A1727,ChapterTable!$S$20)&lt;&gt;0),"","보스")&amp;"인게임누적합배수",ChapterTable!$S:$T,2,0)*D1727)
  )
  )
  )
)</f>
        <v>6622.4693298339853</v>
      </c>
      <c r="G1727" t="s">
        <v>737</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34"/>
        <v>4</v>
      </c>
      <c r="Q1727">
        <f t="shared" si="135"/>
        <v>4</v>
      </c>
      <c r="R1727" t="b">
        <f t="shared" ca="1" si="133"/>
        <v>1</v>
      </c>
      <c r="T1727" t="b">
        <f t="shared" ca="1" si="136"/>
        <v>1</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H1727">
        <v>1.5</v>
      </c>
      <c r="AI1727">
        <f t="shared" si="137"/>
        <v>0.25</v>
      </c>
    </row>
    <row r="1728" spans="1:35" x14ac:dyDescent="0.3">
      <c r="A1728">
        <v>12</v>
      </c>
      <c r="B1728">
        <v>37</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OFFSET(E1728,-$B1728+IF($L1728,1,0),0)*IF($B1728&gt;OFFSET($B1728,1,0),ChapterTable!$S$17,1)*
    (VLOOKUP(SUBSTITUTE(SUBSTITUTE(E$1,"standard",""),"|Float","")&amp;IF(OR($L1728=TRUE,$A1728=0,MOD($A1728,ChapterTable!$S$20)&lt;&gt;0),"","보스")&amp;"인게임누적곱배수",ChapterTable!$S:$T,2,0)^C1728
    +VLOOKUP(SUBSTITUTE(SUBSTITUTE(E$1,"standard",""),"|Float","")&amp;IF(OR($L1728=TRUE,$A1728=0,MOD($A1728,ChapterTable!$S$20)&lt;&gt;0),"","보스")&amp;"인게임누적합배수",ChapterTable!$S:$T,2,0)*C1728)
  )
  )
  )
)</f>
        <v>23354.3408203125</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(VLOOKUP(SUBSTITUTE(SUBSTITUTE(F$1,"standard",""),"|Float","")&amp;IF(OR($L1728=TRUE,$A1728=0,MOD($A1728,ChapterTable!$S$20)&lt;&gt;0),"","보스")&amp;"인게임누적곱배수",ChapterTable!$S:$T,2,0)^D1728
    +VLOOKUP(SUBSTITUTE(SUBSTITUTE(F$1,"standard",""),"|Float","")&amp;IF(OR($L1728=TRUE,$A1728=0,MOD($A1728,ChapterTable!$S$20)&lt;&gt;0),"","보스")&amp;"인게임누적합배수",ChapterTable!$S:$T,2,0)*D1728)
  )
  )
  )
)</f>
        <v>6622.4693298339853</v>
      </c>
      <c r="G1728" t="s">
        <v>737</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34"/>
        <v>4</v>
      </c>
      <c r="Q1728">
        <f t="shared" si="135"/>
        <v>4</v>
      </c>
      <c r="R1728" t="b">
        <f t="shared" ca="1" si="133"/>
        <v>1</v>
      </c>
      <c r="T1728" t="b">
        <f t="shared" ca="1" si="136"/>
        <v>1</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H1728">
        <v>1.5</v>
      </c>
      <c r="AI1728">
        <f t="shared" si="137"/>
        <v>0.25</v>
      </c>
    </row>
    <row r="1729" spans="1:35" x14ac:dyDescent="0.3">
      <c r="A1729">
        <v>12</v>
      </c>
      <c r="B1729">
        <v>38</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OFFSET(E1729,-$B1729+IF($L1729,1,0),0)*IF($B1729&gt;OFFSET($B1729,1,0),ChapterTable!$S$17,1)*
    (VLOOKUP(SUBSTITUTE(SUBSTITUTE(E$1,"standard",""),"|Float","")&amp;IF(OR($L1729=TRUE,$A1729=0,MOD($A1729,ChapterTable!$S$20)&lt;&gt;0),"","보스")&amp;"인게임누적곱배수",ChapterTable!$S:$T,2,0)^C1729
    +VLOOKUP(SUBSTITUTE(SUBSTITUTE(E$1,"standard",""),"|Float","")&amp;IF(OR($L1729=TRUE,$A1729=0,MOD($A1729,ChapterTable!$S$20)&lt;&gt;0),"","보스")&amp;"인게임누적합배수",ChapterTable!$S:$T,2,0)*C1729)
  )
  )
  )
)</f>
        <v>23354.3408203125</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(VLOOKUP(SUBSTITUTE(SUBSTITUTE(F$1,"standard",""),"|Float","")&amp;IF(OR($L1729=TRUE,$A1729=0,MOD($A1729,ChapterTable!$S$20)&lt;&gt;0),"","보스")&amp;"인게임누적곱배수",ChapterTable!$S:$T,2,0)^D1729
    +VLOOKUP(SUBSTITUTE(SUBSTITUTE(F$1,"standard",""),"|Float","")&amp;IF(OR($L1729=TRUE,$A1729=0,MOD($A1729,ChapterTable!$S$20)&lt;&gt;0),"","보스")&amp;"인게임누적합배수",ChapterTable!$S:$T,2,0)*D1729)
  )
  )
  )
)</f>
        <v>6622.4693298339853</v>
      </c>
      <c r="G1729" t="s">
        <v>737</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34"/>
        <v>4</v>
      </c>
      <c r="Q1729">
        <f t="shared" si="135"/>
        <v>4</v>
      </c>
      <c r="R1729" t="b">
        <f t="shared" ca="1" si="133"/>
        <v>1</v>
      </c>
      <c r="T1729" t="b">
        <f t="shared" ca="1" si="136"/>
        <v>1</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H1729">
        <v>1.5</v>
      </c>
      <c r="AI1729">
        <f t="shared" si="137"/>
        <v>0.25</v>
      </c>
    </row>
    <row r="1730" spans="1:35" x14ac:dyDescent="0.3">
      <c r="A1730">
        <v>12</v>
      </c>
      <c r="B1730">
        <v>39</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OFFSET(E1730,-$B1730+IF($L1730,1,0),0)*IF($B1730&gt;OFFSET($B1730,1,0),ChapterTable!$S$17,1)*
    (VLOOKUP(SUBSTITUTE(SUBSTITUTE(E$1,"standard",""),"|Float","")&amp;IF(OR($L1730=TRUE,$A1730=0,MOD($A1730,ChapterTable!$S$20)&lt;&gt;0),"","보스")&amp;"인게임누적곱배수",ChapterTable!$S:$T,2,0)^C1730
    +VLOOKUP(SUBSTITUTE(SUBSTITUTE(E$1,"standard",""),"|Float","")&amp;IF(OR($L1730=TRUE,$A1730=0,MOD($A1730,ChapterTable!$S$20)&lt;&gt;0),"","보스")&amp;"인게임누적합배수",ChapterTable!$S:$T,2,0)*C1730)
  )
  )
  )
)</f>
        <v>23354.3408203125</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(VLOOKUP(SUBSTITUTE(SUBSTITUTE(F$1,"standard",""),"|Float","")&amp;IF(OR($L1730=TRUE,$A1730=0,MOD($A1730,ChapterTable!$S$20)&lt;&gt;0),"","보스")&amp;"인게임누적곱배수",ChapterTable!$S:$T,2,0)^D1730
    +VLOOKUP(SUBSTITUTE(SUBSTITUTE(F$1,"standard",""),"|Float","")&amp;IF(OR($L1730=TRUE,$A1730=0,MOD($A1730,ChapterTable!$S$20)&lt;&gt;0),"","보스")&amp;"인게임누적합배수",ChapterTable!$S:$T,2,0)*D1730)
  )
  )
  )
)</f>
        <v>6622.4693298339853</v>
      </c>
      <c r="G1730" t="s">
        <v>737</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34"/>
        <v>94</v>
      </c>
      <c r="Q1730">
        <f t="shared" si="135"/>
        <v>94</v>
      </c>
      <c r="R1730" t="b">
        <f t="shared" ref="R1730:R1793" ca="1" si="138">IF(OR(B1730=0,OFFSET(B1730,1,0)=0),FALSE,
IF(AND(L1730,B1730&lt;OFFSET(B1730,1,0)),TRUE,
IF(OFFSET(O1730,1,0)=21,TRUE,FALSE)))</f>
        <v>1</v>
      </c>
      <c r="T1730" t="b">
        <f t="shared" ca="1" si="136"/>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H1730">
        <v>1.5</v>
      </c>
      <c r="AI1730">
        <f t="shared" si="137"/>
        <v>0.25</v>
      </c>
    </row>
    <row r="1731" spans="1:35" x14ac:dyDescent="0.3">
      <c r="A1731">
        <v>12</v>
      </c>
      <c r="B1731">
        <v>40</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OFFSET(E1731,-$B1731+IF($L1731,1,0),0)*IF($B1731&gt;OFFSET($B1731,1,0),ChapterTable!$S$17,1)*
    (VLOOKUP(SUBSTITUTE(SUBSTITUTE(E$1,"standard",""),"|Float","")&amp;IF(OR($L1731=TRUE,$A1731=0,MOD($A1731,ChapterTable!$S$20)&lt;&gt;0),"","보스")&amp;"인게임누적곱배수",ChapterTable!$S:$T,2,0)^C1731
    +VLOOKUP(SUBSTITUTE(SUBSTITUTE(E$1,"standard",""),"|Float","")&amp;IF(OR($L1731=TRUE,$A1731=0,MOD($A1731,ChapterTable!$S$20)&lt;&gt;0),"","보스")&amp;"인게임누적합배수",ChapterTable!$S:$T,2,0)*C1731)
  )
  )
  )
)</f>
        <v>23354.3408203125</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(VLOOKUP(SUBSTITUTE(SUBSTITUTE(F$1,"standard",""),"|Float","")&amp;IF(OR($L1731=TRUE,$A1731=0,MOD($A1731,ChapterTable!$S$20)&lt;&gt;0),"","보스")&amp;"인게임누적곱배수",ChapterTable!$S:$T,2,0)^D1731
    +VLOOKUP(SUBSTITUTE(SUBSTITUTE(F$1,"standard",""),"|Float","")&amp;IF(OR($L1731=TRUE,$A1731=0,MOD($A1731,ChapterTable!$S$20)&lt;&gt;0),"","보스")&amp;"인게임누적합배수",ChapterTable!$S:$T,2,0)*D1731)
  )
  )
  )
)</f>
        <v>6622.4693298339853</v>
      </c>
      <c r="G1731" t="s">
        <v>737</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39">IF(B1731=0,0,
  IF(AND(L1731=FALSE,A1731&lt;&gt;0,MOD(A1731,7)=0),21,
  IF(MOD(B1731,10)=0,21,
  IF(MOD(B1731,10)=5,11,
  IF(MOD(B1731,10)=9,INT(B1731/10)+91,
  INT(B1731/10+1))))))</f>
        <v>21</v>
      </c>
      <c r="Q1731">
        <f t="shared" ref="Q1731:Q1794" si="140">IF(ISBLANK(P1731),O1731,P1731)</f>
        <v>21</v>
      </c>
      <c r="R1731" t="b">
        <f t="shared" ca="1" si="138"/>
        <v>1</v>
      </c>
      <c r="T1731" t="b">
        <f t="shared" ref="T1731:T1794" ca="1" si="141">IF(ISBLANK(S1731),R1731,S1731)</f>
        <v>1</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H1731">
        <v>1.5</v>
      </c>
      <c r="AI1731">
        <f t="shared" si="137"/>
        <v>0.25</v>
      </c>
    </row>
    <row r="1732" spans="1:35" x14ac:dyDescent="0.3">
      <c r="A1732">
        <v>12</v>
      </c>
      <c r="B1732">
        <v>41</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4</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OFFSET(E1732,-$B1732+IF($L1732,1,0),0)*IF($B1732&gt;OFFSET($B1732,1,0),ChapterTable!$S$17,1)*
    (VLOOKUP(SUBSTITUTE(SUBSTITUTE(E$1,"standard",""),"|Float","")&amp;IF(OR($L1732=TRUE,$A1732=0,MOD($A1732,ChapterTable!$S$20)&lt;&gt;0),"","보스")&amp;"인게임누적곱배수",ChapterTable!$S:$T,2,0)^C1732
    +VLOOKUP(SUBSTITUTE(SUBSTITUTE(E$1,"standard",""),"|Float","")&amp;IF(OR($L1732=TRUE,$A1732=0,MOD($A1732,ChapterTable!$S$20)&lt;&gt;0),"","보스")&amp;"인게임누적합배수",ChapterTable!$S:$T,2,0)*C1732)
  )
  )
  )
)</f>
        <v>23354.3408203125</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(VLOOKUP(SUBSTITUTE(SUBSTITUTE(F$1,"standard",""),"|Float","")&amp;IF(OR($L1732=TRUE,$A1732=0,MOD($A1732,ChapterTable!$S$20)&lt;&gt;0),"","보스")&amp;"인게임누적곱배수",ChapterTable!$S:$T,2,0)^D1732
    +VLOOKUP(SUBSTITUTE(SUBSTITUTE(F$1,"standard",""),"|Float","")&amp;IF(OR($L1732=TRUE,$A1732=0,MOD($A1732,ChapterTable!$S$20)&lt;&gt;0),"","보스")&amp;"인게임누적합배수",ChapterTable!$S:$T,2,0)*D1732)
  )
  )
  )
)</f>
        <v>7027.9266357421875</v>
      </c>
      <c r="G1732" t="s">
        <v>737</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39"/>
        <v>5</v>
      </c>
      <c r="Q1732">
        <f t="shared" si="140"/>
        <v>5</v>
      </c>
      <c r="R1732" t="b">
        <f t="shared" ca="1" si="138"/>
        <v>1</v>
      </c>
      <c r="T1732" t="b">
        <f t="shared" ca="1" si="141"/>
        <v>1</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H1732">
        <v>1.5</v>
      </c>
      <c r="AI1732">
        <f t="shared" ref="AI1732:AI1795" si="142">IF(B1732=0,0,1/(INT((B1732-1)/10)+1))</f>
        <v>0.2</v>
      </c>
    </row>
    <row r="1733" spans="1:35" x14ac:dyDescent="0.3">
      <c r="A1733">
        <v>12</v>
      </c>
      <c r="B1733">
        <v>42</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OFFSET(E1733,-$B1733+IF($L1733,1,0),0)*IF($B1733&gt;OFFSET($B1733,1,0),ChapterTable!$S$17,1)*
    (VLOOKUP(SUBSTITUTE(SUBSTITUTE(E$1,"standard",""),"|Float","")&amp;IF(OR($L1733=TRUE,$A1733=0,MOD($A1733,ChapterTable!$S$20)&lt;&gt;0),"","보스")&amp;"인게임누적곱배수",ChapterTable!$S:$T,2,0)^C1733
    +VLOOKUP(SUBSTITUTE(SUBSTITUTE(E$1,"standard",""),"|Float","")&amp;IF(OR($L1733=TRUE,$A1733=0,MOD($A1733,ChapterTable!$S$20)&lt;&gt;0),"","보스")&amp;"인게임누적합배수",ChapterTable!$S:$T,2,0)*C1733)
  )
  )
  )
)</f>
        <v>23354.3408203125</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(VLOOKUP(SUBSTITUTE(SUBSTITUTE(F$1,"standard",""),"|Float","")&amp;IF(OR($L1733=TRUE,$A1733=0,MOD($A1733,ChapterTable!$S$20)&lt;&gt;0),"","보스")&amp;"인게임누적곱배수",ChapterTable!$S:$T,2,0)^D1733
    +VLOOKUP(SUBSTITUTE(SUBSTITUTE(F$1,"standard",""),"|Float","")&amp;IF(OR($L1733=TRUE,$A1733=0,MOD($A1733,ChapterTable!$S$20)&lt;&gt;0),"","보스")&amp;"인게임누적합배수",ChapterTable!$S:$T,2,0)*D1733)
  )
  )
  )
)</f>
        <v>7027.9266357421875</v>
      </c>
      <c r="G1733" t="s">
        <v>737</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39"/>
        <v>5</v>
      </c>
      <c r="Q1733">
        <f t="shared" si="140"/>
        <v>5</v>
      </c>
      <c r="R1733" t="b">
        <f t="shared" ca="1" si="138"/>
        <v>1</v>
      </c>
      <c r="T1733" t="b">
        <f t="shared" ca="1" si="141"/>
        <v>1</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H1733">
        <v>1.5</v>
      </c>
      <c r="AI1733">
        <f t="shared" si="142"/>
        <v>0.2</v>
      </c>
    </row>
    <row r="1734" spans="1:35" x14ac:dyDescent="0.3">
      <c r="A1734">
        <v>12</v>
      </c>
      <c r="B1734">
        <v>43</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OFFSET(E1734,-$B1734+IF($L1734,1,0),0)*IF($B1734&gt;OFFSET($B1734,1,0),ChapterTable!$S$17,1)*
    (VLOOKUP(SUBSTITUTE(SUBSTITUTE(E$1,"standard",""),"|Float","")&amp;IF(OR($L1734=TRUE,$A1734=0,MOD($A1734,ChapterTable!$S$20)&lt;&gt;0),"","보스")&amp;"인게임누적곱배수",ChapterTable!$S:$T,2,0)^C1734
    +VLOOKUP(SUBSTITUTE(SUBSTITUTE(E$1,"standard",""),"|Float","")&amp;IF(OR($L1734=TRUE,$A1734=0,MOD($A1734,ChapterTable!$S$20)&lt;&gt;0),"","보스")&amp;"인게임누적합배수",ChapterTable!$S:$T,2,0)*C1734)
  )
  )
  )
)</f>
        <v>23354.3408203125</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(VLOOKUP(SUBSTITUTE(SUBSTITUTE(F$1,"standard",""),"|Float","")&amp;IF(OR($L1734=TRUE,$A1734=0,MOD($A1734,ChapterTable!$S$20)&lt;&gt;0),"","보스")&amp;"인게임누적곱배수",ChapterTable!$S:$T,2,0)^D1734
    +VLOOKUP(SUBSTITUTE(SUBSTITUTE(F$1,"standard",""),"|Float","")&amp;IF(OR($L1734=TRUE,$A1734=0,MOD($A1734,ChapterTable!$S$20)&lt;&gt;0),"","보스")&amp;"인게임누적합배수",ChapterTable!$S:$T,2,0)*D1734)
  )
  )
  )
)</f>
        <v>7027.9266357421875</v>
      </c>
      <c r="G1734" t="s">
        <v>737</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39"/>
        <v>5</v>
      </c>
      <c r="Q1734">
        <f t="shared" si="140"/>
        <v>5</v>
      </c>
      <c r="R1734" t="b">
        <f t="shared" ca="1" si="138"/>
        <v>1</v>
      </c>
      <c r="T1734" t="b">
        <f t="shared" ca="1" si="141"/>
        <v>1</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H1734">
        <v>1.5</v>
      </c>
      <c r="AI1734">
        <f t="shared" si="142"/>
        <v>0.2</v>
      </c>
    </row>
    <row r="1735" spans="1:35" x14ac:dyDescent="0.3">
      <c r="A1735">
        <v>12</v>
      </c>
      <c r="B1735">
        <v>44</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OFFSET(E1735,-$B1735+IF($L1735,1,0),0)*IF($B1735&gt;OFFSET($B1735,1,0),ChapterTable!$S$17,1)*
    (VLOOKUP(SUBSTITUTE(SUBSTITUTE(E$1,"standard",""),"|Float","")&amp;IF(OR($L1735=TRUE,$A1735=0,MOD($A1735,ChapterTable!$S$20)&lt;&gt;0),"","보스")&amp;"인게임누적곱배수",ChapterTable!$S:$T,2,0)^C1735
    +VLOOKUP(SUBSTITUTE(SUBSTITUTE(E$1,"standard",""),"|Float","")&amp;IF(OR($L1735=TRUE,$A1735=0,MOD($A1735,ChapterTable!$S$20)&lt;&gt;0),"","보스")&amp;"인게임누적합배수",ChapterTable!$S:$T,2,0)*C1735)
  )
  )
  )
)</f>
        <v>23354.3408203125</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(VLOOKUP(SUBSTITUTE(SUBSTITUTE(F$1,"standard",""),"|Float","")&amp;IF(OR($L1735=TRUE,$A1735=0,MOD($A1735,ChapterTable!$S$20)&lt;&gt;0),"","보스")&amp;"인게임누적곱배수",ChapterTable!$S:$T,2,0)^D1735
    +VLOOKUP(SUBSTITUTE(SUBSTITUTE(F$1,"standard",""),"|Float","")&amp;IF(OR($L1735=TRUE,$A1735=0,MOD($A1735,ChapterTable!$S$20)&lt;&gt;0),"","보스")&amp;"인게임누적합배수",ChapterTable!$S:$T,2,0)*D1735)
  )
  )
  )
)</f>
        <v>7027.9266357421875</v>
      </c>
      <c r="G1735" t="s">
        <v>737</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39"/>
        <v>5</v>
      </c>
      <c r="Q1735">
        <f t="shared" si="140"/>
        <v>5</v>
      </c>
      <c r="R1735" t="b">
        <f t="shared" ca="1" si="138"/>
        <v>1</v>
      </c>
      <c r="T1735" t="b">
        <f t="shared" ca="1" si="141"/>
        <v>1</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H1735">
        <v>1.5</v>
      </c>
      <c r="AI1735">
        <f t="shared" si="142"/>
        <v>0.2</v>
      </c>
    </row>
    <row r="1736" spans="1:35" x14ac:dyDescent="0.3">
      <c r="A1736">
        <v>12</v>
      </c>
      <c r="B1736">
        <v>45</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OFFSET(E1736,-$B1736+IF($L1736,1,0),0)*IF($B1736&gt;OFFSET($B1736,1,0),ChapterTable!$S$17,1)*
    (VLOOKUP(SUBSTITUTE(SUBSTITUTE(E$1,"standard",""),"|Float","")&amp;IF(OR($L1736=TRUE,$A1736=0,MOD($A1736,ChapterTable!$S$20)&lt;&gt;0),"","보스")&amp;"인게임누적곱배수",ChapterTable!$S:$T,2,0)^C1736
    +VLOOKUP(SUBSTITUTE(SUBSTITUTE(E$1,"standard",""),"|Float","")&amp;IF(OR($L1736=TRUE,$A1736=0,MOD($A1736,ChapterTable!$S$20)&lt;&gt;0),"","보스")&amp;"인게임누적합배수",ChapterTable!$S:$T,2,0)*C1736)
  )
  )
  )
)</f>
        <v>23354.3408203125</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(VLOOKUP(SUBSTITUTE(SUBSTITUTE(F$1,"standard",""),"|Float","")&amp;IF(OR($L1736=TRUE,$A1736=0,MOD($A1736,ChapterTable!$S$20)&lt;&gt;0),"","보스")&amp;"인게임누적곱배수",ChapterTable!$S:$T,2,0)^D1736
    +VLOOKUP(SUBSTITUTE(SUBSTITUTE(F$1,"standard",""),"|Float","")&amp;IF(OR($L1736=TRUE,$A1736=0,MOD($A1736,ChapterTable!$S$20)&lt;&gt;0),"","보스")&amp;"인게임누적합배수",ChapterTable!$S:$T,2,0)*D1736)
  )
  )
  )
)</f>
        <v>7027.9266357421875</v>
      </c>
      <c r="G1736" t="s">
        <v>737</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39"/>
        <v>11</v>
      </c>
      <c r="Q1736">
        <f t="shared" si="140"/>
        <v>11</v>
      </c>
      <c r="R1736" t="b">
        <f t="shared" ca="1" si="138"/>
        <v>1</v>
      </c>
      <c r="T1736" t="b">
        <f t="shared" ca="1" si="141"/>
        <v>1</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H1736">
        <v>1.5</v>
      </c>
      <c r="AI1736">
        <f t="shared" si="142"/>
        <v>0.2</v>
      </c>
    </row>
    <row r="1737" spans="1:35" x14ac:dyDescent="0.3">
      <c r="A1737">
        <v>12</v>
      </c>
      <c r="B1737">
        <v>46</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5</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OFFSET(E1737,-$B1737+IF($L1737,1,0),0)*IF($B1737&gt;OFFSET($B1737,1,0),ChapterTable!$S$17,1)*
    (VLOOKUP(SUBSTITUTE(SUBSTITUTE(E$1,"standard",""),"|Float","")&amp;IF(OR($L1737=TRUE,$A1737=0,MOD($A1737,ChapterTable!$S$20)&lt;&gt;0),"","보스")&amp;"인게임누적곱배수",ChapterTable!$S:$T,2,0)^C1737
    +VLOOKUP(SUBSTITUTE(SUBSTITUTE(E$1,"standard",""),"|Float","")&amp;IF(OR($L1737=TRUE,$A1737=0,MOD($A1737,ChapterTable!$S$20)&lt;&gt;0),"","보스")&amp;"인게임누적합배수",ChapterTable!$S:$T,2,0)*C1737)
  )
  )
  )
)</f>
        <v>25949.267578125</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(VLOOKUP(SUBSTITUTE(SUBSTITUTE(F$1,"standard",""),"|Float","")&amp;IF(OR($L1737=TRUE,$A1737=0,MOD($A1737,ChapterTable!$S$20)&lt;&gt;0),"","보스")&amp;"인게임누적곱배수",ChapterTable!$S:$T,2,0)^D1737
    +VLOOKUP(SUBSTITUTE(SUBSTITUTE(F$1,"standard",""),"|Float","")&amp;IF(OR($L1737=TRUE,$A1737=0,MOD($A1737,ChapterTable!$S$20)&lt;&gt;0),"","보스")&amp;"인게임누적합배수",ChapterTable!$S:$T,2,0)*D1737)
  )
  )
  )
)</f>
        <v>7027.9266357421875</v>
      </c>
      <c r="G1737" t="s">
        <v>737</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39"/>
        <v>5</v>
      </c>
      <c r="Q1737">
        <f t="shared" si="140"/>
        <v>5</v>
      </c>
      <c r="R1737" t="b">
        <f t="shared" ca="1" si="138"/>
        <v>1</v>
      </c>
      <c r="T1737" t="b">
        <f t="shared" ca="1" si="141"/>
        <v>1</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H1737">
        <v>1.5</v>
      </c>
      <c r="AI1737">
        <f t="shared" si="142"/>
        <v>0.2</v>
      </c>
    </row>
    <row r="1738" spans="1:35" x14ac:dyDescent="0.3">
      <c r="A1738">
        <v>12</v>
      </c>
      <c r="B1738">
        <v>47</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OFFSET(E1738,-$B1738+IF($L1738,1,0),0)*IF($B1738&gt;OFFSET($B1738,1,0),ChapterTable!$S$17,1)*
    (VLOOKUP(SUBSTITUTE(SUBSTITUTE(E$1,"standard",""),"|Float","")&amp;IF(OR($L1738=TRUE,$A1738=0,MOD($A1738,ChapterTable!$S$20)&lt;&gt;0),"","보스")&amp;"인게임누적곱배수",ChapterTable!$S:$T,2,0)^C1738
    +VLOOKUP(SUBSTITUTE(SUBSTITUTE(E$1,"standard",""),"|Float","")&amp;IF(OR($L1738=TRUE,$A1738=0,MOD($A1738,ChapterTable!$S$20)&lt;&gt;0),"","보스")&amp;"인게임누적합배수",ChapterTable!$S:$T,2,0)*C1738)
  )
  )
  )
)</f>
        <v>25949.267578125</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(VLOOKUP(SUBSTITUTE(SUBSTITUTE(F$1,"standard",""),"|Float","")&amp;IF(OR($L1738=TRUE,$A1738=0,MOD($A1738,ChapterTable!$S$20)&lt;&gt;0),"","보스")&amp;"인게임누적곱배수",ChapterTable!$S:$T,2,0)^D1738
    +VLOOKUP(SUBSTITUTE(SUBSTITUTE(F$1,"standard",""),"|Float","")&amp;IF(OR($L1738=TRUE,$A1738=0,MOD($A1738,ChapterTable!$S$20)&lt;&gt;0),"","보스")&amp;"인게임누적합배수",ChapterTable!$S:$T,2,0)*D1738)
  )
  )
  )
)</f>
        <v>7027.9266357421875</v>
      </c>
      <c r="G1738" t="s">
        <v>737</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39"/>
        <v>5</v>
      </c>
      <c r="Q1738">
        <f t="shared" si="140"/>
        <v>5</v>
      </c>
      <c r="R1738" t="b">
        <f t="shared" ca="1" si="138"/>
        <v>1</v>
      </c>
      <c r="T1738" t="b">
        <f t="shared" ca="1" si="141"/>
        <v>1</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H1738">
        <v>1.5</v>
      </c>
      <c r="AI1738">
        <f t="shared" si="142"/>
        <v>0.2</v>
      </c>
    </row>
    <row r="1739" spans="1:35" x14ac:dyDescent="0.3">
      <c r="A1739">
        <v>12</v>
      </c>
      <c r="B1739">
        <v>48</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OFFSET(E1739,-$B1739+IF($L1739,1,0),0)*IF($B1739&gt;OFFSET($B1739,1,0),ChapterTable!$S$17,1)*
    (VLOOKUP(SUBSTITUTE(SUBSTITUTE(E$1,"standard",""),"|Float","")&amp;IF(OR($L1739=TRUE,$A1739=0,MOD($A1739,ChapterTable!$S$20)&lt;&gt;0),"","보스")&amp;"인게임누적곱배수",ChapterTable!$S:$T,2,0)^C1739
    +VLOOKUP(SUBSTITUTE(SUBSTITUTE(E$1,"standard",""),"|Float","")&amp;IF(OR($L1739=TRUE,$A1739=0,MOD($A1739,ChapterTable!$S$20)&lt;&gt;0),"","보스")&amp;"인게임누적합배수",ChapterTable!$S:$T,2,0)*C1739)
  )
  )
  )
)</f>
        <v>25949.267578125</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(VLOOKUP(SUBSTITUTE(SUBSTITUTE(F$1,"standard",""),"|Float","")&amp;IF(OR($L1739=TRUE,$A1739=0,MOD($A1739,ChapterTable!$S$20)&lt;&gt;0),"","보스")&amp;"인게임누적곱배수",ChapterTable!$S:$T,2,0)^D1739
    +VLOOKUP(SUBSTITUTE(SUBSTITUTE(F$1,"standard",""),"|Float","")&amp;IF(OR($L1739=TRUE,$A1739=0,MOD($A1739,ChapterTable!$S$20)&lt;&gt;0),"","보스")&amp;"인게임누적합배수",ChapterTable!$S:$T,2,0)*D1739)
  )
  )
  )
)</f>
        <v>7027.9266357421875</v>
      </c>
      <c r="G1739" t="s">
        <v>737</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39"/>
        <v>5</v>
      </c>
      <c r="Q1739">
        <f t="shared" si="140"/>
        <v>5</v>
      </c>
      <c r="R1739" t="b">
        <f t="shared" ca="1" si="138"/>
        <v>1</v>
      </c>
      <c r="T1739" t="b">
        <f t="shared" ca="1" si="141"/>
        <v>1</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H1739">
        <v>1.5</v>
      </c>
      <c r="AI1739">
        <f t="shared" si="142"/>
        <v>0.2</v>
      </c>
    </row>
    <row r="1740" spans="1:35" x14ac:dyDescent="0.3">
      <c r="A1740">
        <v>12</v>
      </c>
      <c r="B1740">
        <v>49</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OFFSET(E1740,-$B1740+IF($L1740,1,0),0)*IF($B1740&gt;OFFSET($B1740,1,0),ChapterTable!$S$17,1)*
    (VLOOKUP(SUBSTITUTE(SUBSTITUTE(E$1,"standard",""),"|Float","")&amp;IF(OR($L1740=TRUE,$A1740=0,MOD($A1740,ChapterTable!$S$20)&lt;&gt;0),"","보스")&amp;"인게임누적곱배수",ChapterTable!$S:$T,2,0)^C1740
    +VLOOKUP(SUBSTITUTE(SUBSTITUTE(E$1,"standard",""),"|Float","")&amp;IF(OR($L1740=TRUE,$A1740=0,MOD($A1740,ChapterTable!$S$20)&lt;&gt;0),"","보스")&amp;"인게임누적합배수",ChapterTable!$S:$T,2,0)*C1740)
  )
  )
  )
)</f>
        <v>25949.267578125</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(VLOOKUP(SUBSTITUTE(SUBSTITUTE(F$1,"standard",""),"|Float","")&amp;IF(OR($L1740=TRUE,$A1740=0,MOD($A1740,ChapterTable!$S$20)&lt;&gt;0),"","보스")&amp;"인게임누적곱배수",ChapterTable!$S:$T,2,0)^D1740
    +VLOOKUP(SUBSTITUTE(SUBSTITUTE(F$1,"standard",""),"|Float","")&amp;IF(OR($L1740=TRUE,$A1740=0,MOD($A1740,ChapterTable!$S$20)&lt;&gt;0),"","보스")&amp;"인게임누적합배수",ChapterTable!$S:$T,2,0)*D1740)
  )
  )
  )
)</f>
        <v>7027.9266357421875</v>
      </c>
      <c r="G1740" t="s">
        <v>737</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39"/>
        <v>95</v>
      </c>
      <c r="Q1740">
        <f t="shared" si="140"/>
        <v>95</v>
      </c>
      <c r="R1740" t="b">
        <f t="shared" ca="1" si="138"/>
        <v>1</v>
      </c>
      <c r="T1740" t="b">
        <f t="shared" ca="1" si="141"/>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H1740">
        <v>1.5</v>
      </c>
      <c r="AI1740">
        <f t="shared" si="142"/>
        <v>0.2</v>
      </c>
    </row>
    <row r="1741" spans="1:35" x14ac:dyDescent="0.3">
      <c r="A1741">
        <v>12</v>
      </c>
      <c r="B1741">
        <v>50</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OFFSET(E1741,-$B1741+IF($L1741,1,0),0)*IF($B1741&gt;OFFSET($B1741,1,0),ChapterTable!$S$17,1)*
    (VLOOKUP(SUBSTITUTE(SUBSTITUTE(E$1,"standard",""),"|Float","")&amp;IF(OR($L1741=TRUE,$A1741=0,MOD($A1741,ChapterTable!$S$20)&lt;&gt;0),"","보스")&amp;"인게임누적곱배수",ChapterTable!$S:$T,2,0)^C1741
    +VLOOKUP(SUBSTITUTE(SUBSTITUTE(E$1,"standard",""),"|Float","")&amp;IF(OR($L1741=TRUE,$A1741=0,MOD($A1741,ChapterTable!$S$20)&lt;&gt;0),"","보스")&amp;"인게임누적합배수",ChapterTable!$S:$T,2,0)*C1741)
  )
  )
  )
)</f>
        <v>31139.12109375</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(VLOOKUP(SUBSTITUTE(SUBSTITUTE(F$1,"standard",""),"|Float","")&amp;IF(OR($L1741=TRUE,$A1741=0,MOD($A1741,ChapterTable!$S$20)&lt;&gt;0),"","보스")&amp;"인게임누적곱배수",ChapterTable!$S:$T,2,0)^D1741
    +VLOOKUP(SUBSTITUTE(SUBSTITUTE(F$1,"standard",""),"|Float","")&amp;IF(OR($L1741=TRUE,$A1741=0,MOD($A1741,ChapterTable!$S$20)&lt;&gt;0),"","보스")&amp;"인게임누적합배수",ChapterTable!$S:$T,2,0)*D1741)
  )
  )
  )
)</f>
        <v>7027.9266357421875</v>
      </c>
      <c r="G1741" t="s">
        <v>737</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39"/>
        <v>21</v>
      </c>
      <c r="Q1741">
        <f t="shared" si="140"/>
        <v>21</v>
      </c>
      <c r="R1741" t="b">
        <f t="shared" ca="1" si="138"/>
        <v>0</v>
      </c>
      <c r="T1741" t="b">
        <f t="shared" ca="1" si="141"/>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H1741">
        <v>1.5</v>
      </c>
      <c r="AI1741">
        <f t="shared" si="142"/>
        <v>0.2</v>
      </c>
    </row>
    <row r="1742" spans="1:35" x14ac:dyDescent="0.3">
      <c r="A1742">
        <v>13</v>
      </c>
      <c r="B1742">
        <v>1</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0</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0</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OFFSET(E1742,-$B1742+IF($L1742,1,0),0)*IF($B1742&gt;OFFSET($B1742,1,0),ChapterTable!$S$17,1)*
    (VLOOKUP(SUBSTITUTE(SUBSTITUTE(E$1,"standard",""),"|Float","")&amp;IF(OR($L1742=TRUE,$A1742=0,MOD($A1742,ChapterTable!$S$20)&lt;&gt;0),"","보스")&amp;"인게임누적곱배수",ChapterTable!$S:$T,2,0)^C1742
    +VLOOKUP(SUBSTITUTE(SUBSTITUTE(E$1,"standard",""),"|Float","")&amp;IF(OR($L1742=TRUE,$A1742=0,MOD($A1742,ChapterTable!$S$20)&lt;&gt;0),"","보스")&amp;"인게임누적합배수",ChapterTable!$S:$T,2,0)*C1742)
  )
  )
  )
)</f>
        <v>19461.95068359375</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(VLOOKUP(SUBSTITUTE(SUBSTITUTE(F$1,"standard",""),"|Float","")&amp;IF(OR($L1742=TRUE,$A1742=0,MOD($A1742,ChapterTable!$S$20)&lt;&gt;0),"","보스")&amp;"인게임누적곱배수",ChapterTable!$S:$T,2,0)^D1742
    +VLOOKUP(SUBSTITUTE(SUBSTITUTE(F$1,"standard",""),"|Float","")&amp;IF(OR($L1742=TRUE,$A1742=0,MOD($A1742,ChapterTable!$S$20)&lt;&gt;0),"","보스")&amp;"인게임누적합배수",ChapterTable!$S:$T,2,0)*D1742)
  )
  )
  )
)</f>
        <v>8109.1461181640625</v>
      </c>
      <c r="G1742" t="s">
        <v>737</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39"/>
        <v>1</v>
      </c>
      <c r="Q1742">
        <f t="shared" si="140"/>
        <v>1</v>
      </c>
      <c r="R1742" t="b">
        <f t="shared" ca="1" si="138"/>
        <v>1</v>
      </c>
      <c r="T1742" t="b">
        <f t="shared" ca="1" si="141"/>
        <v>1</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H1742">
        <v>1.5</v>
      </c>
      <c r="AI1742">
        <f t="shared" si="142"/>
        <v>1</v>
      </c>
    </row>
    <row r="1743" spans="1:35" x14ac:dyDescent="0.3">
      <c r="A1743">
        <v>13</v>
      </c>
      <c r="B1743">
        <v>2</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OFFSET(E1743,-$B1743+IF($L1743,1,0),0)*IF($B1743&gt;OFFSET($B1743,1,0),ChapterTable!$S$17,1)*
    (VLOOKUP(SUBSTITUTE(SUBSTITUTE(E$1,"standard",""),"|Float","")&amp;IF(OR($L1743=TRUE,$A1743=0,MOD($A1743,ChapterTable!$S$20)&lt;&gt;0),"","보스")&amp;"인게임누적곱배수",ChapterTable!$S:$T,2,0)^C1743
    +VLOOKUP(SUBSTITUTE(SUBSTITUTE(E$1,"standard",""),"|Float","")&amp;IF(OR($L1743=TRUE,$A1743=0,MOD($A1743,ChapterTable!$S$20)&lt;&gt;0),"","보스")&amp;"인게임누적합배수",ChapterTable!$S:$T,2,0)*C1743)
  )
  )
  )
)</f>
        <v>19461.95068359375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(VLOOKUP(SUBSTITUTE(SUBSTITUTE(F$1,"standard",""),"|Float","")&amp;IF(OR($L1743=TRUE,$A1743=0,MOD($A1743,ChapterTable!$S$20)&lt;&gt;0),"","보스")&amp;"인게임누적곱배수",ChapterTable!$S:$T,2,0)^D1743
    +VLOOKUP(SUBSTITUTE(SUBSTITUTE(F$1,"standard",""),"|Float","")&amp;IF(OR($L1743=TRUE,$A1743=0,MOD($A1743,ChapterTable!$S$20)&lt;&gt;0),"","보스")&amp;"인게임누적합배수",ChapterTable!$S:$T,2,0)*D1743)
  )
  )
  )
)</f>
        <v>8109.1461181640625</v>
      </c>
      <c r="G1743" t="s">
        <v>737</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39"/>
        <v>1</v>
      </c>
      <c r="Q1743">
        <f t="shared" si="140"/>
        <v>1</v>
      </c>
      <c r="R1743" t="b">
        <f t="shared" ca="1" si="138"/>
        <v>1</v>
      </c>
      <c r="T1743" t="b">
        <f t="shared" ca="1" si="141"/>
        <v>1</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H1743">
        <v>1.5</v>
      </c>
      <c r="AI1743">
        <f t="shared" si="142"/>
        <v>1</v>
      </c>
    </row>
    <row r="1744" spans="1:35" x14ac:dyDescent="0.3">
      <c r="A1744">
        <v>13</v>
      </c>
      <c r="B1744">
        <v>3</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OFFSET(E1744,-$B1744+IF($L1744,1,0),0)*IF($B1744&gt;OFFSET($B1744,1,0),ChapterTable!$S$17,1)*
    (VLOOKUP(SUBSTITUTE(SUBSTITUTE(E$1,"standard",""),"|Float","")&amp;IF(OR($L1744=TRUE,$A1744=0,MOD($A1744,ChapterTable!$S$20)&lt;&gt;0),"","보스")&amp;"인게임누적곱배수",ChapterTable!$S:$T,2,0)^C1744
    +VLOOKUP(SUBSTITUTE(SUBSTITUTE(E$1,"standard",""),"|Float","")&amp;IF(OR($L1744=TRUE,$A1744=0,MOD($A1744,ChapterTable!$S$20)&lt;&gt;0),"","보스")&amp;"인게임누적합배수",ChapterTable!$S:$T,2,0)*C1744)
  )
  )
  )
)</f>
        <v>19461.95068359375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(VLOOKUP(SUBSTITUTE(SUBSTITUTE(F$1,"standard",""),"|Float","")&amp;IF(OR($L1744=TRUE,$A1744=0,MOD($A1744,ChapterTable!$S$20)&lt;&gt;0),"","보스")&amp;"인게임누적곱배수",ChapterTable!$S:$T,2,0)^D1744
    +VLOOKUP(SUBSTITUTE(SUBSTITUTE(F$1,"standard",""),"|Float","")&amp;IF(OR($L1744=TRUE,$A1744=0,MOD($A1744,ChapterTable!$S$20)&lt;&gt;0),"","보스")&amp;"인게임누적합배수",ChapterTable!$S:$T,2,0)*D1744)
  )
  )
  )
)</f>
        <v>8109.1461181640625</v>
      </c>
      <c r="G1744" t="s">
        <v>737</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39"/>
        <v>1</v>
      </c>
      <c r="Q1744">
        <f t="shared" si="140"/>
        <v>1</v>
      </c>
      <c r="R1744" t="b">
        <f t="shared" ca="1" si="138"/>
        <v>1</v>
      </c>
      <c r="T1744" t="b">
        <f t="shared" ca="1" si="141"/>
        <v>1</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H1744">
        <v>1.5</v>
      </c>
      <c r="AI1744">
        <f t="shared" si="142"/>
        <v>1</v>
      </c>
    </row>
    <row r="1745" spans="1:35" x14ac:dyDescent="0.3">
      <c r="A1745">
        <v>13</v>
      </c>
      <c r="B1745">
        <v>4</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OFFSET(E1745,-$B1745+IF($L1745,1,0),0)*IF($B1745&gt;OFFSET($B1745,1,0),ChapterTable!$S$17,1)*
    (VLOOKUP(SUBSTITUTE(SUBSTITUTE(E$1,"standard",""),"|Float","")&amp;IF(OR($L1745=TRUE,$A1745=0,MOD($A1745,ChapterTable!$S$20)&lt;&gt;0),"","보스")&amp;"인게임누적곱배수",ChapterTable!$S:$T,2,0)^C1745
    +VLOOKUP(SUBSTITUTE(SUBSTITUTE(E$1,"standard",""),"|Float","")&amp;IF(OR($L1745=TRUE,$A1745=0,MOD($A1745,ChapterTable!$S$20)&lt;&gt;0),"","보스")&amp;"인게임누적합배수",ChapterTable!$S:$T,2,0)*C1745)
  )
  )
  )
)</f>
        <v>19461.95068359375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(VLOOKUP(SUBSTITUTE(SUBSTITUTE(F$1,"standard",""),"|Float","")&amp;IF(OR($L1745=TRUE,$A1745=0,MOD($A1745,ChapterTable!$S$20)&lt;&gt;0),"","보스")&amp;"인게임누적곱배수",ChapterTable!$S:$T,2,0)^D1745
    +VLOOKUP(SUBSTITUTE(SUBSTITUTE(F$1,"standard",""),"|Float","")&amp;IF(OR($L1745=TRUE,$A1745=0,MOD($A1745,ChapterTable!$S$20)&lt;&gt;0),"","보스")&amp;"인게임누적합배수",ChapterTable!$S:$T,2,0)*D1745)
  )
  )
  )
)</f>
        <v>8109.1461181640625</v>
      </c>
      <c r="G1745" t="s">
        <v>737</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39"/>
        <v>1</v>
      </c>
      <c r="Q1745">
        <f t="shared" si="140"/>
        <v>1</v>
      </c>
      <c r="R1745" t="b">
        <f t="shared" ca="1" si="138"/>
        <v>1</v>
      </c>
      <c r="T1745" t="b">
        <f t="shared" ca="1" si="141"/>
        <v>1</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H1745">
        <v>1.5</v>
      </c>
      <c r="AI1745">
        <f t="shared" si="142"/>
        <v>1</v>
      </c>
    </row>
    <row r="1746" spans="1:35" x14ac:dyDescent="0.3">
      <c r="A1746">
        <v>13</v>
      </c>
      <c r="B1746">
        <v>5</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OFFSET(E1746,-$B1746+IF($L1746,1,0),0)*IF($B1746&gt;OFFSET($B1746,1,0),ChapterTable!$S$17,1)*
    (VLOOKUP(SUBSTITUTE(SUBSTITUTE(E$1,"standard",""),"|Float","")&amp;IF(OR($L1746=TRUE,$A1746=0,MOD($A1746,ChapterTable!$S$20)&lt;&gt;0),"","보스")&amp;"인게임누적곱배수",ChapterTable!$S:$T,2,0)^C1746
    +VLOOKUP(SUBSTITUTE(SUBSTITUTE(E$1,"standard",""),"|Float","")&amp;IF(OR($L1746=TRUE,$A1746=0,MOD($A1746,ChapterTable!$S$20)&lt;&gt;0),"","보스")&amp;"인게임누적합배수",ChapterTable!$S:$T,2,0)*C1746)
  )
  )
  )
)</f>
        <v>19461.95068359375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(VLOOKUP(SUBSTITUTE(SUBSTITUTE(F$1,"standard",""),"|Float","")&amp;IF(OR($L1746=TRUE,$A1746=0,MOD($A1746,ChapterTable!$S$20)&lt;&gt;0),"","보스")&amp;"인게임누적곱배수",ChapterTable!$S:$T,2,0)^D1746
    +VLOOKUP(SUBSTITUTE(SUBSTITUTE(F$1,"standard",""),"|Float","")&amp;IF(OR($L1746=TRUE,$A1746=0,MOD($A1746,ChapterTable!$S$20)&lt;&gt;0),"","보스")&amp;"인게임누적합배수",ChapterTable!$S:$T,2,0)*D1746)
  )
  )
  )
)</f>
        <v>8109.1461181640625</v>
      </c>
      <c r="G1746" t="s">
        <v>737</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39"/>
        <v>11</v>
      </c>
      <c r="Q1746">
        <f t="shared" si="140"/>
        <v>11</v>
      </c>
      <c r="R1746" t="b">
        <f t="shared" ca="1" si="138"/>
        <v>1</v>
      </c>
      <c r="T1746" t="b">
        <f t="shared" ca="1" si="141"/>
        <v>1</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H1746">
        <v>1.5</v>
      </c>
      <c r="AI1746">
        <f t="shared" si="142"/>
        <v>1</v>
      </c>
    </row>
    <row r="1747" spans="1:35" x14ac:dyDescent="0.3">
      <c r="A1747">
        <v>13</v>
      </c>
      <c r="B1747">
        <v>6</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1</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OFFSET(E1747,-$B1747+IF($L1747,1,0),0)*IF($B1747&gt;OFFSET($B1747,1,0),ChapterTable!$S$17,1)*
    (VLOOKUP(SUBSTITUTE(SUBSTITUTE(E$1,"standard",""),"|Float","")&amp;IF(OR($L1747=TRUE,$A1747=0,MOD($A1747,ChapterTable!$S$20)&lt;&gt;0),"","보스")&amp;"인게임누적곱배수",ChapterTable!$S:$T,2,0)^C1747
    +VLOOKUP(SUBSTITUTE(SUBSTITUTE(E$1,"standard",""),"|Float","")&amp;IF(OR($L1747=TRUE,$A1747=0,MOD($A1747,ChapterTable!$S$20)&lt;&gt;0),"","보스")&amp;"인게임누적합배수",ChapterTable!$S:$T,2,0)*C1747)
  )
  )
  )
)</f>
        <v>23354.3408203125</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(VLOOKUP(SUBSTITUTE(SUBSTITUTE(F$1,"standard",""),"|Float","")&amp;IF(OR($L1747=TRUE,$A1747=0,MOD($A1747,ChapterTable!$S$20)&lt;&gt;0),"","보스")&amp;"인게임누적곱배수",ChapterTable!$S:$T,2,0)^D1747
    +VLOOKUP(SUBSTITUTE(SUBSTITUTE(F$1,"standard",""),"|Float","")&amp;IF(OR($L1747=TRUE,$A1747=0,MOD($A1747,ChapterTable!$S$20)&lt;&gt;0),"","보스")&amp;"인게임누적합배수",ChapterTable!$S:$T,2,0)*D1747)
  )
  )
  )
)</f>
        <v>8109.1461181640625</v>
      </c>
      <c r="G1747" t="s">
        <v>737</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39"/>
        <v>1</v>
      </c>
      <c r="Q1747">
        <f t="shared" si="140"/>
        <v>1</v>
      </c>
      <c r="R1747" t="b">
        <f t="shared" ca="1" si="138"/>
        <v>1</v>
      </c>
      <c r="T1747" t="b">
        <f t="shared" ca="1" si="141"/>
        <v>1</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H1747">
        <v>1.5</v>
      </c>
      <c r="AI1747">
        <f t="shared" si="142"/>
        <v>1</v>
      </c>
    </row>
    <row r="1748" spans="1:35" x14ac:dyDescent="0.3">
      <c r="A1748">
        <v>13</v>
      </c>
      <c r="B1748">
        <v>7</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OFFSET(E1748,-$B1748+IF($L1748,1,0),0)*IF($B1748&gt;OFFSET($B1748,1,0),ChapterTable!$S$17,1)*
    (VLOOKUP(SUBSTITUTE(SUBSTITUTE(E$1,"standard",""),"|Float","")&amp;IF(OR($L1748=TRUE,$A1748=0,MOD($A1748,ChapterTable!$S$20)&lt;&gt;0),"","보스")&amp;"인게임누적곱배수",ChapterTable!$S:$T,2,0)^C1748
    +VLOOKUP(SUBSTITUTE(SUBSTITUTE(E$1,"standard",""),"|Float","")&amp;IF(OR($L1748=TRUE,$A1748=0,MOD($A1748,ChapterTable!$S$20)&lt;&gt;0),"","보스")&amp;"인게임누적합배수",ChapterTable!$S:$T,2,0)*C1748)
  )
  )
  )
)</f>
        <v>23354.3408203125</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(VLOOKUP(SUBSTITUTE(SUBSTITUTE(F$1,"standard",""),"|Float","")&amp;IF(OR($L1748=TRUE,$A1748=0,MOD($A1748,ChapterTable!$S$20)&lt;&gt;0),"","보스")&amp;"인게임누적곱배수",ChapterTable!$S:$T,2,0)^D1748
    +VLOOKUP(SUBSTITUTE(SUBSTITUTE(F$1,"standard",""),"|Float","")&amp;IF(OR($L1748=TRUE,$A1748=0,MOD($A1748,ChapterTable!$S$20)&lt;&gt;0),"","보스")&amp;"인게임누적합배수",ChapterTable!$S:$T,2,0)*D1748)
  )
  )
  )
)</f>
        <v>8109.1461181640625</v>
      </c>
      <c r="G1748" t="s">
        <v>737</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39"/>
        <v>1</v>
      </c>
      <c r="Q1748">
        <f t="shared" si="140"/>
        <v>1</v>
      </c>
      <c r="R1748" t="b">
        <f t="shared" ca="1" si="138"/>
        <v>1</v>
      </c>
      <c r="T1748" t="b">
        <f t="shared" ca="1" si="141"/>
        <v>1</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H1748">
        <v>1.5</v>
      </c>
      <c r="AI1748">
        <f t="shared" si="142"/>
        <v>1</v>
      </c>
    </row>
    <row r="1749" spans="1:35" x14ac:dyDescent="0.3">
      <c r="A1749">
        <v>13</v>
      </c>
      <c r="B1749">
        <v>8</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OFFSET(E1749,-$B1749+IF($L1749,1,0),0)*IF($B1749&gt;OFFSET($B1749,1,0),ChapterTable!$S$17,1)*
    (VLOOKUP(SUBSTITUTE(SUBSTITUTE(E$1,"standard",""),"|Float","")&amp;IF(OR($L1749=TRUE,$A1749=0,MOD($A1749,ChapterTable!$S$20)&lt;&gt;0),"","보스")&amp;"인게임누적곱배수",ChapterTable!$S:$T,2,0)^C1749
    +VLOOKUP(SUBSTITUTE(SUBSTITUTE(E$1,"standard",""),"|Float","")&amp;IF(OR($L1749=TRUE,$A1749=0,MOD($A1749,ChapterTable!$S$20)&lt;&gt;0),"","보스")&amp;"인게임누적합배수",ChapterTable!$S:$T,2,0)*C1749)
  )
  )
  )
)</f>
        <v>23354.3408203125</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(VLOOKUP(SUBSTITUTE(SUBSTITUTE(F$1,"standard",""),"|Float","")&amp;IF(OR($L1749=TRUE,$A1749=0,MOD($A1749,ChapterTable!$S$20)&lt;&gt;0),"","보스")&amp;"인게임누적곱배수",ChapterTable!$S:$T,2,0)^D1749
    +VLOOKUP(SUBSTITUTE(SUBSTITUTE(F$1,"standard",""),"|Float","")&amp;IF(OR($L1749=TRUE,$A1749=0,MOD($A1749,ChapterTable!$S$20)&lt;&gt;0),"","보스")&amp;"인게임누적합배수",ChapterTable!$S:$T,2,0)*D1749)
  )
  )
  )
)</f>
        <v>8109.1461181640625</v>
      </c>
      <c r="G1749" t="s">
        <v>737</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39"/>
        <v>1</v>
      </c>
      <c r="Q1749">
        <f t="shared" si="140"/>
        <v>1</v>
      </c>
      <c r="R1749" t="b">
        <f t="shared" ca="1" si="138"/>
        <v>1</v>
      </c>
      <c r="T1749" t="b">
        <f t="shared" ca="1" si="141"/>
        <v>1</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H1749">
        <v>1.5</v>
      </c>
      <c r="AI1749">
        <f t="shared" si="142"/>
        <v>1</v>
      </c>
    </row>
    <row r="1750" spans="1:35" x14ac:dyDescent="0.3">
      <c r="A1750">
        <v>13</v>
      </c>
      <c r="B1750">
        <v>9</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OFFSET(E1750,-$B1750+IF($L1750,1,0),0)*IF($B1750&gt;OFFSET($B1750,1,0),ChapterTable!$S$17,1)*
    (VLOOKUP(SUBSTITUTE(SUBSTITUTE(E$1,"standard",""),"|Float","")&amp;IF(OR($L1750=TRUE,$A1750=0,MOD($A1750,ChapterTable!$S$20)&lt;&gt;0),"","보스")&amp;"인게임누적곱배수",ChapterTable!$S:$T,2,0)^C1750
    +VLOOKUP(SUBSTITUTE(SUBSTITUTE(E$1,"standard",""),"|Float","")&amp;IF(OR($L1750=TRUE,$A1750=0,MOD($A1750,ChapterTable!$S$20)&lt;&gt;0),"","보스")&amp;"인게임누적합배수",ChapterTable!$S:$T,2,0)*C1750)
  )
  )
  )
)</f>
        <v>23354.3408203125</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(VLOOKUP(SUBSTITUTE(SUBSTITUTE(F$1,"standard",""),"|Float","")&amp;IF(OR($L1750=TRUE,$A1750=0,MOD($A1750,ChapterTable!$S$20)&lt;&gt;0),"","보스")&amp;"인게임누적곱배수",ChapterTable!$S:$T,2,0)^D1750
    +VLOOKUP(SUBSTITUTE(SUBSTITUTE(F$1,"standard",""),"|Float","")&amp;IF(OR($L1750=TRUE,$A1750=0,MOD($A1750,ChapterTable!$S$20)&lt;&gt;0),"","보스")&amp;"인게임누적합배수",ChapterTable!$S:$T,2,0)*D1750)
  )
  )
  )
)</f>
        <v>8109.1461181640625</v>
      </c>
      <c r="G1750" t="s">
        <v>737</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39"/>
        <v>91</v>
      </c>
      <c r="Q1750">
        <f t="shared" si="140"/>
        <v>91</v>
      </c>
      <c r="R1750" t="b">
        <f t="shared" ca="1" si="138"/>
        <v>1</v>
      </c>
      <c r="T1750" t="b">
        <f t="shared" ca="1" si="141"/>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H1750">
        <v>1.5</v>
      </c>
      <c r="AI1750">
        <f t="shared" si="142"/>
        <v>1</v>
      </c>
    </row>
    <row r="1751" spans="1:35" x14ac:dyDescent="0.3">
      <c r="A1751">
        <v>13</v>
      </c>
      <c r="B1751">
        <v>10</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OFFSET(E1751,-$B1751+IF($L1751,1,0),0)*IF($B1751&gt;OFFSET($B1751,1,0),ChapterTable!$S$17,1)*
    (VLOOKUP(SUBSTITUTE(SUBSTITUTE(E$1,"standard",""),"|Float","")&amp;IF(OR($L1751=TRUE,$A1751=0,MOD($A1751,ChapterTable!$S$20)&lt;&gt;0),"","보스")&amp;"인게임누적곱배수",ChapterTable!$S:$T,2,0)^C1751
    +VLOOKUP(SUBSTITUTE(SUBSTITUTE(E$1,"standard",""),"|Float","")&amp;IF(OR($L1751=TRUE,$A1751=0,MOD($A1751,ChapterTable!$S$20)&lt;&gt;0),"","보스")&amp;"인게임누적합배수",ChapterTable!$S:$T,2,0)*C1751)
  )
  )
  )
)</f>
        <v>23354.3408203125</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(VLOOKUP(SUBSTITUTE(SUBSTITUTE(F$1,"standard",""),"|Float","")&amp;IF(OR($L1751=TRUE,$A1751=0,MOD($A1751,ChapterTable!$S$20)&lt;&gt;0),"","보스")&amp;"인게임누적곱배수",ChapterTable!$S:$T,2,0)^D1751
    +VLOOKUP(SUBSTITUTE(SUBSTITUTE(F$1,"standard",""),"|Float","")&amp;IF(OR($L1751=TRUE,$A1751=0,MOD($A1751,ChapterTable!$S$20)&lt;&gt;0),"","보스")&amp;"인게임누적합배수",ChapterTable!$S:$T,2,0)*D1751)
  )
  )
  )
)</f>
        <v>8109.1461181640625</v>
      </c>
      <c r="G1751" t="s">
        <v>737</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39"/>
        <v>21</v>
      </c>
      <c r="Q1751">
        <f t="shared" si="140"/>
        <v>21</v>
      </c>
      <c r="R1751" t="b">
        <f t="shared" ca="1" si="138"/>
        <v>1</v>
      </c>
      <c r="T1751" t="b">
        <f t="shared" ca="1" si="141"/>
        <v>1</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H1751">
        <v>1.5</v>
      </c>
      <c r="AI1751">
        <f t="shared" si="142"/>
        <v>1</v>
      </c>
    </row>
    <row r="1752" spans="1:35" x14ac:dyDescent="0.3">
      <c r="A1752">
        <v>13</v>
      </c>
      <c r="B1752">
        <v>11</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1</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OFFSET(E1752,-$B1752+IF($L1752,1,0),0)*IF($B1752&gt;OFFSET($B1752,1,0),ChapterTable!$S$17,1)*
    (VLOOKUP(SUBSTITUTE(SUBSTITUTE(E$1,"standard",""),"|Float","")&amp;IF(OR($L1752=TRUE,$A1752=0,MOD($A1752,ChapterTable!$S$20)&lt;&gt;0),"","보스")&amp;"인게임누적곱배수",ChapterTable!$S:$T,2,0)^C1752
    +VLOOKUP(SUBSTITUTE(SUBSTITUTE(E$1,"standard",""),"|Float","")&amp;IF(OR($L1752=TRUE,$A1752=0,MOD($A1752,ChapterTable!$S$20)&lt;&gt;0),"","보스")&amp;"인게임누적합배수",ChapterTable!$S:$T,2,0)*C1752)
  )
  )
  )
)</f>
        <v>23354.3408203125</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(VLOOKUP(SUBSTITUTE(SUBSTITUTE(F$1,"standard",""),"|Float","")&amp;IF(OR($L1752=TRUE,$A1752=0,MOD($A1752,ChapterTable!$S$20)&lt;&gt;0),"","보스")&amp;"인게임누적곱배수",ChapterTable!$S:$T,2,0)^D1752
    +VLOOKUP(SUBSTITUTE(SUBSTITUTE(F$1,"standard",""),"|Float","")&amp;IF(OR($L1752=TRUE,$A1752=0,MOD($A1752,ChapterTable!$S$20)&lt;&gt;0),"","보스")&amp;"인게임누적합배수",ChapterTable!$S:$T,2,0)*D1752)
  )
  )
  )
)</f>
        <v>8717.3320770263672</v>
      </c>
      <c r="G1752" t="s">
        <v>737</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39"/>
        <v>2</v>
      </c>
      <c r="Q1752">
        <f t="shared" si="140"/>
        <v>2</v>
      </c>
      <c r="R1752" t="b">
        <f t="shared" ca="1" si="138"/>
        <v>1</v>
      </c>
      <c r="T1752" t="b">
        <f t="shared" ca="1" si="141"/>
        <v>1</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H1752">
        <v>1.5</v>
      </c>
      <c r="AI1752">
        <f t="shared" si="142"/>
        <v>0.5</v>
      </c>
    </row>
    <row r="1753" spans="1:35" x14ac:dyDescent="0.3">
      <c r="A1753">
        <v>13</v>
      </c>
      <c r="B1753">
        <v>12</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OFFSET(E1753,-$B1753+IF($L1753,1,0),0)*IF($B1753&gt;OFFSET($B1753,1,0),ChapterTable!$S$17,1)*
    (VLOOKUP(SUBSTITUTE(SUBSTITUTE(E$1,"standard",""),"|Float","")&amp;IF(OR($L1753=TRUE,$A1753=0,MOD($A1753,ChapterTable!$S$20)&lt;&gt;0),"","보스")&amp;"인게임누적곱배수",ChapterTable!$S:$T,2,0)^C1753
    +VLOOKUP(SUBSTITUTE(SUBSTITUTE(E$1,"standard",""),"|Float","")&amp;IF(OR($L1753=TRUE,$A1753=0,MOD($A1753,ChapterTable!$S$20)&lt;&gt;0),"","보스")&amp;"인게임누적합배수",ChapterTable!$S:$T,2,0)*C1753)
  )
  )
  )
)</f>
        <v>23354.3408203125</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(VLOOKUP(SUBSTITUTE(SUBSTITUTE(F$1,"standard",""),"|Float","")&amp;IF(OR($L1753=TRUE,$A1753=0,MOD($A1753,ChapterTable!$S$20)&lt;&gt;0),"","보스")&amp;"인게임누적곱배수",ChapterTable!$S:$T,2,0)^D1753
    +VLOOKUP(SUBSTITUTE(SUBSTITUTE(F$1,"standard",""),"|Float","")&amp;IF(OR($L1753=TRUE,$A1753=0,MOD($A1753,ChapterTable!$S$20)&lt;&gt;0),"","보스")&amp;"인게임누적합배수",ChapterTable!$S:$T,2,0)*D1753)
  )
  )
  )
)</f>
        <v>8717.3320770263672</v>
      </c>
      <c r="G1753" t="s">
        <v>737</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39"/>
        <v>2</v>
      </c>
      <c r="Q1753">
        <f t="shared" si="140"/>
        <v>2</v>
      </c>
      <c r="R1753" t="b">
        <f t="shared" ca="1" si="138"/>
        <v>1</v>
      </c>
      <c r="T1753" t="b">
        <f t="shared" ca="1" si="141"/>
        <v>1</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H1753">
        <v>1.5</v>
      </c>
      <c r="AI1753">
        <f t="shared" si="142"/>
        <v>0.5</v>
      </c>
    </row>
    <row r="1754" spans="1:35" x14ac:dyDescent="0.3">
      <c r="A1754">
        <v>13</v>
      </c>
      <c r="B1754">
        <v>13</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OFFSET(E1754,-$B1754+IF($L1754,1,0),0)*IF($B1754&gt;OFFSET($B1754,1,0),ChapterTable!$S$17,1)*
    (VLOOKUP(SUBSTITUTE(SUBSTITUTE(E$1,"standard",""),"|Float","")&amp;IF(OR($L1754=TRUE,$A1754=0,MOD($A1754,ChapterTable!$S$20)&lt;&gt;0),"","보스")&amp;"인게임누적곱배수",ChapterTable!$S:$T,2,0)^C1754
    +VLOOKUP(SUBSTITUTE(SUBSTITUTE(E$1,"standard",""),"|Float","")&amp;IF(OR($L1754=TRUE,$A1754=0,MOD($A1754,ChapterTable!$S$20)&lt;&gt;0),"","보스")&amp;"인게임누적합배수",ChapterTable!$S:$T,2,0)*C1754)
  )
  )
  )
)</f>
        <v>23354.3408203125</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(VLOOKUP(SUBSTITUTE(SUBSTITUTE(F$1,"standard",""),"|Float","")&amp;IF(OR($L1754=TRUE,$A1754=0,MOD($A1754,ChapterTable!$S$20)&lt;&gt;0),"","보스")&amp;"인게임누적곱배수",ChapterTable!$S:$T,2,0)^D1754
    +VLOOKUP(SUBSTITUTE(SUBSTITUTE(F$1,"standard",""),"|Float","")&amp;IF(OR($L1754=TRUE,$A1754=0,MOD($A1754,ChapterTable!$S$20)&lt;&gt;0),"","보스")&amp;"인게임누적합배수",ChapterTable!$S:$T,2,0)*D1754)
  )
  )
  )
)</f>
        <v>8717.3320770263672</v>
      </c>
      <c r="G1754" t="s">
        <v>737</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39"/>
        <v>2</v>
      </c>
      <c r="Q1754">
        <f t="shared" si="140"/>
        <v>2</v>
      </c>
      <c r="R1754" t="b">
        <f t="shared" ca="1" si="138"/>
        <v>1</v>
      </c>
      <c r="T1754" t="b">
        <f t="shared" ca="1" si="141"/>
        <v>1</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H1754">
        <v>1.5</v>
      </c>
      <c r="AI1754">
        <f t="shared" si="142"/>
        <v>0.5</v>
      </c>
    </row>
    <row r="1755" spans="1:35" x14ac:dyDescent="0.3">
      <c r="A1755">
        <v>13</v>
      </c>
      <c r="B1755">
        <v>14</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OFFSET(E1755,-$B1755+IF($L1755,1,0),0)*IF($B1755&gt;OFFSET($B1755,1,0),ChapterTable!$S$17,1)*
    (VLOOKUP(SUBSTITUTE(SUBSTITUTE(E$1,"standard",""),"|Float","")&amp;IF(OR($L1755=TRUE,$A1755=0,MOD($A1755,ChapterTable!$S$20)&lt;&gt;0),"","보스")&amp;"인게임누적곱배수",ChapterTable!$S:$T,2,0)^C1755
    +VLOOKUP(SUBSTITUTE(SUBSTITUTE(E$1,"standard",""),"|Float","")&amp;IF(OR($L1755=TRUE,$A1755=0,MOD($A1755,ChapterTable!$S$20)&lt;&gt;0),"","보스")&amp;"인게임누적합배수",ChapterTable!$S:$T,2,0)*C1755)
  )
  )
  )
)</f>
        <v>23354.3408203125</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(VLOOKUP(SUBSTITUTE(SUBSTITUTE(F$1,"standard",""),"|Float","")&amp;IF(OR($L1755=TRUE,$A1755=0,MOD($A1755,ChapterTable!$S$20)&lt;&gt;0),"","보스")&amp;"인게임누적곱배수",ChapterTable!$S:$T,2,0)^D1755
    +VLOOKUP(SUBSTITUTE(SUBSTITUTE(F$1,"standard",""),"|Float","")&amp;IF(OR($L1755=TRUE,$A1755=0,MOD($A1755,ChapterTable!$S$20)&lt;&gt;0),"","보스")&amp;"인게임누적합배수",ChapterTable!$S:$T,2,0)*D1755)
  )
  )
  )
)</f>
        <v>8717.3320770263672</v>
      </c>
      <c r="G1755" t="s">
        <v>737</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39"/>
        <v>2</v>
      </c>
      <c r="Q1755">
        <f t="shared" si="140"/>
        <v>2</v>
      </c>
      <c r="R1755" t="b">
        <f t="shared" ca="1" si="138"/>
        <v>1</v>
      </c>
      <c r="T1755" t="b">
        <f t="shared" ca="1" si="141"/>
        <v>1</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H1755">
        <v>1.5</v>
      </c>
      <c r="AI1755">
        <f t="shared" si="142"/>
        <v>0.5</v>
      </c>
    </row>
    <row r="1756" spans="1:35" x14ac:dyDescent="0.3">
      <c r="A1756">
        <v>13</v>
      </c>
      <c r="B1756">
        <v>15</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OFFSET(E1756,-$B1756+IF($L1756,1,0),0)*IF($B1756&gt;OFFSET($B1756,1,0),ChapterTable!$S$17,1)*
    (VLOOKUP(SUBSTITUTE(SUBSTITUTE(E$1,"standard",""),"|Float","")&amp;IF(OR($L1756=TRUE,$A1756=0,MOD($A1756,ChapterTable!$S$20)&lt;&gt;0),"","보스")&amp;"인게임누적곱배수",ChapterTable!$S:$T,2,0)^C1756
    +VLOOKUP(SUBSTITUTE(SUBSTITUTE(E$1,"standard",""),"|Float","")&amp;IF(OR($L1756=TRUE,$A1756=0,MOD($A1756,ChapterTable!$S$20)&lt;&gt;0),"","보스")&amp;"인게임누적합배수",ChapterTable!$S:$T,2,0)*C1756)
  )
  )
  )
)</f>
        <v>23354.3408203125</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(VLOOKUP(SUBSTITUTE(SUBSTITUTE(F$1,"standard",""),"|Float","")&amp;IF(OR($L1756=TRUE,$A1756=0,MOD($A1756,ChapterTable!$S$20)&lt;&gt;0),"","보스")&amp;"인게임누적곱배수",ChapterTable!$S:$T,2,0)^D1756
    +VLOOKUP(SUBSTITUTE(SUBSTITUTE(F$1,"standard",""),"|Float","")&amp;IF(OR($L1756=TRUE,$A1756=0,MOD($A1756,ChapterTable!$S$20)&lt;&gt;0),"","보스")&amp;"인게임누적합배수",ChapterTable!$S:$T,2,0)*D1756)
  )
  )
  )
)</f>
        <v>8717.3320770263672</v>
      </c>
      <c r="G1756" t="s">
        <v>737</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39"/>
        <v>11</v>
      </c>
      <c r="Q1756">
        <f t="shared" si="140"/>
        <v>11</v>
      </c>
      <c r="R1756" t="b">
        <f t="shared" ca="1" si="138"/>
        <v>1</v>
      </c>
      <c r="T1756" t="b">
        <f t="shared" ca="1" si="141"/>
        <v>1</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H1756">
        <v>1.5</v>
      </c>
      <c r="AI1756">
        <f t="shared" si="142"/>
        <v>0.5</v>
      </c>
    </row>
    <row r="1757" spans="1:35" x14ac:dyDescent="0.3">
      <c r="A1757">
        <v>13</v>
      </c>
      <c r="B1757">
        <v>16</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2</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OFFSET(E1757,-$B1757+IF($L1757,1,0),0)*IF($B1757&gt;OFFSET($B1757,1,0),ChapterTable!$S$17,1)*
    (VLOOKUP(SUBSTITUTE(SUBSTITUTE(E$1,"standard",""),"|Float","")&amp;IF(OR($L1757=TRUE,$A1757=0,MOD($A1757,ChapterTable!$S$20)&lt;&gt;0),"","보스")&amp;"인게임누적곱배수",ChapterTable!$S:$T,2,0)^C1757
    +VLOOKUP(SUBSTITUTE(SUBSTITUTE(E$1,"standard",""),"|Float","")&amp;IF(OR($L1757=TRUE,$A1757=0,MOD($A1757,ChapterTable!$S$20)&lt;&gt;0),"","보스")&amp;"인게임누적합배수",ChapterTable!$S:$T,2,0)*C1757)
  )
  )
  )
)</f>
        <v>27246.73095703125</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(VLOOKUP(SUBSTITUTE(SUBSTITUTE(F$1,"standard",""),"|Float","")&amp;IF(OR($L1757=TRUE,$A1757=0,MOD($A1757,ChapterTable!$S$20)&lt;&gt;0),"","보스")&amp;"인게임누적곱배수",ChapterTable!$S:$T,2,0)^D1757
    +VLOOKUP(SUBSTITUTE(SUBSTITUTE(F$1,"standard",""),"|Float","")&amp;IF(OR($L1757=TRUE,$A1757=0,MOD($A1757,ChapterTable!$S$20)&lt;&gt;0),"","보스")&amp;"인게임누적합배수",ChapterTable!$S:$T,2,0)*D1757)
  )
  )
  )
)</f>
        <v>8717.3320770263672</v>
      </c>
      <c r="G1757" t="s">
        <v>737</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39"/>
        <v>2</v>
      </c>
      <c r="Q1757">
        <f t="shared" si="140"/>
        <v>2</v>
      </c>
      <c r="R1757" t="b">
        <f t="shared" ca="1" si="138"/>
        <v>1</v>
      </c>
      <c r="T1757" t="b">
        <f t="shared" ca="1" si="141"/>
        <v>1</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H1757">
        <v>1.5</v>
      </c>
      <c r="AI1757">
        <f t="shared" si="142"/>
        <v>0.5</v>
      </c>
    </row>
    <row r="1758" spans="1:35" x14ac:dyDescent="0.3">
      <c r="A1758">
        <v>13</v>
      </c>
      <c r="B1758">
        <v>17</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OFFSET(E1758,-$B1758+IF($L1758,1,0),0)*IF($B1758&gt;OFFSET($B1758,1,0),ChapterTable!$S$17,1)*
    (VLOOKUP(SUBSTITUTE(SUBSTITUTE(E$1,"standard",""),"|Float","")&amp;IF(OR($L1758=TRUE,$A1758=0,MOD($A1758,ChapterTable!$S$20)&lt;&gt;0),"","보스")&amp;"인게임누적곱배수",ChapterTable!$S:$T,2,0)^C1758
    +VLOOKUP(SUBSTITUTE(SUBSTITUTE(E$1,"standard",""),"|Float","")&amp;IF(OR($L1758=TRUE,$A1758=0,MOD($A1758,ChapterTable!$S$20)&lt;&gt;0),"","보스")&amp;"인게임누적합배수",ChapterTable!$S:$T,2,0)*C1758)
  )
  )
  )
)</f>
        <v>27246.73095703125</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(VLOOKUP(SUBSTITUTE(SUBSTITUTE(F$1,"standard",""),"|Float","")&amp;IF(OR($L1758=TRUE,$A1758=0,MOD($A1758,ChapterTable!$S$20)&lt;&gt;0),"","보스")&amp;"인게임누적곱배수",ChapterTable!$S:$T,2,0)^D1758
    +VLOOKUP(SUBSTITUTE(SUBSTITUTE(F$1,"standard",""),"|Float","")&amp;IF(OR($L1758=TRUE,$A1758=0,MOD($A1758,ChapterTable!$S$20)&lt;&gt;0),"","보스")&amp;"인게임누적합배수",ChapterTable!$S:$T,2,0)*D1758)
  )
  )
  )
)</f>
        <v>8717.3320770263672</v>
      </c>
      <c r="G1758" t="s">
        <v>737</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39"/>
        <v>2</v>
      </c>
      <c r="Q1758">
        <f t="shared" si="140"/>
        <v>2</v>
      </c>
      <c r="R1758" t="b">
        <f t="shared" ca="1" si="138"/>
        <v>1</v>
      </c>
      <c r="T1758" t="b">
        <f t="shared" ca="1" si="141"/>
        <v>1</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H1758">
        <v>1.5</v>
      </c>
      <c r="AI1758">
        <f t="shared" si="142"/>
        <v>0.5</v>
      </c>
    </row>
    <row r="1759" spans="1:35" x14ac:dyDescent="0.3">
      <c r="A1759">
        <v>13</v>
      </c>
      <c r="B1759">
        <v>18</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OFFSET(E1759,-$B1759+IF($L1759,1,0),0)*IF($B1759&gt;OFFSET($B1759,1,0),ChapterTable!$S$17,1)*
    (VLOOKUP(SUBSTITUTE(SUBSTITUTE(E$1,"standard",""),"|Float","")&amp;IF(OR($L1759=TRUE,$A1759=0,MOD($A1759,ChapterTable!$S$20)&lt;&gt;0),"","보스")&amp;"인게임누적곱배수",ChapterTable!$S:$T,2,0)^C1759
    +VLOOKUP(SUBSTITUTE(SUBSTITUTE(E$1,"standard",""),"|Float","")&amp;IF(OR($L1759=TRUE,$A1759=0,MOD($A1759,ChapterTable!$S$20)&lt;&gt;0),"","보스")&amp;"인게임누적합배수",ChapterTable!$S:$T,2,0)*C1759)
  )
  )
  )
)</f>
        <v>27246.73095703125</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(VLOOKUP(SUBSTITUTE(SUBSTITUTE(F$1,"standard",""),"|Float","")&amp;IF(OR($L1759=TRUE,$A1759=0,MOD($A1759,ChapterTable!$S$20)&lt;&gt;0),"","보스")&amp;"인게임누적곱배수",ChapterTable!$S:$T,2,0)^D1759
    +VLOOKUP(SUBSTITUTE(SUBSTITUTE(F$1,"standard",""),"|Float","")&amp;IF(OR($L1759=TRUE,$A1759=0,MOD($A1759,ChapterTable!$S$20)&lt;&gt;0),"","보스")&amp;"인게임누적합배수",ChapterTable!$S:$T,2,0)*D1759)
  )
  )
  )
)</f>
        <v>8717.3320770263672</v>
      </c>
      <c r="G1759" t="s">
        <v>737</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39"/>
        <v>2</v>
      </c>
      <c r="Q1759">
        <f t="shared" si="140"/>
        <v>2</v>
      </c>
      <c r="R1759" t="b">
        <f t="shared" ca="1" si="138"/>
        <v>1</v>
      </c>
      <c r="T1759" t="b">
        <f t="shared" ca="1" si="141"/>
        <v>1</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H1759">
        <v>1.5</v>
      </c>
      <c r="AI1759">
        <f t="shared" si="142"/>
        <v>0.5</v>
      </c>
    </row>
    <row r="1760" spans="1:35" x14ac:dyDescent="0.3">
      <c r="A1760">
        <v>13</v>
      </c>
      <c r="B1760">
        <v>19</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OFFSET(E1760,-$B1760+IF($L1760,1,0),0)*IF($B1760&gt;OFFSET($B1760,1,0),ChapterTable!$S$17,1)*
    (VLOOKUP(SUBSTITUTE(SUBSTITUTE(E$1,"standard",""),"|Float","")&amp;IF(OR($L1760=TRUE,$A1760=0,MOD($A1760,ChapterTable!$S$20)&lt;&gt;0),"","보스")&amp;"인게임누적곱배수",ChapterTable!$S:$T,2,0)^C1760
    +VLOOKUP(SUBSTITUTE(SUBSTITUTE(E$1,"standard",""),"|Float","")&amp;IF(OR($L1760=TRUE,$A1760=0,MOD($A1760,ChapterTable!$S$20)&lt;&gt;0),"","보스")&amp;"인게임누적합배수",ChapterTable!$S:$T,2,0)*C1760)
  )
  )
  )
)</f>
        <v>27246.73095703125</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(VLOOKUP(SUBSTITUTE(SUBSTITUTE(F$1,"standard",""),"|Float","")&amp;IF(OR($L1760=TRUE,$A1760=0,MOD($A1760,ChapterTable!$S$20)&lt;&gt;0),"","보스")&amp;"인게임누적곱배수",ChapterTable!$S:$T,2,0)^D1760
    +VLOOKUP(SUBSTITUTE(SUBSTITUTE(F$1,"standard",""),"|Float","")&amp;IF(OR($L1760=TRUE,$A1760=0,MOD($A1760,ChapterTable!$S$20)&lt;&gt;0),"","보스")&amp;"인게임누적합배수",ChapterTable!$S:$T,2,0)*D1760)
  )
  )
  )
)</f>
        <v>8717.3320770263672</v>
      </c>
      <c r="G1760" t="s">
        <v>737</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39"/>
        <v>92</v>
      </c>
      <c r="Q1760">
        <f t="shared" si="140"/>
        <v>92</v>
      </c>
      <c r="R1760" t="b">
        <f t="shared" ca="1" si="138"/>
        <v>1</v>
      </c>
      <c r="T1760" t="b">
        <f t="shared" ca="1" si="141"/>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H1760">
        <v>1.5</v>
      </c>
      <c r="AI1760">
        <f t="shared" si="142"/>
        <v>0.5</v>
      </c>
    </row>
    <row r="1761" spans="1:35" x14ac:dyDescent="0.3">
      <c r="A1761">
        <v>13</v>
      </c>
      <c r="B1761">
        <v>20</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OFFSET(E1761,-$B1761+IF($L1761,1,0),0)*IF($B1761&gt;OFFSET($B1761,1,0),ChapterTable!$S$17,1)*
    (VLOOKUP(SUBSTITUTE(SUBSTITUTE(E$1,"standard",""),"|Float","")&amp;IF(OR($L1761=TRUE,$A1761=0,MOD($A1761,ChapterTable!$S$20)&lt;&gt;0),"","보스")&amp;"인게임누적곱배수",ChapterTable!$S:$T,2,0)^C1761
    +VLOOKUP(SUBSTITUTE(SUBSTITUTE(E$1,"standard",""),"|Float","")&amp;IF(OR($L1761=TRUE,$A1761=0,MOD($A1761,ChapterTable!$S$20)&lt;&gt;0),"","보스")&amp;"인게임누적합배수",ChapterTable!$S:$T,2,0)*C1761)
  )
  )
  )
)</f>
        <v>27246.73095703125</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(VLOOKUP(SUBSTITUTE(SUBSTITUTE(F$1,"standard",""),"|Float","")&amp;IF(OR($L1761=TRUE,$A1761=0,MOD($A1761,ChapterTable!$S$20)&lt;&gt;0),"","보스")&amp;"인게임누적곱배수",ChapterTable!$S:$T,2,0)^D1761
    +VLOOKUP(SUBSTITUTE(SUBSTITUTE(F$1,"standard",""),"|Float","")&amp;IF(OR($L1761=TRUE,$A1761=0,MOD($A1761,ChapterTable!$S$20)&lt;&gt;0),"","보스")&amp;"인게임누적합배수",ChapterTable!$S:$T,2,0)*D1761)
  )
  )
  )
)</f>
        <v>8717.3320770263672</v>
      </c>
      <c r="G1761" t="s">
        <v>737</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39"/>
        <v>21</v>
      </c>
      <c r="Q1761">
        <f t="shared" si="140"/>
        <v>21</v>
      </c>
      <c r="R1761" t="b">
        <f t="shared" ca="1" si="138"/>
        <v>1</v>
      </c>
      <c r="T1761" t="b">
        <f t="shared" ca="1" si="141"/>
        <v>1</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H1761">
        <v>1.5</v>
      </c>
      <c r="AI1761">
        <f t="shared" si="142"/>
        <v>0.5</v>
      </c>
    </row>
    <row r="1762" spans="1:35" x14ac:dyDescent="0.3">
      <c r="A1762">
        <v>13</v>
      </c>
      <c r="B1762">
        <v>21</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2</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OFFSET(E1762,-$B1762+IF($L1762,1,0),0)*IF($B1762&gt;OFFSET($B1762,1,0),ChapterTable!$S$17,1)*
    (VLOOKUP(SUBSTITUTE(SUBSTITUTE(E$1,"standard",""),"|Float","")&amp;IF(OR($L1762=TRUE,$A1762=0,MOD($A1762,ChapterTable!$S$20)&lt;&gt;0),"","보스")&amp;"인게임누적곱배수",ChapterTable!$S:$T,2,0)^C1762
    +VLOOKUP(SUBSTITUTE(SUBSTITUTE(E$1,"standard",""),"|Float","")&amp;IF(OR($L1762=TRUE,$A1762=0,MOD($A1762,ChapterTable!$S$20)&lt;&gt;0),"","보스")&amp;"인게임누적합배수",ChapterTable!$S:$T,2,0)*C1762)
  )
  )
  )
)</f>
        <v>27246.73095703125</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(VLOOKUP(SUBSTITUTE(SUBSTITUTE(F$1,"standard",""),"|Float","")&amp;IF(OR($L1762=TRUE,$A1762=0,MOD($A1762,ChapterTable!$S$20)&lt;&gt;0),"","보스")&amp;"인게임누적곱배수",ChapterTable!$S:$T,2,0)^D1762
    +VLOOKUP(SUBSTITUTE(SUBSTITUTE(F$1,"standard",""),"|Float","")&amp;IF(OR($L1762=TRUE,$A1762=0,MOD($A1762,ChapterTable!$S$20)&lt;&gt;0),"","보스")&amp;"인게임누적합배수",ChapterTable!$S:$T,2,0)*D1762)
  )
  )
  )
)</f>
        <v>9325.5180358886719</v>
      </c>
      <c r="G1762" t="s">
        <v>737</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39"/>
        <v>3</v>
      </c>
      <c r="Q1762">
        <f t="shared" si="140"/>
        <v>3</v>
      </c>
      <c r="R1762" t="b">
        <f t="shared" ca="1" si="138"/>
        <v>1</v>
      </c>
      <c r="T1762" t="b">
        <f t="shared" ca="1" si="141"/>
        <v>1</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H1762">
        <v>1.5</v>
      </c>
      <c r="AI1762">
        <f t="shared" si="142"/>
        <v>0.33333333333333331</v>
      </c>
    </row>
    <row r="1763" spans="1:35" x14ac:dyDescent="0.3">
      <c r="A1763">
        <v>13</v>
      </c>
      <c r="B1763">
        <v>22</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OFFSET(E1763,-$B1763+IF($L1763,1,0),0)*IF($B1763&gt;OFFSET($B1763,1,0),ChapterTable!$S$17,1)*
    (VLOOKUP(SUBSTITUTE(SUBSTITUTE(E$1,"standard",""),"|Float","")&amp;IF(OR($L1763=TRUE,$A1763=0,MOD($A1763,ChapterTable!$S$20)&lt;&gt;0),"","보스")&amp;"인게임누적곱배수",ChapterTable!$S:$T,2,0)^C1763
    +VLOOKUP(SUBSTITUTE(SUBSTITUTE(E$1,"standard",""),"|Float","")&amp;IF(OR($L1763=TRUE,$A1763=0,MOD($A1763,ChapterTable!$S$20)&lt;&gt;0),"","보스")&amp;"인게임누적합배수",ChapterTable!$S:$T,2,0)*C1763)
  )
  )
  )
)</f>
        <v>27246.73095703125</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(VLOOKUP(SUBSTITUTE(SUBSTITUTE(F$1,"standard",""),"|Float","")&amp;IF(OR($L1763=TRUE,$A1763=0,MOD($A1763,ChapterTable!$S$20)&lt;&gt;0),"","보스")&amp;"인게임누적곱배수",ChapterTable!$S:$T,2,0)^D1763
    +VLOOKUP(SUBSTITUTE(SUBSTITUTE(F$1,"standard",""),"|Float","")&amp;IF(OR($L1763=TRUE,$A1763=0,MOD($A1763,ChapterTable!$S$20)&lt;&gt;0),"","보스")&amp;"인게임누적합배수",ChapterTable!$S:$T,2,0)*D1763)
  )
  )
  )
)</f>
        <v>9325.5180358886719</v>
      </c>
      <c r="G1763" t="s">
        <v>737</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39"/>
        <v>3</v>
      </c>
      <c r="Q1763">
        <f t="shared" si="140"/>
        <v>3</v>
      </c>
      <c r="R1763" t="b">
        <f t="shared" ca="1" si="138"/>
        <v>1</v>
      </c>
      <c r="T1763" t="b">
        <f t="shared" ca="1" si="141"/>
        <v>1</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H1763">
        <v>1.5</v>
      </c>
      <c r="AI1763">
        <f t="shared" si="142"/>
        <v>0.33333333333333331</v>
      </c>
    </row>
    <row r="1764" spans="1:35" x14ac:dyDescent="0.3">
      <c r="A1764">
        <v>13</v>
      </c>
      <c r="B1764">
        <v>23</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OFFSET(E1764,-$B1764+IF($L1764,1,0),0)*IF($B1764&gt;OFFSET($B1764,1,0),ChapterTable!$S$17,1)*
    (VLOOKUP(SUBSTITUTE(SUBSTITUTE(E$1,"standard",""),"|Float","")&amp;IF(OR($L1764=TRUE,$A1764=0,MOD($A1764,ChapterTable!$S$20)&lt;&gt;0),"","보스")&amp;"인게임누적곱배수",ChapterTable!$S:$T,2,0)^C1764
    +VLOOKUP(SUBSTITUTE(SUBSTITUTE(E$1,"standard",""),"|Float","")&amp;IF(OR($L1764=TRUE,$A1764=0,MOD($A1764,ChapterTable!$S$20)&lt;&gt;0),"","보스")&amp;"인게임누적합배수",ChapterTable!$S:$T,2,0)*C1764)
  )
  )
  )
)</f>
        <v>27246.73095703125</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(VLOOKUP(SUBSTITUTE(SUBSTITUTE(F$1,"standard",""),"|Float","")&amp;IF(OR($L1764=TRUE,$A1764=0,MOD($A1764,ChapterTable!$S$20)&lt;&gt;0),"","보스")&amp;"인게임누적곱배수",ChapterTable!$S:$T,2,0)^D1764
    +VLOOKUP(SUBSTITUTE(SUBSTITUTE(F$1,"standard",""),"|Float","")&amp;IF(OR($L1764=TRUE,$A1764=0,MOD($A1764,ChapterTable!$S$20)&lt;&gt;0),"","보스")&amp;"인게임누적합배수",ChapterTable!$S:$T,2,0)*D1764)
  )
  )
  )
)</f>
        <v>9325.5180358886719</v>
      </c>
      <c r="G1764" t="s">
        <v>737</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39"/>
        <v>3</v>
      </c>
      <c r="Q1764">
        <f t="shared" si="140"/>
        <v>3</v>
      </c>
      <c r="R1764" t="b">
        <f t="shared" ca="1" si="138"/>
        <v>1</v>
      </c>
      <c r="T1764" t="b">
        <f t="shared" ca="1" si="141"/>
        <v>1</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H1764">
        <v>1.5</v>
      </c>
      <c r="AI1764">
        <f t="shared" si="142"/>
        <v>0.33333333333333331</v>
      </c>
    </row>
    <row r="1765" spans="1:35" x14ac:dyDescent="0.3">
      <c r="A1765">
        <v>13</v>
      </c>
      <c r="B1765">
        <v>24</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OFFSET(E1765,-$B1765+IF($L1765,1,0),0)*IF($B1765&gt;OFFSET($B1765,1,0),ChapterTable!$S$17,1)*
    (VLOOKUP(SUBSTITUTE(SUBSTITUTE(E$1,"standard",""),"|Float","")&amp;IF(OR($L1765=TRUE,$A1765=0,MOD($A1765,ChapterTable!$S$20)&lt;&gt;0),"","보스")&amp;"인게임누적곱배수",ChapterTable!$S:$T,2,0)^C1765
    +VLOOKUP(SUBSTITUTE(SUBSTITUTE(E$1,"standard",""),"|Float","")&amp;IF(OR($L1765=TRUE,$A1765=0,MOD($A1765,ChapterTable!$S$20)&lt;&gt;0),"","보스")&amp;"인게임누적합배수",ChapterTable!$S:$T,2,0)*C1765)
  )
  )
  )
)</f>
        <v>27246.73095703125</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(VLOOKUP(SUBSTITUTE(SUBSTITUTE(F$1,"standard",""),"|Float","")&amp;IF(OR($L1765=TRUE,$A1765=0,MOD($A1765,ChapterTable!$S$20)&lt;&gt;0),"","보스")&amp;"인게임누적곱배수",ChapterTable!$S:$T,2,0)^D1765
    +VLOOKUP(SUBSTITUTE(SUBSTITUTE(F$1,"standard",""),"|Float","")&amp;IF(OR($L1765=TRUE,$A1765=0,MOD($A1765,ChapterTable!$S$20)&lt;&gt;0),"","보스")&amp;"인게임누적합배수",ChapterTable!$S:$T,2,0)*D1765)
  )
  )
  )
)</f>
        <v>9325.5180358886719</v>
      </c>
      <c r="G1765" t="s">
        <v>737</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39"/>
        <v>3</v>
      </c>
      <c r="Q1765">
        <f t="shared" si="140"/>
        <v>3</v>
      </c>
      <c r="R1765" t="b">
        <f t="shared" ca="1" si="138"/>
        <v>1</v>
      </c>
      <c r="T1765" t="b">
        <f t="shared" ca="1" si="141"/>
        <v>1</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H1765">
        <v>1.5</v>
      </c>
      <c r="AI1765">
        <f t="shared" si="142"/>
        <v>0.33333333333333331</v>
      </c>
    </row>
    <row r="1766" spans="1:35" x14ac:dyDescent="0.3">
      <c r="A1766">
        <v>13</v>
      </c>
      <c r="B1766">
        <v>25</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OFFSET(E1766,-$B1766+IF($L1766,1,0),0)*IF($B1766&gt;OFFSET($B1766,1,0),ChapterTable!$S$17,1)*
    (VLOOKUP(SUBSTITUTE(SUBSTITUTE(E$1,"standard",""),"|Float","")&amp;IF(OR($L1766=TRUE,$A1766=0,MOD($A1766,ChapterTable!$S$20)&lt;&gt;0),"","보스")&amp;"인게임누적곱배수",ChapterTable!$S:$T,2,0)^C1766
    +VLOOKUP(SUBSTITUTE(SUBSTITUTE(E$1,"standard",""),"|Float","")&amp;IF(OR($L1766=TRUE,$A1766=0,MOD($A1766,ChapterTable!$S$20)&lt;&gt;0),"","보스")&amp;"인게임누적합배수",ChapterTable!$S:$T,2,0)*C1766)
  )
  )
  )
)</f>
        <v>27246.73095703125</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(VLOOKUP(SUBSTITUTE(SUBSTITUTE(F$1,"standard",""),"|Float","")&amp;IF(OR($L1766=TRUE,$A1766=0,MOD($A1766,ChapterTable!$S$20)&lt;&gt;0),"","보스")&amp;"인게임누적곱배수",ChapterTable!$S:$T,2,0)^D1766
    +VLOOKUP(SUBSTITUTE(SUBSTITUTE(F$1,"standard",""),"|Float","")&amp;IF(OR($L1766=TRUE,$A1766=0,MOD($A1766,ChapterTable!$S$20)&lt;&gt;0),"","보스")&amp;"인게임누적합배수",ChapterTable!$S:$T,2,0)*D1766)
  )
  )
  )
)</f>
        <v>9325.5180358886719</v>
      </c>
      <c r="G1766" t="s">
        <v>737</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39"/>
        <v>11</v>
      </c>
      <c r="Q1766">
        <f t="shared" si="140"/>
        <v>11</v>
      </c>
      <c r="R1766" t="b">
        <f t="shared" ca="1" si="138"/>
        <v>1</v>
      </c>
      <c r="T1766" t="b">
        <f t="shared" ca="1" si="141"/>
        <v>1</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H1766">
        <v>1.5</v>
      </c>
      <c r="AI1766">
        <f t="shared" si="142"/>
        <v>0.33333333333333331</v>
      </c>
    </row>
    <row r="1767" spans="1:35" x14ac:dyDescent="0.3">
      <c r="A1767">
        <v>13</v>
      </c>
      <c r="B1767">
        <v>26</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3</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OFFSET(E1767,-$B1767+IF($L1767,1,0),0)*IF($B1767&gt;OFFSET($B1767,1,0),ChapterTable!$S$17,1)*
    (VLOOKUP(SUBSTITUTE(SUBSTITUTE(E$1,"standard",""),"|Float","")&amp;IF(OR($L1767=TRUE,$A1767=0,MOD($A1767,ChapterTable!$S$20)&lt;&gt;0),"","보스")&amp;"인게임누적곱배수",ChapterTable!$S:$T,2,0)^C1767
    +VLOOKUP(SUBSTITUTE(SUBSTITUTE(E$1,"standard",""),"|Float","")&amp;IF(OR($L1767=TRUE,$A1767=0,MOD($A1767,ChapterTable!$S$20)&lt;&gt;0),"","보스")&amp;"인게임누적합배수",ChapterTable!$S:$T,2,0)*C1767)
  )
  )
  )
)</f>
        <v>31139.12109375</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(VLOOKUP(SUBSTITUTE(SUBSTITUTE(F$1,"standard",""),"|Float","")&amp;IF(OR($L1767=TRUE,$A1767=0,MOD($A1767,ChapterTable!$S$20)&lt;&gt;0),"","보스")&amp;"인게임누적곱배수",ChapterTable!$S:$T,2,0)^D1767
    +VLOOKUP(SUBSTITUTE(SUBSTITUTE(F$1,"standard",""),"|Float","")&amp;IF(OR($L1767=TRUE,$A1767=0,MOD($A1767,ChapterTable!$S$20)&lt;&gt;0),"","보스")&amp;"인게임누적합배수",ChapterTable!$S:$T,2,0)*D1767)
  )
  )
  )
)</f>
        <v>9325.5180358886719</v>
      </c>
      <c r="G1767" t="s">
        <v>737</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39"/>
        <v>3</v>
      </c>
      <c r="Q1767">
        <f t="shared" si="140"/>
        <v>3</v>
      </c>
      <c r="R1767" t="b">
        <f t="shared" ca="1" si="138"/>
        <v>1</v>
      </c>
      <c r="T1767" t="b">
        <f t="shared" ca="1" si="141"/>
        <v>1</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H1767">
        <v>1.5</v>
      </c>
      <c r="AI1767">
        <f t="shared" si="142"/>
        <v>0.33333333333333331</v>
      </c>
    </row>
    <row r="1768" spans="1:35" x14ac:dyDescent="0.3">
      <c r="A1768">
        <v>13</v>
      </c>
      <c r="B1768">
        <v>27</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OFFSET(E1768,-$B1768+IF($L1768,1,0),0)*IF($B1768&gt;OFFSET($B1768,1,0),ChapterTable!$S$17,1)*
    (VLOOKUP(SUBSTITUTE(SUBSTITUTE(E$1,"standard",""),"|Float","")&amp;IF(OR($L1768=TRUE,$A1768=0,MOD($A1768,ChapterTable!$S$20)&lt;&gt;0),"","보스")&amp;"인게임누적곱배수",ChapterTable!$S:$T,2,0)^C1768
    +VLOOKUP(SUBSTITUTE(SUBSTITUTE(E$1,"standard",""),"|Float","")&amp;IF(OR($L1768=TRUE,$A1768=0,MOD($A1768,ChapterTable!$S$20)&lt;&gt;0),"","보스")&amp;"인게임누적합배수",ChapterTable!$S:$T,2,0)*C1768)
  )
  )
  )
)</f>
        <v>31139.12109375</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(VLOOKUP(SUBSTITUTE(SUBSTITUTE(F$1,"standard",""),"|Float","")&amp;IF(OR($L1768=TRUE,$A1768=0,MOD($A1768,ChapterTable!$S$20)&lt;&gt;0),"","보스")&amp;"인게임누적곱배수",ChapterTable!$S:$T,2,0)^D1768
    +VLOOKUP(SUBSTITUTE(SUBSTITUTE(F$1,"standard",""),"|Float","")&amp;IF(OR($L1768=TRUE,$A1768=0,MOD($A1768,ChapterTable!$S$20)&lt;&gt;0),"","보스")&amp;"인게임누적합배수",ChapterTable!$S:$T,2,0)*D1768)
  )
  )
  )
)</f>
        <v>9325.5180358886719</v>
      </c>
      <c r="G1768" t="s">
        <v>737</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39"/>
        <v>3</v>
      </c>
      <c r="Q1768">
        <f t="shared" si="140"/>
        <v>3</v>
      </c>
      <c r="R1768" t="b">
        <f t="shared" ca="1" si="138"/>
        <v>1</v>
      </c>
      <c r="T1768" t="b">
        <f t="shared" ca="1" si="141"/>
        <v>1</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H1768">
        <v>1.5</v>
      </c>
      <c r="AI1768">
        <f t="shared" si="142"/>
        <v>0.33333333333333331</v>
      </c>
    </row>
    <row r="1769" spans="1:35" x14ac:dyDescent="0.3">
      <c r="A1769">
        <v>13</v>
      </c>
      <c r="B1769">
        <v>28</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OFFSET(E1769,-$B1769+IF($L1769,1,0),0)*IF($B1769&gt;OFFSET($B1769,1,0),ChapterTable!$S$17,1)*
    (VLOOKUP(SUBSTITUTE(SUBSTITUTE(E$1,"standard",""),"|Float","")&amp;IF(OR($L1769=TRUE,$A1769=0,MOD($A1769,ChapterTable!$S$20)&lt;&gt;0),"","보스")&amp;"인게임누적곱배수",ChapterTable!$S:$T,2,0)^C1769
    +VLOOKUP(SUBSTITUTE(SUBSTITUTE(E$1,"standard",""),"|Float","")&amp;IF(OR($L1769=TRUE,$A1769=0,MOD($A1769,ChapterTable!$S$20)&lt;&gt;0),"","보스")&amp;"인게임누적합배수",ChapterTable!$S:$T,2,0)*C1769)
  )
  )
  )
)</f>
        <v>31139.12109375</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(VLOOKUP(SUBSTITUTE(SUBSTITUTE(F$1,"standard",""),"|Float","")&amp;IF(OR($L1769=TRUE,$A1769=0,MOD($A1769,ChapterTable!$S$20)&lt;&gt;0),"","보스")&amp;"인게임누적곱배수",ChapterTable!$S:$T,2,0)^D1769
    +VLOOKUP(SUBSTITUTE(SUBSTITUTE(F$1,"standard",""),"|Float","")&amp;IF(OR($L1769=TRUE,$A1769=0,MOD($A1769,ChapterTable!$S$20)&lt;&gt;0),"","보스")&amp;"인게임누적합배수",ChapterTable!$S:$T,2,0)*D1769)
  )
  )
  )
)</f>
        <v>9325.5180358886719</v>
      </c>
      <c r="G1769" t="s">
        <v>737</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39"/>
        <v>3</v>
      </c>
      <c r="Q1769">
        <f t="shared" si="140"/>
        <v>3</v>
      </c>
      <c r="R1769" t="b">
        <f t="shared" ca="1" si="138"/>
        <v>1</v>
      </c>
      <c r="T1769" t="b">
        <f t="shared" ca="1" si="141"/>
        <v>1</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H1769">
        <v>1.5</v>
      </c>
      <c r="AI1769">
        <f t="shared" si="142"/>
        <v>0.33333333333333331</v>
      </c>
    </row>
    <row r="1770" spans="1:35" x14ac:dyDescent="0.3">
      <c r="A1770">
        <v>13</v>
      </c>
      <c r="B1770">
        <v>29</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OFFSET(E1770,-$B1770+IF($L1770,1,0),0)*IF($B1770&gt;OFFSET($B1770,1,0),ChapterTable!$S$17,1)*
    (VLOOKUP(SUBSTITUTE(SUBSTITUTE(E$1,"standard",""),"|Float","")&amp;IF(OR($L1770=TRUE,$A1770=0,MOD($A1770,ChapterTable!$S$20)&lt;&gt;0),"","보스")&amp;"인게임누적곱배수",ChapterTable!$S:$T,2,0)^C1770
    +VLOOKUP(SUBSTITUTE(SUBSTITUTE(E$1,"standard",""),"|Float","")&amp;IF(OR($L1770=TRUE,$A1770=0,MOD($A1770,ChapterTable!$S$20)&lt;&gt;0),"","보스")&amp;"인게임누적합배수",ChapterTable!$S:$T,2,0)*C1770)
  )
  )
  )
)</f>
        <v>31139.12109375</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(VLOOKUP(SUBSTITUTE(SUBSTITUTE(F$1,"standard",""),"|Float","")&amp;IF(OR($L1770=TRUE,$A1770=0,MOD($A1770,ChapterTable!$S$20)&lt;&gt;0),"","보스")&amp;"인게임누적곱배수",ChapterTable!$S:$T,2,0)^D1770
    +VLOOKUP(SUBSTITUTE(SUBSTITUTE(F$1,"standard",""),"|Float","")&amp;IF(OR($L1770=TRUE,$A1770=0,MOD($A1770,ChapterTable!$S$20)&lt;&gt;0),"","보스")&amp;"인게임누적합배수",ChapterTable!$S:$T,2,0)*D1770)
  )
  )
  )
)</f>
        <v>9325.5180358886719</v>
      </c>
      <c r="G1770" t="s">
        <v>737</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39"/>
        <v>93</v>
      </c>
      <c r="Q1770">
        <f t="shared" si="140"/>
        <v>93</v>
      </c>
      <c r="R1770" t="b">
        <f t="shared" ca="1" si="138"/>
        <v>1</v>
      </c>
      <c r="T1770" t="b">
        <f t="shared" ca="1" si="141"/>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H1770">
        <v>1.5</v>
      </c>
      <c r="AI1770">
        <f t="shared" si="142"/>
        <v>0.33333333333333331</v>
      </c>
    </row>
    <row r="1771" spans="1:35" x14ac:dyDescent="0.3">
      <c r="A1771">
        <v>13</v>
      </c>
      <c r="B1771">
        <v>30</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OFFSET(E1771,-$B1771+IF($L1771,1,0),0)*IF($B1771&gt;OFFSET($B1771,1,0),ChapterTable!$S$17,1)*
    (VLOOKUP(SUBSTITUTE(SUBSTITUTE(E$1,"standard",""),"|Float","")&amp;IF(OR($L1771=TRUE,$A1771=0,MOD($A1771,ChapterTable!$S$20)&lt;&gt;0),"","보스")&amp;"인게임누적곱배수",ChapterTable!$S:$T,2,0)^C1771
    +VLOOKUP(SUBSTITUTE(SUBSTITUTE(E$1,"standard",""),"|Float","")&amp;IF(OR($L1771=TRUE,$A1771=0,MOD($A1771,ChapterTable!$S$20)&lt;&gt;0),"","보스")&amp;"인게임누적합배수",ChapterTable!$S:$T,2,0)*C1771)
  )
  )
  )
)</f>
        <v>31139.12109375</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(VLOOKUP(SUBSTITUTE(SUBSTITUTE(F$1,"standard",""),"|Float","")&amp;IF(OR($L1771=TRUE,$A1771=0,MOD($A1771,ChapterTable!$S$20)&lt;&gt;0),"","보스")&amp;"인게임누적곱배수",ChapterTable!$S:$T,2,0)^D1771
    +VLOOKUP(SUBSTITUTE(SUBSTITUTE(F$1,"standard",""),"|Float","")&amp;IF(OR($L1771=TRUE,$A1771=0,MOD($A1771,ChapterTable!$S$20)&lt;&gt;0),"","보스")&amp;"인게임누적합배수",ChapterTable!$S:$T,2,0)*D1771)
  )
  )
  )
)</f>
        <v>9325.5180358886719</v>
      </c>
      <c r="G1771" t="s">
        <v>737</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39"/>
        <v>21</v>
      </c>
      <c r="Q1771">
        <f t="shared" si="140"/>
        <v>21</v>
      </c>
      <c r="R1771" t="b">
        <f t="shared" ca="1" si="138"/>
        <v>1</v>
      </c>
      <c r="T1771" t="b">
        <f t="shared" ca="1" si="141"/>
        <v>1</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H1771">
        <v>1.5</v>
      </c>
      <c r="AI1771">
        <f t="shared" si="142"/>
        <v>0.33333333333333331</v>
      </c>
    </row>
    <row r="1772" spans="1:35" x14ac:dyDescent="0.3">
      <c r="A1772">
        <v>13</v>
      </c>
      <c r="B1772">
        <v>31</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3</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OFFSET(E1772,-$B1772+IF($L1772,1,0),0)*IF($B1772&gt;OFFSET($B1772,1,0),ChapterTable!$S$17,1)*
    (VLOOKUP(SUBSTITUTE(SUBSTITUTE(E$1,"standard",""),"|Float","")&amp;IF(OR($L1772=TRUE,$A1772=0,MOD($A1772,ChapterTable!$S$20)&lt;&gt;0),"","보스")&amp;"인게임누적곱배수",ChapterTable!$S:$T,2,0)^C1772
    +VLOOKUP(SUBSTITUTE(SUBSTITUTE(E$1,"standard",""),"|Float","")&amp;IF(OR($L1772=TRUE,$A1772=0,MOD($A1772,ChapterTable!$S$20)&lt;&gt;0),"","보스")&amp;"인게임누적합배수",ChapterTable!$S:$T,2,0)*C1772)
  )
  )
  )
)</f>
        <v>31139.12109375</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(VLOOKUP(SUBSTITUTE(SUBSTITUTE(F$1,"standard",""),"|Float","")&amp;IF(OR($L1772=TRUE,$A1772=0,MOD($A1772,ChapterTable!$S$20)&lt;&gt;0),"","보스")&amp;"인게임누적곱배수",ChapterTable!$S:$T,2,0)^D1772
    +VLOOKUP(SUBSTITUTE(SUBSTITUTE(F$1,"standard",""),"|Float","")&amp;IF(OR($L1772=TRUE,$A1772=0,MOD($A1772,ChapterTable!$S$20)&lt;&gt;0),"","보스")&amp;"인게임누적합배수",ChapterTable!$S:$T,2,0)*D1772)
  )
  )
  )
)</f>
        <v>9933.7039947509766</v>
      </c>
      <c r="G1772" t="s">
        <v>737</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39"/>
        <v>4</v>
      </c>
      <c r="Q1772">
        <f t="shared" si="140"/>
        <v>4</v>
      </c>
      <c r="R1772" t="b">
        <f t="shared" ca="1" si="138"/>
        <v>1</v>
      </c>
      <c r="T1772" t="b">
        <f t="shared" ca="1" si="141"/>
        <v>1</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H1772">
        <v>1.5</v>
      </c>
      <c r="AI1772">
        <f t="shared" si="142"/>
        <v>0.25</v>
      </c>
    </row>
    <row r="1773" spans="1:35" x14ac:dyDescent="0.3">
      <c r="A1773">
        <v>13</v>
      </c>
      <c r="B1773">
        <v>32</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OFFSET(E1773,-$B1773+IF($L1773,1,0),0)*IF($B1773&gt;OFFSET($B1773,1,0),ChapterTable!$S$17,1)*
    (VLOOKUP(SUBSTITUTE(SUBSTITUTE(E$1,"standard",""),"|Float","")&amp;IF(OR($L1773=TRUE,$A1773=0,MOD($A1773,ChapterTable!$S$20)&lt;&gt;0),"","보스")&amp;"인게임누적곱배수",ChapterTable!$S:$T,2,0)^C1773
    +VLOOKUP(SUBSTITUTE(SUBSTITUTE(E$1,"standard",""),"|Float","")&amp;IF(OR($L1773=TRUE,$A1773=0,MOD($A1773,ChapterTable!$S$20)&lt;&gt;0),"","보스")&amp;"인게임누적합배수",ChapterTable!$S:$T,2,0)*C1773)
  )
  )
  )
)</f>
        <v>31139.12109375</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(VLOOKUP(SUBSTITUTE(SUBSTITUTE(F$1,"standard",""),"|Float","")&amp;IF(OR($L1773=TRUE,$A1773=0,MOD($A1773,ChapterTable!$S$20)&lt;&gt;0),"","보스")&amp;"인게임누적곱배수",ChapterTable!$S:$T,2,0)^D1773
    +VLOOKUP(SUBSTITUTE(SUBSTITUTE(F$1,"standard",""),"|Float","")&amp;IF(OR($L1773=TRUE,$A1773=0,MOD($A1773,ChapterTable!$S$20)&lt;&gt;0),"","보스")&amp;"인게임누적합배수",ChapterTable!$S:$T,2,0)*D1773)
  )
  )
  )
)</f>
        <v>9933.7039947509766</v>
      </c>
      <c r="G1773" t="s">
        <v>737</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39"/>
        <v>4</v>
      </c>
      <c r="Q1773">
        <f t="shared" si="140"/>
        <v>4</v>
      </c>
      <c r="R1773" t="b">
        <f t="shared" ca="1" si="138"/>
        <v>1</v>
      </c>
      <c r="T1773" t="b">
        <f t="shared" ca="1" si="141"/>
        <v>1</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H1773">
        <v>1.5</v>
      </c>
      <c r="AI1773">
        <f t="shared" si="142"/>
        <v>0.25</v>
      </c>
    </row>
    <row r="1774" spans="1:35" x14ac:dyDescent="0.3">
      <c r="A1774">
        <v>13</v>
      </c>
      <c r="B1774">
        <v>33</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OFFSET(E1774,-$B1774+IF($L1774,1,0),0)*IF($B1774&gt;OFFSET($B1774,1,0),ChapterTable!$S$17,1)*
    (VLOOKUP(SUBSTITUTE(SUBSTITUTE(E$1,"standard",""),"|Float","")&amp;IF(OR($L1774=TRUE,$A1774=0,MOD($A1774,ChapterTable!$S$20)&lt;&gt;0),"","보스")&amp;"인게임누적곱배수",ChapterTable!$S:$T,2,0)^C1774
    +VLOOKUP(SUBSTITUTE(SUBSTITUTE(E$1,"standard",""),"|Float","")&amp;IF(OR($L1774=TRUE,$A1774=0,MOD($A1774,ChapterTable!$S$20)&lt;&gt;0),"","보스")&amp;"인게임누적합배수",ChapterTable!$S:$T,2,0)*C1774)
  )
  )
  )
)</f>
        <v>31139.12109375</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(VLOOKUP(SUBSTITUTE(SUBSTITUTE(F$1,"standard",""),"|Float","")&amp;IF(OR($L1774=TRUE,$A1774=0,MOD($A1774,ChapterTable!$S$20)&lt;&gt;0),"","보스")&amp;"인게임누적곱배수",ChapterTable!$S:$T,2,0)^D1774
    +VLOOKUP(SUBSTITUTE(SUBSTITUTE(F$1,"standard",""),"|Float","")&amp;IF(OR($L1774=TRUE,$A1774=0,MOD($A1774,ChapterTable!$S$20)&lt;&gt;0),"","보스")&amp;"인게임누적합배수",ChapterTable!$S:$T,2,0)*D1774)
  )
  )
  )
)</f>
        <v>9933.7039947509766</v>
      </c>
      <c r="G1774" t="s">
        <v>737</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39"/>
        <v>4</v>
      </c>
      <c r="Q1774">
        <f t="shared" si="140"/>
        <v>4</v>
      </c>
      <c r="R1774" t="b">
        <f t="shared" ca="1" si="138"/>
        <v>1</v>
      </c>
      <c r="T1774" t="b">
        <f t="shared" ca="1" si="141"/>
        <v>1</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H1774">
        <v>1.5</v>
      </c>
      <c r="AI1774">
        <f t="shared" si="142"/>
        <v>0.25</v>
      </c>
    </row>
    <row r="1775" spans="1:35" x14ac:dyDescent="0.3">
      <c r="A1775">
        <v>13</v>
      </c>
      <c r="B1775">
        <v>34</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OFFSET(E1775,-$B1775+IF($L1775,1,0),0)*IF($B1775&gt;OFFSET($B1775,1,0),ChapterTable!$S$17,1)*
    (VLOOKUP(SUBSTITUTE(SUBSTITUTE(E$1,"standard",""),"|Float","")&amp;IF(OR($L1775=TRUE,$A1775=0,MOD($A1775,ChapterTable!$S$20)&lt;&gt;0),"","보스")&amp;"인게임누적곱배수",ChapterTable!$S:$T,2,0)^C1775
    +VLOOKUP(SUBSTITUTE(SUBSTITUTE(E$1,"standard",""),"|Float","")&amp;IF(OR($L1775=TRUE,$A1775=0,MOD($A1775,ChapterTable!$S$20)&lt;&gt;0),"","보스")&amp;"인게임누적합배수",ChapterTable!$S:$T,2,0)*C1775)
  )
  )
  )
)</f>
        <v>31139.12109375</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(VLOOKUP(SUBSTITUTE(SUBSTITUTE(F$1,"standard",""),"|Float","")&amp;IF(OR($L1775=TRUE,$A1775=0,MOD($A1775,ChapterTable!$S$20)&lt;&gt;0),"","보스")&amp;"인게임누적곱배수",ChapterTable!$S:$T,2,0)^D1775
    +VLOOKUP(SUBSTITUTE(SUBSTITUTE(F$1,"standard",""),"|Float","")&amp;IF(OR($L1775=TRUE,$A1775=0,MOD($A1775,ChapterTable!$S$20)&lt;&gt;0),"","보스")&amp;"인게임누적합배수",ChapterTable!$S:$T,2,0)*D1775)
  )
  )
  )
)</f>
        <v>9933.7039947509766</v>
      </c>
      <c r="G1775" t="s">
        <v>737</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39"/>
        <v>4</v>
      </c>
      <c r="Q1775">
        <f t="shared" si="140"/>
        <v>4</v>
      </c>
      <c r="R1775" t="b">
        <f t="shared" ca="1" si="138"/>
        <v>1</v>
      </c>
      <c r="T1775" t="b">
        <f t="shared" ca="1" si="141"/>
        <v>1</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H1775">
        <v>1.5</v>
      </c>
      <c r="AI1775">
        <f t="shared" si="142"/>
        <v>0.25</v>
      </c>
    </row>
    <row r="1776" spans="1:35" x14ac:dyDescent="0.3">
      <c r="A1776">
        <v>13</v>
      </c>
      <c r="B1776">
        <v>35</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OFFSET(E1776,-$B1776+IF($L1776,1,0),0)*IF($B1776&gt;OFFSET($B1776,1,0),ChapterTable!$S$17,1)*
    (VLOOKUP(SUBSTITUTE(SUBSTITUTE(E$1,"standard",""),"|Float","")&amp;IF(OR($L1776=TRUE,$A1776=0,MOD($A1776,ChapterTable!$S$20)&lt;&gt;0),"","보스")&amp;"인게임누적곱배수",ChapterTable!$S:$T,2,0)^C1776
    +VLOOKUP(SUBSTITUTE(SUBSTITUTE(E$1,"standard",""),"|Float","")&amp;IF(OR($L1776=TRUE,$A1776=0,MOD($A1776,ChapterTable!$S$20)&lt;&gt;0),"","보스")&amp;"인게임누적합배수",ChapterTable!$S:$T,2,0)*C1776)
  )
  )
  )
)</f>
        <v>31139.12109375</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(VLOOKUP(SUBSTITUTE(SUBSTITUTE(F$1,"standard",""),"|Float","")&amp;IF(OR($L1776=TRUE,$A1776=0,MOD($A1776,ChapterTable!$S$20)&lt;&gt;0),"","보스")&amp;"인게임누적곱배수",ChapterTable!$S:$T,2,0)^D1776
    +VLOOKUP(SUBSTITUTE(SUBSTITUTE(F$1,"standard",""),"|Float","")&amp;IF(OR($L1776=TRUE,$A1776=0,MOD($A1776,ChapterTable!$S$20)&lt;&gt;0),"","보스")&amp;"인게임누적합배수",ChapterTable!$S:$T,2,0)*D1776)
  )
  )
  )
)</f>
        <v>9933.7039947509766</v>
      </c>
      <c r="G1776" t="s">
        <v>737</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39"/>
        <v>11</v>
      </c>
      <c r="Q1776">
        <f t="shared" si="140"/>
        <v>11</v>
      </c>
      <c r="R1776" t="b">
        <f t="shared" ca="1" si="138"/>
        <v>1</v>
      </c>
      <c r="T1776" t="b">
        <f t="shared" ca="1" si="141"/>
        <v>1</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H1776">
        <v>1.5</v>
      </c>
      <c r="AI1776">
        <f t="shared" si="142"/>
        <v>0.25</v>
      </c>
    </row>
    <row r="1777" spans="1:35" x14ac:dyDescent="0.3">
      <c r="A1777">
        <v>13</v>
      </c>
      <c r="B1777">
        <v>36</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4</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OFFSET(E1777,-$B1777+IF($L1777,1,0),0)*IF($B1777&gt;OFFSET($B1777,1,0),ChapterTable!$S$17,1)*
    (VLOOKUP(SUBSTITUTE(SUBSTITUTE(E$1,"standard",""),"|Float","")&amp;IF(OR($L1777=TRUE,$A1777=0,MOD($A1777,ChapterTable!$S$20)&lt;&gt;0),"","보스")&amp;"인게임누적곱배수",ChapterTable!$S:$T,2,0)^C1777
    +VLOOKUP(SUBSTITUTE(SUBSTITUTE(E$1,"standard",""),"|Float","")&amp;IF(OR($L1777=TRUE,$A1777=0,MOD($A1777,ChapterTable!$S$20)&lt;&gt;0),"","보스")&amp;"인게임누적합배수",ChapterTable!$S:$T,2,0)*C1777)
  )
  )
  )
)</f>
        <v>35031.51123046875</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(VLOOKUP(SUBSTITUTE(SUBSTITUTE(F$1,"standard",""),"|Float","")&amp;IF(OR($L1777=TRUE,$A1777=0,MOD($A1777,ChapterTable!$S$20)&lt;&gt;0),"","보스")&amp;"인게임누적곱배수",ChapterTable!$S:$T,2,0)^D1777
    +VLOOKUP(SUBSTITUTE(SUBSTITUTE(F$1,"standard",""),"|Float","")&amp;IF(OR($L1777=TRUE,$A1777=0,MOD($A1777,ChapterTable!$S$20)&lt;&gt;0),"","보스")&amp;"인게임누적합배수",ChapterTable!$S:$T,2,0)*D1777)
  )
  )
  )
)</f>
        <v>9933.7039947509766</v>
      </c>
      <c r="G1777" t="s">
        <v>737</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39"/>
        <v>4</v>
      </c>
      <c r="Q1777">
        <f t="shared" si="140"/>
        <v>4</v>
      </c>
      <c r="R1777" t="b">
        <f t="shared" ca="1" si="138"/>
        <v>1</v>
      </c>
      <c r="T1777" t="b">
        <f t="shared" ca="1" si="141"/>
        <v>1</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H1777">
        <v>1.5</v>
      </c>
      <c r="AI1777">
        <f t="shared" si="142"/>
        <v>0.25</v>
      </c>
    </row>
    <row r="1778" spans="1:35" x14ac:dyDescent="0.3">
      <c r="A1778">
        <v>13</v>
      </c>
      <c r="B1778">
        <v>37</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OFFSET(E1778,-$B1778+IF($L1778,1,0),0)*IF($B1778&gt;OFFSET($B1778,1,0),ChapterTable!$S$17,1)*
    (VLOOKUP(SUBSTITUTE(SUBSTITUTE(E$1,"standard",""),"|Float","")&amp;IF(OR($L1778=TRUE,$A1778=0,MOD($A1778,ChapterTable!$S$20)&lt;&gt;0),"","보스")&amp;"인게임누적곱배수",ChapterTable!$S:$T,2,0)^C1778
    +VLOOKUP(SUBSTITUTE(SUBSTITUTE(E$1,"standard",""),"|Float","")&amp;IF(OR($L1778=TRUE,$A1778=0,MOD($A1778,ChapterTable!$S$20)&lt;&gt;0),"","보스")&amp;"인게임누적합배수",ChapterTable!$S:$T,2,0)*C1778)
  )
  )
  )
)</f>
        <v>35031.51123046875</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(VLOOKUP(SUBSTITUTE(SUBSTITUTE(F$1,"standard",""),"|Float","")&amp;IF(OR($L1778=TRUE,$A1778=0,MOD($A1778,ChapterTable!$S$20)&lt;&gt;0),"","보스")&amp;"인게임누적곱배수",ChapterTable!$S:$T,2,0)^D1778
    +VLOOKUP(SUBSTITUTE(SUBSTITUTE(F$1,"standard",""),"|Float","")&amp;IF(OR($L1778=TRUE,$A1778=0,MOD($A1778,ChapterTable!$S$20)&lt;&gt;0),"","보스")&amp;"인게임누적합배수",ChapterTable!$S:$T,2,0)*D1778)
  )
  )
  )
)</f>
        <v>9933.7039947509766</v>
      </c>
      <c r="G1778" t="s">
        <v>737</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39"/>
        <v>4</v>
      </c>
      <c r="Q1778">
        <f t="shared" si="140"/>
        <v>4</v>
      </c>
      <c r="R1778" t="b">
        <f t="shared" ca="1" si="138"/>
        <v>1</v>
      </c>
      <c r="T1778" t="b">
        <f t="shared" ca="1" si="141"/>
        <v>1</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H1778">
        <v>1.5</v>
      </c>
      <c r="AI1778">
        <f t="shared" si="142"/>
        <v>0.25</v>
      </c>
    </row>
    <row r="1779" spans="1:35" x14ac:dyDescent="0.3">
      <c r="A1779">
        <v>13</v>
      </c>
      <c r="B1779">
        <v>38</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OFFSET(E1779,-$B1779+IF($L1779,1,0),0)*IF($B1779&gt;OFFSET($B1779,1,0),ChapterTable!$S$17,1)*
    (VLOOKUP(SUBSTITUTE(SUBSTITUTE(E$1,"standard",""),"|Float","")&amp;IF(OR($L1779=TRUE,$A1779=0,MOD($A1779,ChapterTable!$S$20)&lt;&gt;0),"","보스")&amp;"인게임누적곱배수",ChapterTable!$S:$T,2,0)^C1779
    +VLOOKUP(SUBSTITUTE(SUBSTITUTE(E$1,"standard",""),"|Float","")&amp;IF(OR($L1779=TRUE,$A1779=0,MOD($A1779,ChapterTable!$S$20)&lt;&gt;0),"","보스")&amp;"인게임누적합배수",ChapterTable!$S:$T,2,0)*C1779)
  )
  )
  )
)</f>
        <v>35031.51123046875</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(VLOOKUP(SUBSTITUTE(SUBSTITUTE(F$1,"standard",""),"|Float","")&amp;IF(OR($L1779=TRUE,$A1779=0,MOD($A1779,ChapterTable!$S$20)&lt;&gt;0),"","보스")&amp;"인게임누적곱배수",ChapterTable!$S:$T,2,0)^D1779
    +VLOOKUP(SUBSTITUTE(SUBSTITUTE(F$1,"standard",""),"|Float","")&amp;IF(OR($L1779=TRUE,$A1779=0,MOD($A1779,ChapterTable!$S$20)&lt;&gt;0),"","보스")&amp;"인게임누적합배수",ChapterTable!$S:$T,2,0)*D1779)
  )
  )
  )
)</f>
        <v>9933.7039947509766</v>
      </c>
      <c r="G1779" t="s">
        <v>737</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39"/>
        <v>4</v>
      </c>
      <c r="Q1779">
        <f t="shared" si="140"/>
        <v>4</v>
      </c>
      <c r="R1779" t="b">
        <f t="shared" ca="1" si="138"/>
        <v>1</v>
      </c>
      <c r="T1779" t="b">
        <f t="shared" ca="1" si="141"/>
        <v>1</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H1779">
        <v>1.5</v>
      </c>
      <c r="AI1779">
        <f t="shared" si="142"/>
        <v>0.25</v>
      </c>
    </row>
    <row r="1780" spans="1:35" x14ac:dyDescent="0.3">
      <c r="A1780">
        <v>13</v>
      </c>
      <c r="B1780">
        <v>39</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OFFSET(E1780,-$B1780+IF($L1780,1,0),0)*IF($B1780&gt;OFFSET($B1780,1,0),ChapterTable!$S$17,1)*
    (VLOOKUP(SUBSTITUTE(SUBSTITUTE(E$1,"standard",""),"|Float","")&amp;IF(OR($L1780=TRUE,$A1780=0,MOD($A1780,ChapterTable!$S$20)&lt;&gt;0),"","보스")&amp;"인게임누적곱배수",ChapterTable!$S:$T,2,0)^C1780
    +VLOOKUP(SUBSTITUTE(SUBSTITUTE(E$1,"standard",""),"|Float","")&amp;IF(OR($L1780=TRUE,$A1780=0,MOD($A1780,ChapterTable!$S$20)&lt;&gt;0),"","보스")&amp;"인게임누적합배수",ChapterTable!$S:$T,2,0)*C1780)
  )
  )
  )
)</f>
        <v>35031.51123046875</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(VLOOKUP(SUBSTITUTE(SUBSTITUTE(F$1,"standard",""),"|Float","")&amp;IF(OR($L1780=TRUE,$A1780=0,MOD($A1780,ChapterTable!$S$20)&lt;&gt;0),"","보스")&amp;"인게임누적곱배수",ChapterTable!$S:$T,2,0)^D1780
    +VLOOKUP(SUBSTITUTE(SUBSTITUTE(F$1,"standard",""),"|Float","")&amp;IF(OR($L1780=TRUE,$A1780=0,MOD($A1780,ChapterTable!$S$20)&lt;&gt;0),"","보스")&amp;"인게임누적합배수",ChapterTable!$S:$T,2,0)*D1780)
  )
  )
  )
)</f>
        <v>9933.7039947509766</v>
      </c>
      <c r="G1780" t="s">
        <v>737</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39"/>
        <v>94</v>
      </c>
      <c r="Q1780">
        <f t="shared" si="140"/>
        <v>94</v>
      </c>
      <c r="R1780" t="b">
        <f t="shared" ca="1" si="138"/>
        <v>1</v>
      </c>
      <c r="T1780" t="b">
        <f t="shared" ca="1" si="141"/>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H1780">
        <v>1.5</v>
      </c>
      <c r="AI1780">
        <f t="shared" si="142"/>
        <v>0.25</v>
      </c>
    </row>
    <row r="1781" spans="1:35" x14ac:dyDescent="0.3">
      <c r="A1781">
        <v>13</v>
      </c>
      <c r="B1781">
        <v>40</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OFFSET(E1781,-$B1781+IF($L1781,1,0),0)*IF($B1781&gt;OFFSET($B1781,1,0),ChapterTable!$S$17,1)*
    (VLOOKUP(SUBSTITUTE(SUBSTITUTE(E$1,"standard",""),"|Float","")&amp;IF(OR($L1781=TRUE,$A1781=0,MOD($A1781,ChapterTable!$S$20)&lt;&gt;0),"","보스")&amp;"인게임누적곱배수",ChapterTable!$S:$T,2,0)^C1781
    +VLOOKUP(SUBSTITUTE(SUBSTITUTE(E$1,"standard",""),"|Float","")&amp;IF(OR($L1781=TRUE,$A1781=0,MOD($A1781,ChapterTable!$S$20)&lt;&gt;0),"","보스")&amp;"인게임누적합배수",ChapterTable!$S:$T,2,0)*C1781)
  )
  )
  )
)</f>
        <v>35031.51123046875</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(VLOOKUP(SUBSTITUTE(SUBSTITUTE(F$1,"standard",""),"|Float","")&amp;IF(OR($L1781=TRUE,$A1781=0,MOD($A1781,ChapterTable!$S$20)&lt;&gt;0),"","보스")&amp;"인게임누적곱배수",ChapterTable!$S:$T,2,0)^D1781
    +VLOOKUP(SUBSTITUTE(SUBSTITUTE(F$1,"standard",""),"|Float","")&amp;IF(OR($L1781=TRUE,$A1781=0,MOD($A1781,ChapterTable!$S$20)&lt;&gt;0),"","보스")&amp;"인게임누적합배수",ChapterTable!$S:$T,2,0)*D1781)
  )
  )
  )
)</f>
        <v>9933.7039947509766</v>
      </c>
      <c r="G1781" t="s">
        <v>737</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39"/>
        <v>21</v>
      </c>
      <c r="Q1781">
        <f t="shared" si="140"/>
        <v>21</v>
      </c>
      <c r="R1781" t="b">
        <f t="shared" ca="1" si="138"/>
        <v>1</v>
      </c>
      <c r="T1781" t="b">
        <f t="shared" ca="1" si="141"/>
        <v>1</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H1781">
        <v>1.5</v>
      </c>
      <c r="AI1781">
        <f t="shared" si="142"/>
        <v>0.25</v>
      </c>
    </row>
    <row r="1782" spans="1:35" x14ac:dyDescent="0.3">
      <c r="A1782">
        <v>13</v>
      </c>
      <c r="B1782">
        <v>41</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4</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OFFSET(E1782,-$B1782+IF($L1782,1,0),0)*IF($B1782&gt;OFFSET($B1782,1,0),ChapterTable!$S$17,1)*
    (VLOOKUP(SUBSTITUTE(SUBSTITUTE(E$1,"standard",""),"|Float","")&amp;IF(OR($L1782=TRUE,$A1782=0,MOD($A1782,ChapterTable!$S$20)&lt;&gt;0),"","보스")&amp;"인게임누적곱배수",ChapterTable!$S:$T,2,0)^C1782
    +VLOOKUP(SUBSTITUTE(SUBSTITUTE(E$1,"standard",""),"|Float","")&amp;IF(OR($L1782=TRUE,$A1782=0,MOD($A1782,ChapterTable!$S$20)&lt;&gt;0),"","보스")&amp;"인게임누적합배수",ChapterTable!$S:$T,2,0)*C1782)
  )
  )
  )
)</f>
        <v>35031.51123046875</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(VLOOKUP(SUBSTITUTE(SUBSTITUTE(F$1,"standard",""),"|Float","")&amp;IF(OR($L1782=TRUE,$A1782=0,MOD($A1782,ChapterTable!$S$20)&lt;&gt;0),"","보스")&amp;"인게임누적곱배수",ChapterTable!$S:$T,2,0)^D1782
    +VLOOKUP(SUBSTITUTE(SUBSTITUTE(F$1,"standard",""),"|Float","")&amp;IF(OR($L1782=TRUE,$A1782=0,MOD($A1782,ChapterTable!$S$20)&lt;&gt;0),"","보스")&amp;"인게임누적합배수",ChapterTable!$S:$T,2,0)*D1782)
  )
  )
  )
)</f>
        <v>10541.889953613281</v>
      </c>
      <c r="G1782" t="s">
        <v>737</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39"/>
        <v>5</v>
      </c>
      <c r="Q1782">
        <f t="shared" si="140"/>
        <v>5</v>
      </c>
      <c r="R1782" t="b">
        <f t="shared" ca="1" si="138"/>
        <v>1</v>
      </c>
      <c r="T1782" t="b">
        <f t="shared" ca="1" si="141"/>
        <v>1</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H1782">
        <v>1.5</v>
      </c>
      <c r="AI1782">
        <f t="shared" si="142"/>
        <v>0.2</v>
      </c>
    </row>
    <row r="1783" spans="1:35" x14ac:dyDescent="0.3">
      <c r="A1783">
        <v>13</v>
      </c>
      <c r="B1783">
        <v>42</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OFFSET(E1783,-$B1783+IF($L1783,1,0),0)*IF($B1783&gt;OFFSET($B1783,1,0),ChapterTable!$S$17,1)*
    (VLOOKUP(SUBSTITUTE(SUBSTITUTE(E$1,"standard",""),"|Float","")&amp;IF(OR($L1783=TRUE,$A1783=0,MOD($A1783,ChapterTable!$S$20)&lt;&gt;0),"","보스")&amp;"인게임누적곱배수",ChapterTable!$S:$T,2,0)^C1783
    +VLOOKUP(SUBSTITUTE(SUBSTITUTE(E$1,"standard",""),"|Float","")&amp;IF(OR($L1783=TRUE,$A1783=0,MOD($A1783,ChapterTable!$S$20)&lt;&gt;0),"","보스")&amp;"인게임누적합배수",ChapterTable!$S:$T,2,0)*C1783)
  )
  )
  )
)</f>
        <v>35031.51123046875</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(VLOOKUP(SUBSTITUTE(SUBSTITUTE(F$1,"standard",""),"|Float","")&amp;IF(OR($L1783=TRUE,$A1783=0,MOD($A1783,ChapterTable!$S$20)&lt;&gt;0),"","보스")&amp;"인게임누적곱배수",ChapterTable!$S:$T,2,0)^D1783
    +VLOOKUP(SUBSTITUTE(SUBSTITUTE(F$1,"standard",""),"|Float","")&amp;IF(OR($L1783=TRUE,$A1783=0,MOD($A1783,ChapterTable!$S$20)&lt;&gt;0),"","보스")&amp;"인게임누적합배수",ChapterTable!$S:$T,2,0)*D1783)
  )
  )
  )
)</f>
        <v>10541.889953613281</v>
      </c>
      <c r="G1783" t="s">
        <v>737</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39"/>
        <v>5</v>
      </c>
      <c r="Q1783">
        <f t="shared" si="140"/>
        <v>5</v>
      </c>
      <c r="R1783" t="b">
        <f t="shared" ca="1" si="138"/>
        <v>1</v>
      </c>
      <c r="T1783" t="b">
        <f t="shared" ca="1" si="141"/>
        <v>1</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H1783">
        <v>1.5</v>
      </c>
      <c r="AI1783">
        <f t="shared" si="142"/>
        <v>0.2</v>
      </c>
    </row>
    <row r="1784" spans="1:35" x14ac:dyDescent="0.3">
      <c r="A1784">
        <v>13</v>
      </c>
      <c r="B1784">
        <v>43</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OFFSET(E1784,-$B1784+IF($L1784,1,0),0)*IF($B1784&gt;OFFSET($B1784,1,0),ChapterTable!$S$17,1)*
    (VLOOKUP(SUBSTITUTE(SUBSTITUTE(E$1,"standard",""),"|Float","")&amp;IF(OR($L1784=TRUE,$A1784=0,MOD($A1784,ChapterTable!$S$20)&lt;&gt;0),"","보스")&amp;"인게임누적곱배수",ChapterTable!$S:$T,2,0)^C1784
    +VLOOKUP(SUBSTITUTE(SUBSTITUTE(E$1,"standard",""),"|Float","")&amp;IF(OR($L1784=TRUE,$A1784=0,MOD($A1784,ChapterTable!$S$20)&lt;&gt;0),"","보스")&amp;"인게임누적합배수",ChapterTable!$S:$T,2,0)*C1784)
  )
  )
  )
)</f>
        <v>35031.51123046875</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(VLOOKUP(SUBSTITUTE(SUBSTITUTE(F$1,"standard",""),"|Float","")&amp;IF(OR($L1784=TRUE,$A1784=0,MOD($A1784,ChapterTable!$S$20)&lt;&gt;0),"","보스")&amp;"인게임누적곱배수",ChapterTable!$S:$T,2,0)^D1784
    +VLOOKUP(SUBSTITUTE(SUBSTITUTE(F$1,"standard",""),"|Float","")&amp;IF(OR($L1784=TRUE,$A1784=0,MOD($A1784,ChapterTable!$S$20)&lt;&gt;0),"","보스")&amp;"인게임누적합배수",ChapterTable!$S:$T,2,0)*D1784)
  )
  )
  )
)</f>
        <v>10541.889953613281</v>
      </c>
      <c r="G1784" t="s">
        <v>737</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39"/>
        <v>5</v>
      </c>
      <c r="Q1784">
        <f t="shared" si="140"/>
        <v>5</v>
      </c>
      <c r="R1784" t="b">
        <f t="shared" ca="1" si="138"/>
        <v>1</v>
      </c>
      <c r="T1784" t="b">
        <f t="shared" ca="1" si="141"/>
        <v>1</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H1784">
        <v>1.5</v>
      </c>
      <c r="AI1784">
        <f t="shared" si="142"/>
        <v>0.2</v>
      </c>
    </row>
    <row r="1785" spans="1:35" x14ac:dyDescent="0.3">
      <c r="A1785">
        <v>13</v>
      </c>
      <c r="B1785">
        <v>44</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OFFSET(E1785,-$B1785+IF($L1785,1,0),0)*IF($B1785&gt;OFFSET($B1785,1,0),ChapterTable!$S$17,1)*
    (VLOOKUP(SUBSTITUTE(SUBSTITUTE(E$1,"standard",""),"|Float","")&amp;IF(OR($L1785=TRUE,$A1785=0,MOD($A1785,ChapterTable!$S$20)&lt;&gt;0),"","보스")&amp;"인게임누적곱배수",ChapterTable!$S:$T,2,0)^C1785
    +VLOOKUP(SUBSTITUTE(SUBSTITUTE(E$1,"standard",""),"|Float","")&amp;IF(OR($L1785=TRUE,$A1785=0,MOD($A1785,ChapterTable!$S$20)&lt;&gt;0),"","보스")&amp;"인게임누적합배수",ChapterTable!$S:$T,2,0)*C1785)
  )
  )
  )
)</f>
        <v>35031.51123046875</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(VLOOKUP(SUBSTITUTE(SUBSTITUTE(F$1,"standard",""),"|Float","")&amp;IF(OR($L1785=TRUE,$A1785=0,MOD($A1785,ChapterTable!$S$20)&lt;&gt;0),"","보스")&amp;"인게임누적곱배수",ChapterTable!$S:$T,2,0)^D1785
    +VLOOKUP(SUBSTITUTE(SUBSTITUTE(F$1,"standard",""),"|Float","")&amp;IF(OR($L1785=TRUE,$A1785=0,MOD($A1785,ChapterTable!$S$20)&lt;&gt;0),"","보스")&amp;"인게임누적합배수",ChapterTable!$S:$T,2,0)*D1785)
  )
  )
  )
)</f>
        <v>10541.889953613281</v>
      </c>
      <c r="G1785" t="s">
        <v>737</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39"/>
        <v>5</v>
      </c>
      <c r="Q1785">
        <f t="shared" si="140"/>
        <v>5</v>
      </c>
      <c r="R1785" t="b">
        <f t="shared" ca="1" si="138"/>
        <v>1</v>
      </c>
      <c r="T1785" t="b">
        <f t="shared" ca="1" si="141"/>
        <v>1</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H1785">
        <v>1.5</v>
      </c>
      <c r="AI1785">
        <f t="shared" si="142"/>
        <v>0.2</v>
      </c>
    </row>
    <row r="1786" spans="1:35" x14ac:dyDescent="0.3">
      <c r="A1786">
        <v>13</v>
      </c>
      <c r="B1786">
        <v>45</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OFFSET(E1786,-$B1786+IF($L1786,1,0),0)*IF($B1786&gt;OFFSET($B1786,1,0),ChapterTable!$S$17,1)*
    (VLOOKUP(SUBSTITUTE(SUBSTITUTE(E$1,"standard",""),"|Float","")&amp;IF(OR($L1786=TRUE,$A1786=0,MOD($A1786,ChapterTable!$S$20)&lt;&gt;0),"","보스")&amp;"인게임누적곱배수",ChapterTable!$S:$T,2,0)^C1786
    +VLOOKUP(SUBSTITUTE(SUBSTITUTE(E$1,"standard",""),"|Float","")&amp;IF(OR($L1786=TRUE,$A1786=0,MOD($A1786,ChapterTable!$S$20)&lt;&gt;0),"","보스")&amp;"인게임누적합배수",ChapterTable!$S:$T,2,0)*C1786)
  )
  )
  )
)</f>
        <v>35031.51123046875</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(VLOOKUP(SUBSTITUTE(SUBSTITUTE(F$1,"standard",""),"|Float","")&amp;IF(OR($L1786=TRUE,$A1786=0,MOD($A1786,ChapterTable!$S$20)&lt;&gt;0),"","보스")&amp;"인게임누적곱배수",ChapterTable!$S:$T,2,0)^D1786
    +VLOOKUP(SUBSTITUTE(SUBSTITUTE(F$1,"standard",""),"|Float","")&amp;IF(OR($L1786=TRUE,$A1786=0,MOD($A1786,ChapterTable!$S$20)&lt;&gt;0),"","보스")&amp;"인게임누적합배수",ChapterTable!$S:$T,2,0)*D1786)
  )
  )
  )
)</f>
        <v>10541.889953613281</v>
      </c>
      <c r="G1786" t="s">
        <v>737</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39"/>
        <v>11</v>
      </c>
      <c r="Q1786">
        <f t="shared" si="140"/>
        <v>11</v>
      </c>
      <c r="R1786" t="b">
        <f t="shared" ca="1" si="138"/>
        <v>1</v>
      </c>
      <c r="T1786" t="b">
        <f t="shared" ca="1" si="141"/>
        <v>1</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H1786">
        <v>1.5</v>
      </c>
      <c r="AI1786">
        <f t="shared" si="142"/>
        <v>0.2</v>
      </c>
    </row>
    <row r="1787" spans="1:35" x14ac:dyDescent="0.3">
      <c r="A1787">
        <v>13</v>
      </c>
      <c r="B1787">
        <v>46</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5</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OFFSET(E1787,-$B1787+IF($L1787,1,0),0)*IF($B1787&gt;OFFSET($B1787,1,0),ChapterTable!$S$17,1)*
    (VLOOKUP(SUBSTITUTE(SUBSTITUTE(E$1,"standard",""),"|Float","")&amp;IF(OR($L1787=TRUE,$A1787=0,MOD($A1787,ChapterTable!$S$20)&lt;&gt;0),"","보스")&amp;"인게임누적곱배수",ChapterTable!$S:$T,2,0)^C1787
    +VLOOKUP(SUBSTITUTE(SUBSTITUTE(E$1,"standard",""),"|Float","")&amp;IF(OR($L1787=TRUE,$A1787=0,MOD($A1787,ChapterTable!$S$20)&lt;&gt;0),"","보스")&amp;"인게임누적합배수",ChapterTable!$S:$T,2,0)*C1787)
  )
  )
  )
)</f>
        <v>38923.9013671875</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(VLOOKUP(SUBSTITUTE(SUBSTITUTE(F$1,"standard",""),"|Float","")&amp;IF(OR($L1787=TRUE,$A1787=0,MOD($A1787,ChapterTable!$S$20)&lt;&gt;0),"","보스")&amp;"인게임누적곱배수",ChapterTable!$S:$T,2,0)^D1787
    +VLOOKUP(SUBSTITUTE(SUBSTITUTE(F$1,"standard",""),"|Float","")&amp;IF(OR($L1787=TRUE,$A1787=0,MOD($A1787,ChapterTable!$S$20)&lt;&gt;0),"","보스")&amp;"인게임누적합배수",ChapterTable!$S:$T,2,0)*D1787)
  )
  )
  )
)</f>
        <v>10541.889953613281</v>
      </c>
      <c r="G1787" t="s">
        <v>737</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39"/>
        <v>5</v>
      </c>
      <c r="Q1787">
        <f t="shared" si="140"/>
        <v>5</v>
      </c>
      <c r="R1787" t="b">
        <f t="shared" ca="1" si="138"/>
        <v>1</v>
      </c>
      <c r="T1787" t="b">
        <f t="shared" ca="1" si="141"/>
        <v>1</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H1787">
        <v>1.5</v>
      </c>
      <c r="AI1787">
        <f t="shared" si="142"/>
        <v>0.2</v>
      </c>
    </row>
    <row r="1788" spans="1:35" x14ac:dyDescent="0.3">
      <c r="A1788">
        <v>13</v>
      </c>
      <c r="B1788">
        <v>47</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OFFSET(E1788,-$B1788+IF($L1788,1,0),0)*IF($B1788&gt;OFFSET($B1788,1,0),ChapterTable!$S$17,1)*
    (VLOOKUP(SUBSTITUTE(SUBSTITUTE(E$1,"standard",""),"|Float","")&amp;IF(OR($L1788=TRUE,$A1788=0,MOD($A1788,ChapterTable!$S$20)&lt;&gt;0),"","보스")&amp;"인게임누적곱배수",ChapterTable!$S:$T,2,0)^C1788
    +VLOOKUP(SUBSTITUTE(SUBSTITUTE(E$1,"standard",""),"|Float","")&amp;IF(OR($L1788=TRUE,$A1788=0,MOD($A1788,ChapterTable!$S$20)&lt;&gt;0),"","보스")&amp;"인게임누적합배수",ChapterTable!$S:$T,2,0)*C1788)
  )
  )
  )
)</f>
        <v>38923.9013671875</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(VLOOKUP(SUBSTITUTE(SUBSTITUTE(F$1,"standard",""),"|Float","")&amp;IF(OR($L1788=TRUE,$A1788=0,MOD($A1788,ChapterTable!$S$20)&lt;&gt;0),"","보스")&amp;"인게임누적곱배수",ChapterTable!$S:$T,2,0)^D1788
    +VLOOKUP(SUBSTITUTE(SUBSTITUTE(F$1,"standard",""),"|Float","")&amp;IF(OR($L1788=TRUE,$A1788=0,MOD($A1788,ChapterTable!$S$20)&lt;&gt;0),"","보스")&amp;"인게임누적합배수",ChapterTable!$S:$T,2,0)*D1788)
  )
  )
  )
)</f>
        <v>10541.889953613281</v>
      </c>
      <c r="G1788" t="s">
        <v>737</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39"/>
        <v>5</v>
      </c>
      <c r="Q1788">
        <f t="shared" si="140"/>
        <v>5</v>
      </c>
      <c r="R1788" t="b">
        <f t="shared" ca="1" si="138"/>
        <v>1</v>
      </c>
      <c r="T1788" t="b">
        <f t="shared" ca="1" si="141"/>
        <v>1</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H1788">
        <v>1.5</v>
      </c>
      <c r="AI1788">
        <f t="shared" si="142"/>
        <v>0.2</v>
      </c>
    </row>
    <row r="1789" spans="1:35" x14ac:dyDescent="0.3">
      <c r="A1789">
        <v>13</v>
      </c>
      <c r="B1789">
        <v>48</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OFFSET(E1789,-$B1789+IF($L1789,1,0),0)*IF($B1789&gt;OFFSET($B1789,1,0),ChapterTable!$S$17,1)*
    (VLOOKUP(SUBSTITUTE(SUBSTITUTE(E$1,"standard",""),"|Float","")&amp;IF(OR($L1789=TRUE,$A1789=0,MOD($A1789,ChapterTable!$S$20)&lt;&gt;0),"","보스")&amp;"인게임누적곱배수",ChapterTable!$S:$T,2,0)^C1789
    +VLOOKUP(SUBSTITUTE(SUBSTITUTE(E$1,"standard",""),"|Float","")&amp;IF(OR($L1789=TRUE,$A1789=0,MOD($A1789,ChapterTable!$S$20)&lt;&gt;0),"","보스")&amp;"인게임누적합배수",ChapterTable!$S:$T,2,0)*C1789)
  )
  )
  )
)</f>
        <v>38923.9013671875</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(VLOOKUP(SUBSTITUTE(SUBSTITUTE(F$1,"standard",""),"|Float","")&amp;IF(OR($L1789=TRUE,$A1789=0,MOD($A1789,ChapterTable!$S$20)&lt;&gt;0),"","보스")&amp;"인게임누적곱배수",ChapterTable!$S:$T,2,0)^D1789
    +VLOOKUP(SUBSTITUTE(SUBSTITUTE(F$1,"standard",""),"|Float","")&amp;IF(OR($L1789=TRUE,$A1789=0,MOD($A1789,ChapterTable!$S$20)&lt;&gt;0),"","보스")&amp;"인게임누적합배수",ChapterTable!$S:$T,2,0)*D1789)
  )
  )
  )
)</f>
        <v>10541.889953613281</v>
      </c>
      <c r="G1789" t="s">
        <v>737</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39"/>
        <v>5</v>
      </c>
      <c r="Q1789">
        <f t="shared" si="140"/>
        <v>5</v>
      </c>
      <c r="R1789" t="b">
        <f t="shared" ca="1" si="138"/>
        <v>1</v>
      </c>
      <c r="T1789" t="b">
        <f t="shared" ca="1" si="141"/>
        <v>1</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H1789">
        <v>1.5</v>
      </c>
      <c r="AI1789">
        <f t="shared" si="142"/>
        <v>0.2</v>
      </c>
    </row>
    <row r="1790" spans="1:35" x14ac:dyDescent="0.3">
      <c r="A1790">
        <v>13</v>
      </c>
      <c r="B1790">
        <v>49</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OFFSET(E1790,-$B1790+IF($L1790,1,0),0)*IF($B1790&gt;OFFSET($B1790,1,0),ChapterTable!$S$17,1)*
    (VLOOKUP(SUBSTITUTE(SUBSTITUTE(E$1,"standard",""),"|Float","")&amp;IF(OR($L1790=TRUE,$A1790=0,MOD($A1790,ChapterTable!$S$20)&lt;&gt;0),"","보스")&amp;"인게임누적곱배수",ChapterTable!$S:$T,2,0)^C1790
    +VLOOKUP(SUBSTITUTE(SUBSTITUTE(E$1,"standard",""),"|Float","")&amp;IF(OR($L1790=TRUE,$A1790=0,MOD($A1790,ChapterTable!$S$20)&lt;&gt;0),"","보스")&amp;"인게임누적합배수",ChapterTable!$S:$T,2,0)*C1790)
  )
  )
  )
)</f>
        <v>38923.9013671875</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(VLOOKUP(SUBSTITUTE(SUBSTITUTE(F$1,"standard",""),"|Float","")&amp;IF(OR($L1790=TRUE,$A1790=0,MOD($A1790,ChapterTable!$S$20)&lt;&gt;0),"","보스")&amp;"인게임누적곱배수",ChapterTable!$S:$T,2,0)^D1790
    +VLOOKUP(SUBSTITUTE(SUBSTITUTE(F$1,"standard",""),"|Float","")&amp;IF(OR($L1790=TRUE,$A1790=0,MOD($A1790,ChapterTable!$S$20)&lt;&gt;0),"","보스")&amp;"인게임누적합배수",ChapterTable!$S:$T,2,0)*D1790)
  )
  )
  )
)</f>
        <v>10541.889953613281</v>
      </c>
      <c r="G1790" t="s">
        <v>737</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39"/>
        <v>95</v>
      </c>
      <c r="Q1790">
        <f t="shared" si="140"/>
        <v>95</v>
      </c>
      <c r="R1790" t="b">
        <f t="shared" ca="1" si="138"/>
        <v>1</v>
      </c>
      <c r="T1790" t="b">
        <f t="shared" ca="1" si="141"/>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H1790">
        <v>1.5</v>
      </c>
      <c r="AI1790">
        <f t="shared" si="142"/>
        <v>0.2</v>
      </c>
    </row>
    <row r="1791" spans="1:35" x14ac:dyDescent="0.3">
      <c r="A1791">
        <v>13</v>
      </c>
      <c r="B1791">
        <v>50</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OFFSET(E1791,-$B1791+IF($L1791,1,0),0)*IF($B1791&gt;OFFSET($B1791,1,0),ChapterTable!$S$17,1)*
    (VLOOKUP(SUBSTITUTE(SUBSTITUTE(E$1,"standard",""),"|Float","")&amp;IF(OR($L1791=TRUE,$A1791=0,MOD($A1791,ChapterTable!$S$20)&lt;&gt;0),"","보스")&amp;"인게임누적곱배수",ChapterTable!$S:$T,2,0)^C1791
    +VLOOKUP(SUBSTITUTE(SUBSTITUTE(E$1,"standard",""),"|Float","")&amp;IF(OR($L1791=TRUE,$A1791=0,MOD($A1791,ChapterTable!$S$20)&lt;&gt;0),"","보스")&amp;"인게임누적합배수",ChapterTable!$S:$T,2,0)*C1791)
  )
  )
  )
)</f>
        <v>46708.681640625</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(VLOOKUP(SUBSTITUTE(SUBSTITUTE(F$1,"standard",""),"|Float","")&amp;IF(OR($L1791=TRUE,$A1791=0,MOD($A1791,ChapterTable!$S$20)&lt;&gt;0),"","보스")&amp;"인게임누적곱배수",ChapterTable!$S:$T,2,0)^D1791
    +VLOOKUP(SUBSTITUTE(SUBSTITUTE(F$1,"standard",""),"|Float","")&amp;IF(OR($L1791=TRUE,$A1791=0,MOD($A1791,ChapterTable!$S$20)&lt;&gt;0),"","보스")&amp;"인게임누적합배수",ChapterTable!$S:$T,2,0)*D1791)
  )
  )
  )
)</f>
        <v>10541.889953613281</v>
      </c>
      <c r="G1791" t="s">
        <v>737</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39"/>
        <v>21</v>
      </c>
      <c r="Q1791">
        <f t="shared" si="140"/>
        <v>21</v>
      </c>
      <c r="R1791" t="b">
        <f t="shared" ca="1" si="138"/>
        <v>0</v>
      </c>
      <c r="T1791" t="b">
        <f t="shared" ca="1" si="141"/>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H1791">
        <v>1.5</v>
      </c>
      <c r="AI1791">
        <f t="shared" si="142"/>
        <v>0.2</v>
      </c>
    </row>
    <row r="1792" spans="1:35" x14ac:dyDescent="0.3">
      <c r="A1792">
        <v>14</v>
      </c>
      <c r="B1792">
        <v>1</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0</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0</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OFFSET(E1792,-$B1792+IF($L1792,1,0),0)*IF($B1792&gt;OFFSET($B1792,1,0),ChapterTable!$S$17,1)*
    (VLOOKUP(SUBSTITUTE(SUBSTITUTE(E$1,"standard",""),"|Float","")&amp;IF(OR($L1792=TRUE,$A1792=0,MOD($A1792,ChapterTable!$S$20)&lt;&gt;0),"","보스")&amp;"인게임누적곱배수",ChapterTable!$S:$T,2,0)^C1792
    +VLOOKUP(SUBSTITUTE(SUBSTITUTE(E$1,"standard",""),"|Float","")&amp;IF(OR($L1792=TRUE,$A1792=0,MOD($A1792,ChapterTable!$S$20)&lt;&gt;0),"","보스")&amp;"인게임누적합배수",ChapterTable!$S:$T,2,0)*C1792)
  )
  )
  )
)</f>
        <v>29192.926025390625</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(VLOOKUP(SUBSTITUTE(SUBSTITUTE(F$1,"standard",""),"|Float","")&amp;IF(OR($L1792=TRUE,$A1792=0,MOD($A1792,ChapterTable!$S$20)&lt;&gt;0),"","보스")&amp;"인게임누적곱배수",ChapterTable!$S:$T,2,0)^D1792
    +VLOOKUP(SUBSTITUTE(SUBSTITUTE(F$1,"standard",""),"|Float","")&amp;IF(OR($L1792=TRUE,$A1792=0,MOD($A1792,ChapterTable!$S$20)&lt;&gt;0),"","보스")&amp;"인게임누적합배수",ChapterTable!$S:$T,2,0)*D1792)
  )
  )
  )
)</f>
        <v>12163.719177246094</v>
      </c>
      <c r="G1792" t="s">
        <v>737</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39"/>
        <v>1</v>
      </c>
      <c r="Q1792">
        <f t="shared" si="140"/>
        <v>1</v>
      </c>
      <c r="R1792" t="b">
        <f t="shared" ca="1" si="138"/>
        <v>1</v>
      </c>
      <c r="T1792" t="b">
        <f t="shared" ca="1" si="141"/>
        <v>1</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H1792">
        <v>1.5</v>
      </c>
      <c r="AI1792">
        <f t="shared" si="142"/>
        <v>1</v>
      </c>
    </row>
    <row r="1793" spans="1:35" x14ac:dyDescent="0.3">
      <c r="A1793">
        <v>14</v>
      </c>
      <c r="B1793">
        <v>2</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OFFSET(E1793,-$B1793+IF($L1793,1,0),0)*IF($B1793&gt;OFFSET($B1793,1,0),ChapterTable!$S$17,1)*
    (VLOOKUP(SUBSTITUTE(SUBSTITUTE(E$1,"standard",""),"|Float","")&amp;IF(OR($L1793=TRUE,$A1793=0,MOD($A1793,ChapterTable!$S$20)&lt;&gt;0),"","보스")&amp;"인게임누적곱배수",ChapterTable!$S:$T,2,0)^C1793
    +VLOOKUP(SUBSTITUTE(SUBSTITUTE(E$1,"standard",""),"|Float","")&amp;IF(OR($L1793=TRUE,$A1793=0,MOD($A1793,ChapterTable!$S$20)&lt;&gt;0),"","보스")&amp;"인게임누적합배수",ChapterTable!$S:$T,2,0)*C1793)
  )
  )
  )
)</f>
        <v>29192.926025390625</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(VLOOKUP(SUBSTITUTE(SUBSTITUTE(F$1,"standard",""),"|Float","")&amp;IF(OR($L1793=TRUE,$A1793=0,MOD($A1793,ChapterTable!$S$20)&lt;&gt;0),"","보스")&amp;"인게임누적곱배수",ChapterTable!$S:$T,2,0)^D1793
    +VLOOKUP(SUBSTITUTE(SUBSTITUTE(F$1,"standard",""),"|Float","")&amp;IF(OR($L1793=TRUE,$A1793=0,MOD($A1793,ChapterTable!$S$20)&lt;&gt;0),"","보스")&amp;"인게임누적합배수",ChapterTable!$S:$T,2,0)*D1793)
  )
  )
  )
)</f>
        <v>12163.719177246094</v>
      </c>
      <c r="G1793" t="s">
        <v>737</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39"/>
        <v>1</v>
      </c>
      <c r="Q1793">
        <f t="shared" si="140"/>
        <v>1</v>
      </c>
      <c r="R1793" t="b">
        <f t="shared" ca="1" si="138"/>
        <v>1</v>
      </c>
      <c r="T1793" t="b">
        <f t="shared" ca="1" si="141"/>
        <v>1</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H1793">
        <v>1.5</v>
      </c>
      <c r="AI1793">
        <f t="shared" si="142"/>
        <v>1</v>
      </c>
    </row>
    <row r="1794" spans="1:35" x14ac:dyDescent="0.3">
      <c r="A1794">
        <v>14</v>
      </c>
      <c r="B1794">
        <v>3</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OFFSET(E1794,-$B1794+IF($L1794,1,0),0)*IF($B1794&gt;OFFSET($B1794,1,0),ChapterTable!$S$17,1)*
    (VLOOKUP(SUBSTITUTE(SUBSTITUTE(E$1,"standard",""),"|Float","")&amp;IF(OR($L1794=TRUE,$A1794=0,MOD($A1794,ChapterTable!$S$20)&lt;&gt;0),"","보스")&amp;"인게임누적곱배수",ChapterTable!$S:$T,2,0)^C1794
    +VLOOKUP(SUBSTITUTE(SUBSTITUTE(E$1,"standard",""),"|Float","")&amp;IF(OR($L1794=TRUE,$A1794=0,MOD($A1794,ChapterTable!$S$20)&lt;&gt;0),"","보스")&amp;"인게임누적합배수",ChapterTable!$S:$T,2,0)*C1794)
  )
  )
  )
)</f>
        <v>29192.926025390625</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(VLOOKUP(SUBSTITUTE(SUBSTITUTE(F$1,"standard",""),"|Float","")&amp;IF(OR($L1794=TRUE,$A1794=0,MOD($A1794,ChapterTable!$S$20)&lt;&gt;0),"","보스")&amp;"인게임누적곱배수",ChapterTable!$S:$T,2,0)^D1794
    +VLOOKUP(SUBSTITUTE(SUBSTITUTE(F$1,"standard",""),"|Float","")&amp;IF(OR($L1794=TRUE,$A1794=0,MOD($A1794,ChapterTable!$S$20)&lt;&gt;0),"","보스")&amp;"인게임누적합배수",ChapterTable!$S:$T,2,0)*D1794)
  )
  )
  )
)</f>
        <v>12163.719177246094</v>
      </c>
      <c r="G1794" t="s">
        <v>737</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39"/>
        <v>1</v>
      </c>
      <c r="Q1794">
        <f t="shared" si="140"/>
        <v>1</v>
      </c>
      <c r="R1794" t="b">
        <f t="shared" ref="R1794:R1857" ca="1" si="143">IF(OR(B1794=0,OFFSET(B1794,1,0)=0),FALSE,
IF(AND(L1794,B1794&lt;OFFSET(B1794,1,0)),TRUE,
IF(OFFSET(O1794,1,0)=21,TRUE,FALSE)))</f>
        <v>1</v>
      </c>
      <c r="T1794" t="b">
        <f t="shared" ca="1" si="141"/>
        <v>1</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H1794">
        <v>1.5</v>
      </c>
      <c r="AI1794">
        <f t="shared" si="142"/>
        <v>1</v>
      </c>
    </row>
    <row r="1795" spans="1:35" x14ac:dyDescent="0.3">
      <c r="A1795">
        <v>14</v>
      </c>
      <c r="B1795">
        <v>4</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OFFSET(E1795,-$B1795+IF($L1795,1,0),0)*IF($B1795&gt;OFFSET($B1795,1,0),ChapterTable!$S$17,1)*
    (VLOOKUP(SUBSTITUTE(SUBSTITUTE(E$1,"standard",""),"|Float","")&amp;IF(OR($L1795=TRUE,$A1795=0,MOD($A1795,ChapterTable!$S$20)&lt;&gt;0),"","보스")&amp;"인게임누적곱배수",ChapterTable!$S:$T,2,0)^C1795
    +VLOOKUP(SUBSTITUTE(SUBSTITUTE(E$1,"standard",""),"|Float","")&amp;IF(OR($L1795=TRUE,$A1795=0,MOD($A1795,ChapterTable!$S$20)&lt;&gt;0),"","보스")&amp;"인게임누적합배수",ChapterTable!$S:$T,2,0)*C1795)
  )
  )
  )
)</f>
        <v>29192.926025390625</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(VLOOKUP(SUBSTITUTE(SUBSTITUTE(F$1,"standard",""),"|Float","")&amp;IF(OR($L1795=TRUE,$A1795=0,MOD($A1795,ChapterTable!$S$20)&lt;&gt;0),"","보스")&amp;"인게임누적곱배수",ChapterTable!$S:$T,2,0)^D1795
    +VLOOKUP(SUBSTITUTE(SUBSTITUTE(F$1,"standard",""),"|Float","")&amp;IF(OR($L1795=TRUE,$A1795=0,MOD($A1795,ChapterTable!$S$20)&lt;&gt;0),"","보스")&amp;"인게임누적합배수",ChapterTable!$S:$T,2,0)*D1795)
  )
  )
  )
)</f>
        <v>12163.719177246094</v>
      </c>
      <c r="G1795" t="s">
        <v>737</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44">IF(B1795=0,0,
  IF(AND(L1795=FALSE,A1795&lt;&gt;0,MOD(A1795,7)=0),21,
  IF(MOD(B1795,10)=0,21,
  IF(MOD(B1795,10)=5,11,
  IF(MOD(B1795,10)=9,INT(B1795/10)+91,
  INT(B1795/10+1))))))</f>
        <v>1</v>
      </c>
      <c r="Q1795">
        <f t="shared" ref="Q1795:Q1858" si="145">IF(ISBLANK(P1795),O1795,P1795)</f>
        <v>1</v>
      </c>
      <c r="R1795" t="b">
        <f t="shared" ca="1" si="143"/>
        <v>1</v>
      </c>
      <c r="T1795" t="b">
        <f t="shared" ref="T1795:T1858" ca="1" si="146">IF(ISBLANK(S1795),R1795,S1795)</f>
        <v>1</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H1795">
        <v>1.5</v>
      </c>
      <c r="AI1795">
        <f t="shared" si="142"/>
        <v>1</v>
      </c>
    </row>
    <row r="1796" spans="1:35" x14ac:dyDescent="0.3">
      <c r="A1796">
        <v>14</v>
      </c>
      <c r="B1796">
        <v>5</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OFFSET(E1796,-$B1796+IF($L1796,1,0),0)*IF($B1796&gt;OFFSET($B1796,1,0),ChapterTable!$S$17,1)*
    (VLOOKUP(SUBSTITUTE(SUBSTITUTE(E$1,"standard",""),"|Float","")&amp;IF(OR($L1796=TRUE,$A1796=0,MOD($A1796,ChapterTable!$S$20)&lt;&gt;0),"","보스")&amp;"인게임누적곱배수",ChapterTable!$S:$T,2,0)^C1796
    +VLOOKUP(SUBSTITUTE(SUBSTITUTE(E$1,"standard",""),"|Float","")&amp;IF(OR($L1796=TRUE,$A1796=0,MOD($A1796,ChapterTable!$S$20)&lt;&gt;0),"","보스")&amp;"인게임누적합배수",ChapterTable!$S:$T,2,0)*C1796)
  )
  )
  )
)</f>
        <v>29192.926025390625</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(VLOOKUP(SUBSTITUTE(SUBSTITUTE(F$1,"standard",""),"|Float","")&amp;IF(OR($L1796=TRUE,$A1796=0,MOD($A1796,ChapterTable!$S$20)&lt;&gt;0),"","보스")&amp;"인게임누적곱배수",ChapterTable!$S:$T,2,0)^D1796
    +VLOOKUP(SUBSTITUTE(SUBSTITUTE(F$1,"standard",""),"|Float","")&amp;IF(OR($L1796=TRUE,$A1796=0,MOD($A1796,ChapterTable!$S$20)&lt;&gt;0),"","보스")&amp;"인게임누적합배수",ChapterTable!$S:$T,2,0)*D1796)
  )
  )
  )
)</f>
        <v>12163.719177246094</v>
      </c>
      <c r="G1796" t="s">
        <v>737</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44"/>
        <v>11</v>
      </c>
      <c r="Q1796">
        <f t="shared" si="145"/>
        <v>11</v>
      </c>
      <c r="R1796" t="b">
        <f t="shared" ca="1" si="143"/>
        <v>1</v>
      </c>
      <c r="T1796" t="b">
        <f t="shared" ca="1" si="146"/>
        <v>1</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H1796">
        <v>1.5</v>
      </c>
      <c r="AI1796">
        <f t="shared" ref="AI1796:AI1859" si="147">IF(B1796=0,0,1/(INT((B1796-1)/10)+1))</f>
        <v>1</v>
      </c>
    </row>
    <row r="1797" spans="1:35" x14ac:dyDescent="0.3">
      <c r="A1797">
        <v>14</v>
      </c>
      <c r="B1797">
        <v>6</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1</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OFFSET(E1797,-$B1797+IF($L1797,1,0),0)*IF($B1797&gt;OFFSET($B1797,1,0),ChapterTable!$S$17,1)*
    (VLOOKUP(SUBSTITUTE(SUBSTITUTE(E$1,"standard",""),"|Float","")&amp;IF(OR($L1797=TRUE,$A1797=0,MOD($A1797,ChapterTable!$S$20)&lt;&gt;0),"","보스")&amp;"인게임누적곱배수",ChapterTable!$S:$T,2,0)^C1797
    +VLOOKUP(SUBSTITUTE(SUBSTITUTE(E$1,"standard",""),"|Float","")&amp;IF(OR($L1797=TRUE,$A1797=0,MOD($A1797,ChapterTable!$S$20)&lt;&gt;0),"","보스")&amp;"인게임누적합배수",ChapterTable!$S:$T,2,0)*C1797)
  )
  )
  )
)</f>
        <v>35031.51123046875</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(VLOOKUP(SUBSTITUTE(SUBSTITUTE(F$1,"standard",""),"|Float","")&amp;IF(OR($L1797=TRUE,$A1797=0,MOD($A1797,ChapterTable!$S$20)&lt;&gt;0),"","보스")&amp;"인게임누적곱배수",ChapterTable!$S:$T,2,0)^D1797
    +VLOOKUP(SUBSTITUTE(SUBSTITUTE(F$1,"standard",""),"|Float","")&amp;IF(OR($L1797=TRUE,$A1797=0,MOD($A1797,ChapterTable!$S$20)&lt;&gt;0),"","보스")&amp;"인게임누적합배수",ChapterTable!$S:$T,2,0)*D1797)
  )
  )
  )
)</f>
        <v>12163.719177246094</v>
      </c>
      <c r="G1797" t="s">
        <v>737</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44"/>
        <v>1</v>
      </c>
      <c r="Q1797">
        <f t="shared" si="145"/>
        <v>1</v>
      </c>
      <c r="R1797" t="b">
        <f t="shared" ca="1" si="143"/>
        <v>1</v>
      </c>
      <c r="T1797" t="b">
        <f t="shared" ca="1" si="146"/>
        <v>1</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H1797">
        <v>1.5</v>
      </c>
      <c r="AI1797">
        <f t="shared" si="147"/>
        <v>1</v>
      </c>
    </row>
    <row r="1798" spans="1:35" x14ac:dyDescent="0.3">
      <c r="A1798">
        <v>14</v>
      </c>
      <c r="B1798">
        <v>7</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OFFSET(E1798,-$B1798+IF($L1798,1,0),0)*IF($B1798&gt;OFFSET($B1798,1,0),ChapterTable!$S$17,1)*
    (VLOOKUP(SUBSTITUTE(SUBSTITUTE(E$1,"standard",""),"|Float","")&amp;IF(OR($L1798=TRUE,$A1798=0,MOD($A1798,ChapterTable!$S$20)&lt;&gt;0),"","보스")&amp;"인게임누적곱배수",ChapterTable!$S:$T,2,0)^C1798
    +VLOOKUP(SUBSTITUTE(SUBSTITUTE(E$1,"standard",""),"|Float","")&amp;IF(OR($L1798=TRUE,$A1798=0,MOD($A1798,ChapterTable!$S$20)&lt;&gt;0),"","보스")&amp;"인게임누적합배수",ChapterTable!$S:$T,2,0)*C1798)
  )
  )
  )
)</f>
        <v>35031.51123046875</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(VLOOKUP(SUBSTITUTE(SUBSTITUTE(F$1,"standard",""),"|Float","")&amp;IF(OR($L1798=TRUE,$A1798=0,MOD($A1798,ChapterTable!$S$20)&lt;&gt;0),"","보스")&amp;"인게임누적곱배수",ChapterTable!$S:$T,2,0)^D1798
    +VLOOKUP(SUBSTITUTE(SUBSTITUTE(F$1,"standard",""),"|Float","")&amp;IF(OR($L1798=TRUE,$A1798=0,MOD($A1798,ChapterTable!$S$20)&lt;&gt;0),"","보스")&amp;"인게임누적합배수",ChapterTable!$S:$T,2,0)*D1798)
  )
  )
  )
)</f>
        <v>12163.719177246094</v>
      </c>
      <c r="G1798" t="s">
        <v>737</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44"/>
        <v>1</v>
      </c>
      <c r="Q1798">
        <f t="shared" si="145"/>
        <v>1</v>
      </c>
      <c r="R1798" t="b">
        <f t="shared" ca="1" si="143"/>
        <v>1</v>
      </c>
      <c r="T1798" t="b">
        <f t="shared" ca="1" si="146"/>
        <v>1</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H1798">
        <v>1.5</v>
      </c>
      <c r="AI1798">
        <f t="shared" si="147"/>
        <v>1</v>
      </c>
    </row>
    <row r="1799" spans="1:35" x14ac:dyDescent="0.3">
      <c r="A1799">
        <v>14</v>
      </c>
      <c r="B1799">
        <v>8</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OFFSET(E1799,-$B1799+IF($L1799,1,0),0)*IF($B1799&gt;OFFSET($B1799,1,0),ChapterTable!$S$17,1)*
    (VLOOKUP(SUBSTITUTE(SUBSTITUTE(E$1,"standard",""),"|Float","")&amp;IF(OR($L1799=TRUE,$A1799=0,MOD($A1799,ChapterTable!$S$20)&lt;&gt;0),"","보스")&amp;"인게임누적곱배수",ChapterTable!$S:$T,2,0)^C1799
    +VLOOKUP(SUBSTITUTE(SUBSTITUTE(E$1,"standard",""),"|Float","")&amp;IF(OR($L1799=TRUE,$A1799=0,MOD($A1799,ChapterTable!$S$20)&lt;&gt;0),"","보스")&amp;"인게임누적합배수",ChapterTable!$S:$T,2,0)*C1799)
  )
  )
  )
)</f>
        <v>35031.51123046875</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(VLOOKUP(SUBSTITUTE(SUBSTITUTE(F$1,"standard",""),"|Float","")&amp;IF(OR($L1799=TRUE,$A1799=0,MOD($A1799,ChapterTable!$S$20)&lt;&gt;0),"","보스")&amp;"인게임누적곱배수",ChapterTable!$S:$T,2,0)^D1799
    +VLOOKUP(SUBSTITUTE(SUBSTITUTE(F$1,"standard",""),"|Float","")&amp;IF(OR($L1799=TRUE,$A1799=0,MOD($A1799,ChapterTable!$S$20)&lt;&gt;0),"","보스")&amp;"인게임누적합배수",ChapterTable!$S:$T,2,0)*D1799)
  )
  )
  )
)</f>
        <v>12163.719177246094</v>
      </c>
      <c r="G1799" t="s">
        <v>737</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44"/>
        <v>1</v>
      </c>
      <c r="Q1799">
        <f t="shared" si="145"/>
        <v>1</v>
      </c>
      <c r="R1799" t="b">
        <f t="shared" ca="1" si="143"/>
        <v>1</v>
      </c>
      <c r="T1799" t="b">
        <f t="shared" ca="1" si="146"/>
        <v>1</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H1799">
        <v>1.5</v>
      </c>
      <c r="AI1799">
        <f t="shared" si="147"/>
        <v>1</v>
      </c>
    </row>
    <row r="1800" spans="1:35" x14ac:dyDescent="0.3">
      <c r="A1800">
        <v>14</v>
      </c>
      <c r="B1800">
        <v>9</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OFFSET(E1800,-$B1800+IF($L1800,1,0),0)*IF($B1800&gt;OFFSET($B1800,1,0),ChapterTable!$S$17,1)*
    (VLOOKUP(SUBSTITUTE(SUBSTITUTE(E$1,"standard",""),"|Float","")&amp;IF(OR($L1800=TRUE,$A1800=0,MOD($A1800,ChapterTable!$S$20)&lt;&gt;0),"","보스")&amp;"인게임누적곱배수",ChapterTable!$S:$T,2,0)^C1800
    +VLOOKUP(SUBSTITUTE(SUBSTITUTE(E$1,"standard",""),"|Float","")&amp;IF(OR($L1800=TRUE,$A1800=0,MOD($A1800,ChapterTable!$S$20)&lt;&gt;0),"","보스")&amp;"인게임누적합배수",ChapterTable!$S:$T,2,0)*C1800)
  )
  )
  )
)</f>
        <v>35031.51123046875</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(VLOOKUP(SUBSTITUTE(SUBSTITUTE(F$1,"standard",""),"|Float","")&amp;IF(OR($L1800=TRUE,$A1800=0,MOD($A1800,ChapterTable!$S$20)&lt;&gt;0),"","보스")&amp;"인게임누적곱배수",ChapterTable!$S:$T,2,0)^D1800
    +VLOOKUP(SUBSTITUTE(SUBSTITUTE(F$1,"standard",""),"|Float","")&amp;IF(OR($L1800=TRUE,$A1800=0,MOD($A1800,ChapterTable!$S$20)&lt;&gt;0),"","보스")&amp;"인게임누적합배수",ChapterTable!$S:$T,2,0)*D1800)
  )
  )
  )
)</f>
        <v>12163.719177246094</v>
      </c>
      <c r="G1800" t="s">
        <v>737</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44"/>
        <v>91</v>
      </c>
      <c r="Q1800">
        <f t="shared" si="145"/>
        <v>91</v>
      </c>
      <c r="R1800" t="b">
        <f t="shared" ca="1" si="143"/>
        <v>1</v>
      </c>
      <c r="T1800" t="b">
        <f t="shared" ca="1" si="146"/>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H1800">
        <v>1.5</v>
      </c>
      <c r="AI1800">
        <f t="shared" si="147"/>
        <v>1</v>
      </c>
    </row>
    <row r="1801" spans="1:35" x14ac:dyDescent="0.3">
      <c r="A1801">
        <v>14</v>
      </c>
      <c r="B1801">
        <v>10</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OFFSET(E1801,-$B1801+IF($L1801,1,0),0)*IF($B1801&gt;OFFSET($B1801,1,0),ChapterTable!$S$17,1)*
    (VLOOKUP(SUBSTITUTE(SUBSTITUTE(E$1,"standard",""),"|Float","")&amp;IF(OR($L1801=TRUE,$A1801=0,MOD($A1801,ChapterTable!$S$20)&lt;&gt;0),"","보스")&amp;"인게임누적곱배수",ChapterTable!$S:$T,2,0)^C1801
    +VLOOKUP(SUBSTITUTE(SUBSTITUTE(E$1,"standard",""),"|Float","")&amp;IF(OR($L1801=TRUE,$A1801=0,MOD($A1801,ChapterTable!$S$20)&lt;&gt;0),"","보스")&amp;"인게임누적합배수",ChapterTable!$S:$T,2,0)*C1801)
  )
  )
  )
)</f>
        <v>35031.51123046875</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(VLOOKUP(SUBSTITUTE(SUBSTITUTE(F$1,"standard",""),"|Float","")&amp;IF(OR($L1801=TRUE,$A1801=0,MOD($A1801,ChapterTable!$S$20)&lt;&gt;0),"","보스")&amp;"인게임누적곱배수",ChapterTable!$S:$T,2,0)^D1801
    +VLOOKUP(SUBSTITUTE(SUBSTITUTE(F$1,"standard",""),"|Float","")&amp;IF(OR($L1801=TRUE,$A1801=0,MOD($A1801,ChapterTable!$S$20)&lt;&gt;0),"","보스")&amp;"인게임누적합배수",ChapterTable!$S:$T,2,0)*D1801)
  )
  )
  )
)</f>
        <v>12163.719177246094</v>
      </c>
      <c r="G1801" t="s">
        <v>737</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44"/>
        <v>21</v>
      </c>
      <c r="Q1801">
        <f t="shared" si="145"/>
        <v>21</v>
      </c>
      <c r="R1801" t="b">
        <f t="shared" ca="1" si="143"/>
        <v>1</v>
      </c>
      <c r="T1801" t="b">
        <f t="shared" ca="1" si="146"/>
        <v>1</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H1801">
        <v>1.5</v>
      </c>
      <c r="AI1801">
        <f t="shared" si="147"/>
        <v>1</v>
      </c>
    </row>
    <row r="1802" spans="1:35" x14ac:dyDescent="0.3">
      <c r="A1802">
        <v>14</v>
      </c>
      <c r="B1802">
        <v>11</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1</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OFFSET(E1802,-$B1802+IF($L1802,1,0),0)*IF($B1802&gt;OFFSET($B1802,1,0),ChapterTable!$S$17,1)*
    (VLOOKUP(SUBSTITUTE(SUBSTITUTE(E$1,"standard",""),"|Float","")&amp;IF(OR($L1802=TRUE,$A1802=0,MOD($A1802,ChapterTable!$S$20)&lt;&gt;0),"","보스")&amp;"인게임누적곱배수",ChapterTable!$S:$T,2,0)^C1802
    +VLOOKUP(SUBSTITUTE(SUBSTITUTE(E$1,"standard",""),"|Float","")&amp;IF(OR($L1802=TRUE,$A1802=0,MOD($A1802,ChapterTable!$S$20)&lt;&gt;0),"","보스")&amp;"인게임누적합배수",ChapterTable!$S:$T,2,0)*C1802)
  )
  )
  )
)</f>
        <v>35031.51123046875</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(VLOOKUP(SUBSTITUTE(SUBSTITUTE(F$1,"standard",""),"|Float","")&amp;IF(OR($L1802=TRUE,$A1802=0,MOD($A1802,ChapterTable!$S$20)&lt;&gt;0),"","보스")&amp;"인게임누적곱배수",ChapterTable!$S:$T,2,0)^D1802
    +VLOOKUP(SUBSTITUTE(SUBSTITUTE(F$1,"standard",""),"|Float","")&amp;IF(OR($L1802=TRUE,$A1802=0,MOD($A1802,ChapterTable!$S$20)&lt;&gt;0),"","보스")&amp;"인게임누적합배수",ChapterTable!$S:$T,2,0)*D1802)
  )
  )
  )
)</f>
        <v>13075.998115539551</v>
      </c>
      <c r="G1802" t="s">
        <v>737</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44"/>
        <v>2</v>
      </c>
      <c r="Q1802">
        <f t="shared" si="145"/>
        <v>2</v>
      </c>
      <c r="R1802" t="b">
        <f t="shared" ca="1" si="143"/>
        <v>1</v>
      </c>
      <c r="T1802" t="b">
        <f t="shared" ca="1" si="146"/>
        <v>1</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H1802">
        <v>1.5</v>
      </c>
      <c r="AI1802">
        <f t="shared" si="147"/>
        <v>0.5</v>
      </c>
    </row>
    <row r="1803" spans="1:35" x14ac:dyDescent="0.3">
      <c r="A1803">
        <v>14</v>
      </c>
      <c r="B1803">
        <v>12</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OFFSET(E1803,-$B1803+IF($L1803,1,0),0)*IF($B1803&gt;OFFSET($B1803,1,0),ChapterTable!$S$17,1)*
    (VLOOKUP(SUBSTITUTE(SUBSTITUTE(E$1,"standard",""),"|Float","")&amp;IF(OR($L1803=TRUE,$A1803=0,MOD($A1803,ChapterTable!$S$20)&lt;&gt;0),"","보스")&amp;"인게임누적곱배수",ChapterTable!$S:$T,2,0)^C1803
    +VLOOKUP(SUBSTITUTE(SUBSTITUTE(E$1,"standard",""),"|Float","")&amp;IF(OR($L1803=TRUE,$A1803=0,MOD($A1803,ChapterTable!$S$20)&lt;&gt;0),"","보스")&amp;"인게임누적합배수",ChapterTable!$S:$T,2,0)*C1803)
  )
  )
  )
)</f>
        <v>35031.51123046875</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(VLOOKUP(SUBSTITUTE(SUBSTITUTE(F$1,"standard",""),"|Float","")&amp;IF(OR($L1803=TRUE,$A1803=0,MOD($A1803,ChapterTable!$S$20)&lt;&gt;0),"","보스")&amp;"인게임누적곱배수",ChapterTable!$S:$T,2,0)^D1803
    +VLOOKUP(SUBSTITUTE(SUBSTITUTE(F$1,"standard",""),"|Float","")&amp;IF(OR($L1803=TRUE,$A1803=0,MOD($A1803,ChapterTable!$S$20)&lt;&gt;0),"","보스")&amp;"인게임누적합배수",ChapterTable!$S:$T,2,0)*D1803)
  )
  )
  )
)</f>
        <v>13075.998115539551</v>
      </c>
      <c r="G1803" t="s">
        <v>737</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44"/>
        <v>2</v>
      </c>
      <c r="Q1803">
        <f t="shared" si="145"/>
        <v>2</v>
      </c>
      <c r="R1803" t="b">
        <f t="shared" ca="1" si="143"/>
        <v>1</v>
      </c>
      <c r="T1803" t="b">
        <f t="shared" ca="1" si="146"/>
        <v>1</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H1803">
        <v>1.5</v>
      </c>
      <c r="AI1803">
        <f t="shared" si="147"/>
        <v>0.5</v>
      </c>
    </row>
    <row r="1804" spans="1:35" x14ac:dyDescent="0.3">
      <c r="A1804">
        <v>14</v>
      </c>
      <c r="B1804">
        <v>13</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OFFSET(E1804,-$B1804+IF($L1804,1,0),0)*IF($B1804&gt;OFFSET($B1804,1,0),ChapterTable!$S$17,1)*
    (VLOOKUP(SUBSTITUTE(SUBSTITUTE(E$1,"standard",""),"|Float","")&amp;IF(OR($L1804=TRUE,$A1804=0,MOD($A1804,ChapterTable!$S$20)&lt;&gt;0),"","보스")&amp;"인게임누적곱배수",ChapterTable!$S:$T,2,0)^C1804
    +VLOOKUP(SUBSTITUTE(SUBSTITUTE(E$1,"standard",""),"|Float","")&amp;IF(OR($L1804=TRUE,$A1804=0,MOD($A1804,ChapterTable!$S$20)&lt;&gt;0),"","보스")&amp;"인게임누적합배수",ChapterTable!$S:$T,2,0)*C1804)
  )
  )
  )
)</f>
        <v>35031.51123046875</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(VLOOKUP(SUBSTITUTE(SUBSTITUTE(F$1,"standard",""),"|Float","")&amp;IF(OR($L1804=TRUE,$A1804=0,MOD($A1804,ChapterTable!$S$20)&lt;&gt;0),"","보스")&amp;"인게임누적곱배수",ChapterTable!$S:$T,2,0)^D1804
    +VLOOKUP(SUBSTITUTE(SUBSTITUTE(F$1,"standard",""),"|Float","")&amp;IF(OR($L1804=TRUE,$A1804=0,MOD($A1804,ChapterTable!$S$20)&lt;&gt;0),"","보스")&amp;"인게임누적합배수",ChapterTable!$S:$T,2,0)*D1804)
  )
  )
  )
)</f>
        <v>13075.998115539551</v>
      </c>
      <c r="G1804" t="s">
        <v>737</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44"/>
        <v>2</v>
      </c>
      <c r="Q1804">
        <f t="shared" si="145"/>
        <v>2</v>
      </c>
      <c r="R1804" t="b">
        <f t="shared" ca="1" si="143"/>
        <v>1</v>
      </c>
      <c r="T1804" t="b">
        <f t="shared" ca="1" si="146"/>
        <v>1</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H1804">
        <v>1.5</v>
      </c>
      <c r="AI1804">
        <f t="shared" si="147"/>
        <v>0.5</v>
      </c>
    </row>
    <row r="1805" spans="1:35" x14ac:dyDescent="0.3">
      <c r="A1805">
        <v>14</v>
      </c>
      <c r="B1805">
        <v>14</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OFFSET(E1805,-$B1805+IF($L1805,1,0),0)*IF($B1805&gt;OFFSET($B1805,1,0),ChapterTable!$S$17,1)*
    (VLOOKUP(SUBSTITUTE(SUBSTITUTE(E$1,"standard",""),"|Float","")&amp;IF(OR($L1805=TRUE,$A1805=0,MOD($A1805,ChapterTable!$S$20)&lt;&gt;0),"","보스")&amp;"인게임누적곱배수",ChapterTable!$S:$T,2,0)^C1805
    +VLOOKUP(SUBSTITUTE(SUBSTITUTE(E$1,"standard",""),"|Float","")&amp;IF(OR($L1805=TRUE,$A1805=0,MOD($A1805,ChapterTable!$S$20)&lt;&gt;0),"","보스")&amp;"인게임누적합배수",ChapterTable!$S:$T,2,0)*C1805)
  )
  )
  )
)</f>
        <v>35031.51123046875</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(VLOOKUP(SUBSTITUTE(SUBSTITUTE(F$1,"standard",""),"|Float","")&amp;IF(OR($L1805=TRUE,$A1805=0,MOD($A1805,ChapterTable!$S$20)&lt;&gt;0),"","보스")&amp;"인게임누적곱배수",ChapterTable!$S:$T,2,0)^D1805
    +VLOOKUP(SUBSTITUTE(SUBSTITUTE(F$1,"standard",""),"|Float","")&amp;IF(OR($L1805=TRUE,$A1805=0,MOD($A1805,ChapterTable!$S$20)&lt;&gt;0),"","보스")&amp;"인게임누적합배수",ChapterTable!$S:$T,2,0)*D1805)
  )
  )
  )
)</f>
        <v>13075.998115539551</v>
      </c>
      <c r="G1805" t="s">
        <v>737</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44"/>
        <v>2</v>
      </c>
      <c r="Q1805">
        <f t="shared" si="145"/>
        <v>2</v>
      </c>
      <c r="R1805" t="b">
        <f t="shared" ca="1" si="143"/>
        <v>1</v>
      </c>
      <c r="T1805" t="b">
        <f t="shared" ca="1" si="146"/>
        <v>1</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H1805">
        <v>1.5</v>
      </c>
      <c r="AI1805">
        <f t="shared" si="147"/>
        <v>0.5</v>
      </c>
    </row>
    <row r="1806" spans="1:35" x14ac:dyDescent="0.3">
      <c r="A1806">
        <v>14</v>
      </c>
      <c r="B1806">
        <v>15</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OFFSET(E1806,-$B1806+IF($L1806,1,0),0)*IF($B1806&gt;OFFSET($B1806,1,0),ChapterTable!$S$17,1)*
    (VLOOKUP(SUBSTITUTE(SUBSTITUTE(E$1,"standard",""),"|Float","")&amp;IF(OR($L1806=TRUE,$A1806=0,MOD($A1806,ChapterTable!$S$20)&lt;&gt;0),"","보스")&amp;"인게임누적곱배수",ChapterTable!$S:$T,2,0)^C1806
    +VLOOKUP(SUBSTITUTE(SUBSTITUTE(E$1,"standard",""),"|Float","")&amp;IF(OR($L1806=TRUE,$A1806=0,MOD($A1806,ChapterTable!$S$20)&lt;&gt;0),"","보스")&amp;"인게임누적합배수",ChapterTable!$S:$T,2,0)*C1806)
  )
  )
  )
)</f>
        <v>35031.51123046875</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(VLOOKUP(SUBSTITUTE(SUBSTITUTE(F$1,"standard",""),"|Float","")&amp;IF(OR($L1806=TRUE,$A1806=0,MOD($A1806,ChapterTable!$S$20)&lt;&gt;0),"","보스")&amp;"인게임누적곱배수",ChapterTable!$S:$T,2,0)^D1806
    +VLOOKUP(SUBSTITUTE(SUBSTITUTE(F$1,"standard",""),"|Float","")&amp;IF(OR($L1806=TRUE,$A1806=0,MOD($A1806,ChapterTable!$S$20)&lt;&gt;0),"","보스")&amp;"인게임누적합배수",ChapterTable!$S:$T,2,0)*D1806)
  )
  )
  )
)</f>
        <v>13075.998115539551</v>
      </c>
      <c r="G1806" t="s">
        <v>737</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44"/>
        <v>11</v>
      </c>
      <c r="Q1806">
        <f t="shared" si="145"/>
        <v>11</v>
      </c>
      <c r="R1806" t="b">
        <f t="shared" ca="1" si="143"/>
        <v>1</v>
      </c>
      <c r="T1806" t="b">
        <f t="shared" ca="1" si="146"/>
        <v>1</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H1806">
        <v>1.5</v>
      </c>
      <c r="AI1806">
        <f t="shared" si="147"/>
        <v>0.5</v>
      </c>
    </row>
    <row r="1807" spans="1:35" x14ac:dyDescent="0.3">
      <c r="A1807">
        <v>14</v>
      </c>
      <c r="B1807">
        <v>16</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2</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OFFSET(E1807,-$B1807+IF($L1807,1,0),0)*IF($B1807&gt;OFFSET($B1807,1,0),ChapterTable!$S$17,1)*
    (VLOOKUP(SUBSTITUTE(SUBSTITUTE(E$1,"standard",""),"|Float","")&amp;IF(OR($L1807=TRUE,$A1807=0,MOD($A1807,ChapterTable!$S$20)&lt;&gt;0),"","보스")&amp;"인게임누적곱배수",ChapterTable!$S:$T,2,0)^C1807
    +VLOOKUP(SUBSTITUTE(SUBSTITUTE(E$1,"standard",""),"|Float","")&amp;IF(OR($L1807=TRUE,$A1807=0,MOD($A1807,ChapterTable!$S$20)&lt;&gt;0),"","보스")&amp;"인게임누적합배수",ChapterTable!$S:$T,2,0)*C1807)
  )
  )
  )
)</f>
        <v>40870.096435546875</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(VLOOKUP(SUBSTITUTE(SUBSTITUTE(F$1,"standard",""),"|Float","")&amp;IF(OR($L1807=TRUE,$A1807=0,MOD($A1807,ChapterTable!$S$20)&lt;&gt;0),"","보스")&amp;"인게임누적곱배수",ChapterTable!$S:$T,2,0)^D1807
    +VLOOKUP(SUBSTITUTE(SUBSTITUTE(F$1,"standard",""),"|Float","")&amp;IF(OR($L1807=TRUE,$A1807=0,MOD($A1807,ChapterTable!$S$20)&lt;&gt;0),"","보스")&amp;"인게임누적합배수",ChapterTable!$S:$T,2,0)*D1807)
  )
  )
  )
)</f>
        <v>13075.998115539551</v>
      </c>
      <c r="G1807" t="s">
        <v>737</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44"/>
        <v>2</v>
      </c>
      <c r="Q1807">
        <f t="shared" si="145"/>
        <v>2</v>
      </c>
      <c r="R1807" t="b">
        <f t="shared" ca="1" si="143"/>
        <v>1</v>
      </c>
      <c r="T1807" t="b">
        <f t="shared" ca="1" si="146"/>
        <v>1</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H1807">
        <v>1.5</v>
      </c>
      <c r="AI1807">
        <f t="shared" si="147"/>
        <v>0.5</v>
      </c>
    </row>
    <row r="1808" spans="1:35" x14ac:dyDescent="0.3">
      <c r="A1808">
        <v>14</v>
      </c>
      <c r="B1808">
        <v>17</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OFFSET(E1808,-$B1808+IF($L1808,1,0),0)*IF($B1808&gt;OFFSET($B1808,1,0),ChapterTable!$S$17,1)*
    (VLOOKUP(SUBSTITUTE(SUBSTITUTE(E$1,"standard",""),"|Float","")&amp;IF(OR($L1808=TRUE,$A1808=0,MOD($A1808,ChapterTable!$S$20)&lt;&gt;0),"","보스")&amp;"인게임누적곱배수",ChapterTable!$S:$T,2,0)^C1808
    +VLOOKUP(SUBSTITUTE(SUBSTITUTE(E$1,"standard",""),"|Float","")&amp;IF(OR($L1808=TRUE,$A1808=0,MOD($A1808,ChapterTable!$S$20)&lt;&gt;0),"","보스")&amp;"인게임누적합배수",ChapterTable!$S:$T,2,0)*C1808)
  )
  )
  )
)</f>
        <v>40870.096435546875</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(VLOOKUP(SUBSTITUTE(SUBSTITUTE(F$1,"standard",""),"|Float","")&amp;IF(OR($L1808=TRUE,$A1808=0,MOD($A1808,ChapterTable!$S$20)&lt;&gt;0),"","보스")&amp;"인게임누적곱배수",ChapterTable!$S:$T,2,0)^D1808
    +VLOOKUP(SUBSTITUTE(SUBSTITUTE(F$1,"standard",""),"|Float","")&amp;IF(OR($L1808=TRUE,$A1808=0,MOD($A1808,ChapterTable!$S$20)&lt;&gt;0),"","보스")&amp;"인게임누적합배수",ChapterTable!$S:$T,2,0)*D1808)
  )
  )
  )
)</f>
        <v>13075.998115539551</v>
      </c>
      <c r="G1808" t="s">
        <v>737</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44"/>
        <v>2</v>
      </c>
      <c r="Q1808">
        <f t="shared" si="145"/>
        <v>2</v>
      </c>
      <c r="R1808" t="b">
        <f t="shared" ca="1" si="143"/>
        <v>1</v>
      </c>
      <c r="T1808" t="b">
        <f t="shared" ca="1" si="146"/>
        <v>1</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H1808">
        <v>1.5</v>
      </c>
      <c r="AI1808">
        <f t="shared" si="147"/>
        <v>0.5</v>
      </c>
    </row>
    <row r="1809" spans="1:35" x14ac:dyDescent="0.3">
      <c r="A1809">
        <v>14</v>
      </c>
      <c r="B1809">
        <v>18</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OFFSET(E1809,-$B1809+IF($L1809,1,0),0)*IF($B1809&gt;OFFSET($B1809,1,0),ChapterTable!$S$17,1)*
    (VLOOKUP(SUBSTITUTE(SUBSTITUTE(E$1,"standard",""),"|Float","")&amp;IF(OR($L1809=TRUE,$A1809=0,MOD($A1809,ChapterTable!$S$20)&lt;&gt;0),"","보스")&amp;"인게임누적곱배수",ChapterTable!$S:$T,2,0)^C1809
    +VLOOKUP(SUBSTITUTE(SUBSTITUTE(E$1,"standard",""),"|Float","")&amp;IF(OR($L1809=TRUE,$A1809=0,MOD($A1809,ChapterTable!$S$20)&lt;&gt;0),"","보스")&amp;"인게임누적합배수",ChapterTable!$S:$T,2,0)*C1809)
  )
  )
  )
)</f>
        <v>40870.096435546875</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(VLOOKUP(SUBSTITUTE(SUBSTITUTE(F$1,"standard",""),"|Float","")&amp;IF(OR($L1809=TRUE,$A1809=0,MOD($A1809,ChapterTable!$S$20)&lt;&gt;0),"","보스")&amp;"인게임누적곱배수",ChapterTable!$S:$T,2,0)^D1809
    +VLOOKUP(SUBSTITUTE(SUBSTITUTE(F$1,"standard",""),"|Float","")&amp;IF(OR($L1809=TRUE,$A1809=0,MOD($A1809,ChapterTable!$S$20)&lt;&gt;0),"","보스")&amp;"인게임누적합배수",ChapterTable!$S:$T,2,0)*D1809)
  )
  )
  )
)</f>
        <v>13075.998115539551</v>
      </c>
      <c r="G1809" t="s">
        <v>737</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44"/>
        <v>2</v>
      </c>
      <c r="Q1809">
        <f t="shared" si="145"/>
        <v>2</v>
      </c>
      <c r="R1809" t="b">
        <f t="shared" ca="1" si="143"/>
        <v>1</v>
      </c>
      <c r="T1809" t="b">
        <f t="shared" ca="1" si="146"/>
        <v>1</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H1809">
        <v>1.5</v>
      </c>
      <c r="AI1809">
        <f t="shared" si="147"/>
        <v>0.5</v>
      </c>
    </row>
    <row r="1810" spans="1:35" x14ac:dyDescent="0.3">
      <c r="A1810">
        <v>14</v>
      </c>
      <c r="B1810">
        <v>19</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OFFSET(E1810,-$B1810+IF($L1810,1,0),0)*IF($B1810&gt;OFFSET($B1810,1,0),ChapterTable!$S$17,1)*
    (VLOOKUP(SUBSTITUTE(SUBSTITUTE(E$1,"standard",""),"|Float","")&amp;IF(OR($L1810=TRUE,$A1810=0,MOD($A1810,ChapterTable!$S$20)&lt;&gt;0),"","보스")&amp;"인게임누적곱배수",ChapterTable!$S:$T,2,0)^C1810
    +VLOOKUP(SUBSTITUTE(SUBSTITUTE(E$1,"standard",""),"|Float","")&amp;IF(OR($L1810=TRUE,$A1810=0,MOD($A1810,ChapterTable!$S$20)&lt;&gt;0),"","보스")&amp;"인게임누적합배수",ChapterTable!$S:$T,2,0)*C1810)
  )
  )
  )
)</f>
        <v>40870.096435546875</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(VLOOKUP(SUBSTITUTE(SUBSTITUTE(F$1,"standard",""),"|Float","")&amp;IF(OR($L1810=TRUE,$A1810=0,MOD($A1810,ChapterTable!$S$20)&lt;&gt;0),"","보스")&amp;"인게임누적곱배수",ChapterTable!$S:$T,2,0)^D1810
    +VLOOKUP(SUBSTITUTE(SUBSTITUTE(F$1,"standard",""),"|Float","")&amp;IF(OR($L1810=TRUE,$A1810=0,MOD($A1810,ChapterTable!$S$20)&lt;&gt;0),"","보스")&amp;"인게임누적합배수",ChapterTable!$S:$T,2,0)*D1810)
  )
  )
  )
)</f>
        <v>13075.998115539551</v>
      </c>
      <c r="G1810" t="s">
        <v>737</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44"/>
        <v>92</v>
      </c>
      <c r="Q1810">
        <f t="shared" si="145"/>
        <v>92</v>
      </c>
      <c r="R1810" t="b">
        <f t="shared" ca="1" si="143"/>
        <v>1</v>
      </c>
      <c r="T1810" t="b">
        <f t="shared" ca="1" si="146"/>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H1810">
        <v>1.5</v>
      </c>
      <c r="AI1810">
        <f t="shared" si="147"/>
        <v>0.5</v>
      </c>
    </row>
    <row r="1811" spans="1:35" x14ac:dyDescent="0.3">
      <c r="A1811">
        <v>14</v>
      </c>
      <c r="B1811">
        <v>20</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OFFSET(E1811,-$B1811+IF($L1811,1,0),0)*IF($B1811&gt;OFFSET($B1811,1,0),ChapterTable!$S$17,1)*
    (VLOOKUP(SUBSTITUTE(SUBSTITUTE(E$1,"standard",""),"|Float","")&amp;IF(OR($L1811=TRUE,$A1811=0,MOD($A1811,ChapterTable!$S$20)&lt;&gt;0),"","보스")&amp;"인게임누적곱배수",ChapterTable!$S:$T,2,0)^C1811
    +VLOOKUP(SUBSTITUTE(SUBSTITUTE(E$1,"standard",""),"|Float","")&amp;IF(OR($L1811=TRUE,$A1811=0,MOD($A1811,ChapterTable!$S$20)&lt;&gt;0),"","보스")&amp;"인게임누적합배수",ChapterTable!$S:$T,2,0)*C1811)
  )
  )
  )
)</f>
        <v>40870.096435546875</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(VLOOKUP(SUBSTITUTE(SUBSTITUTE(F$1,"standard",""),"|Float","")&amp;IF(OR($L1811=TRUE,$A1811=0,MOD($A1811,ChapterTable!$S$20)&lt;&gt;0),"","보스")&amp;"인게임누적곱배수",ChapterTable!$S:$T,2,0)^D1811
    +VLOOKUP(SUBSTITUTE(SUBSTITUTE(F$1,"standard",""),"|Float","")&amp;IF(OR($L1811=TRUE,$A1811=0,MOD($A1811,ChapterTable!$S$20)&lt;&gt;0),"","보스")&amp;"인게임누적합배수",ChapterTable!$S:$T,2,0)*D1811)
  )
  )
  )
)</f>
        <v>13075.998115539551</v>
      </c>
      <c r="G1811" t="s">
        <v>737</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44"/>
        <v>21</v>
      </c>
      <c r="Q1811">
        <f t="shared" si="145"/>
        <v>21</v>
      </c>
      <c r="R1811" t="b">
        <f t="shared" ca="1" si="143"/>
        <v>1</v>
      </c>
      <c r="T1811" t="b">
        <f t="shared" ca="1" si="146"/>
        <v>1</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H1811">
        <v>1.5</v>
      </c>
      <c r="AI1811">
        <f t="shared" si="147"/>
        <v>0.5</v>
      </c>
    </row>
    <row r="1812" spans="1:35" x14ac:dyDescent="0.3">
      <c r="A1812">
        <v>14</v>
      </c>
      <c r="B1812">
        <v>21</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2</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OFFSET(E1812,-$B1812+IF($L1812,1,0),0)*IF($B1812&gt;OFFSET($B1812,1,0),ChapterTable!$S$17,1)*
    (VLOOKUP(SUBSTITUTE(SUBSTITUTE(E$1,"standard",""),"|Float","")&amp;IF(OR($L1812=TRUE,$A1812=0,MOD($A1812,ChapterTable!$S$20)&lt;&gt;0),"","보스")&amp;"인게임누적곱배수",ChapterTable!$S:$T,2,0)^C1812
    +VLOOKUP(SUBSTITUTE(SUBSTITUTE(E$1,"standard",""),"|Float","")&amp;IF(OR($L1812=TRUE,$A1812=0,MOD($A1812,ChapterTable!$S$20)&lt;&gt;0),"","보스")&amp;"인게임누적합배수",ChapterTable!$S:$T,2,0)*C1812)
  )
  )
  )
)</f>
        <v>40870.096435546875</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(VLOOKUP(SUBSTITUTE(SUBSTITUTE(F$1,"standard",""),"|Float","")&amp;IF(OR($L1812=TRUE,$A1812=0,MOD($A1812,ChapterTable!$S$20)&lt;&gt;0),"","보스")&amp;"인게임누적곱배수",ChapterTable!$S:$T,2,0)^D1812
    +VLOOKUP(SUBSTITUTE(SUBSTITUTE(F$1,"standard",""),"|Float","")&amp;IF(OR($L1812=TRUE,$A1812=0,MOD($A1812,ChapterTable!$S$20)&lt;&gt;0),"","보스")&amp;"인게임누적합배수",ChapterTable!$S:$T,2,0)*D1812)
  )
  )
  )
)</f>
        <v>13988.277053833006</v>
      </c>
      <c r="G1812" t="s">
        <v>737</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44"/>
        <v>3</v>
      </c>
      <c r="Q1812">
        <f t="shared" si="145"/>
        <v>3</v>
      </c>
      <c r="R1812" t="b">
        <f t="shared" ca="1" si="143"/>
        <v>1</v>
      </c>
      <c r="T1812" t="b">
        <f t="shared" ca="1" si="146"/>
        <v>1</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H1812">
        <v>1.5</v>
      </c>
      <c r="AI1812">
        <f t="shared" si="147"/>
        <v>0.33333333333333331</v>
      </c>
    </row>
    <row r="1813" spans="1:35" x14ac:dyDescent="0.3">
      <c r="A1813">
        <v>14</v>
      </c>
      <c r="B1813">
        <v>22</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OFFSET(E1813,-$B1813+IF($L1813,1,0),0)*IF($B1813&gt;OFFSET($B1813,1,0),ChapterTable!$S$17,1)*
    (VLOOKUP(SUBSTITUTE(SUBSTITUTE(E$1,"standard",""),"|Float","")&amp;IF(OR($L1813=TRUE,$A1813=0,MOD($A1813,ChapterTable!$S$20)&lt;&gt;0),"","보스")&amp;"인게임누적곱배수",ChapterTable!$S:$T,2,0)^C1813
    +VLOOKUP(SUBSTITUTE(SUBSTITUTE(E$1,"standard",""),"|Float","")&amp;IF(OR($L1813=TRUE,$A1813=0,MOD($A1813,ChapterTable!$S$20)&lt;&gt;0),"","보스")&amp;"인게임누적합배수",ChapterTable!$S:$T,2,0)*C1813)
  )
  )
  )
)</f>
        <v>40870.096435546875</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(VLOOKUP(SUBSTITUTE(SUBSTITUTE(F$1,"standard",""),"|Float","")&amp;IF(OR($L1813=TRUE,$A1813=0,MOD($A1813,ChapterTable!$S$20)&lt;&gt;0),"","보스")&amp;"인게임누적곱배수",ChapterTable!$S:$T,2,0)^D1813
    +VLOOKUP(SUBSTITUTE(SUBSTITUTE(F$1,"standard",""),"|Float","")&amp;IF(OR($L1813=TRUE,$A1813=0,MOD($A1813,ChapterTable!$S$20)&lt;&gt;0),"","보스")&amp;"인게임누적합배수",ChapterTable!$S:$T,2,0)*D1813)
  )
  )
  )
)</f>
        <v>13988.277053833006</v>
      </c>
      <c r="G1813" t="s">
        <v>737</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44"/>
        <v>3</v>
      </c>
      <c r="Q1813">
        <f t="shared" si="145"/>
        <v>3</v>
      </c>
      <c r="R1813" t="b">
        <f t="shared" ca="1" si="143"/>
        <v>1</v>
      </c>
      <c r="T1813" t="b">
        <f t="shared" ca="1" si="146"/>
        <v>1</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H1813">
        <v>1.5</v>
      </c>
      <c r="AI1813">
        <f t="shared" si="147"/>
        <v>0.33333333333333331</v>
      </c>
    </row>
    <row r="1814" spans="1:35" x14ac:dyDescent="0.3">
      <c r="A1814">
        <v>14</v>
      </c>
      <c r="B1814">
        <v>23</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OFFSET(E1814,-$B1814+IF($L1814,1,0),0)*IF($B1814&gt;OFFSET($B1814,1,0),ChapterTable!$S$17,1)*
    (VLOOKUP(SUBSTITUTE(SUBSTITUTE(E$1,"standard",""),"|Float","")&amp;IF(OR($L1814=TRUE,$A1814=0,MOD($A1814,ChapterTable!$S$20)&lt;&gt;0),"","보스")&amp;"인게임누적곱배수",ChapterTable!$S:$T,2,0)^C1814
    +VLOOKUP(SUBSTITUTE(SUBSTITUTE(E$1,"standard",""),"|Float","")&amp;IF(OR($L1814=TRUE,$A1814=0,MOD($A1814,ChapterTable!$S$20)&lt;&gt;0),"","보스")&amp;"인게임누적합배수",ChapterTable!$S:$T,2,0)*C1814)
  )
  )
  )
)</f>
        <v>40870.096435546875</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(VLOOKUP(SUBSTITUTE(SUBSTITUTE(F$1,"standard",""),"|Float","")&amp;IF(OR($L1814=TRUE,$A1814=0,MOD($A1814,ChapterTable!$S$20)&lt;&gt;0),"","보스")&amp;"인게임누적곱배수",ChapterTable!$S:$T,2,0)^D1814
    +VLOOKUP(SUBSTITUTE(SUBSTITUTE(F$1,"standard",""),"|Float","")&amp;IF(OR($L1814=TRUE,$A1814=0,MOD($A1814,ChapterTable!$S$20)&lt;&gt;0),"","보스")&amp;"인게임누적합배수",ChapterTable!$S:$T,2,0)*D1814)
  )
  )
  )
)</f>
        <v>13988.277053833006</v>
      </c>
      <c r="G1814" t="s">
        <v>737</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44"/>
        <v>3</v>
      </c>
      <c r="Q1814">
        <f t="shared" si="145"/>
        <v>3</v>
      </c>
      <c r="R1814" t="b">
        <f t="shared" ca="1" si="143"/>
        <v>1</v>
      </c>
      <c r="T1814" t="b">
        <f t="shared" ca="1" si="146"/>
        <v>1</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H1814">
        <v>1.5</v>
      </c>
      <c r="AI1814">
        <f t="shared" si="147"/>
        <v>0.33333333333333331</v>
      </c>
    </row>
    <row r="1815" spans="1:35" x14ac:dyDescent="0.3">
      <c r="A1815">
        <v>14</v>
      </c>
      <c r="B1815">
        <v>24</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OFFSET(E1815,-$B1815+IF($L1815,1,0),0)*IF($B1815&gt;OFFSET($B1815,1,0),ChapterTable!$S$17,1)*
    (VLOOKUP(SUBSTITUTE(SUBSTITUTE(E$1,"standard",""),"|Float","")&amp;IF(OR($L1815=TRUE,$A1815=0,MOD($A1815,ChapterTable!$S$20)&lt;&gt;0),"","보스")&amp;"인게임누적곱배수",ChapterTable!$S:$T,2,0)^C1815
    +VLOOKUP(SUBSTITUTE(SUBSTITUTE(E$1,"standard",""),"|Float","")&amp;IF(OR($L1815=TRUE,$A1815=0,MOD($A1815,ChapterTable!$S$20)&lt;&gt;0),"","보스")&amp;"인게임누적합배수",ChapterTable!$S:$T,2,0)*C1815)
  )
  )
  )
)</f>
        <v>40870.096435546875</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(VLOOKUP(SUBSTITUTE(SUBSTITUTE(F$1,"standard",""),"|Float","")&amp;IF(OR($L1815=TRUE,$A1815=0,MOD($A1815,ChapterTable!$S$20)&lt;&gt;0),"","보스")&amp;"인게임누적곱배수",ChapterTable!$S:$T,2,0)^D1815
    +VLOOKUP(SUBSTITUTE(SUBSTITUTE(F$1,"standard",""),"|Float","")&amp;IF(OR($L1815=TRUE,$A1815=0,MOD($A1815,ChapterTable!$S$20)&lt;&gt;0),"","보스")&amp;"인게임누적합배수",ChapterTable!$S:$T,2,0)*D1815)
  )
  )
  )
)</f>
        <v>13988.277053833006</v>
      </c>
      <c r="G1815" t="s">
        <v>737</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44"/>
        <v>3</v>
      </c>
      <c r="Q1815">
        <f t="shared" si="145"/>
        <v>3</v>
      </c>
      <c r="R1815" t="b">
        <f t="shared" ca="1" si="143"/>
        <v>1</v>
      </c>
      <c r="T1815" t="b">
        <f t="shared" ca="1" si="146"/>
        <v>1</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H1815">
        <v>1.5</v>
      </c>
      <c r="AI1815">
        <f t="shared" si="147"/>
        <v>0.33333333333333331</v>
      </c>
    </row>
    <row r="1816" spans="1:35" x14ac:dyDescent="0.3">
      <c r="A1816">
        <v>14</v>
      </c>
      <c r="B1816">
        <v>25</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OFFSET(E1816,-$B1816+IF($L1816,1,0),0)*IF($B1816&gt;OFFSET($B1816,1,0),ChapterTable!$S$17,1)*
    (VLOOKUP(SUBSTITUTE(SUBSTITUTE(E$1,"standard",""),"|Float","")&amp;IF(OR($L1816=TRUE,$A1816=0,MOD($A1816,ChapterTable!$S$20)&lt;&gt;0),"","보스")&amp;"인게임누적곱배수",ChapterTable!$S:$T,2,0)^C1816
    +VLOOKUP(SUBSTITUTE(SUBSTITUTE(E$1,"standard",""),"|Float","")&amp;IF(OR($L1816=TRUE,$A1816=0,MOD($A1816,ChapterTable!$S$20)&lt;&gt;0),"","보스")&amp;"인게임누적합배수",ChapterTable!$S:$T,2,0)*C1816)
  )
  )
  )
)</f>
        <v>40870.096435546875</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(VLOOKUP(SUBSTITUTE(SUBSTITUTE(F$1,"standard",""),"|Float","")&amp;IF(OR($L1816=TRUE,$A1816=0,MOD($A1816,ChapterTable!$S$20)&lt;&gt;0),"","보스")&amp;"인게임누적곱배수",ChapterTable!$S:$T,2,0)^D1816
    +VLOOKUP(SUBSTITUTE(SUBSTITUTE(F$1,"standard",""),"|Float","")&amp;IF(OR($L1816=TRUE,$A1816=0,MOD($A1816,ChapterTable!$S$20)&lt;&gt;0),"","보스")&amp;"인게임누적합배수",ChapterTable!$S:$T,2,0)*D1816)
  )
  )
  )
)</f>
        <v>13988.277053833006</v>
      </c>
      <c r="G1816" t="s">
        <v>737</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44"/>
        <v>11</v>
      </c>
      <c r="Q1816">
        <f t="shared" si="145"/>
        <v>11</v>
      </c>
      <c r="R1816" t="b">
        <f t="shared" ca="1" si="143"/>
        <v>1</v>
      </c>
      <c r="T1816" t="b">
        <f t="shared" ca="1" si="146"/>
        <v>1</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H1816">
        <v>1.5</v>
      </c>
      <c r="AI1816">
        <f t="shared" si="147"/>
        <v>0.33333333333333331</v>
      </c>
    </row>
    <row r="1817" spans="1:35" x14ac:dyDescent="0.3">
      <c r="A1817">
        <v>14</v>
      </c>
      <c r="B1817">
        <v>26</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3</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OFFSET(E1817,-$B1817+IF($L1817,1,0),0)*IF($B1817&gt;OFFSET($B1817,1,0),ChapterTable!$S$17,1)*
    (VLOOKUP(SUBSTITUTE(SUBSTITUTE(E$1,"standard",""),"|Float","")&amp;IF(OR($L1817=TRUE,$A1817=0,MOD($A1817,ChapterTable!$S$20)&lt;&gt;0),"","보스")&amp;"인게임누적곱배수",ChapterTable!$S:$T,2,0)^C1817
    +VLOOKUP(SUBSTITUTE(SUBSTITUTE(E$1,"standard",""),"|Float","")&amp;IF(OR($L1817=TRUE,$A1817=0,MOD($A1817,ChapterTable!$S$20)&lt;&gt;0),"","보스")&amp;"인게임누적합배수",ChapterTable!$S:$T,2,0)*C1817)
  )
  )
  )
)</f>
        <v>46708.681640625</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(VLOOKUP(SUBSTITUTE(SUBSTITUTE(F$1,"standard",""),"|Float","")&amp;IF(OR($L1817=TRUE,$A1817=0,MOD($A1817,ChapterTable!$S$20)&lt;&gt;0),"","보스")&amp;"인게임누적곱배수",ChapterTable!$S:$T,2,0)^D1817
    +VLOOKUP(SUBSTITUTE(SUBSTITUTE(F$1,"standard",""),"|Float","")&amp;IF(OR($L1817=TRUE,$A1817=0,MOD($A1817,ChapterTable!$S$20)&lt;&gt;0),"","보스")&amp;"인게임누적합배수",ChapterTable!$S:$T,2,0)*D1817)
  )
  )
  )
)</f>
        <v>13988.277053833006</v>
      </c>
      <c r="G1817" t="s">
        <v>737</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44"/>
        <v>3</v>
      </c>
      <c r="Q1817">
        <f t="shared" si="145"/>
        <v>3</v>
      </c>
      <c r="R1817" t="b">
        <f t="shared" ca="1" si="143"/>
        <v>1</v>
      </c>
      <c r="T1817" t="b">
        <f t="shared" ca="1" si="146"/>
        <v>1</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H1817">
        <v>1.5</v>
      </c>
      <c r="AI1817">
        <f t="shared" si="147"/>
        <v>0.33333333333333331</v>
      </c>
    </row>
    <row r="1818" spans="1:35" x14ac:dyDescent="0.3">
      <c r="A1818">
        <v>14</v>
      </c>
      <c r="B1818">
        <v>27</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OFFSET(E1818,-$B1818+IF($L1818,1,0),0)*IF($B1818&gt;OFFSET($B1818,1,0),ChapterTable!$S$17,1)*
    (VLOOKUP(SUBSTITUTE(SUBSTITUTE(E$1,"standard",""),"|Float","")&amp;IF(OR($L1818=TRUE,$A1818=0,MOD($A1818,ChapterTable!$S$20)&lt;&gt;0),"","보스")&amp;"인게임누적곱배수",ChapterTable!$S:$T,2,0)^C1818
    +VLOOKUP(SUBSTITUTE(SUBSTITUTE(E$1,"standard",""),"|Float","")&amp;IF(OR($L1818=TRUE,$A1818=0,MOD($A1818,ChapterTable!$S$20)&lt;&gt;0),"","보스")&amp;"인게임누적합배수",ChapterTable!$S:$T,2,0)*C1818)
  )
  )
  )
)</f>
        <v>46708.681640625</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(VLOOKUP(SUBSTITUTE(SUBSTITUTE(F$1,"standard",""),"|Float","")&amp;IF(OR($L1818=TRUE,$A1818=0,MOD($A1818,ChapterTable!$S$20)&lt;&gt;0),"","보스")&amp;"인게임누적곱배수",ChapterTable!$S:$T,2,0)^D1818
    +VLOOKUP(SUBSTITUTE(SUBSTITUTE(F$1,"standard",""),"|Float","")&amp;IF(OR($L1818=TRUE,$A1818=0,MOD($A1818,ChapterTable!$S$20)&lt;&gt;0),"","보스")&amp;"인게임누적합배수",ChapterTable!$S:$T,2,0)*D1818)
  )
  )
  )
)</f>
        <v>13988.277053833006</v>
      </c>
      <c r="G1818" t="s">
        <v>737</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44"/>
        <v>3</v>
      </c>
      <c r="Q1818">
        <f t="shared" si="145"/>
        <v>3</v>
      </c>
      <c r="R1818" t="b">
        <f t="shared" ca="1" si="143"/>
        <v>1</v>
      </c>
      <c r="T1818" t="b">
        <f t="shared" ca="1" si="146"/>
        <v>1</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H1818">
        <v>1.5</v>
      </c>
      <c r="AI1818">
        <f t="shared" si="147"/>
        <v>0.33333333333333331</v>
      </c>
    </row>
    <row r="1819" spans="1:35" x14ac:dyDescent="0.3">
      <c r="A1819">
        <v>14</v>
      </c>
      <c r="B1819">
        <v>28</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OFFSET(E1819,-$B1819+IF($L1819,1,0),0)*IF($B1819&gt;OFFSET($B1819,1,0),ChapterTable!$S$17,1)*
    (VLOOKUP(SUBSTITUTE(SUBSTITUTE(E$1,"standard",""),"|Float","")&amp;IF(OR($L1819=TRUE,$A1819=0,MOD($A1819,ChapterTable!$S$20)&lt;&gt;0),"","보스")&amp;"인게임누적곱배수",ChapterTable!$S:$T,2,0)^C1819
    +VLOOKUP(SUBSTITUTE(SUBSTITUTE(E$1,"standard",""),"|Float","")&amp;IF(OR($L1819=TRUE,$A1819=0,MOD($A1819,ChapterTable!$S$20)&lt;&gt;0),"","보스")&amp;"인게임누적합배수",ChapterTable!$S:$T,2,0)*C1819)
  )
  )
  )
)</f>
        <v>46708.681640625</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(VLOOKUP(SUBSTITUTE(SUBSTITUTE(F$1,"standard",""),"|Float","")&amp;IF(OR($L1819=TRUE,$A1819=0,MOD($A1819,ChapterTable!$S$20)&lt;&gt;0),"","보스")&amp;"인게임누적곱배수",ChapterTable!$S:$T,2,0)^D1819
    +VLOOKUP(SUBSTITUTE(SUBSTITUTE(F$1,"standard",""),"|Float","")&amp;IF(OR($L1819=TRUE,$A1819=0,MOD($A1819,ChapterTable!$S$20)&lt;&gt;0),"","보스")&amp;"인게임누적합배수",ChapterTable!$S:$T,2,0)*D1819)
  )
  )
  )
)</f>
        <v>13988.277053833006</v>
      </c>
      <c r="G1819" t="s">
        <v>737</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44"/>
        <v>3</v>
      </c>
      <c r="Q1819">
        <f t="shared" si="145"/>
        <v>3</v>
      </c>
      <c r="R1819" t="b">
        <f t="shared" ca="1" si="143"/>
        <v>1</v>
      </c>
      <c r="T1819" t="b">
        <f t="shared" ca="1" si="146"/>
        <v>1</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H1819">
        <v>1.5</v>
      </c>
      <c r="AI1819">
        <f t="shared" si="147"/>
        <v>0.33333333333333331</v>
      </c>
    </row>
    <row r="1820" spans="1:35" x14ac:dyDescent="0.3">
      <c r="A1820">
        <v>14</v>
      </c>
      <c r="B1820">
        <v>29</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OFFSET(E1820,-$B1820+IF($L1820,1,0),0)*IF($B1820&gt;OFFSET($B1820,1,0),ChapterTable!$S$17,1)*
    (VLOOKUP(SUBSTITUTE(SUBSTITUTE(E$1,"standard",""),"|Float","")&amp;IF(OR($L1820=TRUE,$A1820=0,MOD($A1820,ChapterTable!$S$20)&lt;&gt;0),"","보스")&amp;"인게임누적곱배수",ChapterTable!$S:$T,2,0)^C1820
    +VLOOKUP(SUBSTITUTE(SUBSTITUTE(E$1,"standard",""),"|Float","")&amp;IF(OR($L1820=TRUE,$A1820=0,MOD($A1820,ChapterTable!$S$20)&lt;&gt;0),"","보스")&amp;"인게임누적합배수",ChapterTable!$S:$T,2,0)*C1820)
  )
  )
  )
)</f>
        <v>46708.681640625</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(VLOOKUP(SUBSTITUTE(SUBSTITUTE(F$1,"standard",""),"|Float","")&amp;IF(OR($L1820=TRUE,$A1820=0,MOD($A1820,ChapterTable!$S$20)&lt;&gt;0),"","보스")&amp;"인게임누적곱배수",ChapterTable!$S:$T,2,0)^D1820
    +VLOOKUP(SUBSTITUTE(SUBSTITUTE(F$1,"standard",""),"|Float","")&amp;IF(OR($L1820=TRUE,$A1820=0,MOD($A1820,ChapterTable!$S$20)&lt;&gt;0),"","보스")&amp;"인게임누적합배수",ChapterTable!$S:$T,2,0)*D1820)
  )
  )
  )
)</f>
        <v>13988.277053833006</v>
      </c>
      <c r="G1820" t="s">
        <v>737</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44"/>
        <v>93</v>
      </c>
      <c r="Q1820">
        <f t="shared" si="145"/>
        <v>93</v>
      </c>
      <c r="R1820" t="b">
        <f t="shared" ca="1" si="143"/>
        <v>1</v>
      </c>
      <c r="T1820" t="b">
        <f t="shared" ca="1" si="146"/>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H1820">
        <v>1.5</v>
      </c>
      <c r="AI1820">
        <f t="shared" si="147"/>
        <v>0.33333333333333331</v>
      </c>
    </row>
    <row r="1821" spans="1:35" x14ac:dyDescent="0.3">
      <c r="A1821">
        <v>14</v>
      </c>
      <c r="B1821">
        <v>30</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OFFSET(E1821,-$B1821+IF($L1821,1,0),0)*IF($B1821&gt;OFFSET($B1821,1,0),ChapterTable!$S$17,1)*
    (VLOOKUP(SUBSTITUTE(SUBSTITUTE(E$1,"standard",""),"|Float","")&amp;IF(OR($L1821=TRUE,$A1821=0,MOD($A1821,ChapterTable!$S$20)&lt;&gt;0),"","보스")&amp;"인게임누적곱배수",ChapterTable!$S:$T,2,0)^C1821
    +VLOOKUP(SUBSTITUTE(SUBSTITUTE(E$1,"standard",""),"|Float","")&amp;IF(OR($L1821=TRUE,$A1821=0,MOD($A1821,ChapterTable!$S$20)&lt;&gt;0),"","보스")&amp;"인게임누적합배수",ChapterTable!$S:$T,2,0)*C1821)
  )
  )
  )
)</f>
        <v>46708.681640625</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(VLOOKUP(SUBSTITUTE(SUBSTITUTE(F$1,"standard",""),"|Float","")&amp;IF(OR($L1821=TRUE,$A1821=0,MOD($A1821,ChapterTable!$S$20)&lt;&gt;0),"","보스")&amp;"인게임누적곱배수",ChapterTable!$S:$T,2,0)^D1821
    +VLOOKUP(SUBSTITUTE(SUBSTITUTE(F$1,"standard",""),"|Float","")&amp;IF(OR($L1821=TRUE,$A1821=0,MOD($A1821,ChapterTable!$S$20)&lt;&gt;0),"","보스")&amp;"인게임누적합배수",ChapterTable!$S:$T,2,0)*D1821)
  )
  )
  )
)</f>
        <v>13988.277053833006</v>
      </c>
      <c r="G1821" t="s">
        <v>737</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44"/>
        <v>21</v>
      </c>
      <c r="Q1821">
        <f t="shared" si="145"/>
        <v>21</v>
      </c>
      <c r="R1821" t="b">
        <f t="shared" ca="1" si="143"/>
        <v>1</v>
      </c>
      <c r="T1821" t="b">
        <f t="shared" ca="1" si="146"/>
        <v>1</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H1821">
        <v>1.5</v>
      </c>
      <c r="AI1821">
        <f t="shared" si="147"/>
        <v>0.33333333333333331</v>
      </c>
    </row>
    <row r="1822" spans="1:35" x14ac:dyDescent="0.3">
      <c r="A1822">
        <v>14</v>
      </c>
      <c r="B1822">
        <v>31</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3</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OFFSET(E1822,-$B1822+IF($L1822,1,0),0)*IF($B1822&gt;OFFSET($B1822,1,0),ChapterTable!$S$17,1)*
    (VLOOKUP(SUBSTITUTE(SUBSTITUTE(E$1,"standard",""),"|Float","")&amp;IF(OR($L1822=TRUE,$A1822=0,MOD($A1822,ChapterTable!$S$20)&lt;&gt;0),"","보스")&amp;"인게임누적곱배수",ChapterTable!$S:$T,2,0)^C1822
    +VLOOKUP(SUBSTITUTE(SUBSTITUTE(E$1,"standard",""),"|Float","")&amp;IF(OR($L1822=TRUE,$A1822=0,MOD($A1822,ChapterTable!$S$20)&lt;&gt;0),"","보스")&amp;"인게임누적합배수",ChapterTable!$S:$T,2,0)*C1822)
  )
  )
  )
)</f>
        <v>46708.681640625</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(VLOOKUP(SUBSTITUTE(SUBSTITUTE(F$1,"standard",""),"|Float","")&amp;IF(OR($L1822=TRUE,$A1822=0,MOD($A1822,ChapterTable!$S$20)&lt;&gt;0),"","보스")&amp;"인게임누적곱배수",ChapterTable!$S:$T,2,0)^D1822
    +VLOOKUP(SUBSTITUTE(SUBSTITUTE(F$1,"standard",""),"|Float","")&amp;IF(OR($L1822=TRUE,$A1822=0,MOD($A1822,ChapterTable!$S$20)&lt;&gt;0),"","보스")&amp;"인게임누적합배수",ChapterTable!$S:$T,2,0)*D1822)
  )
  )
  )
)</f>
        <v>14900.555992126467</v>
      </c>
      <c r="G1822" t="s">
        <v>737</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44"/>
        <v>4</v>
      </c>
      <c r="Q1822">
        <f t="shared" si="145"/>
        <v>4</v>
      </c>
      <c r="R1822" t="b">
        <f t="shared" ca="1" si="143"/>
        <v>1</v>
      </c>
      <c r="T1822" t="b">
        <f t="shared" ca="1" si="146"/>
        <v>1</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H1822">
        <v>1.5</v>
      </c>
      <c r="AI1822">
        <f t="shared" si="147"/>
        <v>0.25</v>
      </c>
    </row>
    <row r="1823" spans="1:35" x14ac:dyDescent="0.3">
      <c r="A1823">
        <v>14</v>
      </c>
      <c r="B1823">
        <v>32</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OFFSET(E1823,-$B1823+IF($L1823,1,0),0)*IF($B1823&gt;OFFSET($B1823,1,0),ChapterTable!$S$17,1)*
    (VLOOKUP(SUBSTITUTE(SUBSTITUTE(E$1,"standard",""),"|Float","")&amp;IF(OR($L1823=TRUE,$A1823=0,MOD($A1823,ChapterTable!$S$20)&lt;&gt;0),"","보스")&amp;"인게임누적곱배수",ChapterTable!$S:$T,2,0)^C1823
    +VLOOKUP(SUBSTITUTE(SUBSTITUTE(E$1,"standard",""),"|Float","")&amp;IF(OR($L1823=TRUE,$A1823=0,MOD($A1823,ChapterTable!$S$20)&lt;&gt;0),"","보스")&amp;"인게임누적합배수",ChapterTable!$S:$T,2,0)*C1823)
  )
  )
  )
)</f>
        <v>46708.681640625</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(VLOOKUP(SUBSTITUTE(SUBSTITUTE(F$1,"standard",""),"|Float","")&amp;IF(OR($L1823=TRUE,$A1823=0,MOD($A1823,ChapterTable!$S$20)&lt;&gt;0),"","보스")&amp;"인게임누적곱배수",ChapterTable!$S:$T,2,0)^D1823
    +VLOOKUP(SUBSTITUTE(SUBSTITUTE(F$1,"standard",""),"|Float","")&amp;IF(OR($L1823=TRUE,$A1823=0,MOD($A1823,ChapterTable!$S$20)&lt;&gt;0),"","보스")&amp;"인게임누적합배수",ChapterTable!$S:$T,2,0)*D1823)
  )
  )
  )
)</f>
        <v>14900.555992126467</v>
      </c>
      <c r="G1823" t="s">
        <v>737</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44"/>
        <v>4</v>
      </c>
      <c r="Q1823">
        <f t="shared" si="145"/>
        <v>4</v>
      </c>
      <c r="R1823" t="b">
        <f t="shared" ca="1" si="143"/>
        <v>1</v>
      </c>
      <c r="T1823" t="b">
        <f t="shared" ca="1" si="146"/>
        <v>1</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H1823">
        <v>1.5</v>
      </c>
      <c r="AI1823">
        <f t="shared" si="147"/>
        <v>0.25</v>
      </c>
    </row>
    <row r="1824" spans="1:35" x14ac:dyDescent="0.3">
      <c r="A1824">
        <v>14</v>
      </c>
      <c r="B1824">
        <v>33</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OFFSET(E1824,-$B1824+IF($L1824,1,0),0)*IF($B1824&gt;OFFSET($B1824,1,0),ChapterTable!$S$17,1)*
    (VLOOKUP(SUBSTITUTE(SUBSTITUTE(E$1,"standard",""),"|Float","")&amp;IF(OR($L1824=TRUE,$A1824=0,MOD($A1824,ChapterTable!$S$20)&lt;&gt;0),"","보스")&amp;"인게임누적곱배수",ChapterTable!$S:$T,2,0)^C1824
    +VLOOKUP(SUBSTITUTE(SUBSTITUTE(E$1,"standard",""),"|Float","")&amp;IF(OR($L1824=TRUE,$A1824=0,MOD($A1824,ChapterTable!$S$20)&lt;&gt;0),"","보스")&amp;"인게임누적합배수",ChapterTable!$S:$T,2,0)*C1824)
  )
  )
  )
)</f>
        <v>46708.681640625</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(VLOOKUP(SUBSTITUTE(SUBSTITUTE(F$1,"standard",""),"|Float","")&amp;IF(OR($L1824=TRUE,$A1824=0,MOD($A1824,ChapterTable!$S$20)&lt;&gt;0),"","보스")&amp;"인게임누적곱배수",ChapterTable!$S:$T,2,0)^D1824
    +VLOOKUP(SUBSTITUTE(SUBSTITUTE(F$1,"standard",""),"|Float","")&amp;IF(OR($L1824=TRUE,$A1824=0,MOD($A1824,ChapterTable!$S$20)&lt;&gt;0),"","보스")&amp;"인게임누적합배수",ChapterTable!$S:$T,2,0)*D1824)
  )
  )
  )
)</f>
        <v>14900.555992126467</v>
      </c>
      <c r="G1824" t="s">
        <v>737</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44"/>
        <v>4</v>
      </c>
      <c r="Q1824">
        <f t="shared" si="145"/>
        <v>4</v>
      </c>
      <c r="R1824" t="b">
        <f t="shared" ca="1" si="143"/>
        <v>1</v>
      </c>
      <c r="T1824" t="b">
        <f t="shared" ca="1" si="146"/>
        <v>1</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H1824">
        <v>1.5</v>
      </c>
      <c r="AI1824">
        <f t="shared" si="147"/>
        <v>0.25</v>
      </c>
    </row>
    <row r="1825" spans="1:35" x14ac:dyDescent="0.3">
      <c r="A1825">
        <v>14</v>
      </c>
      <c r="B1825">
        <v>34</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OFFSET(E1825,-$B1825+IF($L1825,1,0),0)*IF($B1825&gt;OFFSET($B1825,1,0),ChapterTable!$S$17,1)*
    (VLOOKUP(SUBSTITUTE(SUBSTITUTE(E$1,"standard",""),"|Float","")&amp;IF(OR($L1825=TRUE,$A1825=0,MOD($A1825,ChapterTable!$S$20)&lt;&gt;0),"","보스")&amp;"인게임누적곱배수",ChapterTable!$S:$T,2,0)^C1825
    +VLOOKUP(SUBSTITUTE(SUBSTITUTE(E$1,"standard",""),"|Float","")&amp;IF(OR($L1825=TRUE,$A1825=0,MOD($A1825,ChapterTable!$S$20)&lt;&gt;0),"","보스")&amp;"인게임누적합배수",ChapterTable!$S:$T,2,0)*C1825)
  )
  )
  )
)</f>
        <v>46708.681640625</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(VLOOKUP(SUBSTITUTE(SUBSTITUTE(F$1,"standard",""),"|Float","")&amp;IF(OR($L1825=TRUE,$A1825=0,MOD($A1825,ChapterTable!$S$20)&lt;&gt;0),"","보스")&amp;"인게임누적곱배수",ChapterTable!$S:$T,2,0)^D1825
    +VLOOKUP(SUBSTITUTE(SUBSTITUTE(F$1,"standard",""),"|Float","")&amp;IF(OR($L1825=TRUE,$A1825=0,MOD($A1825,ChapterTable!$S$20)&lt;&gt;0),"","보스")&amp;"인게임누적합배수",ChapterTable!$S:$T,2,0)*D1825)
  )
  )
  )
)</f>
        <v>14900.555992126467</v>
      </c>
      <c r="G1825" t="s">
        <v>737</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44"/>
        <v>4</v>
      </c>
      <c r="Q1825">
        <f t="shared" si="145"/>
        <v>4</v>
      </c>
      <c r="R1825" t="b">
        <f t="shared" ca="1" si="143"/>
        <v>1</v>
      </c>
      <c r="T1825" t="b">
        <f t="shared" ca="1" si="146"/>
        <v>1</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H1825">
        <v>1.5</v>
      </c>
      <c r="AI1825">
        <f t="shared" si="147"/>
        <v>0.25</v>
      </c>
    </row>
    <row r="1826" spans="1:35" x14ac:dyDescent="0.3">
      <c r="A1826">
        <v>14</v>
      </c>
      <c r="B1826">
        <v>35</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OFFSET(E1826,-$B1826+IF($L1826,1,0),0)*IF($B1826&gt;OFFSET($B1826,1,0),ChapterTable!$S$17,1)*
    (VLOOKUP(SUBSTITUTE(SUBSTITUTE(E$1,"standard",""),"|Float","")&amp;IF(OR($L1826=TRUE,$A1826=0,MOD($A1826,ChapterTable!$S$20)&lt;&gt;0),"","보스")&amp;"인게임누적곱배수",ChapterTable!$S:$T,2,0)^C1826
    +VLOOKUP(SUBSTITUTE(SUBSTITUTE(E$1,"standard",""),"|Float","")&amp;IF(OR($L1826=TRUE,$A1826=0,MOD($A1826,ChapterTable!$S$20)&lt;&gt;0),"","보스")&amp;"인게임누적합배수",ChapterTable!$S:$T,2,0)*C1826)
  )
  )
  )
)</f>
        <v>46708.681640625</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(VLOOKUP(SUBSTITUTE(SUBSTITUTE(F$1,"standard",""),"|Float","")&amp;IF(OR($L1826=TRUE,$A1826=0,MOD($A1826,ChapterTable!$S$20)&lt;&gt;0),"","보스")&amp;"인게임누적곱배수",ChapterTable!$S:$T,2,0)^D1826
    +VLOOKUP(SUBSTITUTE(SUBSTITUTE(F$1,"standard",""),"|Float","")&amp;IF(OR($L1826=TRUE,$A1826=0,MOD($A1826,ChapterTable!$S$20)&lt;&gt;0),"","보스")&amp;"인게임누적합배수",ChapterTable!$S:$T,2,0)*D1826)
  )
  )
  )
)</f>
        <v>14900.555992126467</v>
      </c>
      <c r="G1826" t="s">
        <v>737</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44"/>
        <v>11</v>
      </c>
      <c r="Q1826">
        <f t="shared" si="145"/>
        <v>11</v>
      </c>
      <c r="R1826" t="b">
        <f t="shared" ca="1" si="143"/>
        <v>1</v>
      </c>
      <c r="T1826" t="b">
        <f t="shared" ca="1" si="146"/>
        <v>1</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H1826">
        <v>1.5</v>
      </c>
      <c r="AI1826">
        <f t="shared" si="147"/>
        <v>0.25</v>
      </c>
    </row>
    <row r="1827" spans="1:35" x14ac:dyDescent="0.3">
      <c r="A1827">
        <v>14</v>
      </c>
      <c r="B1827">
        <v>36</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4</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OFFSET(E1827,-$B1827+IF($L1827,1,0),0)*IF($B1827&gt;OFFSET($B1827,1,0),ChapterTable!$S$17,1)*
    (VLOOKUP(SUBSTITUTE(SUBSTITUTE(E$1,"standard",""),"|Float","")&amp;IF(OR($L1827=TRUE,$A1827=0,MOD($A1827,ChapterTable!$S$20)&lt;&gt;0),"","보스")&amp;"인게임누적곱배수",ChapterTable!$S:$T,2,0)^C1827
    +VLOOKUP(SUBSTITUTE(SUBSTITUTE(E$1,"standard",""),"|Float","")&amp;IF(OR($L1827=TRUE,$A1827=0,MOD($A1827,ChapterTable!$S$20)&lt;&gt;0),"","보스")&amp;"인게임누적합배수",ChapterTable!$S:$T,2,0)*C1827)
  )
  )
  )
)</f>
        <v>52547.266845703125</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(VLOOKUP(SUBSTITUTE(SUBSTITUTE(F$1,"standard",""),"|Float","")&amp;IF(OR($L1827=TRUE,$A1827=0,MOD($A1827,ChapterTable!$S$20)&lt;&gt;0),"","보스")&amp;"인게임누적곱배수",ChapterTable!$S:$T,2,0)^D1827
    +VLOOKUP(SUBSTITUTE(SUBSTITUTE(F$1,"standard",""),"|Float","")&amp;IF(OR($L1827=TRUE,$A1827=0,MOD($A1827,ChapterTable!$S$20)&lt;&gt;0),"","보스")&amp;"인게임누적합배수",ChapterTable!$S:$T,2,0)*D1827)
  )
  )
  )
)</f>
        <v>14900.555992126467</v>
      </c>
      <c r="G1827" t="s">
        <v>737</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44"/>
        <v>4</v>
      </c>
      <c r="Q1827">
        <f t="shared" si="145"/>
        <v>4</v>
      </c>
      <c r="R1827" t="b">
        <f t="shared" ca="1" si="143"/>
        <v>1</v>
      </c>
      <c r="T1827" t="b">
        <f t="shared" ca="1" si="146"/>
        <v>1</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H1827">
        <v>1.5</v>
      </c>
      <c r="AI1827">
        <f t="shared" si="147"/>
        <v>0.25</v>
      </c>
    </row>
    <row r="1828" spans="1:35" x14ac:dyDescent="0.3">
      <c r="A1828">
        <v>14</v>
      </c>
      <c r="B1828">
        <v>37</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OFFSET(E1828,-$B1828+IF($L1828,1,0),0)*IF($B1828&gt;OFFSET($B1828,1,0),ChapterTable!$S$17,1)*
    (VLOOKUP(SUBSTITUTE(SUBSTITUTE(E$1,"standard",""),"|Float","")&amp;IF(OR($L1828=TRUE,$A1828=0,MOD($A1828,ChapterTable!$S$20)&lt;&gt;0),"","보스")&amp;"인게임누적곱배수",ChapterTable!$S:$T,2,0)^C1828
    +VLOOKUP(SUBSTITUTE(SUBSTITUTE(E$1,"standard",""),"|Float","")&amp;IF(OR($L1828=TRUE,$A1828=0,MOD($A1828,ChapterTable!$S$20)&lt;&gt;0),"","보스")&amp;"인게임누적합배수",ChapterTable!$S:$T,2,0)*C1828)
  )
  )
  )
)</f>
        <v>52547.266845703125</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(VLOOKUP(SUBSTITUTE(SUBSTITUTE(F$1,"standard",""),"|Float","")&amp;IF(OR($L1828=TRUE,$A1828=0,MOD($A1828,ChapterTable!$S$20)&lt;&gt;0),"","보스")&amp;"인게임누적곱배수",ChapterTable!$S:$T,2,0)^D1828
    +VLOOKUP(SUBSTITUTE(SUBSTITUTE(F$1,"standard",""),"|Float","")&amp;IF(OR($L1828=TRUE,$A1828=0,MOD($A1828,ChapterTable!$S$20)&lt;&gt;0),"","보스")&amp;"인게임누적합배수",ChapterTable!$S:$T,2,0)*D1828)
  )
  )
  )
)</f>
        <v>14900.555992126467</v>
      </c>
      <c r="G1828" t="s">
        <v>737</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44"/>
        <v>4</v>
      </c>
      <c r="Q1828">
        <f t="shared" si="145"/>
        <v>4</v>
      </c>
      <c r="R1828" t="b">
        <f t="shared" ca="1" si="143"/>
        <v>1</v>
      </c>
      <c r="T1828" t="b">
        <f t="shared" ca="1" si="146"/>
        <v>1</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H1828">
        <v>1.5</v>
      </c>
      <c r="AI1828">
        <f t="shared" si="147"/>
        <v>0.25</v>
      </c>
    </row>
    <row r="1829" spans="1:35" x14ac:dyDescent="0.3">
      <c r="A1829">
        <v>14</v>
      </c>
      <c r="B1829">
        <v>38</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OFFSET(E1829,-$B1829+IF($L1829,1,0),0)*IF($B1829&gt;OFFSET($B1829,1,0),ChapterTable!$S$17,1)*
    (VLOOKUP(SUBSTITUTE(SUBSTITUTE(E$1,"standard",""),"|Float","")&amp;IF(OR($L1829=TRUE,$A1829=0,MOD($A1829,ChapterTable!$S$20)&lt;&gt;0),"","보스")&amp;"인게임누적곱배수",ChapterTable!$S:$T,2,0)^C1829
    +VLOOKUP(SUBSTITUTE(SUBSTITUTE(E$1,"standard",""),"|Float","")&amp;IF(OR($L1829=TRUE,$A1829=0,MOD($A1829,ChapterTable!$S$20)&lt;&gt;0),"","보스")&amp;"인게임누적합배수",ChapterTable!$S:$T,2,0)*C1829)
  )
  )
  )
)</f>
        <v>52547.266845703125</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(VLOOKUP(SUBSTITUTE(SUBSTITUTE(F$1,"standard",""),"|Float","")&amp;IF(OR($L1829=TRUE,$A1829=0,MOD($A1829,ChapterTable!$S$20)&lt;&gt;0),"","보스")&amp;"인게임누적곱배수",ChapterTable!$S:$T,2,0)^D1829
    +VLOOKUP(SUBSTITUTE(SUBSTITUTE(F$1,"standard",""),"|Float","")&amp;IF(OR($L1829=TRUE,$A1829=0,MOD($A1829,ChapterTable!$S$20)&lt;&gt;0),"","보스")&amp;"인게임누적합배수",ChapterTable!$S:$T,2,0)*D1829)
  )
  )
  )
)</f>
        <v>14900.555992126467</v>
      </c>
      <c r="G1829" t="s">
        <v>737</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44"/>
        <v>4</v>
      </c>
      <c r="Q1829">
        <f t="shared" si="145"/>
        <v>4</v>
      </c>
      <c r="R1829" t="b">
        <f t="shared" ca="1" si="143"/>
        <v>1</v>
      </c>
      <c r="T1829" t="b">
        <f t="shared" ca="1" si="146"/>
        <v>1</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H1829">
        <v>1.5</v>
      </c>
      <c r="AI1829">
        <f t="shared" si="147"/>
        <v>0.25</v>
      </c>
    </row>
    <row r="1830" spans="1:35" x14ac:dyDescent="0.3">
      <c r="A1830">
        <v>14</v>
      </c>
      <c r="B1830">
        <v>39</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OFFSET(E1830,-$B1830+IF($L1830,1,0),0)*IF($B1830&gt;OFFSET($B1830,1,0),ChapterTable!$S$17,1)*
    (VLOOKUP(SUBSTITUTE(SUBSTITUTE(E$1,"standard",""),"|Float","")&amp;IF(OR($L1830=TRUE,$A1830=0,MOD($A1830,ChapterTable!$S$20)&lt;&gt;0),"","보스")&amp;"인게임누적곱배수",ChapterTable!$S:$T,2,0)^C1830
    +VLOOKUP(SUBSTITUTE(SUBSTITUTE(E$1,"standard",""),"|Float","")&amp;IF(OR($L1830=TRUE,$A1830=0,MOD($A1830,ChapterTable!$S$20)&lt;&gt;0),"","보스")&amp;"인게임누적합배수",ChapterTable!$S:$T,2,0)*C1830)
  )
  )
  )
)</f>
        <v>52547.266845703125</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(VLOOKUP(SUBSTITUTE(SUBSTITUTE(F$1,"standard",""),"|Float","")&amp;IF(OR($L1830=TRUE,$A1830=0,MOD($A1830,ChapterTable!$S$20)&lt;&gt;0),"","보스")&amp;"인게임누적곱배수",ChapterTable!$S:$T,2,0)^D1830
    +VLOOKUP(SUBSTITUTE(SUBSTITUTE(F$1,"standard",""),"|Float","")&amp;IF(OR($L1830=TRUE,$A1830=0,MOD($A1830,ChapterTable!$S$20)&lt;&gt;0),"","보스")&amp;"인게임누적합배수",ChapterTable!$S:$T,2,0)*D1830)
  )
  )
  )
)</f>
        <v>14900.555992126467</v>
      </c>
      <c r="G1830" t="s">
        <v>737</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44"/>
        <v>94</v>
      </c>
      <c r="Q1830">
        <f t="shared" si="145"/>
        <v>94</v>
      </c>
      <c r="R1830" t="b">
        <f t="shared" ca="1" si="143"/>
        <v>1</v>
      </c>
      <c r="T1830" t="b">
        <f t="shared" ca="1" si="146"/>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H1830">
        <v>1.5</v>
      </c>
      <c r="AI1830">
        <f t="shared" si="147"/>
        <v>0.25</v>
      </c>
    </row>
    <row r="1831" spans="1:35" x14ac:dyDescent="0.3">
      <c r="A1831">
        <v>14</v>
      </c>
      <c r="B1831">
        <v>40</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OFFSET(E1831,-$B1831+IF($L1831,1,0),0)*IF($B1831&gt;OFFSET($B1831,1,0),ChapterTable!$S$17,1)*
    (VLOOKUP(SUBSTITUTE(SUBSTITUTE(E$1,"standard",""),"|Float","")&amp;IF(OR($L1831=TRUE,$A1831=0,MOD($A1831,ChapterTable!$S$20)&lt;&gt;0),"","보스")&amp;"인게임누적곱배수",ChapterTable!$S:$T,2,0)^C1831
    +VLOOKUP(SUBSTITUTE(SUBSTITUTE(E$1,"standard",""),"|Float","")&amp;IF(OR($L1831=TRUE,$A1831=0,MOD($A1831,ChapterTable!$S$20)&lt;&gt;0),"","보스")&amp;"인게임누적합배수",ChapterTable!$S:$T,2,0)*C1831)
  )
  )
  )
)</f>
        <v>52547.266845703125</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(VLOOKUP(SUBSTITUTE(SUBSTITUTE(F$1,"standard",""),"|Float","")&amp;IF(OR($L1831=TRUE,$A1831=0,MOD($A1831,ChapterTable!$S$20)&lt;&gt;0),"","보스")&amp;"인게임누적곱배수",ChapterTable!$S:$T,2,0)^D1831
    +VLOOKUP(SUBSTITUTE(SUBSTITUTE(F$1,"standard",""),"|Float","")&amp;IF(OR($L1831=TRUE,$A1831=0,MOD($A1831,ChapterTable!$S$20)&lt;&gt;0),"","보스")&amp;"인게임누적합배수",ChapterTable!$S:$T,2,0)*D1831)
  )
  )
  )
)</f>
        <v>14900.555992126467</v>
      </c>
      <c r="G1831" t="s">
        <v>737</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44"/>
        <v>21</v>
      </c>
      <c r="Q1831">
        <f t="shared" si="145"/>
        <v>21</v>
      </c>
      <c r="R1831" t="b">
        <f t="shared" ca="1" si="143"/>
        <v>1</v>
      </c>
      <c r="T1831" t="b">
        <f t="shared" ca="1" si="146"/>
        <v>1</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H1831">
        <v>1.5</v>
      </c>
      <c r="AI1831">
        <f t="shared" si="147"/>
        <v>0.25</v>
      </c>
    </row>
    <row r="1832" spans="1:35" x14ac:dyDescent="0.3">
      <c r="A1832">
        <v>14</v>
      </c>
      <c r="B1832">
        <v>41</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4</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OFFSET(E1832,-$B1832+IF($L1832,1,0),0)*IF($B1832&gt;OFFSET($B1832,1,0),ChapterTable!$S$17,1)*
    (VLOOKUP(SUBSTITUTE(SUBSTITUTE(E$1,"standard",""),"|Float","")&amp;IF(OR($L1832=TRUE,$A1832=0,MOD($A1832,ChapterTable!$S$20)&lt;&gt;0),"","보스")&amp;"인게임누적곱배수",ChapterTable!$S:$T,2,0)^C1832
    +VLOOKUP(SUBSTITUTE(SUBSTITUTE(E$1,"standard",""),"|Float","")&amp;IF(OR($L1832=TRUE,$A1832=0,MOD($A1832,ChapterTable!$S$20)&lt;&gt;0),"","보스")&amp;"인게임누적합배수",ChapterTable!$S:$T,2,0)*C1832)
  )
  )
  )
)</f>
        <v>52547.266845703125</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(VLOOKUP(SUBSTITUTE(SUBSTITUTE(F$1,"standard",""),"|Float","")&amp;IF(OR($L1832=TRUE,$A1832=0,MOD($A1832,ChapterTable!$S$20)&lt;&gt;0),"","보스")&amp;"인게임누적곱배수",ChapterTable!$S:$T,2,0)^D1832
    +VLOOKUP(SUBSTITUTE(SUBSTITUTE(F$1,"standard",""),"|Float","")&amp;IF(OR($L1832=TRUE,$A1832=0,MOD($A1832,ChapterTable!$S$20)&lt;&gt;0),"","보스")&amp;"인게임누적합배수",ChapterTable!$S:$T,2,0)*D1832)
  )
  )
  )
)</f>
        <v>15812.834930419922</v>
      </c>
      <c r="G1832" t="s">
        <v>737</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44"/>
        <v>5</v>
      </c>
      <c r="Q1832">
        <f t="shared" si="145"/>
        <v>5</v>
      </c>
      <c r="R1832" t="b">
        <f t="shared" ca="1" si="143"/>
        <v>1</v>
      </c>
      <c r="T1832" t="b">
        <f t="shared" ca="1" si="146"/>
        <v>1</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H1832">
        <v>1.5</v>
      </c>
      <c r="AI1832">
        <f t="shared" si="147"/>
        <v>0.2</v>
      </c>
    </row>
    <row r="1833" spans="1:35" x14ac:dyDescent="0.3">
      <c r="A1833">
        <v>14</v>
      </c>
      <c r="B1833">
        <v>42</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OFFSET(E1833,-$B1833+IF($L1833,1,0),0)*IF($B1833&gt;OFFSET($B1833,1,0),ChapterTable!$S$17,1)*
    (VLOOKUP(SUBSTITUTE(SUBSTITUTE(E$1,"standard",""),"|Float","")&amp;IF(OR($L1833=TRUE,$A1833=0,MOD($A1833,ChapterTable!$S$20)&lt;&gt;0),"","보스")&amp;"인게임누적곱배수",ChapterTable!$S:$T,2,0)^C1833
    +VLOOKUP(SUBSTITUTE(SUBSTITUTE(E$1,"standard",""),"|Float","")&amp;IF(OR($L1833=TRUE,$A1833=0,MOD($A1833,ChapterTable!$S$20)&lt;&gt;0),"","보스")&amp;"인게임누적합배수",ChapterTable!$S:$T,2,0)*C1833)
  )
  )
  )
)</f>
        <v>52547.266845703125</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(VLOOKUP(SUBSTITUTE(SUBSTITUTE(F$1,"standard",""),"|Float","")&amp;IF(OR($L1833=TRUE,$A1833=0,MOD($A1833,ChapterTable!$S$20)&lt;&gt;0),"","보스")&amp;"인게임누적곱배수",ChapterTable!$S:$T,2,0)^D1833
    +VLOOKUP(SUBSTITUTE(SUBSTITUTE(F$1,"standard",""),"|Float","")&amp;IF(OR($L1833=TRUE,$A1833=0,MOD($A1833,ChapterTable!$S$20)&lt;&gt;0),"","보스")&amp;"인게임누적합배수",ChapterTable!$S:$T,2,0)*D1833)
  )
  )
  )
)</f>
        <v>15812.834930419922</v>
      </c>
      <c r="G1833" t="s">
        <v>737</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44"/>
        <v>5</v>
      </c>
      <c r="Q1833">
        <f t="shared" si="145"/>
        <v>5</v>
      </c>
      <c r="R1833" t="b">
        <f t="shared" ca="1" si="143"/>
        <v>1</v>
      </c>
      <c r="T1833" t="b">
        <f t="shared" ca="1" si="146"/>
        <v>1</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H1833">
        <v>1.5</v>
      </c>
      <c r="AI1833">
        <f t="shared" si="147"/>
        <v>0.2</v>
      </c>
    </row>
    <row r="1834" spans="1:35" x14ac:dyDescent="0.3">
      <c r="A1834">
        <v>14</v>
      </c>
      <c r="B1834">
        <v>43</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OFFSET(E1834,-$B1834+IF($L1834,1,0),0)*IF($B1834&gt;OFFSET($B1834,1,0),ChapterTable!$S$17,1)*
    (VLOOKUP(SUBSTITUTE(SUBSTITUTE(E$1,"standard",""),"|Float","")&amp;IF(OR($L1834=TRUE,$A1834=0,MOD($A1834,ChapterTable!$S$20)&lt;&gt;0),"","보스")&amp;"인게임누적곱배수",ChapterTable!$S:$T,2,0)^C1834
    +VLOOKUP(SUBSTITUTE(SUBSTITUTE(E$1,"standard",""),"|Float","")&amp;IF(OR($L1834=TRUE,$A1834=0,MOD($A1834,ChapterTable!$S$20)&lt;&gt;0),"","보스")&amp;"인게임누적합배수",ChapterTable!$S:$T,2,0)*C1834)
  )
  )
  )
)</f>
        <v>52547.266845703125</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(VLOOKUP(SUBSTITUTE(SUBSTITUTE(F$1,"standard",""),"|Float","")&amp;IF(OR($L1834=TRUE,$A1834=0,MOD($A1834,ChapterTable!$S$20)&lt;&gt;0),"","보스")&amp;"인게임누적곱배수",ChapterTable!$S:$T,2,0)^D1834
    +VLOOKUP(SUBSTITUTE(SUBSTITUTE(F$1,"standard",""),"|Float","")&amp;IF(OR($L1834=TRUE,$A1834=0,MOD($A1834,ChapterTable!$S$20)&lt;&gt;0),"","보스")&amp;"인게임누적합배수",ChapterTable!$S:$T,2,0)*D1834)
  )
  )
  )
)</f>
        <v>15812.834930419922</v>
      </c>
      <c r="G1834" t="s">
        <v>737</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44"/>
        <v>5</v>
      </c>
      <c r="Q1834">
        <f t="shared" si="145"/>
        <v>5</v>
      </c>
      <c r="R1834" t="b">
        <f t="shared" ca="1" si="143"/>
        <v>1</v>
      </c>
      <c r="T1834" t="b">
        <f t="shared" ca="1" si="146"/>
        <v>1</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H1834">
        <v>1.5</v>
      </c>
      <c r="AI1834">
        <f t="shared" si="147"/>
        <v>0.2</v>
      </c>
    </row>
    <row r="1835" spans="1:35" x14ac:dyDescent="0.3">
      <c r="A1835">
        <v>14</v>
      </c>
      <c r="B1835">
        <v>44</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OFFSET(E1835,-$B1835+IF($L1835,1,0),0)*IF($B1835&gt;OFFSET($B1835,1,0),ChapterTable!$S$17,1)*
    (VLOOKUP(SUBSTITUTE(SUBSTITUTE(E$1,"standard",""),"|Float","")&amp;IF(OR($L1835=TRUE,$A1835=0,MOD($A1835,ChapterTable!$S$20)&lt;&gt;0),"","보스")&amp;"인게임누적곱배수",ChapterTable!$S:$T,2,0)^C1835
    +VLOOKUP(SUBSTITUTE(SUBSTITUTE(E$1,"standard",""),"|Float","")&amp;IF(OR($L1835=TRUE,$A1835=0,MOD($A1835,ChapterTable!$S$20)&lt;&gt;0),"","보스")&amp;"인게임누적합배수",ChapterTable!$S:$T,2,0)*C1835)
  )
  )
  )
)</f>
        <v>52547.266845703125</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(VLOOKUP(SUBSTITUTE(SUBSTITUTE(F$1,"standard",""),"|Float","")&amp;IF(OR($L1835=TRUE,$A1835=0,MOD($A1835,ChapterTable!$S$20)&lt;&gt;0),"","보스")&amp;"인게임누적곱배수",ChapterTable!$S:$T,2,0)^D1835
    +VLOOKUP(SUBSTITUTE(SUBSTITUTE(F$1,"standard",""),"|Float","")&amp;IF(OR($L1835=TRUE,$A1835=0,MOD($A1835,ChapterTable!$S$20)&lt;&gt;0),"","보스")&amp;"인게임누적합배수",ChapterTable!$S:$T,2,0)*D1835)
  )
  )
  )
)</f>
        <v>15812.834930419922</v>
      </c>
      <c r="G1835" t="s">
        <v>737</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44"/>
        <v>5</v>
      </c>
      <c r="Q1835">
        <f t="shared" si="145"/>
        <v>5</v>
      </c>
      <c r="R1835" t="b">
        <f t="shared" ca="1" si="143"/>
        <v>1</v>
      </c>
      <c r="T1835" t="b">
        <f t="shared" ca="1" si="146"/>
        <v>1</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H1835">
        <v>1.5</v>
      </c>
      <c r="AI1835">
        <f t="shared" si="147"/>
        <v>0.2</v>
      </c>
    </row>
    <row r="1836" spans="1:35" x14ac:dyDescent="0.3">
      <c r="A1836">
        <v>14</v>
      </c>
      <c r="B1836">
        <v>45</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OFFSET(E1836,-$B1836+IF($L1836,1,0),0)*IF($B1836&gt;OFFSET($B1836,1,0),ChapterTable!$S$17,1)*
    (VLOOKUP(SUBSTITUTE(SUBSTITUTE(E$1,"standard",""),"|Float","")&amp;IF(OR($L1836=TRUE,$A1836=0,MOD($A1836,ChapterTable!$S$20)&lt;&gt;0),"","보스")&amp;"인게임누적곱배수",ChapterTable!$S:$T,2,0)^C1836
    +VLOOKUP(SUBSTITUTE(SUBSTITUTE(E$1,"standard",""),"|Float","")&amp;IF(OR($L1836=TRUE,$A1836=0,MOD($A1836,ChapterTable!$S$20)&lt;&gt;0),"","보스")&amp;"인게임누적합배수",ChapterTable!$S:$T,2,0)*C1836)
  )
  )
  )
)</f>
        <v>52547.266845703125</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(VLOOKUP(SUBSTITUTE(SUBSTITUTE(F$1,"standard",""),"|Float","")&amp;IF(OR($L1836=TRUE,$A1836=0,MOD($A1836,ChapterTable!$S$20)&lt;&gt;0),"","보스")&amp;"인게임누적곱배수",ChapterTable!$S:$T,2,0)^D1836
    +VLOOKUP(SUBSTITUTE(SUBSTITUTE(F$1,"standard",""),"|Float","")&amp;IF(OR($L1836=TRUE,$A1836=0,MOD($A1836,ChapterTable!$S$20)&lt;&gt;0),"","보스")&amp;"인게임누적합배수",ChapterTable!$S:$T,2,0)*D1836)
  )
  )
  )
)</f>
        <v>15812.834930419922</v>
      </c>
      <c r="G1836" t="s">
        <v>737</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44"/>
        <v>11</v>
      </c>
      <c r="Q1836">
        <f t="shared" si="145"/>
        <v>11</v>
      </c>
      <c r="R1836" t="b">
        <f t="shared" ca="1" si="143"/>
        <v>1</v>
      </c>
      <c r="T1836" t="b">
        <f t="shared" ca="1" si="146"/>
        <v>1</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H1836">
        <v>1.5</v>
      </c>
      <c r="AI1836">
        <f t="shared" si="147"/>
        <v>0.2</v>
      </c>
    </row>
    <row r="1837" spans="1:35" x14ac:dyDescent="0.3">
      <c r="A1837">
        <v>14</v>
      </c>
      <c r="B1837">
        <v>46</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5</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OFFSET(E1837,-$B1837+IF($L1837,1,0),0)*IF($B1837&gt;OFFSET($B1837,1,0),ChapterTable!$S$17,1)*
    (VLOOKUP(SUBSTITUTE(SUBSTITUTE(E$1,"standard",""),"|Float","")&amp;IF(OR($L1837=TRUE,$A1837=0,MOD($A1837,ChapterTable!$S$20)&lt;&gt;0),"","보스")&amp;"인게임누적곱배수",ChapterTable!$S:$T,2,0)^C1837
    +VLOOKUP(SUBSTITUTE(SUBSTITUTE(E$1,"standard",""),"|Float","")&amp;IF(OR($L1837=TRUE,$A1837=0,MOD($A1837,ChapterTable!$S$20)&lt;&gt;0),"","보스")&amp;"인게임누적합배수",ChapterTable!$S:$T,2,0)*C1837)
  )
  )
  )
)</f>
        <v>58385.85205078125</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(VLOOKUP(SUBSTITUTE(SUBSTITUTE(F$1,"standard",""),"|Float","")&amp;IF(OR($L1837=TRUE,$A1837=0,MOD($A1837,ChapterTable!$S$20)&lt;&gt;0),"","보스")&amp;"인게임누적곱배수",ChapterTable!$S:$T,2,0)^D1837
    +VLOOKUP(SUBSTITUTE(SUBSTITUTE(F$1,"standard",""),"|Float","")&amp;IF(OR($L1837=TRUE,$A1837=0,MOD($A1837,ChapterTable!$S$20)&lt;&gt;0),"","보스")&amp;"인게임누적합배수",ChapterTable!$S:$T,2,0)*D1837)
  )
  )
  )
)</f>
        <v>15812.834930419922</v>
      </c>
      <c r="G1837" t="s">
        <v>737</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44"/>
        <v>5</v>
      </c>
      <c r="Q1837">
        <f t="shared" si="145"/>
        <v>5</v>
      </c>
      <c r="R1837" t="b">
        <f t="shared" ca="1" si="143"/>
        <v>1</v>
      </c>
      <c r="T1837" t="b">
        <f t="shared" ca="1" si="146"/>
        <v>1</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H1837">
        <v>1.5</v>
      </c>
      <c r="AI1837">
        <f t="shared" si="147"/>
        <v>0.2</v>
      </c>
    </row>
    <row r="1838" spans="1:35" x14ac:dyDescent="0.3">
      <c r="A1838">
        <v>14</v>
      </c>
      <c r="B1838">
        <v>47</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OFFSET(E1838,-$B1838+IF($L1838,1,0),0)*IF($B1838&gt;OFFSET($B1838,1,0),ChapterTable!$S$17,1)*
    (VLOOKUP(SUBSTITUTE(SUBSTITUTE(E$1,"standard",""),"|Float","")&amp;IF(OR($L1838=TRUE,$A1838=0,MOD($A1838,ChapterTable!$S$20)&lt;&gt;0),"","보스")&amp;"인게임누적곱배수",ChapterTable!$S:$T,2,0)^C1838
    +VLOOKUP(SUBSTITUTE(SUBSTITUTE(E$1,"standard",""),"|Float","")&amp;IF(OR($L1838=TRUE,$A1838=0,MOD($A1838,ChapterTable!$S$20)&lt;&gt;0),"","보스")&amp;"인게임누적합배수",ChapterTable!$S:$T,2,0)*C1838)
  )
  )
  )
)</f>
        <v>58385.85205078125</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(VLOOKUP(SUBSTITUTE(SUBSTITUTE(F$1,"standard",""),"|Float","")&amp;IF(OR($L1838=TRUE,$A1838=0,MOD($A1838,ChapterTable!$S$20)&lt;&gt;0),"","보스")&amp;"인게임누적곱배수",ChapterTable!$S:$T,2,0)^D1838
    +VLOOKUP(SUBSTITUTE(SUBSTITUTE(F$1,"standard",""),"|Float","")&amp;IF(OR($L1838=TRUE,$A1838=0,MOD($A1838,ChapterTable!$S$20)&lt;&gt;0),"","보스")&amp;"인게임누적합배수",ChapterTable!$S:$T,2,0)*D1838)
  )
  )
  )
)</f>
        <v>15812.834930419922</v>
      </c>
      <c r="G1838" t="s">
        <v>737</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44"/>
        <v>5</v>
      </c>
      <c r="Q1838">
        <f t="shared" si="145"/>
        <v>5</v>
      </c>
      <c r="R1838" t="b">
        <f t="shared" ca="1" si="143"/>
        <v>1</v>
      </c>
      <c r="T1838" t="b">
        <f t="shared" ca="1" si="146"/>
        <v>1</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H1838">
        <v>1.5</v>
      </c>
      <c r="AI1838">
        <f t="shared" si="147"/>
        <v>0.2</v>
      </c>
    </row>
    <row r="1839" spans="1:35" x14ac:dyDescent="0.3">
      <c r="A1839">
        <v>14</v>
      </c>
      <c r="B1839">
        <v>48</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OFFSET(E1839,-$B1839+IF($L1839,1,0),0)*IF($B1839&gt;OFFSET($B1839,1,0),ChapterTable!$S$17,1)*
    (VLOOKUP(SUBSTITUTE(SUBSTITUTE(E$1,"standard",""),"|Float","")&amp;IF(OR($L1839=TRUE,$A1839=0,MOD($A1839,ChapterTable!$S$20)&lt;&gt;0),"","보스")&amp;"인게임누적곱배수",ChapterTable!$S:$T,2,0)^C1839
    +VLOOKUP(SUBSTITUTE(SUBSTITUTE(E$1,"standard",""),"|Float","")&amp;IF(OR($L1839=TRUE,$A1839=0,MOD($A1839,ChapterTable!$S$20)&lt;&gt;0),"","보스")&amp;"인게임누적합배수",ChapterTable!$S:$T,2,0)*C1839)
  )
  )
  )
)</f>
        <v>58385.85205078125</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(VLOOKUP(SUBSTITUTE(SUBSTITUTE(F$1,"standard",""),"|Float","")&amp;IF(OR($L1839=TRUE,$A1839=0,MOD($A1839,ChapterTable!$S$20)&lt;&gt;0),"","보스")&amp;"인게임누적곱배수",ChapterTable!$S:$T,2,0)^D1839
    +VLOOKUP(SUBSTITUTE(SUBSTITUTE(F$1,"standard",""),"|Float","")&amp;IF(OR($L1839=TRUE,$A1839=0,MOD($A1839,ChapterTable!$S$20)&lt;&gt;0),"","보스")&amp;"인게임누적합배수",ChapterTable!$S:$T,2,0)*D1839)
  )
  )
  )
)</f>
        <v>15812.834930419922</v>
      </c>
      <c r="G1839" t="s">
        <v>737</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44"/>
        <v>5</v>
      </c>
      <c r="Q1839">
        <f t="shared" si="145"/>
        <v>5</v>
      </c>
      <c r="R1839" t="b">
        <f t="shared" ca="1" si="143"/>
        <v>1</v>
      </c>
      <c r="T1839" t="b">
        <f t="shared" ca="1" si="146"/>
        <v>1</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H1839">
        <v>1.5</v>
      </c>
      <c r="AI1839">
        <f t="shared" si="147"/>
        <v>0.2</v>
      </c>
    </row>
    <row r="1840" spans="1:35" x14ac:dyDescent="0.3">
      <c r="A1840">
        <v>14</v>
      </c>
      <c r="B1840">
        <v>49</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OFFSET(E1840,-$B1840+IF($L1840,1,0),0)*IF($B1840&gt;OFFSET($B1840,1,0),ChapterTable!$S$17,1)*
    (VLOOKUP(SUBSTITUTE(SUBSTITUTE(E$1,"standard",""),"|Float","")&amp;IF(OR($L1840=TRUE,$A1840=0,MOD($A1840,ChapterTable!$S$20)&lt;&gt;0),"","보스")&amp;"인게임누적곱배수",ChapterTable!$S:$T,2,0)^C1840
    +VLOOKUP(SUBSTITUTE(SUBSTITUTE(E$1,"standard",""),"|Float","")&amp;IF(OR($L1840=TRUE,$A1840=0,MOD($A1840,ChapterTable!$S$20)&lt;&gt;0),"","보스")&amp;"인게임누적합배수",ChapterTable!$S:$T,2,0)*C1840)
  )
  )
  )
)</f>
        <v>58385.85205078125</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(VLOOKUP(SUBSTITUTE(SUBSTITUTE(F$1,"standard",""),"|Float","")&amp;IF(OR($L1840=TRUE,$A1840=0,MOD($A1840,ChapterTable!$S$20)&lt;&gt;0),"","보스")&amp;"인게임누적곱배수",ChapterTable!$S:$T,2,0)^D1840
    +VLOOKUP(SUBSTITUTE(SUBSTITUTE(F$1,"standard",""),"|Float","")&amp;IF(OR($L1840=TRUE,$A1840=0,MOD($A1840,ChapterTable!$S$20)&lt;&gt;0),"","보스")&amp;"인게임누적합배수",ChapterTable!$S:$T,2,0)*D1840)
  )
  )
  )
)</f>
        <v>15812.834930419922</v>
      </c>
      <c r="G1840" t="s">
        <v>737</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44"/>
        <v>95</v>
      </c>
      <c r="Q1840">
        <f t="shared" si="145"/>
        <v>95</v>
      </c>
      <c r="R1840" t="b">
        <f t="shared" ca="1" si="143"/>
        <v>1</v>
      </c>
      <c r="T1840" t="b">
        <f t="shared" ca="1" si="146"/>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H1840">
        <v>1.5</v>
      </c>
      <c r="AI1840">
        <f t="shared" si="147"/>
        <v>0.2</v>
      </c>
    </row>
    <row r="1841" spans="1:35" x14ac:dyDescent="0.3">
      <c r="A1841">
        <v>14</v>
      </c>
      <c r="B1841">
        <v>50</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OFFSET(E1841,-$B1841+IF($L1841,1,0),0)*IF($B1841&gt;OFFSET($B1841,1,0),ChapterTable!$S$17,1)*
    (VLOOKUP(SUBSTITUTE(SUBSTITUTE(E$1,"standard",""),"|Float","")&amp;IF(OR($L1841=TRUE,$A1841=0,MOD($A1841,ChapterTable!$S$20)&lt;&gt;0),"","보스")&amp;"인게임누적곱배수",ChapterTable!$S:$T,2,0)^C1841
    +VLOOKUP(SUBSTITUTE(SUBSTITUTE(E$1,"standard",""),"|Float","")&amp;IF(OR($L1841=TRUE,$A1841=0,MOD($A1841,ChapterTable!$S$20)&lt;&gt;0),"","보스")&amp;"인게임누적합배수",ChapterTable!$S:$T,2,0)*C1841)
  )
  )
  )
)</f>
        <v>70063.0224609375</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(VLOOKUP(SUBSTITUTE(SUBSTITUTE(F$1,"standard",""),"|Float","")&amp;IF(OR($L1841=TRUE,$A1841=0,MOD($A1841,ChapterTable!$S$20)&lt;&gt;0),"","보스")&amp;"인게임누적곱배수",ChapterTable!$S:$T,2,0)^D1841
    +VLOOKUP(SUBSTITUTE(SUBSTITUTE(F$1,"standard",""),"|Float","")&amp;IF(OR($L1841=TRUE,$A1841=0,MOD($A1841,ChapterTable!$S$20)&lt;&gt;0),"","보스")&amp;"인게임누적합배수",ChapterTable!$S:$T,2,0)*D1841)
  )
  )
  )
)</f>
        <v>15812.834930419922</v>
      </c>
      <c r="G1841" t="s">
        <v>737</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44"/>
        <v>21</v>
      </c>
      <c r="Q1841">
        <f t="shared" si="145"/>
        <v>21</v>
      </c>
      <c r="R1841" t="b">
        <f t="shared" ca="1" si="143"/>
        <v>0</v>
      </c>
      <c r="T1841" t="b">
        <f t="shared" ca="1" si="146"/>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H1841">
        <v>1.5</v>
      </c>
      <c r="AI1841">
        <f t="shared" si="147"/>
        <v>0.2</v>
      </c>
    </row>
    <row r="1842" spans="1:35" x14ac:dyDescent="0.3">
      <c r="A1842">
        <v>15</v>
      </c>
      <c r="B1842">
        <v>1</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0</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0</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OFFSET(E1842,-$B1842+IF($L1842,1,0),0)*IF($B1842&gt;OFFSET($B1842,1,0),ChapterTable!$S$17,1)*
    (VLOOKUP(SUBSTITUTE(SUBSTITUTE(E$1,"standard",""),"|Float","")&amp;IF(OR($L1842=TRUE,$A1842=0,MOD($A1842,ChapterTable!$S$20)&lt;&gt;0),"","보스")&amp;"인게임누적곱배수",ChapterTable!$S:$T,2,0)^C1842
    +VLOOKUP(SUBSTITUTE(SUBSTITUTE(E$1,"standard",""),"|Float","")&amp;IF(OR($L1842=TRUE,$A1842=0,MOD($A1842,ChapterTable!$S$20)&lt;&gt;0),"","보스")&amp;"인게임누적합배수",ChapterTable!$S:$T,2,0)*C1842)
  )
  )
  )
)</f>
        <v>43789.389038085938</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(VLOOKUP(SUBSTITUTE(SUBSTITUTE(F$1,"standard",""),"|Float","")&amp;IF(OR($L1842=TRUE,$A1842=0,MOD($A1842,ChapterTable!$S$20)&lt;&gt;0),"","보스")&amp;"인게임누적곱배수",ChapterTable!$S:$T,2,0)^D1842
    +VLOOKUP(SUBSTITUTE(SUBSTITUTE(F$1,"standard",""),"|Float","")&amp;IF(OR($L1842=TRUE,$A1842=0,MOD($A1842,ChapterTable!$S$20)&lt;&gt;0),"","보스")&amp;"인게임누적합배수",ChapterTable!$S:$T,2,0)*D1842)
  )
  )
  )
)</f>
        <v>18245.578765869141</v>
      </c>
      <c r="G1842" t="s">
        <v>737</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44"/>
        <v>1</v>
      </c>
      <c r="Q1842">
        <f t="shared" si="145"/>
        <v>1</v>
      </c>
      <c r="R1842" t="b">
        <f t="shared" ca="1" si="143"/>
        <v>1</v>
      </c>
      <c r="T1842" t="b">
        <f t="shared" ca="1" si="146"/>
        <v>1</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H1842">
        <v>1.5</v>
      </c>
      <c r="AI1842">
        <f t="shared" si="147"/>
        <v>1</v>
      </c>
    </row>
    <row r="1843" spans="1:35" x14ac:dyDescent="0.3">
      <c r="A1843">
        <v>15</v>
      </c>
      <c r="B1843">
        <v>2</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OFFSET(E1843,-$B1843+IF($L1843,1,0),0)*IF($B1843&gt;OFFSET($B1843,1,0),ChapterTable!$S$17,1)*
    (VLOOKUP(SUBSTITUTE(SUBSTITUTE(E$1,"standard",""),"|Float","")&amp;IF(OR($L1843=TRUE,$A1843=0,MOD($A1843,ChapterTable!$S$20)&lt;&gt;0),"","보스")&amp;"인게임누적곱배수",ChapterTable!$S:$T,2,0)^C1843
    +VLOOKUP(SUBSTITUTE(SUBSTITUTE(E$1,"standard",""),"|Float","")&amp;IF(OR($L1843=TRUE,$A1843=0,MOD($A1843,ChapterTable!$S$20)&lt;&gt;0),"","보스")&amp;"인게임누적합배수",ChapterTable!$S:$T,2,0)*C1843)
  )
  )
  )
)</f>
        <v>43789.389038085938</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(VLOOKUP(SUBSTITUTE(SUBSTITUTE(F$1,"standard",""),"|Float","")&amp;IF(OR($L1843=TRUE,$A1843=0,MOD($A1843,ChapterTable!$S$20)&lt;&gt;0),"","보스")&amp;"인게임누적곱배수",ChapterTable!$S:$T,2,0)^D1843
    +VLOOKUP(SUBSTITUTE(SUBSTITUTE(F$1,"standard",""),"|Float","")&amp;IF(OR($L1843=TRUE,$A1843=0,MOD($A1843,ChapterTable!$S$20)&lt;&gt;0),"","보스")&amp;"인게임누적합배수",ChapterTable!$S:$T,2,0)*D1843)
  )
  )
  )
)</f>
        <v>18245.578765869141</v>
      </c>
      <c r="G1843" t="s">
        <v>737</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44"/>
        <v>1</v>
      </c>
      <c r="Q1843">
        <f t="shared" si="145"/>
        <v>1</v>
      </c>
      <c r="R1843" t="b">
        <f t="shared" ca="1" si="143"/>
        <v>1</v>
      </c>
      <c r="T1843" t="b">
        <f t="shared" ca="1" si="146"/>
        <v>1</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H1843">
        <v>1.5</v>
      </c>
      <c r="AI1843">
        <f t="shared" si="147"/>
        <v>1</v>
      </c>
    </row>
    <row r="1844" spans="1:35" x14ac:dyDescent="0.3">
      <c r="A1844">
        <v>15</v>
      </c>
      <c r="B1844">
        <v>3</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OFFSET(E1844,-$B1844+IF($L1844,1,0),0)*IF($B1844&gt;OFFSET($B1844,1,0),ChapterTable!$S$17,1)*
    (VLOOKUP(SUBSTITUTE(SUBSTITUTE(E$1,"standard",""),"|Float","")&amp;IF(OR($L1844=TRUE,$A1844=0,MOD($A1844,ChapterTable!$S$20)&lt;&gt;0),"","보스")&amp;"인게임누적곱배수",ChapterTable!$S:$T,2,0)^C1844
    +VLOOKUP(SUBSTITUTE(SUBSTITUTE(E$1,"standard",""),"|Float","")&amp;IF(OR($L1844=TRUE,$A1844=0,MOD($A1844,ChapterTable!$S$20)&lt;&gt;0),"","보스")&amp;"인게임누적합배수",ChapterTable!$S:$T,2,0)*C1844)
  )
  )
  )
)</f>
        <v>43789.389038085938</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(VLOOKUP(SUBSTITUTE(SUBSTITUTE(F$1,"standard",""),"|Float","")&amp;IF(OR($L1844=TRUE,$A1844=0,MOD($A1844,ChapterTable!$S$20)&lt;&gt;0),"","보스")&amp;"인게임누적곱배수",ChapterTable!$S:$T,2,0)^D1844
    +VLOOKUP(SUBSTITUTE(SUBSTITUTE(F$1,"standard",""),"|Float","")&amp;IF(OR($L1844=TRUE,$A1844=0,MOD($A1844,ChapterTable!$S$20)&lt;&gt;0),"","보스")&amp;"인게임누적합배수",ChapterTable!$S:$T,2,0)*D1844)
  )
  )
  )
)</f>
        <v>18245.578765869141</v>
      </c>
      <c r="G1844" t="s">
        <v>737</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44"/>
        <v>1</v>
      </c>
      <c r="Q1844">
        <f t="shared" si="145"/>
        <v>1</v>
      </c>
      <c r="R1844" t="b">
        <f t="shared" ca="1" si="143"/>
        <v>1</v>
      </c>
      <c r="T1844" t="b">
        <f t="shared" ca="1" si="146"/>
        <v>1</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H1844">
        <v>1.5</v>
      </c>
      <c r="AI1844">
        <f t="shared" si="147"/>
        <v>1</v>
      </c>
    </row>
    <row r="1845" spans="1:35" x14ac:dyDescent="0.3">
      <c r="A1845">
        <v>15</v>
      </c>
      <c r="B1845">
        <v>4</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OFFSET(E1845,-$B1845+IF($L1845,1,0),0)*IF($B1845&gt;OFFSET($B1845,1,0),ChapterTable!$S$17,1)*
    (VLOOKUP(SUBSTITUTE(SUBSTITUTE(E$1,"standard",""),"|Float","")&amp;IF(OR($L1845=TRUE,$A1845=0,MOD($A1845,ChapterTable!$S$20)&lt;&gt;0),"","보스")&amp;"인게임누적곱배수",ChapterTable!$S:$T,2,0)^C1845
    +VLOOKUP(SUBSTITUTE(SUBSTITUTE(E$1,"standard",""),"|Float","")&amp;IF(OR($L1845=TRUE,$A1845=0,MOD($A1845,ChapterTable!$S$20)&lt;&gt;0),"","보스")&amp;"인게임누적합배수",ChapterTable!$S:$T,2,0)*C1845)
  )
  )
  )
)</f>
        <v>43789.389038085938</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(VLOOKUP(SUBSTITUTE(SUBSTITUTE(F$1,"standard",""),"|Float","")&amp;IF(OR($L1845=TRUE,$A1845=0,MOD($A1845,ChapterTable!$S$20)&lt;&gt;0),"","보스")&amp;"인게임누적곱배수",ChapterTable!$S:$T,2,0)^D1845
    +VLOOKUP(SUBSTITUTE(SUBSTITUTE(F$1,"standard",""),"|Float","")&amp;IF(OR($L1845=TRUE,$A1845=0,MOD($A1845,ChapterTable!$S$20)&lt;&gt;0),"","보스")&amp;"인게임누적합배수",ChapterTable!$S:$T,2,0)*D1845)
  )
  )
  )
)</f>
        <v>18245.578765869141</v>
      </c>
      <c r="G1845" t="s">
        <v>737</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44"/>
        <v>1</v>
      </c>
      <c r="Q1845">
        <f t="shared" si="145"/>
        <v>1</v>
      </c>
      <c r="R1845" t="b">
        <f t="shared" ca="1" si="143"/>
        <v>1</v>
      </c>
      <c r="T1845" t="b">
        <f t="shared" ca="1" si="146"/>
        <v>1</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H1845">
        <v>1.5</v>
      </c>
      <c r="AI1845">
        <f t="shared" si="147"/>
        <v>1</v>
      </c>
    </row>
    <row r="1846" spans="1:35" x14ac:dyDescent="0.3">
      <c r="A1846">
        <v>15</v>
      </c>
      <c r="B1846">
        <v>5</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OFFSET(E1846,-$B1846+IF($L1846,1,0),0)*IF($B1846&gt;OFFSET($B1846,1,0),ChapterTable!$S$17,1)*
    (VLOOKUP(SUBSTITUTE(SUBSTITUTE(E$1,"standard",""),"|Float","")&amp;IF(OR($L1846=TRUE,$A1846=0,MOD($A1846,ChapterTable!$S$20)&lt;&gt;0),"","보스")&amp;"인게임누적곱배수",ChapterTable!$S:$T,2,0)^C1846
    +VLOOKUP(SUBSTITUTE(SUBSTITUTE(E$1,"standard",""),"|Float","")&amp;IF(OR($L1846=TRUE,$A1846=0,MOD($A1846,ChapterTable!$S$20)&lt;&gt;0),"","보스")&amp;"인게임누적합배수",ChapterTable!$S:$T,2,0)*C1846)
  )
  )
  )
)</f>
        <v>43789.389038085938</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(VLOOKUP(SUBSTITUTE(SUBSTITUTE(F$1,"standard",""),"|Float","")&amp;IF(OR($L1846=TRUE,$A1846=0,MOD($A1846,ChapterTable!$S$20)&lt;&gt;0),"","보스")&amp;"인게임누적곱배수",ChapterTable!$S:$T,2,0)^D1846
    +VLOOKUP(SUBSTITUTE(SUBSTITUTE(F$1,"standard",""),"|Float","")&amp;IF(OR($L1846=TRUE,$A1846=0,MOD($A1846,ChapterTable!$S$20)&lt;&gt;0),"","보스")&amp;"인게임누적합배수",ChapterTable!$S:$T,2,0)*D1846)
  )
  )
  )
)</f>
        <v>18245.578765869141</v>
      </c>
      <c r="G1846" t="s">
        <v>737</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44"/>
        <v>11</v>
      </c>
      <c r="Q1846">
        <f t="shared" si="145"/>
        <v>11</v>
      </c>
      <c r="R1846" t="b">
        <f t="shared" ca="1" si="143"/>
        <v>1</v>
      </c>
      <c r="T1846" t="b">
        <f t="shared" ca="1" si="146"/>
        <v>1</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H1846">
        <v>1.5</v>
      </c>
      <c r="AI1846">
        <f t="shared" si="147"/>
        <v>1</v>
      </c>
    </row>
    <row r="1847" spans="1:35" x14ac:dyDescent="0.3">
      <c r="A1847">
        <v>15</v>
      </c>
      <c r="B1847">
        <v>6</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1</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OFFSET(E1847,-$B1847+IF($L1847,1,0),0)*IF($B1847&gt;OFFSET($B1847,1,0),ChapterTable!$S$17,1)*
    (VLOOKUP(SUBSTITUTE(SUBSTITUTE(E$1,"standard",""),"|Float","")&amp;IF(OR($L1847=TRUE,$A1847=0,MOD($A1847,ChapterTable!$S$20)&lt;&gt;0),"","보스")&amp;"인게임누적곱배수",ChapterTable!$S:$T,2,0)^C1847
    +VLOOKUP(SUBSTITUTE(SUBSTITUTE(E$1,"standard",""),"|Float","")&amp;IF(OR($L1847=TRUE,$A1847=0,MOD($A1847,ChapterTable!$S$20)&lt;&gt;0),"","보스")&amp;"인게임누적합배수",ChapterTable!$S:$T,2,0)*C1847)
  )
  )
  )
)</f>
        <v>52547.266845703125</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(VLOOKUP(SUBSTITUTE(SUBSTITUTE(F$1,"standard",""),"|Float","")&amp;IF(OR($L1847=TRUE,$A1847=0,MOD($A1847,ChapterTable!$S$20)&lt;&gt;0),"","보스")&amp;"인게임누적곱배수",ChapterTable!$S:$T,2,0)^D1847
    +VLOOKUP(SUBSTITUTE(SUBSTITUTE(F$1,"standard",""),"|Float","")&amp;IF(OR($L1847=TRUE,$A1847=0,MOD($A1847,ChapterTable!$S$20)&lt;&gt;0),"","보스")&amp;"인게임누적합배수",ChapterTable!$S:$T,2,0)*D1847)
  )
  )
  )
)</f>
        <v>18245.578765869141</v>
      </c>
      <c r="G1847" t="s">
        <v>737</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44"/>
        <v>1</v>
      </c>
      <c r="Q1847">
        <f t="shared" si="145"/>
        <v>1</v>
      </c>
      <c r="R1847" t="b">
        <f t="shared" ca="1" si="143"/>
        <v>1</v>
      </c>
      <c r="T1847" t="b">
        <f t="shared" ca="1" si="146"/>
        <v>1</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H1847">
        <v>1.5</v>
      </c>
      <c r="AI1847">
        <f t="shared" si="147"/>
        <v>1</v>
      </c>
    </row>
    <row r="1848" spans="1:35" x14ac:dyDescent="0.3">
      <c r="A1848">
        <v>15</v>
      </c>
      <c r="B1848">
        <v>7</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OFFSET(E1848,-$B1848+IF($L1848,1,0),0)*IF($B1848&gt;OFFSET($B1848,1,0),ChapterTable!$S$17,1)*
    (VLOOKUP(SUBSTITUTE(SUBSTITUTE(E$1,"standard",""),"|Float","")&amp;IF(OR($L1848=TRUE,$A1848=0,MOD($A1848,ChapterTable!$S$20)&lt;&gt;0),"","보스")&amp;"인게임누적곱배수",ChapterTable!$S:$T,2,0)^C1848
    +VLOOKUP(SUBSTITUTE(SUBSTITUTE(E$1,"standard",""),"|Float","")&amp;IF(OR($L1848=TRUE,$A1848=0,MOD($A1848,ChapterTable!$S$20)&lt;&gt;0),"","보스")&amp;"인게임누적합배수",ChapterTable!$S:$T,2,0)*C1848)
  )
  )
  )
)</f>
        <v>52547.266845703125</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(VLOOKUP(SUBSTITUTE(SUBSTITUTE(F$1,"standard",""),"|Float","")&amp;IF(OR($L1848=TRUE,$A1848=0,MOD($A1848,ChapterTable!$S$20)&lt;&gt;0),"","보스")&amp;"인게임누적곱배수",ChapterTable!$S:$T,2,0)^D1848
    +VLOOKUP(SUBSTITUTE(SUBSTITUTE(F$1,"standard",""),"|Float","")&amp;IF(OR($L1848=TRUE,$A1848=0,MOD($A1848,ChapterTable!$S$20)&lt;&gt;0),"","보스")&amp;"인게임누적합배수",ChapterTable!$S:$T,2,0)*D1848)
  )
  )
  )
)</f>
        <v>18245.578765869141</v>
      </c>
      <c r="G1848" t="s">
        <v>737</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44"/>
        <v>1</v>
      </c>
      <c r="Q1848">
        <f t="shared" si="145"/>
        <v>1</v>
      </c>
      <c r="R1848" t="b">
        <f t="shared" ca="1" si="143"/>
        <v>1</v>
      </c>
      <c r="T1848" t="b">
        <f t="shared" ca="1" si="146"/>
        <v>1</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H1848">
        <v>1.5</v>
      </c>
      <c r="AI1848">
        <f t="shared" si="147"/>
        <v>1</v>
      </c>
    </row>
    <row r="1849" spans="1:35" x14ac:dyDescent="0.3">
      <c r="A1849">
        <v>15</v>
      </c>
      <c r="B1849">
        <v>8</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OFFSET(E1849,-$B1849+IF($L1849,1,0),0)*IF($B1849&gt;OFFSET($B1849,1,0),ChapterTable!$S$17,1)*
    (VLOOKUP(SUBSTITUTE(SUBSTITUTE(E$1,"standard",""),"|Float","")&amp;IF(OR($L1849=TRUE,$A1849=0,MOD($A1849,ChapterTable!$S$20)&lt;&gt;0),"","보스")&amp;"인게임누적곱배수",ChapterTable!$S:$T,2,0)^C1849
    +VLOOKUP(SUBSTITUTE(SUBSTITUTE(E$1,"standard",""),"|Float","")&amp;IF(OR($L1849=TRUE,$A1849=0,MOD($A1849,ChapterTable!$S$20)&lt;&gt;0),"","보스")&amp;"인게임누적합배수",ChapterTable!$S:$T,2,0)*C1849)
  )
  )
  )
)</f>
        <v>52547.266845703125</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(VLOOKUP(SUBSTITUTE(SUBSTITUTE(F$1,"standard",""),"|Float","")&amp;IF(OR($L1849=TRUE,$A1849=0,MOD($A1849,ChapterTable!$S$20)&lt;&gt;0),"","보스")&amp;"인게임누적곱배수",ChapterTable!$S:$T,2,0)^D1849
    +VLOOKUP(SUBSTITUTE(SUBSTITUTE(F$1,"standard",""),"|Float","")&amp;IF(OR($L1849=TRUE,$A1849=0,MOD($A1849,ChapterTable!$S$20)&lt;&gt;0),"","보스")&amp;"인게임누적합배수",ChapterTable!$S:$T,2,0)*D1849)
  )
  )
  )
)</f>
        <v>18245.578765869141</v>
      </c>
      <c r="G1849" t="s">
        <v>737</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44"/>
        <v>1</v>
      </c>
      <c r="Q1849">
        <f t="shared" si="145"/>
        <v>1</v>
      </c>
      <c r="R1849" t="b">
        <f t="shared" ca="1" si="143"/>
        <v>1</v>
      </c>
      <c r="T1849" t="b">
        <f t="shared" ca="1" si="146"/>
        <v>1</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H1849">
        <v>1.5</v>
      </c>
      <c r="AI1849">
        <f t="shared" si="147"/>
        <v>1</v>
      </c>
    </row>
    <row r="1850" spans="1:35" x14ac:dyDescent="0.3">
      <c r="A1850">
        <v>15</v>
      </c>
      <c r="B1850">
        <v>9</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OFFSET(E1850,-$B1850+IF($L1850,1,0),0)*IF($B1850&gt;OFFSET($B1850,1,0),ChapterTable!$S$17,1)*
    (VLOOKUP(SUBSTITUTE(SUBSTITUTE(E$1,"standard",""),"|Float","")&amp;IF(OR($L1850=TRUE,$A1850=0,MOD($A1850,ChapterTable!$S$20)&lt;&gt;0),"","보스")&amp;"인게임누적곱배수",ChapterTable!$S:$T,2,0)^C1850
    +VLOOKUP(SUBSTITUTE(SUBSTITUTE(E$1,"standard",""),"|Float","")&amp;IF(OR($L1850=TRUE,$A1850=0,MOD($A1850,ChapterTable!$S$20)&lt;&gt;0),"","보스")&amp;"인게임누적합배수",ChapterTable!$S:$T,2,0)*C1850)
  )
  )
  )
)</f>
        <v>52547.266845703125</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(VLOOKUP(SUBSTITUTE(SUBSTITUTE(F$1,"standard",""),"|Float","")&amp;IF(OR($L1850=TRUE,$A1850=0,MOD($A1850,ChapterTable!$S$20)&lt;&gt;0),"","보스")&amp;"인게임누적곱배수",ChapterTable!$S:$T,2,0)^D1850
    +VLOOKUP(SUBSTITUTE(SUBSTITUTE(F$1,"standard",""),"|Float","")&amp;IF(OR($L1850=TRUE,$A1850=0,MOD($A1850,ChapterTable!$S$20)&lt;&gt;0),"","보스")&amp;"인게임누적합배수",ChapterTable!$S:$T,2,0)*D1850)
  )
  )
  )
)</f>
        <v>18245.578765869141</v>
      </c>
      <c r="G1850" t="s">
        <v>737</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44"/>
        <v>91</v>
      </c>
      <c r="Q1850">
        <f t="shared" si="145"/>
        <v>91</v>
      </c>
      <c r="R1850" t="b">
        <f t="shared" ca="1" si="143"/>
        <v>1</v>
      </c>
      <c r="T1850" t="b">
        <f t="shared" ca="1" si="146"/>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H1850">
        <v>1.5</v>
      </c>
      <c r="AI1850">
        <f t="shared" si="147"/>
        <v>1</v>
      </c>
    </row>
    <row r="1851" spans="1:35" x14ac:dyDescent="0.3">
      <c r="A1851">
        <v>15</v>
      </c>
      <c r="B1851">
        <v>10</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OFFSET(E1851,-$B1851+IF($L1851,1,0),0)*IF($B1851&gt;OFFSET($B1851,1,0),ChapterTable!$S$17,1)*
    (VLOOKUP(SUBSTITUTE(SUBSTITUTE(E$1,"standard",""),"|Float","")&amp;IF(OR($L1851=TRUE,$A1851=0,MOD($A1851,ChapterTable!$S$20)&lt;&gt;0),"","보스")&amp;"인게임누적곱배수",ChapterTable!$S:$T,2,0)^C1851
    +VLOOKUP(SUBSTITUTE(SUBSTITUTE(E$1,"standard",""),"|Float","")&amp;IF(OR($L1851=TRUE,$A1851=0,MOD($A1851,ChapterTable!$S$20)&lt;&gt;0),"","보스")&amp;"인게임누적합배수",ChapterTable!$S:$T,2,0)*C1851)
  )
  )
  )
)</f>
        <v>52547.266845703125</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(VLOOKUP(SUBSTITUTE(SUBSTITUTE(F$1,"standard",""),"|Float","")&amp;IF(OR($L1851=TRUE,$A1851=0,MOD($A1851,ChapterTable!$S$20)&lt;&gt;0),"","보스")&amp;"인게임누적곱배수",ChapterTable!$S:$T,2,0)^D1851
    +VLOOKUP(SUBSTITUTE(SUBSTITUTE(F$1,"standard",""),"|Float","")&amp;IF(OR($L1851=TRUE,$A1851=0,MOD($A1851,ChapterTable!$S$20)&lt;&gt;0),"","보스")&amp;"인게임누적합배수",ChapterTable!$S:$T,2,0)*D1851)
  )
  )
  )
)</f>
        <v>18245.578765869141</v>
      </c>
      <c r="G1851" t="s">
        <v>737</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44"/>
        <v>21</v>
      </c>
      <c r="Q1851">
        <f t="shared" si="145"/>
        <v>21</v>
      </c>
      <c r="R1851" t="b">
        <f t="shared" ca="1" si="143"/>
        <v>1</v>
      </c>
      <c r="T1851" t="b">
        <f t="shared" ca="1" si="146"/>
        <v>1</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H1851">
        <v>1.5</v>
      </c>
      <c r="AI1851">
        <f t="shared" si="147"/>
        <v>1</v>
      </c>
    </row>
    <row r="1852" spans="1:35" x14ac:dyDescent="0.3">
      <c r="A1852">
        <v>15</v>
      </c>
      <c r="B1852">
        <v>11</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1</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OFFSET(E1852,-$B1852+IF($L1852,1,0),0)*IF($B1852&gt;OFFSET($B1852,1,0),ChapterTable!$S$17,1)*
    (VLOOKUP(SUBSTITUTE(SUBSTITUTE(E$1,"standard",""),"|Float","")&amp;IF(OR($L1852=TRUE,$A1852=0,MOD($A1852,ChapterTable!$S$20)&lt;&gt;0),"","보스")&amp;"인게임누적곱배수",ChapterTable!$S:$T,2,0)^C1852
    +VLOOKUP(SUBSTITUTE(SUBSTITUTE(E$1,"standard",""),"|Float","")&amp;IF(OR($L1852=TRUE,$A1852=0,MOD($A1852,ChapterTable!$S$20)&lt;&gt;0),"","보스")&amp;"인게임누적합배수",ChapterTable!$S:$T,2,0)*C1852)
  )
  )
  )
)</f>
        <v>52547.266845703125</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(VLOOKUP(SUBSTITUTE(SUBSTITUTE(F$1,"standard",""),"|Float","")&amp;IF(OR($L1852=TRUE,$A1852=0,MOD($A1852,ChapterTable!$S$20)&lt;&gt;0),"","보스")&amp;"인게임누적곱배수",ChapterTable!$S:$T,2,0)^D1852
    +VLOOKUP(SUBSTITUTE(SUBSTITUTE(F$1,"standard",""),"|Float","")&amp;IF(OR($L1852=TRUE,$A1852=0,MOD($A1852,ChapterTable!$S$20)&lt;&gt;0),"","보스")&amp;"인게임누적합배수",ChapterTable!$S:$T,2,0)*D1852)
  )
  )
  )
)</f>
        <v>19613.997173309326</v>
      </c>
      <c r="G1852" t="s">
        <v>737</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44"/>
        <v>2</v>
      </c>
      <c r="Q1852">
        <f t="shared" si="145"/>
        <v>2</v>
      </c>
      <c r="R1852" t="b">
        <f t="shared" ca="1" si="143"/>
        <v>1</v>
      </c>
      <c r="T1852" t="b">
        <f t="shared" ca="1" si="146"/>
        <v>1</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H1852">
        <v>1.5</v>
      </c>
      <c r="AI1852">
        <f t="shared" si="147"/>
        <v>0.5</v>
      </c>
    </row>
    <row r="1853" spans="1:35" x14ac:dyDescent="0.3">
      <c r="A1853">
        <v>15</v>
      </c>
      <c r="B1853">
        <v>12</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OFFSET(E1853,-$B1853+IF($L1853,1,0),0)*IF($B1853&gt;OFFSET($B1853,1,0),ChapterTable!$S$17,1)*
    (VLOOKUP(SUBSTITUTE(SUBSTITUTE(E$1,"standard",""),"|Float","")&amp;IF(OR($L1853=TRUE,$A1853=0,MOD($A1853,ChapterTable!$S$20)&lt;&gt;0),"","보스")&amp;"인게임누적곱배수",ChapterTable!$S:$T,2,0)^C1853
    +VLOOKUP(SUBSTITUTE(SUBSTITUTE(E$1,"standard",""),"|Float","")&amp;IF(OR($L1853=TRUE,$A1853=0,MOD($A1853,ChapterTable!$S$20)&lt;&gt;0),"","보스")&amp;"인게임누적합배수",ChapterTable!$S:$T,2,0)*C1853)
  )
  )
  )
)</f>
        <v>52547.266845703125</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(VLOOKUP(SUBSTITUTE(SUBSTITUTE(F$1,"standard",""),"|Float","")&amp;IF(OR($L1853=TRUE,$A1853=0,MOD($A1853,ChapterTable!$S$20)&lt;&gt;0),"","보스")&amp;"인게임누적곱배수",ChapterTable!$S:$T,2,0)^D1853
    +VLOOKUP(SUBSTITUTE(SUBSTITUTE(F$1,"standard",""),"|Float","")&amp;IF(OR($L1853=TRUE,$A1853=0,MOD($A1853,ChapterTable!$S$20)&lt;&gt;0),"","보스")&amp;"인게임누적합배수",ChapterTable!$S:$T,2,0)*D1853)
  )
  )
  )
)</f>
        <v>19613.997173309326</v>
      </c>
      <c r="G1853" t="s">
        <v>737</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44"/>
        <v>2</v>
      </c>
      <c r="Q1853">
        <f t="shared" si="145"/>
        <v>2</v>
      </c>
      <c r="R1853" t="b">
        <f t="shared" ca="1" si="143"/>
        <v>1</v>
      </c>
      <c r="T1853" t="b">
        <f t="shared" ca="1" si="146"/>
        <v>1</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H1853">
        <v>1.5</v>
      </c>
      <c r="AI1853">
        <f t="shared" si="147"/>
        <v>0.5</v>
      </c>
    </row>
    <row r="1854" spans="1:35" x14ac:dyDescent="0.3">
      <c r="A1854">
        <v>15</v>
      </c>
      <c r="B1854">
        <v>13</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OFFSET(E1854,-$B1854+IF($L1854,1,0),0)*IF($B1854&gt;OFFSET($B1854,1,0),ChapterTable!$S$17,1)*
    (VLOOKUP(SUBSTITUTE(SUBSTITUTE(E$1,"standard",""),"|Float","")&amp;IF(OR($L1854=TRUE,$A1854=0,MOD($A1854,ChapterTable!$S$20)&lt;&gt;0),"","보스")&amp;"인게임누적곱배수",ChapterTable!$S:$T,2,0)^C1854
    +VLOOKUP(SUBSTITUTE(SUBSTITUTE(E$1,"standard",""),"|Float","")&amp;IF(OR($L1854=TRUE,$A1854=0,MOD($A1854,ChapterTable!$S$20)&lt;&gt;0),"","보스")&amp;"인게임누적합배수",ChapterTable!$S:$T,2,0)*C1854)
  )
  )
  )
)</f>
        <v>52547.266845703125</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(VLOOKUP(SUBSTITUTE(SUBSTITUTE(F$1,"standard",""),"|Float","")&amp;IF(OR($L1854=TRUE,$A1854=0,MOD($A1854,ChapterTable!$S$20)&lt;&gt;0),"","보스")&amp;"인게임누적곱배수",ChapterTable!$S:$T,2,0)^D1854
    +VLOOKUP(SUBSTITUTE(SUBSTITUTE(F$1,"standard",""),"|Float","")&amp;IF(OR($L1854=TRUE,$A1854=0,MOD($A1854,ChapterTable!$S$20)&lt;&gt;0),"","보스")&amp;"인게임누적합배수",ChapterTable!$S:$T,2,0)*D1854)
  )
  )
  )
)</f>
        <v>19613.997173309326</v>
      </c>
      <c r="G1854" t="s">
        <v>737</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44"/>
        <v>2</v>
      </c>
      <c r="Q1854">
        <f t="shared" si="145"/>
        <v>2</v>
      </c>
      <c r="R1854" t="b">
        <f t="shared" ca="1" si="143"/>
        <v>1</v>
      </c>
      <c r="T1854" t="b">
        <f t="shared" ca="1" si="146"/>
        <v>1</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H1854">
        <v>1.5</v>
      </c>
      <c r="AI1854">
        <f t="shared" si="147"/>
        <v>0.5</v>
      </c>
    </row>
    <row r="1855" spans="1:35" x14ac:dyDescent="0.3">
      <c r="A1855">
        <v>15</v>
      </c>
      <c r="B1855">
        <v>14</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OFFSET(E1855,-$B1855+IF($L1855,1,0),0)*IF($B1855&gt;OFFSET($B1855,1,0),ChapterTable!$S$17,1)*
    (VLOOKUP(SUBSTITUTE(SUBSTITUTE(E$1,"standard",""),"|Float","")&amp;IF(OR($L1855=TRUE,$A1855=0,MOD($A1855,ChapterTable!$S$20)&lt;&gt;0),"","보스")&amp;"인게임누적곱배수",ChapterTable!$S:$T,2,0)^C1855
    +VLOOKUP(SUBSTITUTE(SUBSTITUTE(E$1,"standard",""),"|Float","")&amp;IF(OR($L1855=TRUE,$A1855=0,MOD($A1855,ChapterTable!$S$20)&lt;&gt;0),"","보스")&amp;"인게임누적합배수",ChapterTable!$S:$T,2,0)*C1855)
  )
  )
  )
)</f>
        <v>52547.266845703125</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(VLOOKUP(SUBSTITUTE(SUBSTITUTE(F$1,"standard",""),"|Float","")&amp;IF(OR($L1855=TRUE,$A1855=0,MOD($A1855,ChapterTable!$S$20)&lt;&gt;0),"","보스")&amp;"인게임누적곱배수",ChapterTable!$S:$T,2,0)^D1855
    +VLOOKUP(SUBSTITUTE(SUBSTITUTE(F$1,"standard",""),"|Float","")&amp;IF(OR($L1855=TRUE,$A1855=0,MOD($A1855,ChapterTable!$S$20)&lt;&gt;0),"","보스")&amp;"인게임누적합배수",ChapterTable!$S:$T,2,0)*D1855)
  )
  )
  )
)</f>
        <v>19613.997173309326</v>
      </c>
      <c r="G1855" t="s">
        <v>737</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44"/>
        <v>2</v>
      </c>
      <c r="Q1855">
        <f t="shared" si="145"/>
        <v>2</v>
      </c>
      <c r="R1855" t="b">
        <f t="shared" ca="1" si="143"/>
        <v>1</v>
      </c>
      <c r="T1855" t="b">
        <f t="shared" ca="1" si="146"/>
        <v>1</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H1855">
        <v>1.5</v>
      </c>
      <c r="AI1855">
        <f t="shared" si="147"/>
        <v>0.5</v>
      </c>
    </row>
    <row r="1856" spans="1:35" x14ac:dyDescent="0.3">
      <c r="A1856">
        <v>15</v>
      </c>
      <c r="B1856">
        <v>15</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OFFSET(E1856,-$B1856+IF($L1856,1,0),0)*IF($B1856&gt;OFFSET($B1856,1,0),ChapterTable!$S$17,1)*
    (VLOOKUP(SUBSTITUTE(SUBSTITUTE(E$1,"standard",""),"|Float","")&amp;IF(OR($L1856=TRUE,$A1856=0,MOD($A1856,ChapterTable!$S$20)&lt;&gt;0),"","보스")&amp;"인게임누적곱배수",ChapterTable!$S:$T,2,0)^C1856
    +VLOOKUP(SUBSTITUTE(SUBSTITUTE(E$1,"standard",""),"|Float","")&amp;IF(OR($L1856=TRUE,$A1856=0,MOD($A1856,ChapterTable!$S$20)&lt;&gt;0),"","보스")&amp;"인게임누적합배수",ChapterTable!$S:$T,2,0)*C1856)
  )
  )
  )
)</f>
        <v>52547.266845703125</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(VLOOKUP(SUBSTITUTE(SUBSTITUTE(F$1,"standard",""),"|Float","")&amp;IF(OR($L1856=TRUE,$A1856=0,MOD($A1856,ChapterTable!$S$20)&lt;&gt;0),"","보스")&amp;"인게임누적곱배수",ChapterTable!$S:$T,2,0)^D1856
    +VLOOKUP(SUBSTITUTE(SUBSTITUTE(F$1,"standard",""),"|Float","")&amp;IF(OR($L1856=TRUE,$A1856=0,MOD($A1856,ChapterTable!$S$20)&lt;&gt;0),"","보스")&amp;"인게임누적합배수",ChapterTable!$S:$T,2,0)*D1856)
  )
  )
  )
)</f>
        <v>19613.997173309326</v>
      </c>
      <c r="G1856" t="s">
        <v>737</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44"/>
        <v>11</v>
      </c>
      <c r="Q1856">
        <f t="shared" si="145"/>
        <v>11</v>
      </c>
      <c r="R1856" t="b">
        <f t="shared" ca="1" si="143"/>
        <v>1</v>
      </c>
      <c r="T1856" t="b">
        <f t="shared" ca="1" si="146"/>
        <v>1</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H1856">
        <v>1.5</v>
      </c>
      <c r="AI1856">
        <f t="shared" si="147"/>
        <v>0.5</v>
      </c>
    </row>
    <row r="1857" spans="1:35" x14ac:dyDescent="0.3">
      <c r="A1857">
        <v>15</v>
      </c>
      <c r="B1857">
        <v>16</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2</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OFFSET(E1857,-$B1857+IF($L1857,1,0),0)*IF($B1857&gt;OFFSET($B1857,1,0),ChapterTable!$S$17,1)*
    (VLOOKUP(SUBSTITUTE(SUBSTITUTE(E$1,"standard",""),"|Float","")&amp;IF(OR($L1857=TRUE,$A1857=0,MOD($A1857,ChapterTable!$S$20)&lt;&gt;0),"","보스")&amp;"인게임누적곱배수",ChapterTable!$S:$T,2,0)^C1857
    +VLOOKUP(SUBSTITUTE(SUBSTITUTE(E$1,"standard",""),"|Float","")&amp;IF(OR($L1857=TRUE,$A1857=0,MOD($A1857,ChapterTable!$S$20)&lt;&gt;0),"","보스")&amp;"인게임누적합배수",ChapterTable!$S:$T,2,0)*C1857)
  )
  )
  )
)</f>
        <v>61305.144653320305</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(VLOOKUP(SUBSTITUTE(SUBSTITUTE(F$1,"standard",""),"|Float","")&amp;IF(OR($L1857=TRUE,$A1857=0,MOD($A1857,ChapterTable!$S$20)&lt;&gt;0),"","보스")&amp;"인게임누적곱배수",ChapterTable!$S:$T,2,0)^D1857
    +VLOOKUP(SUBSTITUTE(SUBSTITUTE(F$1,"standard",""),"|Float","")&amp;IF(OR($L1857=TRUE,$A1857=0,MOD($A1857,ChapterTable!$S$20)&lt;&gt;0),"","보스")&amp;"인게임누적합배수",ChapterTable!$S:$T,2,0)*D1857)
  )
  )
  )
)</f>
        <v>19613.997173309326</v>
      </c>
      <c r="G1857" t="s">
        <v>737</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44"/>
        <v>2</v>
      </c>
      <c r="Q1857">
        <f t="shared" si="145"/>
        <v>2</v>
      </c>
      <c r="R1857" t="b">
        <f t="shared" ca="1" si="143"/>
        <v>1</v>
      </c>
      <c r="T1857" t="b">
        <f t="shared" ca="1" si="146"/>
        <v>1</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H1857">
        <v>1.5</v>
      </c>
      <c r="AI1857">
        <f t="shared" si="147"/>
        <v>0.5</v>
      </c>
    </row>
    <row r="1858" spans="1:35" x14ac:dyDescent="0.3">
      <c r="A1858">
        <v>15</v>
      </c>
      <c r="B1858">
        <v>17</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OFFSET(E1858,-$B1858+IF($L1858,1,0),0)*IF($B1858&gt;OFFSET($B1858,1,0),ChapterTable!$S$17,1)*
    (VLOOKUP(SUBSTITUTE(SUBSTITUTE(E$1,"standard",""),"|Float","")&amp;IF(OR($L1858=TRUE,$A1858=0,MOD($A1858,ChapterTable!$S$20)&lt;&gt;0),"","보스")&amp;"인게임누적곱배수",ChapterTable!$S:$T,2,0)^C1858
    +VLOOKUP(SUBSTITUTE(SUBSTITUTE(E$1,"standard",""),"|Float","")&amp;IF(OR($L1858=TRUE,$A1858=0,MOD($A1858,ChapterTable!$S$20)&lt;&gt;0),"","보스")&amp;"인게임누적합배수",ChapterTable!$S:$T,2,0)*C1858)
  )
  )
  )
)</f>
        <v>61305.144653320305</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(VLOOKUP(SUBSTITUTE(SUBSTITUTE(F$1,"standard",""),"|Float","")&amp;IF(OR($L1858=TRUE,$A1858=0,MOD($A1858,ChapterTable!$S$20)&lt;&gt;0),"","보스")&amp;"인게임누적곱배수",ChapterTable!$S:$T,2,0)^D1858
    +VLOOKUP(SUBSTITUTE(SUBSTITUTE(F$1,"standard",""),"|Float","")&amp;IF(OR($L1858=TRUE,$A1858=0,MOD($A1858,ChapterTable!$S$20)&lt;&gt;0),"","보스")&amp;"인게임누적합배수",ChapterTable!$S:$T,2,0)*D1858)
  )
  )
  )
)</f>
        <v>19613.997173309326</v>
      </c>
      <c r="G1858" t="s">
        <v>737</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44"/>
        <v>2</v>
      </c>
      <c r="Q1858">
        <f t="shared" si="145"/>
        <v>2</v>
      </c>
      <c r="R1858" t="b">
        <f t="shared" ref="R1858:R1921" ca="1" si="148">IF(OR(B1858=0,OFFSET(B1858,1,0)=0),FALSE,
IF(AND(L1858,B1858&lt;OFFSET(B1858,1,0)),TRUE,
IF(OFFSET(O1858,1,0)=21,TRUE,FALSE)))</f>
        <v>1</v>
      </c>
      <c r="T1858" t="b">
        <f t="shared" ca="1" si="146"/>
        <v>1</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H1858">
        <v>1.5</v>
      </c>
      <c r="AI1858">
        <f t="shared" si="147"/>
        <v>0.5</v>
      </c>
    </row>
    <row r="1859" spans="1:35" x14ac:dyDescent="0.3">
      <c r="A1859">
        <v>15</v>
      </c>
      <c r="B1859">
        <v>18</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OFFSET(E1859,-$B1859+IF($L1859,1,0),0)*IF($B1859&gt;OFFSET($B1859,1,0),ChapterTable!$S$17,1)*
    (VLOOKUP(SUBSTITUTE(SUBSTITUTE(E$1,"standard",""),"|Float","")&amp;IF(OR($L1859=TRUE,$A1859=0,MOD($A1859,ChapterTable!$S$20)&lt;&gt;0),"","보스")&amp;"인게임누적곱배수",ChapterTable!$S:$T,2,0)^C1859
    +VLOOKUP(SUBSTITUTE(SUBSTITUTE(E$1,"standard",""),"|Float","")&amp;IF(OR($L1859=TRUE,$A1859=0,MOD($A1859,ChapterTable!$S$20)&lt;&gt;0),"","보스")&amp;"인게임누적합배수",ChapterTable!$S:$T,2,0)*C1859)
  )
  )
  )
)</f>
        <v>61305.144653320305</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(VLOOKUP(SUBSTITUTE(SUBSTITUTE(F$1,"standard",""),"|Float","")&amp;IF(OR($L1859=TRUE,$A1859=0,MOD($A1859,ChapterTable!$S$20)&lt;&gt;0),"","보스")&amp;"인게임누적곱배수",ChapterTable!$S:$T,2,0)^D1859
    +VLOOKUP(SUBSTITUTE(SUBSTITUTE(F$1,"standard",""),"|Float","")&amp;IF(OR($L1859=TRUE,$A1859=0,MOD($A1859,ChapterTable!$S$20)&lt;&gt;0),"","보스")&amp;"인게임누적합배수",ChapterTable!$S:$T,2,0)*D1859)
  )
  )
  )
)</f>
        <v>19613.997173309326</v>
      </c>
      <c r="G1859" t="s">
        <v>737</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149">IF(B1859=0,0,
  IF(AND(L1859=FALSE,A1859&lt;&gt;0,MOD(A1859,7)=0),21,
  IF(MOD(B1859,10)=0,21,
  IF(MOD(B1859,10)=5,11,
  IF(MOD(B1859,10)=9,INT(B1859/10)+91,
  INT(B1859/10+1))))))</f>
        <v>2</v>
      </c>
      <c r="Q1859">
        <f t="shared" ref="Q1859:Q1922" si="150">IF(ISBLANK(P1859),O1859,P1859)</f>
        <v>2</v>
      </c>
      <c r="R1859" t="b">
        <f t="shared" ca="1" si="148"/>
        <v>1</v>
      </c>
      <c r="T1859" t="b">
        <f t="shared" ref="T1859:T1922" ca="1" si="151">IF(ISBLANK(S1859),R1859,S1859)</f>
        <v>1</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H1859">
        <v>1.5</v>
      </c>
      <c r="AI1859">
        <f t="shared" si="147"/>
        <v>0.5</v>
      </c>
    </row>
    <row r="1860" spans="1:35" x14ac:dyDescent="0.3">
      <c r="A1860">
        <v>15</v>
      </c>
      <c r="B1860">
        <v>19</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OFFSET(E1860,-$B1860+IF($L1860,1,0),0)*IF($B1860&gt;OFFSET($B1860,1,0),ChapterTable!$S$17,1)*
    (VLOOKUP(SUBSTITUTE(SUBSTITUTE(E$1,"standard",""),"|Float","")&amp;IF(OR($L1860=TRUE,$A1860=0,MOD($A1860,ChapterTable!$S$20)&lt;&gt;0),"","보스")&amp;"인게임누적곱배수",ChapterTable!$S:$T,2,0)^C1860
    +VLOOKUP(SUBSTITUTE(SUBSTITUTE(E$1,"standard",""),"|Float","")&amp;IF(OR($L1860=TRUE,$A1860=0,MOD($A1860,ChapterTable!$S$20)&lt;&gt;0),"","보스")&amp;"인게임누적합배수",ChapterTable!$S:$T,2,0)*C1860)
  )
  )
  )
)</f>
        <v>61305.144653320305</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(VLOOKUP(SUBSTITUTE(SUBSTITUTE(F$1,"standard",""),"|Float","")&amp;IF(OR($L1860=TRUE,$A1860=0,MOD($A1860,ChapterTable!$S$20)&lt;&gt;0),"","보스")&amp;"인게임누적곱배수",ChapterTable!$S:$T,2,0)^D1860
    +VLOOKUP(SUBSTITUTE(SUBSTITUTE(F$1,"standard",""),"|Float","")&amp;IF(OR($L1860=TRUE,$A1860=0,MOD($A1860,ChapterTable!$S$20)&lt;&gt;0),"","보스")&amp;"인게임누적합배수",ChapterTable!$S:$T,2,0)*D1860)
  )
  )
  )
)</f>
        <v>19613.997173309326</v>
      </c>
      <c r="G1860" t="s">
        <v>737</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149"/>
        <v>92</v>
      </c>
      <c r="Q1860">
        <f t="shared" si="150"/>
        <v>92</v>
      </c>
      <c r="R1860" t="b">
        <f t="shared" ca="1" si="148"/>
        <v>1</v>
      </c>
      <c r="T1860" t="b">
        <f t="shared" ca="1" si="151"/>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H1860">
        <v>1.5</v>
      </c>
      <c r="AI1860">
        <f t="shared" ref="AI1860:AI1923" si="152">IF(B1860=0,0,1/(INT((B1860-1)/10)+1))</f>
        <v>0.5</v>
      </c>
    </row>
    <row r="1861" spans="1:35" x14ac:dyDescent="0.3">
      <c r="A1861">
        <v>15</v>
      </c>
      <c r="B1861">
        <v>20</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OFFSET(E1861,-$B1861+IF($L1861,1,0),0)*IF($B1861&gt;OFFSET($B1861,1,0),ChapterTable!$S$17,1)*
    (VLOOKUP(SUBSTITUTE(SUBSTITUTE(E$1,"standard",""),"|Float","")&amp;IF(OR($L1861=TRUE,$A1861=0,MOD($A1861,ChapterTable!$S$20)&lt;&gt;0),"","보스")&amp;"인게임누적곱배수",ChapterTable!$S:$T,2,0)^C1861
    +VLOOKUP(SUBSTITUTE(SUBSTITUTE(E$1,"standard",""),"|Float","")&amp;IF(OR($L1861=TRUE,$A1861=0,MOD($A1861,ChapterTable!$S$20)&lt;&gt;0),"","보스")&amp;"인게임누적합배수",ChapterTable!$S:$T,2,0)*C1861)
  )
  )
  )
)</f>
        <v>61305.144653320305</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(VLOOKUP(SUBSTITUTE(SUBSTITUTE(F$1,"standard",""),"|Float","")&amp;IF(OR($L1861=TRUE,$A1861=0,MOD($A1861,ChapterTable!$S$20)&lt;&gt;0),"","보스")&amp;"인게임누적곱배수",ChapterTable!$S:$T,2,0)^D1861
    +VLOOKUP(SUBSTITUTE(SUBSTITUTE(F$1,"standard",""),"|Float","")&amp;IF(OR($L1861=TRUE,$A1861=0,MOD($A1861,ChapterTable!$S$20)&lt;&gt;0),"","보스")&amp;"인게임누적합배수",ChapterTable!$S:$T,2,0)*D1861)
  )
  )
  )
)</f>
        <v>19613.997173309326</v>
      </c>
      <c r="G1861" t="s">
        <v>737</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49"/>
        <v>21</v>
      </c>
      <c r="Q1861">
        <f t="shared" si="150"/>
        <v>21</v>
      </c>
      <c r="R1861" t="b">
        <f t="shared" ca="1" si="148"/>
        <v>1</v>
      </c>
      <c r="T1861" t="b">
        <f t="shared" ca="1" si="151"/>
        <v>1</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H1861">
        <v>1.5</v>
      </c>
      <c r="AI1861">
        <f t="shared" si="152"/>
        <v>0.5</v>
      </c>
    </row>
    <row r="1862" spans="1:35" x14ac:dyDescent="0.3">
      <c r="A1862">
        <v>15</v>
      </c>
      <c r="B1862">
        <v>21</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2</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OFFSET(E1862,-$B1862+IF($L1862,1,0),0)*IF($B1862&gt;OFFSET($B1862,1,0),ChapterTable!$S$17,1)*
    (VLOOKUP(SUBSTITUTE(SUBSTITUTE(E$1,"standard",""),"|Float","")&amp;IF(OR($L1862=TRUE,$A1862=0,MOD($A1862,ChapterTable!$S$20)&lt;&gt;0),"","보스")&amp;"인게임누적곱배수",ChapterTable!$S:$T,2,0)^C1862
    +VLOOKUP(SUBSTITUTE(SUBSTITUTE(E$1,"standard",""),"|Float","")&amp;IF(OR($L1862=TRUE,$A1862=0,MOD($A1862,ChapterTable!$S$20)&lt;&gt;0),"","보스")&amp;"인게임누적합배수",ChapterTable!$S:$T,2,0)*C1862)
  )
  )
  )
)</f>
        <v>61305.144653320305</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(VLOOKUP(SUBSTITUTE(SUBSTITUTE(F$1,"standard",""),"|Float","")&amp;IF(OR($L1862=TRUE,$A1862=0,MOD($A1862,ChapterTable!$S$20)&lt;&gt;0),"","보스")&amp;"인게임누적곱배수",ChapterTable!$S:$T,2,0)^D1862
    +VLOOKUP(SUBSTITUTE(SUBSTITUTE(F$1,"standard",""),"|Float","")&amp;IF(OR($L1862=TRUE,$A1862=0,MOD($A1862,ChapterTable!$S$20)&lt;&gt;0),"","보스")&amp;"인게임누적합배수",ChapterTable!$S:$T,2,0)*D1862)
  )
  )
  )
)</f>
        <v>20982.415580749512</v>
      </c>
      <c r="G1862" t="s">
        <v>737</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49"/>
        <v>3</v>
      </c>
      <c r="Q1862">
        <f t="shared" si="150"/>
        <v>3</v>
      </c>
      <c r="R1862" t="b">
        <f t="shared" ca="1" si="148"/>
        <v>1</v>
      </c>
      <c r="T1862" t="b">
        <f t="shared" ca="1" si="151"/>
        <v>1</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H1862">
        <v>1.5</v>
      </c>
      <c r="AI1862">
        <f t="shared" si="152"/>
        <v>0.33333333333333331</v>
      </c>
    </row>
    <row r="1863" spans="1:35" x14ac:dyDescent="0.3">
      <c r="A1863">
        <v>15</v>
      </c>
      <c r="B1863">
        <v>22</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OFFSET(E1863,-$B1863+IF($L1863,1,0),0)*IF($B1863&gt;OFFSET($B1863,1,0),ChapterTable!$S$17,1)*
    (VLOOKUP(SUBSTITUTE(SUBSTITUTE(E$1,"standard",""),"|Float","")&amp;IF(OR($L1863=TRUE,$A1863=0,MOD($A1863,ChapterTable!$S$20)&lt;&gt;0),"","보스")&amp;"인게임누적곱배수",ChapterTable!$S:$T,2,0)^C1863
    +VLOOKUP(SUBSTITUTE(SUBSTITUTE(E$1,"standard",""),"|Float","")&amp;IF(OR($L1863=TRUE,$A1863=0,MOD($A1863,ChapterTable!$S$20)&lt;&gt;0),"","보스")&amp;"인게임누적합배수",ChapterTable!$S:$T,2,0)*C1863)
  )
  )
  )
)</f>
        <v>61305.144653320305</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(VLOOKUP(SUBSTITUTE(SUBSTITUTE(F$1,"standard",""),"|Float","")&amp;IF(OR($L1863=TRUE,$A1863=0,MOD($A1863,ChapterTable!$S$20)&lt;&gt;0),"","보스")&amp;"인게임누적곱배수",ChapterTable!$S:$T,2,0)^D1863
    +VLOOKUP(SUBSTITUTE(SUBSTITUTE(F$1,"standard",""),"|Float","")&amp;IF(OR($L1863=TRUE,$A1863=0,MOD($A1863,ChapterTable!$S$20)&lt;&gt;0),"","보스")&amp;"인게임누적합배수",ChapterTable!$S:$T,2,0)*D1863)
  )
  )
  )
)</f>
        <v>20982.415580749512</v>
      </c>
      <c r="G1863" t="s">
        <v>737</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49"/>
        <v>3</v>
      </c>
      <c r="Q1863">
        <f t="shared" si="150"/>
        <v>3</v>
      </c>
      <c r="R1863" t="b">
        <f t="shared" ca="1" si="148"/>
        <v>1</v>
      </c>
      <c r="T1863" t="b">
        <f t="shared" ca="1" si="151"/>
        <v>1</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H1863">
        <v>1.5</v>
      </c>
      <c r="AI1863">
        <f t="shared" si="152"/>
        <v>0.33333333333333331</v>
      </c>
    </row>
    <row r="1864" spans="1:35" x14ac:dyDescent="0.3">
      <c r="A1864">
        <v>15</v>
      </c>
      <c r="B1864">
        <v>23</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OFFSET(E1864,-$B1864+IF($L1864,1,0),0)*IF($B1864&gt;OFFSET($B1864,1,0),ChapterTable!$S$17,1)*
    (VLOOKUP(SUBSTITUTE(SUBSTITUTE(E$1,"standard",""),"|Float","")&amp;IF(OR($L1864=TRUE,$A1864=0,MOD($A1864,ChapterTable!$S$20)&lt;&gt;0),"","보스")&amp;"인게임누적곱배수",ChapterTable!$S:$T,2,0)^C1864
    +VLOOKUP(SUBSTITUTE(SUBSTITUTE(E$1,"standard",""),"|Float","")&amp;IF(OR($L1864=TRUE,$A1864=0,MOD($A1864,ChapterTable!$S$20)&lt;&gt;0),"","보스")&amp;"인게임누적합배수",ChapterTable!$S:$T,2,0)*C1864)
  )
  )
  )
)</f>
        <v>61305.144653320305</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(VLOOKUP(SUBSTITUTE(SUBSTITUTE(F$1,"standard",""),"|Float","")&amp;IF(OR($L1864=TRUE,$A1864=0,MOD($A1864,ChapterTable!$S$20)&lt;&gt;0),"","보스")&amp;"인게임누적곱배수",ChapterTable!$S:$T,2,0)^D1864
    +VLOOKUP(SUBSTITUTE(SUBSTITUTE(F$1,"standard",""),"|Float","")&amp;IF(OR($L1864=TRUE,$A1864=0,MOD($A1864,ChapterTable!$S$20)&lt;&gt;0),"","보스")&amp;"인게임누적합배수",ChapterTable!$S:$T,2,0)*D1864)
  )
  )
  )
)</f>
        <v>20982.415580749512</v>
      </c>
      <c r="G1864" t="s">
        <v>737</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49"/>
        <v>3</v>
      </c>
      <c r="Q1864">
        <f t="shared" si="150"/>
        <v>3</v>
      </c>
      <c r="R1864" t="b">
        <f t="shared" ca="1" si="148"/>
        <v>1</v>
      </c>
      <c r="T1864" t="b">
        <f t="shared" ca="1" si="151"/>
        <v>1</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H1864">
        <v>1.5</v>
      </c>
      <c r="AI1864">
        <f t="shared" si="152"/>
        <v>0.33333333333333331</v>
      </c>
    </row>
    <row r="1865" spans="1:35" x14ac:dyDescent="0.3">
      <c r="A1865">
        <v>15</v>
      </c>
      <c r="B1865">
        <v>24</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OFFSET(E1865,-$B1865+IF($L1865,1,0),0)*IF($B1865&gt;OFFSET($B1865,1,0),ChapterTable!$S$17,1)*
    (VLOOKUP(SUBSTITUTE(SUBSTITUTE(E$1,"standard",""),"|Float","")&amp;IF(OR($L1865=TRUE,$A1865=0,MOD($A1865,ChapterTable!$S$20)&lt;&gt;0),"","보스")&amp;"인게임누적곱배수",ChapterTable!$S:$T,2,0)^C1865
    +VLOOKUP(SUBSTITUTE(SUBSTITUTE(E$1,"standard",""),"|Float","")&amp;IF(OR($L1865=TRUE,$A1865=0,MOD($A1865,ChapterTable!$S$20)&lt;&gt;0),"","보스")&amp;"인게임누적합배수",ChapterTable!$S:$T,2,0)*C1865)
  )
  )
  )
)</f>
        <v>61305.144653320305</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(VLOOKUP(SUBSTITUTE(SUBSTITUTE(F$1,"standard",""),"|Float","")&amp;IF(OR($L1865=TRUE,$A1865=0,MOD($A1865,ChapterTable!$S$20)&lt;&gt;0),"","보스")&amp;"인게임누적곱배수",ChapterTable!$S:$T,2,0)^D1865
    +VLOOKUP(SUBSTITUTE(SUBSTITUTE(F$1,"standard",""),"|Float","")&amp;IF(OR($L1865=TRUE,$A1865=0,MOD($A1865,ChapterTable!$S$20)&lt;&gt;0),"","보스")&amp;"인게임누적합배수",ChapterTable!$S:$T,2,0)*D1865)
  )
  )
  )
)</f>
        <v>20982.415580749512</v>
      </c>
      <c r="G1865" t="s">
        <v>737</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49"/>
        <v>3</v>
      </c>
      <c r="Q1865">
        <f t="shared" si="150"/>
        <v>3</v>
      </c>
      <c r="R1865" t="b">
        <f t="shared" ca="1" si="148"/>
        <v>1</v>
      </c>
      <c r="T1865" t="b">
        <f t="shared" ca="1" si="151"/>
        <v>1</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H1865">
        <v>1.5</v>
      </c>
      <c r="AI1865">
        <f t="shared" si="152"/>
        <v>0.33333333333333331</v>
      </c>
    </row>
    <row r="1866" spans="1:35" x14ac:dyDescent="0.3">
      <c r="A1866">
        <v>15</v>
      </c>
      <c r="B1866">
        <v>25</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OFFSET(E1866,-$B1866+IF($L1866,1,0),0)*IF($B1866&gt;OFFSET($B1866,1,0),ChapterTable!$S$17,1)*
    (VLOOKUP(SUBSTITUTE(SUBSTITUTE(E$1,"standard",""),"|Float","")&amp;IF(OR($L1866=TRUE,$A1866=0,MOD($A1866,ChapterTable!$S$20)&lt;&gt;0),"","보스")&amp;"인게임누적곱배수",ChapterTable!$S:$T,2,0)^C1866
    +VLOOKUP(SUBSTITUTE(SUBSTITUTE(E$1,"standard",""),"|Float","")&amp;IF(OR($L1866=TRUE,$A1866=0,MOD($A1866,ChapterTable!$S$20)&lt;&gt;0),"","보스")&amp;"인게임누적합배수",ChapterTable!$S:$T,2,0)*C1866)
  )
  )
  )
)</f>
        <v>61305.144653320305</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(VLOOKUP(SUBSTITUTE(SUBSTITUTE(F$1,"standard",""),"|Float","")&amp;IF(OR($L1866=TRUE,$A1866=0,MOD($A1866,ChapterTable!$S$20)&lt;&gt;0),"","보스")&amp;"인게임누적곱배수",ChapterTable!$S:$T,2,0)^D1866
    +VLOOKUP(SUBSTITUTE(SUBSTITUTE(F$1,"standard",""),"|Float","")&amp;IF(OR($L1866=TRUE,$A1866=0,MOD($A1866,ChapterTable!$S$20)&lt;&gt;0),"","보스")&amp;"인게임누적합배수",ChapterTable!$S:$T,2,0)*D1866)
  )
  )
  )
)</f>
        <v>20982.415580749512</v>
      </c>
      <c r="G1866" t="s">
        <v>737</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49"/>
        <v>11</v>
      </c>
      <c r="Q1866">
        <f t="shared" si="150"/>
        <v>11</v>
      </c>
      <c r="R1866" t="b">
        <f t="shared" ca="1" si="148"/>
        <v>1</v>
      </c>
      <c r="T1866" t="b">
        <f t="shared" ca="1" si="151"/>
        <v>1</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H1866">
        <v>1.5</v>
      </c>
      <c r="AI1866">
        <f t="shared" si="152"/>
        <v>0.33333333333333331</v>
      </c>
    </row>
    <row r="1867" spans="1:35" x14ac:dyDescent="0.3">
      <c r="A1867">
        <v>15</v>
      </c>
      <c r="B1867">
        <v>26</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3</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OFFSET(E1867,-$B1867+IF($L1867,1,0),0)*IF($B1867&gt;OFFSET($B1867,1,0),ChapterTable!$S$17,1)*
    (VLOOKUP(SUBSTITUTE(SUBSTITUTE(E$1,"standard",""),"|Float","")&amp;IF(OR($L1867=TRUE,$A1867=0,MOD($A1867,ChapterTable!$S$20)&lt;&gt;0),"","보스")&amp;"인게임누적곱배수",ChapterTable!$S:$T,2,0)^C1867
    +VLOOKUP(SUBSTITUTE(SUBSTITUTE(E$1,"standard",""),"|Float","")&amp;IF(OR($L1867=TRUE,$A1867=0,MOD($A1867,ChapterTable!$S$20)&lt;&gt;0),"","보스")&amp;"인게임누적합배수",ChapterTable!$S:$T,2,0)*C1867)
  )
  )
  )
)</f>
        <v>70063.0224609375</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(VLOOKUP(SUBSTITUTE(SUBSTITUTE(F$1,"standard",""),"|Float","")&amp;IF(OR($L1867=TRUE,$A1867=0,MOD($A1867,ChapterTable!$S$20)&lt;&gt;0),"","보스")&amp;"인게임누적곱배수",ChapterTable!$S:$T,2,0)^D1867
    +VLOOKUP(SUBSTITUTE(SUBSTITUTE(F$1,"standard",""),"|Float","")&amp;IF(OR($L1867=TRUE,$A1867=0,MOD($A1867,ChapterTable!$S$20)&lt;&gt;0),"","보스")&amp;"인게임누적합배수",ChapterTable!$S:$T,2,0)*D1867)
  )
  )
  )
)</f>
        <v>20982.415580749512</v>
      </c>
      <c r="G1867" t="s">
        <v>737</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49"/>
        <v>3</v>
      </c>
      <c r="Q1867">
        <f t="shared" si="150"/>
        <v>3</v>
      </c>
      <c r="R1867" t="b">
        <f t="shared" ca="1" si="148"/>
        <v>1</v>
      </c>
      <c r="T1867" t="b">
        <f t="shared" ca="1" si="151"/>
        <v>1</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H1867">
        <v>1.5</v>
      </c>
      <c r="AI1867">
        <f t="shared" si="152"/>
        <v>0.33333333333333331</v>
      </c>
    </row>
    <row r="1868" spans="1:35" x14ac:dyDescent="0.3">
      <c r="A1868">
        <v>15</v>
      </c>
      <c r="B1868">
        <v>27</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OFFSET(E1868,-$B1868+IF($L1868,1,0),0)*IF($B1868&gt;OFFSET($B1868,1,0),ChapterTable!$S$17,1)*
    (VLOOKUP(SUBSTITUTE(SUBSTITUTE(E$1,"standard",""),"|Float","")&amp;IF(OR($L1868=TRUE,$A1868=0,MOD($A1868,ChapterTable!$S$20)&lt;&gt;0),"","보스")&amp;"인게임누적곱배수",ChapterTable!$S:$T,2,0)^C1868
    +VLOOKUP(SUBSTITUTE(SUBSTITUTE(E$1,"standard",""),"|Float","")&amp;IF(OR($L1868=TRUE,$A1868=0,MOD($A1868,ChapterTable!$S$20)&lt;&gt;0),"","보스")&amp;"인게임누적합배수",ChapterTable!$S:$T,2,0)*C1868)
  )
  )
  )
)</f>
        <v>70063.0224609375</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(VLOOKUP(SUBSTITUTE(SUBSTITUTE(F$1,"standard",""),"|Float","")&amp;IF(OR($L1868=TRUE,$A1868=0,MOD($A1868,ChapterTable!$S$20)&lt;&gt;0),"","보스")&amp;"인게임누적곱배수",ChapterTable!$S:$T,2,0)^D1868
    +VLOOKUP(SUBSTITUTE(SUBSTITUTE(F$1,"standard",""),"|Float","")&amp;IF(OR($L1868=TRUE,$A1868=0,MOD($A1868,ChapterTable!$S$20)&lt;&gt;0),"","보스")&amp;"인게임누적합배수",ChapterTable!$S:$T,2,0)*D1868)
  )
  )
  )
)</f>
        <v>20982.415580749512</v>
      </c>
      <c r="G1868" t="s">
        <v>737</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49"/>
        <v>3</v>
      </c>
      <c r="Q1868">
        <f t="shared" si="150"/>
        <v>3</v>
      </c>
      <c r="R1868" t="b">
        <f t="shared" ca="1" si="148"/>
        <v>1</v>
      </c>
      <c r="T1868" t="b">
        <f t="shared" ca="1" si="151"/>
        <v>1</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H1868">
        <v>1.5</v>
      </c>
      <c r="AI1868">
        <f t="shared" si="152"/>
        <v>0.33333333333333331</v>
      </c>
    </row>
    <row r="1869" spans="1:35" x14ac:dyDescent="0.3">
      <c r="A1869">
        <v>15</v>
      </c>
      <c r="B1869">
        <v>28</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OFFSET(E1869,-$B1869+IF($L1869,1,0),0)*IF($B1869&gt;OFFSET($B1869,1,0),ChapterTable!$S$17,1)*
    (VLOOKUP(SUBSTITUTE(SUBSTITUTE(E$1,"standard",""),"|Float","")&amp;IF(OR($L1869=TRUE,$A1869=0,MOD($A1869,ChapterTable!$S$20)&lt;&gt;0),"","보스")&amp;"인게임누적곱배수",ChapterTable!$S:$T,2,0)^C1869
    +VLOOKUP(SUBSTITUTE(SUBSTITUTE(E$1,"standard",""),"|Float","")&amp;IF(OR($L1869=TRUE,$A1869=0,MOD($A1869,ChapterTable!$S$20)&lt;&gt;0),"","보스")&amp;"인게임누적합배수",ChapterTable!$S:$T,2,0)*C1869)
  )
  )
  )
)</f>
        <v>70063.0224609375</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(VLOOKUP(SUBSTITUTE(SUBSTITUTE(F$1,"standard",""),"|Float","")&amp;IF(OR($L1869=TRUE,$A1869=0,MOD($A1869,ChapterTable!$S$20)&lt;&gt;0),"","보스")&amp;"인게임누적곱배수",ChapterTable!$S:$T,2,0)^D1869
    +VLOOKUP(SUBSTITUTE(SUBSTITUTE(F$1,"standard",""),"|Float","")&amp;IF(OR($L1869=TRUE,$A1869=0,MOD($A1869,ChapterTable!$S$20)&lt;&gt;0),"","보스")&amp;"인게임누적합배수",ChapterTable!$S:$T,2,0)*D1869)
  )
  )
  )
)</f>
        <v>20982.415580749512</v>
      </c>
      <c r="G1869" t="s">
        <v>737</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49"/>
        <v>3</v>
      </c>
      <c r="Q1869">
        <f t="shared" si="150"/>
        <v>3</v>
      </c>
      <c r="R1869" t="b">
        <f t="shared" ca="1" si="148"/>
        <v>1</v>
      </c>
      <c r="T1869" t="b">
        <f t="shared" ca="1" si="151"/>
        <v>1</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H1869">
        <v>1.5</v>
      </c>
      <c r="AI1869">
        <f t="shared" si="152"/>
        <v>0.33333333333333331</v>
      </c>
    </row>
    <row r="1870" spans="1:35" x14ac:dyDescent="0.3">
      <c r="A1870">
        <v>15</v>
      </c>
      <c r="B1870">
        <v>29</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OFFSET(E1870,-$B1870+IF($L1870,1,0),0)*IF($B1870&gt;OFFSET($B1870,1,0),ChapterTable!$S$17,1)*
    (VLOOKUP(SUBSTITUTE(SUBSTITUTE(E$1,"standard",""),"|Float","")&amp;IF(OR($L1870=TRUE,$A1870=0,MOD($A1870,ChapterTable!$S$20)&lt;&gt;0),"","보스")&amp;"인게임누적곱배수",ChapterTable!$S:$T,2,0)^C1870
    +VLOOKUP(SUBSTITUTE(SUBSTITUTE(E$1,"standard",""),"|Float","")&amp;IF(OR($L1870=TRUE,$A1870=0,MOD($A1870,ChapterTable!$S$20)&lt;&gt;0),"","보스")&amp;"인게임누적합배수",ChapterTable!$S:$T,2,0)*C1870)
  )
  )
  )
)</f>
        <v>70063.0224609375</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(VLOOKUP(SUBSTITUTE(SUBSTITUTE(F$1,"standard",""),"|Float","")&amp;IF(OR($L1870=TRUE,$A1870=0,MOD($A1870,ChapterTable!$S$20)&lt;&gt;0),"","보스")&amp;"인게임누적곱배수",ChapterTable!$S:$T,2,0)^D1870
    +VLOOKUP(SUBSTITUTE(SUBSTITUTE(F$1,"standard",""),"|Float","")&amp;IF(OR($L1870=TRUE,$A1870=0,MOD($A1870,ChapterTable!$S$20)&lt;&gt;0),"","보스")&amp;"인게임누적합배수",ChapterTable!$S:$T,2,0)*D1870)
  )
  )
  )
)</f>
        <v>20982.415580749512</v>
      </c>
      <c r="G1870" t="s">
        <v>737</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49"/>
        <v>93</v>
      </c>
      <c r="Q1870">
        <f t="shared" si="150"/>
        <v>93</v>
      </c>
      <c r="R1870" t="b">
        <f t="shared" ca="1" si="148"/>
        <v>1</v>
      </c>
      <c r="T1870" t="b">
        <f t="shared" ca="1" si="151"/>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H1870">
        <v>1.5</v>
      </c>
      <c r="AI1870">
        <f t="shared" si="152"/>
        <v>0.33333333333333331</v>
      </c>
    </row>
    <row r="1871" spans="1:35" x14ac:dyDescent="0.3">
      <c r="A1871">
        <v>15</v>
      </c>
      <c r="B1871">
        <v>30</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OFFSET(E1871,-$B1871+IF($L1871,1,0),0)*IF($B1871&gt;OFFSET($B1871,1,0),ChapterTable!$S$17,1)*
    (VLOOKUP(SUBSTITUTE(SUBSTITUTE(E$1,"standard",""),"|Float","")&amp;IF(OR($L1871=TRUE,$A1871=0,MOD($A1871,ChapterTable!$S$20)&lt;&gt;0),"","보스")&amp;"인게임누적곱배수",ChapterTable!$S:$T,2,0)^C1871
    +VLOOKUP(SUBSTITUTE(SUBSTITUTE(E$1,"standard",""),"|Float","")&amp;IF(OR($L1871=TRUE,$A1871=0,MOD($A1871,ChapterTable!$S$20)&lt;&gt;0),"","보스")&amp;"인게임누적합배수",ChapterTable!$S:$T,2,0)*C1871)
  )
  )
  )
)</f>
        <v>70063.0224609375</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(VLOOKUP(SUBSTITUTE(SUBSTITUTE(F$1,"standard",""),"|Float","")&amp;IF(OR($L1871=TRUE,$A1871=0,MOD($A1871,ChapterTable!$S$20)&lt;&gt;0),"","보스")&amp;"인게임누적곱배수",ChapterTable!$S:$T,2,0)^D1871
    +VLOOKUP(SUBSTITUTE(SUBSTITUTE(F$1,"standard",""),"|Float","")&amp;IF(OR($L1871=TRUE,$A1871=0,MOD($A1871,ChapterTable!$S$20)&lt;&gt;0),"","보스")&amp;"인게임누적합배수",ChapterTable!$S:$T,2,0)*D1871)
  )
  )
  )
)</f>
        <v>20982.415580749512</v>
      </c>
      <c r="G1871" t="s">
        <v>737</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49"/>
        <v>21</v>
      </c>
      <c r="Q1871">
        <f t="shared" si="150"/>
        <v>21</v>
      </c>
      <c r="R1871" t="b">
        <f t="shared" ca="1" si="148"/>
        <v>1</v>
      </c>
      <c r="T1871" t="b">
        <f t="shared" ca="1" si="151"/>
        <v>1</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H1871">
        <v>1.5</v>
      </c>
      <c r="AI1871">
        <f t="shared" si="152"/>
        <v>0.33333333333333331</v>
      </c>
    </row>
    <row r="1872" spans="1:35" x14ac:dyDescent="0.3">
      <c r="A1872">
        <v>15</v>
      </c>
      <c r="B1872">
        <v>31</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3</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OFFSET(E1872,-$B1872+IF($L1872,1,0),0)*IF($B1872&gt;OFFSET($B1872,1,0),ChapterTable!$S$17,1)*
    (VLOOKUP(SUBSTITUTE(SUBSTITUTE(E$1,"standard",""),"|Float","")&amp;IF(OR($L1872=TRUE,$A1872=0,MOD($A1872,ChapterTable!$S$20)&lt;&gt;0),"","보스")&amp;"인게임누적곱배수",ChapterTable!$S:$T,2,0)^C1872
    +VLOOKUP(SUBSTITUTE(SUBSTITUTE(E$1,"standard",""),"|Float","")&amp;IF(OR($L1872=TRUE,$A1872=0,MOD($A1872,ChapterTable!$S$20)&lt;&gt;0),"","보스")&amp;"인게임누적합배수",ChapterTable!$S:$T,2,0)*C1872)
  )
  )
  )
)</f>
        <v>70063.0224609375</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(VLOOKUP(SUBSTITUTE(SUBSTITUTE(F$1,"standard",""),"|Float","")&amp;IF(OR($L1872=TRUE,$A1872=0,MOD($A1872,ChapterTable!$S$20)&lt;&gt;0),"","보스")&amp;"인게임누적곱배수",ChapterTable!$S:$T,2,0)^D1872
    +VLOOKUP(SUBSTITUTE(SUBSTITUTE(F$1,"standard",""),"|Float","")&amp;IF(OR($L1872=TRUE,$A1872=0,MOD($A1872,ChapterTable!$S$20)&lt;&gt;0),"","보스")&amp;"인게임누적합배수",ChapterTable!$S:$T,2,0)*D1872)
  )
  )
  )
)</f>
        <v>22350.833988189697</v>
      </c>
      <c r="G1872" t="s">
        <v>737</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49"/>
        <v>4</v>
      </c>
      <c r="Q1872">
        <f t="shared" si="150"/>
        <v>4</v>
      </c>
      <c r="R1872" t="b">
        <f t="shared" ca="1" si="148"/>
        <v>1</v>
      </c>
      <c r="T1872" t="b">
        <f t="shared" ca="1" si="151"/>
        <v>1</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H1872">
        <v>1.5</v>
      </c>
      <c r="AI1872">
        <f t="shared" si="152"/>
        <v>0.25</v>
      </c>
    </row>
    <row r="1873" spans="1:35" x14ac:dyDescent="0.3">
      <c r="A1873">
        <v>15</v>
      </c>
      <c r="B1873">
        <v>32</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OFFSET(E1873,-$B1873+IF($L1873,1,0),0)*IF($B1873&gt;OFFSET($B1873,1,0),ChapterTable!$S$17,1)*
    (VLOOKUP(SUBSTITUTE(SUBSTITUTE(E$1,"standard",""),"|Float","")&amp;IF(OR($L1873=TRUE,$A1873=0,MOD($A1873,ChapterTable!$S$20)&lt;&gt;0),"","보스")&amp;"인게임누적곱배수",ChapterTable!$S:$T,2,0)^C1873
    +VLOOKUP(SUBSTITUTE(SUBSTITUTE(E$1,"standard",""),"|Float","")&amp;IF(OR($L1873=TRUE,$A1873=0,MOD($A1873,ChapterTable!$S$20)&lt;&gt;0),"","보스")&amp;"인게임누적합배수",ChapterTable!$S:$T,2,0)*C1873)
  )
  )
  )
)</f>
        <v>70063.0224609375</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(VLOOKUP(SUBSTITUTE(SUBSTITUTE(F$1,"standard",""),"|Float","")&amp;IF(OR($L1873=TRUE,$A1873=0,MOD($A1873,ChapterTable!$S$20)&lt;&gt;0),"","보스")&amp;"인게임누적곱배수",ChapterTable!$S:$T,2,0)^D1873
    +VLOOKUP(SUBSTITUTE(SUBSTITUTE(F$1,"standard",""),"|Float","")&amp;IF(OR($L1873=TRUE,$A1873=0,MOD($A1873,ChapterTable!$S$20)&lt;&gt;0),"","보스")&amp;"인게임누적합배수",ChapterTable!$S:$T,2,0)*D1873)
  )
  )
  )
)</f>
        <v>22350.833988189697</v>
      </c>
      <c r="G1873" t="s">
        <v>737</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49"/>
        <v>4</v>
      </c>
      <c r="Q1873">
        <f t="shared" si="150"/>
        <v>4</v>
      </c>
      <c r="R1873" t="b">
        <f t="shared" ca="1" si="148"/>
        <v>1</v>
      </c>
      <c r="T1873" t="b">
        <f t="shared" ca="1" si="151"/>
        <v>1</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H1873">
        <v>1.5</v>
      </c>
      <c r="AI1873">
        <f t="shared" si="152"/>
        <v>0.25</v>
      </c>
    </row>
    <row r="1874" spans="1:35" x14ac:dyDescent="0.3">
      <c r="A1874">
        <v>15</v>
      </c>
      <c r="B1874">
        <v>33</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OFFSET(E1874,-$B1874+IF($L1874,1,0),0)*IF($B1874&gt;OFFSET($B1874,1,0),ChapterTable!$S$17,1)*
    (VLOOKUP(SUBSTITUTE(SUBSTITUTE(E$1,"standard",""),"|Float","")&amp;IF(OR($L1874=TRUE,$A1874=0,MOD($A1874,ChapterTable!$S$20)&lt;&gt;0),"","보스")&amp;"인게임누적곱배수",ChapterTable!$S:$T,2,0)^C1874
    +VLOOKUP(SUBSTITUTE(SUBSTITUTE(E$1,"standard",""),"|Float","")&amp;IF(OR($L1874=TRUE,$A1874=0,MOD($A1874,ChapterTable!$S$20)&lt;&gt;0),"","보스")&amp;"인게임누적합배수",ChapterTable!$S:$T,2,0)*C1874)
  )
  )
  )
)</f>
        <v>70063.0224609375</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(VLOOKUP(SUBSTITUTE(SUBSTITUTE(F$1,"standard",""),"|Float","")&amp;IF(OR($L1874=TRUE,$A1874=0,MOD($A1874,ChapterTable!$S$20)&lt;&gt;0),"","보스")&amp;"인게임누적곱배수",ChapterTable!$S:$T,2,0)^D1874
    +VLOOKUP(SUBSTITUTE(SUBSTITUTE(F$1,"standard",""),"|Float","")&amp;IF(OR($L1874=TRUE,$A1874=0,MOD($A1874,ChapterTable!$S$20)&lt;&gt;0),"","보스")&amp;"인게임누적합배수",ChapterTable!$S:$T,2,0)*D1874)
  )
  )
  )
)</f>
        <v>22350.833988189697</v>
      </c>
      <c r="G1874" t="s">
        <v>737</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49"/>
        <v>4</v>
      </c>
      <c r="Q1874">
        <f t="shared" si="150"/>
        <v>4</v>
      </c>
      <c r="R1874" t="b">
        <f t="shared" ca="1" si="148"/>
        <v>1</v>
      </c>
      <c r="T1874" t="b">
        <f t="shared" ca="1" si="151"/>
        <v>1</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H1874">
        <v>1.5</v>
      </c>
      <c r="AI1874">
        <f t="shared" si="152"/>
        <v>0.25</v>
      </c>
    </row>
    <row r="1875" spans="1:35" x14ac:dyDescent="0.3">
      <c r="A1875">
        <v>15</v>
      </c>
      <c r="B1875">
        <v>34</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OFFSET(E1875,-$B1875+IF($L1875,1,0),0)*IF($B1875&gt;OFFSET($B1875,1,0),ChapterTable!$S$17,1)*
    (VLOOKUP(SUBSTITUTE(SUBSTITUTE(E$1,"standard",""),"|Float","")&amp;IF(OR($L1875=TRUE,$A1875=0,MOD($A1875,ChapterTable!$S$20)&lt;&gt;0),"","보스")&amp;"인게임누적곱배수",ChapterTable!$S:$T,2,0)^C1875
    +VLOOKUP(SUBSTITUTE(SUBSTITUTE(E$1,"standard",""),"|Float","")&amp;IF(OR($L1875=TRUE,$A1875=0,MOD($A1875,ChapterTable!$S$20)&lt;&gt;0),"","보스")&amp;"인게임누적합배수",ChapterTable!$S:$T,2,0)*C1875)
  )
  )
  )
)</f>
        <v>70063.0224609375</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(VLOOKUP(SUBSTITUTE(SUBSTITUTE(F$1,"standard",""),"|Float","")&amp;IF(OR($L1875=TRUE,$A1875=0,MOD($A1875,ChapterTable!$S$20)&lt;&gt;0),"","보스")&amp;"인게임누적곱배수",ChapterTable!$S:$T,2,0)^D1875
    +VLOOKUP(SUBSTITUTE(SUBSTITUTE(F$1,"standard",""),"|Float","")&amp;IF(OR($L1875=TRUE,$A1875=0,MOD($A1875,ChapterTable!$S$20)&lt;&gt;0),"","보스")&amp;"인게임누적합배수",ChapterTable!$S:$T,2,0)*D1875)
  )
  )
  )
)</f>
        <v>22350.833988189697</v>
      </c>
      <c r="G1875" t="s">
        <v>737</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49"/>
        <v>4</v>
      </c>
      <c r="Q1875">
        <f t="shared" si="150"/>
        <v>4</v>
      </c>
      <c r="R1875" t="b">
        <f t="shared" ca="1" si="148"/>
        <v>1</v>
      </c>
      <c r="T1875" t="b">
        <f t="shared" ca="1" si="151"/>
        <v>1</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H1875">
        <v>1.5</v>
      </c>
      <c r="AI1875">
        <f t="shared" si="152"/>
        <v>0.25</v>
      </c>
    </row>
    <row r="1876" spans="1:35" x14ac:dyDescent="0.3">
      <c r="A1876">
        <v>15</v>
      </c>
      <c r="B1876">
        <v>35</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OFFSET(E1876,-$B1876+IF($L1876,1,0),0)*IF($B1876&gt;OFFSET($B1876,1,0),ChapterTable!$S$17,1)*
    (VLOOKUP(SUBSTITUTE(SUBSTITUTE(E$1,"standard",""),"|Float","")&amp;IF(OR($L1876=TRUE,$A1876=0,MOD($A1876,ChapterTable!$S$20)&lt;&gt;0),"","보스")&amp;"인게임누적곱배수",ChapterTable!$S:$T,2,0)^C1876
    +VLOOKUP(SUBSTITUTE(SUBSTITUTE(E$1,"standard",""),"|Float","")&amp;IF(OR($L1876=TRUE,$A1876=0,MOD($A1876,ChapterTable!$S$20)&lt;&gt;0),"","보스")&amp;"인게임누적합배수",ChapterTable!$S:$T,2,0)*C1876)
  )
  )
  )
)</f>
        <v>70063.0224609375</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(VLOOKUP(SUBSTITUTE(SUBSTITUTE(F$1,"standard",""),"|Float","")&amp;IF(OR($L1876=TRUE,$A1876=0,MOD($A1876,ChapterTable!$S$20)&lt;&gt;0),"","보스")&amp;"인게임누적곱배수",ChapterTable!$S:$T,2,0)^D1876
    +VLOOKUP(SUBSTITUTE(SUBSTITUTE(F$1,"standard",""),"|Float","")&amp;IF(OR($L1876=TRUE,$A1876=0,MOD($A1876,ChapterTable!$S$20)&lt;&gt;0),"","보스")&amp;"인게임누적합배수",ChapterTable!$S:$T,2,0)*D1876)
  )
  )
  )
)</f>
        <v>22350.833988189697</v>
      </c>
      <c r="G1876" t="s">
        <v>737</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49"/>
        <v>11</v>
      </c>
      <c r="Q1876">
        <f t="shared" si="150"/>
        <v>11</v>
      </c>
      <c r="R1876" t="b">
        <f t="shared" ca="1" si="148"/>
        <v>1</v>
      </c>
      <c r="T1876" t="b">
        <f t="shared" ca="1" si="151"/>
        <v>1</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H1876">
        <v>1.5</v>
      </c>
      <c r="AI1876">
        <f t="shared" si="152"/>
        <v>0.25</v>
      </c>
    </row>
    <row r="1877" spans="1:35" x14ac:dyDescent="0.3">
      <c r="A1877">
        <v>15</v>
      </c>
      <c r="B1877">
        <v>36</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4</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OFFSET(E1877,-$B1877+IF($L1877,1,0),0)*IF($B1877&gt;OFFSET($B1877,1,0),ChapterTable!$S$17,1)*
    (VLOOKUP(SUBSTITUTE(SUBSTITUTE(E$1,"standard",""),"|Float","")&amp;IF(OR($L1877=TRUE,$A1877=0,MOD($A1877,ChapterTable!$S$20)&lt;&gt;0),"","보스")&amp;"인게임누적곱배수",ChapterTable!$S:$T,2,0)^C1877
    +VLOOKUP(SUBSTITUTE(SUBSTITUTE(E$1,"standard",""),"|Float","")&amp;IF(OR($L1877=TRUE,$A1877=0,MOD($A1877,ChapterTable!$S$20)&lt;&gt;0),"","보스")&amp;"인게임누적합배수",ChapterTable!$S:$T,2,0)*C1877)
  )
  )
  )
)</f>
        <v>78820.900268554688</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(VLOOKUP(SUBSTITUTE(SUBSTITUTE(F$1,"standard",""),"|Float","")&amp;IF(OR($L1877=TRUE,$A1877=0,MOD($A1877,ChapterTable!$S$20)&lt;&gt;0),"","보스")&amp;"인게임누적곱배수",ChapterTable!$S:$T,2,0)^D1877
    +VLOOKUP(SUBSTITUTE(SUBSTITUTE(F$1,"standard",""),"|Float","")&amp;IF(OR($L1877=TRUE,$A1877=0,MOD($A1877,ChapterTable!$S$20)&lt;&gt;0),"","보스")&amp;"인게임누적합배수",ChapterTable!$S:$T,2,0)*D1877)
  )
  )
  )
)</f>
        <v>22350.833988189697</v>
      </c>
      <c r="G1877" t="s">
        <v>737</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49"/>
        <v>4</v>
      </c>
      <c r="Q1877">
        <f t="shared" si="150"/>
        <v>4</v>
      </c>
      <c r="R1877" t="b">
        <f t="shared" ca="1" si="148"/>
        <v>1</v>
      </c>
      <c r="T1877" t="b">
        <f t="shared" ca="1" si="151"/>
        <v>1</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H1877">
        <v>1.5</v>
      </c>
      <c r="AI1877">
        <f t="shared" si="152"/>
        <v>0.25</v>
      </c>
    </row>
    <row r="1878" spans="1:35" x14ac:dyDescent="0.3">
      <c r="A1878">
        <v>15</v>
      </c>
      <c r="B1878">
        <v>37</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OFFSET(E1878,-$B1878+IF($L1878,1,0),0)*IF($B1878&gt;OFFSET($B1878,1,0),ChapterTable!$S$17,1)*
    (VLOOKUP(SUBSTITUTE(SUBSTITUTE(E$1,"standard",""),"|Float","")&amp;IF(OR($L1878=TRUE,$A1878=0,MOD($A1878,ChapterTable!$S$20)&lt;&gt;0),"","보스")&amp;"인게임누적곱배수",ChapterTable!$S:$T,2,0)^C1878
    +VLOOKUP(SUBSTITUTE(SUBSTITUTE(E$1,"standard",""),"|Float","")&amp;IF(OR($L1878=TRUE,$A1878=0,MOD($A1878,ChapterTable!$S$20)&lt;&gt;0),"","보스")&amp;"인게임누적합배수",ChapterTable!$S:$T,2,0)*C1878)
  )
  )
  )
)</f>
        <v>78820.900268554688</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(VLOOKUP(SUBSTITUTE(SUBSTITUTE(F$1,"standard",""),"|Float","")&amp;IF(OR($L1878=TRUE,$A1878=0,MOD($A1878,ChapterTable!$S$20)&lt;&gt;0),"","보스")&amp;"인게임누적곱배수",ChapterTable!$S:$T,2,0)^D1878
    +VLOOKUP(SUBSTITUTE(SUBSTITUTE(F$1,"standard",""),"|Float","")&amp;IF(OR($L1878=TRUE,$A1878=0,MOD($A1878,ChapterTable!$S$20)&lt;&gt;0),"","보스")&amp;"인게임누적합배수",ChapterTable!$S:$T,2,0)*D1878)
  )
  )
  )
)</f>
        <v>22350.833988189697</v>
      </c>
      <c r="G1878" t="s">
        <v>737</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49"/>
        <v>4</v>
      </c>
      <c r="Q1878">
        <f t="shared" si="150"/>
        <v>4</v>
      </c>
      <c r="R1878" t="b">
        <f t="shared" ca="1" si="148"/>
        <v>1</v>
      </c>
      <c r="T1878" t="b">
        <f t="shared" ca="1" si="151"/>
        <v>1</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H1878">
        <v>1.5</v>
      </c>
      <c r="AI1878">
        <f t="shared" si="152"/>
        <v>0.25</v>
      </c>
    </row>
    <row r="1879" spans="1:35" x14ac:dyDescent="0.3">
      <c r="A1879">
        <v>15</v>
      </c>
      <c r="B1879">
        <v>38</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OFFSET(E1879,-$B1879+IF($L1879,1,0),0)*IF($B1879&gt;OFFSET($B1879,1,0),ChapterTable!$S$17,1)*
    (VLOOKUP(SUBSTITUTE(SUBSTITUTE(E$1,"standard",""),"|Float","")&amp;IF(OR($L1879=TRUE,$A1879=0,MOD($A1879,ChapterTable!$S$20)&lt;&gt;0),"","보스")&amp;"인게임누적곱배수",ChapterTable!$S:$T,2,0)^C1879
    +VLOOKUP(SUBSTITUTE(SUBSTITUTE(E$1,"standard",""),"|Float","")&amp;IF(OR($L1879=TRUE,$A1879=0,MOD($A1879,ChapterTable!$S$20)&lt;&gt;0),"","보스")&amp;"인게임누적합배수",ChapterTable!$S:$T,2,0)*C1879)
  )
  )
  )
)</f>
        <v>78820.900268554688</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(VLOOKUP(SUBSTITUTE(SUBSTITUTE(F$1,"standard",""),"|Float","")&amp;IF(OR($L1879=TRUE,$A1879=0,MOD($A1879,ChapterTable!$S$20)&lt;&gt;0),"","보스")&amp;"인게임누적곱배수",ChapterTable!$S:$T,2,0)^D1879
    +VLOOKUP(SUBSTITUTE(SUBSTITUTE(F$1,"standard",""),"|Float","")&amp;IF(OR($L1879=TRUE,$A1879=0,MOD($A1879,ChapterTable!$S$20)&lt;&gt;0),"","보스")&amp;"인게임누적합배수",ChapterTable!$S:$T,2,0)*D1879)
  )
  )
  )
)</f>
        <v>22350.833988189697</v>
      </c>
      <c r="G1879" t="s">
        <v>737</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49"/>
        <v>4</v>
      </c>
      <c r="Q1879">
        <f t="shared" si="150"/>
        <v>4</v>
      </c>
      <c r="R1879" t="b">
        <f t="shared" ca="1" si="148"/>
        <v>1</v>
      </c>
      <c r="T1879" t="b">
        <f t="shared" ca="1" si="151"/>
        <v>1</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H1879">
        <v>1.5</v>
      </c>
      <c r="AI1879">
        <f t="shared" si="152"/>
        <v>0.25</v>
      </c>
    </row>
    <row r="1880" spans="1:35" x14ac:dyDescent="0.3">
      <c r="A1880">
        <v>15</v>
      </c>
      <c r="B1880">
        <v>39</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OFFSET(E1880,-$B1880+IF($L1880,1,0),0)*IF($B1880&gt;OFFSET($B1880,1,0),ChapterTable!$S$17,1)*
    (VLOOKUP(SUBSTITUTE(SUBSTITUTE(E$1,"standard",""),"|Float","")&amp;IF(OR($L1880=TRUE,$A1880=0,MOD($A1880,ChapterTable!$S$20)&lt;&gt;0),"","보스")&amp;"인게임누적곱배수",ChapterTable!$S:$T,2,0)^C1880
    +VLOOKUP(SUBSTITUTE(SUBSTITUTE(E$1,"standard",""),"|Float","")&amp;IF(OR($L1880=TRUE,$A1880=0,MOD($A1880,ChapterTable!$S$20)&lt;&gt;0),"","보스")&amp;"인게임누적합배수",ChapterTable!$S:$T,2,0)*C1880)
  )
  )
  )
)</f>
        <v>78820.900268554688</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(VLOOKUP(SUBSTITUTE(SUBSTITUTE(F$1,"standard",""),"|Float","")&amp;IF(OR($L1880=TRUE,$A1880=0,MOD($A1880,ChapterTable!$S$20)&lt;&gt;0),"","보스")&amp;"인게임누적곱배수",ChapterTable!$S:$T,2,0)^D1880
    +VLOOKUP(SUBSTITUTE(SUBSTITUTE(F$1,"standard",""),"|Float","")&amp;IF(OR($L1880=TRUE,$A1880=0,MOD($A1880,ChapterTable!$S$20)&lt;&gt;0),"","보스")&amp;"인게임누적합배수",ChapterTable!$S:$T,2,0)*D1880)
  )
  )
  )
)</f>
        <v>22350.833988189697</v>
      </c>
      <c r="G1880" t="s">
        <v>737</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49"/>
        <v>94</v>
      </c>
      <c r="Q1880">
        <f t="shared" si="150"/>
        <v>94</v>
      </c>
      <c r="R1880" t="b">
        <f t="shared" ca="1" si="148"/>
        <v>1</v>
      </c>
      <c r="T1880" t="b">
        <f t="shared" ca="1" si="151"/>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H1880">
        <v>1.5</v>
      </c>
      <c r="AI1880">
        <f t="shared" si="152"/>
        <v>0.25</v>
      </c>
    </row>
    <row r="1881" spans="1:35" x14ac:dyDescent="0.3">
      <c r="A1881">
        <v>15</v>
      </c>
      <c r="B1881">
        <v>40</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OFFSET(E1881,-$B1881+IF($L1881,1,0),0)*IF($B1881&gt;OFFSET($B1881,1,0),ChapterTable!$S$17,1)*
    (VLOOKUP(SUBSTITUTE(SUBSTITUTE(E$1,"standard",""),"|Float","")&amp;IF(OR($L1881=TRUE,$A1881=0,MOD($A1881,ChapterTable!$S$20)&lt;&gt;0),"","보스")&amp;"인게임누적곱배수",ChapterTable!$S:$T,2,0)^C1881
    +VLOOKUP(SUBSTITUTE(SUBSTITUTE(E$1,"standard",""),"|Float","")&amp;IF(OR($L1881=TRUE,$A1881=0,MOD($A1881,ChapterTable!$S$20)&lt;&gt;0),"","보스")&amp;"인게임누적합배수",ChapterTable!$S:$T,2,0)*C1881)
  )
  )
  )
)</f>
        <v>78820.900268554688</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(VLOOKUP(SUBSTITUTE(SUBSTITUTE(F$1,"standard",""),"|Float","")&amp;IF(OR($L1881=TRUE,$A1881=0,MOD($A1881,ChapterTable!$S$20)&lt;&gt;0),"","보스")&amp;"인게임누적곱배수",ChapterTable!$S:$T,2,0)^D1881
    +VLOOKUP(SUBSTITUTE(SUBSTITUTE(F$1,"standard",""),"|Float","")&amp;IF(OR($L1881=TRUE,$A1881=0,MOD($A1881,ChapterTable!$S$20)&lt;&gt;0),"","보스")&amp;"인게임누적합배수",ChapterTable!$S:$T,2,0)*D1881)
  )
  )
  )
)</f>
        <v>22350.833988189697</v>
      </c>
      <c r="G1881" t="s">
        <v>737</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49"/>
        <v>21</v>
      </c>
      <c r="Q1881">
        <f t="shared" si="150"/>
        <v>21</v>
      </c>
      <c r="R1881" t="b">
        <f t="shared" ca="1" si="148"/>
        <v>1</v>
      </c>
      <c r="T1881" t="b">
        <f t="shared" ca="1" si="151"/>
        <v>1</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H1881">
        <v>1.5</v>
      </c>
      <c r="AI1881">
        <f t="shared" si="152"/>
        <v>0.25</v>
      </c>
    </row>
    <row r="1882" spans="1:35" x14ac:dyDescent="0.3">
      <c r="A1882">
        <v>15</v>
      </c>
      <c r="B1882">
        <v>41</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4</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OFFSET(E1882,-$B1882+IF($L1882,1,0),0)*IF($B1882&gt;OFFSET($B1882,1,0),ChapterTable!$S$17,1)*
    (VLOOKUP(SUBSTITUTE(SUBSTITUTE(E$1,"standard",""),"|Float","")&amp;IF(OR($L1882=TRUE,$A1882=0,MOD($A1882,ChapterTable!$S$20)&lt;&gt;0),"","보스")&amp;"인게임누적곱배수",ChapterTable!$S:$T,2,0)^C1882
    +VLOOKUP(SUBSTITUTE(SUBSTITUTE(E$1,"standard",""),"|Float","")&amp;IF(OR($L1882=TRUE,$A1882=0,MOD($A1882,ChapterTable!$S$20)&lt;&gt;0),"","보스")&amp;"인게임누적합배수",ChapterTable!$S:$T,2,0)*C1882)
  )
  )
  )
)</f>
        <v>78820.900268554688</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(VLOOKUP(SUBSTITUTE(SUBSTITUTE(F$1,"standard",""),"|Float","")&amp;IF(OR($L1882=TRUE,$A1882=0,MOD($A1882,ChapterTable!$S$20)&lt;&gt;0),"","보스")&amp;"인게임누적곱배수",ChapterTable!$S:$T,2,0)^D1882
    +VLOOKUP(SUBSTITUTE(SUBSTITUTE(F$1,"standard",""),"|Float","")&amp;IF(OR($L1882=TRUE,$A1882=0,MOD($A1882,ChapterTable!$S$20)&lt;&gt;0),"","보스")&amp;"인게임누적합배수",ChapterTable!$S:$T,2,0)*D1882)
  )
  )
  )
)</f>
        <v>23719.252395629883</v>
      </c>
      <c r="G1882" t="s">
        <v>737</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49"/>
        <v>5</v>
      </c>
      <c r="Q1882">
        <f t="shared" si="150"/>
        <v>5</v>
      </c>
      <c r="R1882" t="b">
        <f t="shared" ca="1" si="148"/>
        <v>1</v>
      </c>
      <c r="T1882" t="b">
        <f t="shared" ca="1" si="151"/>
        <v>1</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H1882">
        <v>1.5</v>
      </c>
      <c r="AI1882">
        <f t="shared" si="152"/>
        <v>0.2</v>
      </c>
    </row>
    <row r="1883" spans="1:35" x14ac:dyDescent="0.3">
      <c r="A1883">
        <v>15</v>
      </c>
      <c r="B1883">
        <v>42</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OFFSET(E1883,-$B1883+IF($L1883,1,0),0)*IF($B1883&gt;OFFSET($B1883,1,0),ChapterTable!$S$17,1)*
    (VLOOKUP(SUBSTITUTE(SUBSTITUTE(E$1,"standard",""),"|Float","")&amp;IF(OR($L1883=TRUE,$A1883=0,MOD($A1883,ChapterTable!$S$20)&lt;&gt;0),"","보스")&amp;"인게임누적곱배수",ChapterTable!$S:$T,2,0)^C1883
    +VLOOKUP(SUBSTITUTE(SUBSTITUTE(E$1,"standard",""),"|Float","")&amp;IF(OR($L1883=TRUE,$A1883=0,MOD($A1883,ChapterTable!$S$20)&lt;&gt;0),"","보스")&amp;"인게임누적합배수",ChapterTable!$S:$T,2,0)*C1883)
  )
  )
  )
)</f>
        <v>78820.900268554688</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(VLOOKUP(SUBSTITUTE(SUBSTITUTE(F$1,"standard",""),"|Float","")&amp;IF(OR($L1883=TRUE,$A1883=0,MOD($A1883,ChapterTable!$S$20)&lt;&gt;0),"","보스")&amp;"인게임누적곱배수",ChapterTable!$S:$T,2,0)^D1883
    +VLOOKUP(SUBSTITUTE(SUBSTITUTE(F$1,"standard",""),"|Float","")&amp;IF(OR($L1883=TRUE,$A1883=0,MOD($A1883,ChapterTable!$S$20)&lt;&gt;0),"","보스")&amp;"인게임누적합배수",ChapterTable!$S:$T,2,0)*D1883)
  )
  )
  )
)</f>
        <v>23719.252395629883</v>
      </c>
      <c r="G1883" t="s">
        <v>737</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49"/>
        <v>5</v>
      </c>
      <c r="Q1883">
        <f t="shared" si="150"/>
        <v>5</v>
      </c>
      <c r="R1883" t="b">
        <f t="shared" ca="1" si="148"/>
        <v>1</v>
      </c>
      <c r="T1883" t="b">
        <f t="shared" ca="1" si="151"/>
        <v>1</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H1883">
        <v>1.5</v>
      </c>
      <c r="AI1883">
        <f t="shared" si="152"/>
        <v>0.2</v>
      </c>
    </row>
    <row r="1884" spans="1:35" x14ac:dyDescent="0.3">
      <c r="A1884">
        <v>15</v>
      </c>
      <c r="B1884">
        <v>43</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OFFSET(E1884,-$B1884+IF($L1884,1,0),0)*IF($B1884&gt;OFFSET($B1884,1,0),ChapterTable!$S$17,1)*
    (VLOOKUP(SUBSTITUTE(SUBSTITUTE(E$1,"standard",""),"|Float","")&amp;IF(OR($L1884=TRUE,$A1884=0,MOD($A1884,ChapterTable!$S$20)&lt;&gt;0),"","보스")&amp;"인게임누적곱배수",ChapterTable!$S:$T,2,0)^C1884
    +VLOOKUP(SUBSTITUTE(SUBSTITUTE(E$1,"standard",""),"|Float","")&amp;IF(OR($L1884=TRUE,$A1884=0,MOD($A1884,ChapterTable!$S$20)&lt;&gt;0),"","보스")&amp;"인게임누적합배수",ChapterTable!$S:$T,2,0)*C1884)
  )
  )
  )
)</f>
        <v>78820.900268554688</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(VLOOKUP(SUBSTITUTE(SUBSTITUTE(F$1,"standard",""),"|Float","")&amp;IF(OR($L1884=TRUE,$A1884=0,MOD($A1884,ChapterTable!$S$20)&lt;&gt;0),"","보스")&amp;"인게임누적곱배수",ChapterTable!$S:$T,2,0)^D1884
    +VLOOKUP(SUBSTITUTE(SUBSTITUTE(F$1,"standard",""),"|Float","")&amp;IF(OR($L1884=TRUE,$A1884=0,MOD($A1884,ChapterTable!$S$20)&lt;&gt;0),"","보스")&amp;"인게임누적합배수",ChapterTable!$S:$T,2,0)*D1884)
  )
  )
  )
)</f>
        <v>23719.252395629883</v>
      </c>
      <c r="G1884" t="s">
        <v>737</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49"/>
        <v>5</v>
      </c>
      <c r="Q1884">
        <f t="shared" si="150"/>
        <v>5</v>
      </c>
      <c r="R1884" t="b">
        <f t="shared" ca="1" si="148"/>
        <v>1</v>
      </c>
      <c r="T1884" t="b">
        <f t="shared" ca="1" si="151"/>
        <v>1</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H1884">
        <v>1.5</v>
      </c>
      <c r="AI1884">
        <f t="shared" si="152"/>
        <v>0.2</v>
      </c>
    </row>
    <row r="1885" spans="1:35" x14ac:dyDescent="0.3">
      <c r="A1885">
        <v>15</v>
      </c>
      <c r="B1885">
        <v>44</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OFFSET(E1885,-$B1885+IF($L1885,1,0),0)*IF($B1885&gt;OFFSET($B1885,1,0),ChapterTable!$S$17,1)*
    (VLOOKUP(SUBSTITUTE(SUBSTITUTE(E$1,"standard",""),"|Float","")&amp;IF(OR($L1885=TRUE,$A1885=0,MOD($A1885,ChapterTable!$S$20)&lt;&gt;0),"","보스")&amp;"인게임누적곱배수",ChapterTable!$S:$T,2,0)^C1885
    +VLOOKUP(SUBSTITUTE(SUBSTITUTE(E$1,"standard",""),"|Float","")&amp;IF(OR($L1885=TRUE,$A1885=0,MOD($A1885,ChapterTable!$S$20)&lt;&gt;0),"","보스")&amp;"인게임누적합배수",ChapterTable!$S:$T,2,0)*C1885)
  )
  )
  )
)</f>
        <v>78820.900268554688</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(VLOOKUP(SUBSTITUTE(SUBSTITUTE(F$1,"standard",""),"|Float","")&amp;IF(OR($L1885=TRUE,$A1885=0,MOD($A1885,ChapterTable!$S$20)&lt;&gt;0),"","보스")&amp;"인게임누적곱배수",ChapterTable!$S:$T,2,0)^D1885
    +VLOOKUP(SUBSTITUTE(SUBSTITUTE(F$1,"standard",""),"|Float","")&amp;IF(OR($L1885=TRUE,$A1885=0,MOD($A1885,ChapterTable!$S$20)&lt;&gt;0),"","보스")&amp;"인게임누적합배수",ChapterTable!$S:$T,2,0)*D1885)
  )
  )
  )
)</f>
        <v>23719.252395629883</v>
      </c>
      <c r="G1885" t="s">
        <v>737</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49"/>
        <v>5</v>
      </c>
      <c r="Q1885">
        <f t="shared" si="150"/>
        <v>5</v>
      </c>
      <c r="R1885" t="b">
        <f t="shared" ca="1" si="148"/>
        <v>1</v>
      </c>
      <c r="T1885" t="b">
        <f t="shared" ca="1" si="151"/>
        <v>1</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H1885">
        <v>1.5</v>
      </c>
      <c r="AI1885">
        <f t="shared" si="152"/>
        <v>0.2</v>
      </c>
    </row>
    <row r="1886" spans="1:35" x14ac:dyDescent="0.3">
      <c r="A1886">
        <v>15</v>
      </c>
      <c r="B1886">
        <v>45</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OFFSET(E1886,-$B1886+IF($L1886,1,0),0)*IF($B1886&gt;OFFSET($B1886,1,0),ChapterTable!$S$17,1)*
    (VLOOKUP(SUBSTITUTE(SUBSTITUTE(E$1,"standard",""),"|Float","")&amp;IF(OR($L1886=TRUE,$A1886=0,MOD($A1886,ChapterTable!$S$20)&lt;&gt;0),"","보스")&amp;"인게임누적곱배수",ChapterTable!$S:$T,2,0)^C1886
    +VLOOKUP(SUBSTITUTE(SUBSTITUTE(E$1,"standard",""),"|Float","")&amp;IF(OR($L1886=TRUE,$A1886=0,MOD($A1886,ChapterTable!$S$20)&lt;&gt;0),"","보스")&amp;"인게임누적합배수",ChapterTable!$S:$T,2,0)*C1886)
  )
  )
  )
)</f>
        <v>78820.900268554688</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(VLOOKUP(SUBSTITUTE(SUBSTITUTE(F$1,"standard",""),"|Float","")&amp;IF(OR($L1886=TRUE,$A1886=0,MOD($A1886,ChapterTable!$S$20)&lt;&gt;0),"","보스")&amp;"인게임누적곱배수",ChapterTable!$S:$T,2,0)^D1886
    +VLOOKUP(SUBSTITUTE(SUBSTITUTE(F$1,"standard",""),"|Float","")&amp;IF(OR($L1886=TRUE,$A1886=0,MOD($A1886,ChapterTable!$S$20)&lt;&gt;0),"","보스")&amp;"인게임누적합배수",ChapterTable!$S:$T,2,0)*D1886)
  )
  )
  )
)</f>
        <v>23719.252395629883</v>
      </c>
      <c r="G1886" t="s">
        <v>737</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49"/>
        <v>11</v>
      </c>
      <c r="Q1886">
        <f t="shared" si="150"/>
        <v>11</v>
      </c>
      <c r="R1886" t="b">
        <f t="shared" ca="1" si="148"/>
        <v>1</v>
      </c>
      <c r="T1886" t="b">
        <f t="shared" ca="1" si="151"/>
        <v>1</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H1886">
        <v>1.5</v>
      </c>
      <c r="AI1886">
        <f t="shared" si="152"/>
        <v>0.2</v>
      </c>
    </row>
    <row r="1887" spans="1:35" x14ac:dyDescent="0.3">
      <c r="A1887">
        <v>15</v>
      </c>
      <c r="B1887">
        <v>46</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5</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OFFSET(E1887,-$B1887+IF($L1887,1,0),0)*IF($B1887&gt;OFFSET($B1887,1,0),ChapterTable!$S$17,1)*
    (VLOOKUP(SUBSTITUTE(SUBSTITUTE(E$1,"standard",""),"|Float","")&amp;IF(OR($L1887=TRUE,$A1887=0,MOD($A1887,ChapterTable!$S$20)&lt;&gt;0),"","보스")&amp;"인게임누적곱배수",ChapterTable!$S:$T,2,0)^C1887
    +VLOOKUP(SUBSTITUTE(SUBSTITUTE(E$1,"standard",""),"|Float","")&amp;IF(OR($L1887=TRUE,$A1887=0,MOD($A1887,ChapterTable!$S$20)&lt;&gt;0),"","보스")&amp;"인게임누적합배수",ChapterTable!$S:$T,2,0)*C1887)
  )
  )
  )
)</f>
        <v>87578.778076171875</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(VLOOKUP(SUBSTITUTE(SUBSTITUTE(F$1,"standard",""),"|Float","")&amp;IF(OR($L1887=TRUE,$A1887=0,MOD($A1887,ChapterTable!$S$20)&lt;&gt;0),"","보스")&amp;"인게임누적곱배수",ChapterTable!$S:$T,2,0)^D1887
    +VLOOKUP(SUBSTITUTE(SUBSTITUTE(F$1,"standard",""),"|Float","")&amp;IF(OR($L1887=TRUE,$A1887=0,MOD($A1887,ChapterTable!$S$20)&lt;&gt;0),"","보스")&amp;"인게임누적합배수",ChapterTable!$S:$T,2,0)*D1887)
  )
  )
  )
)</f>
        <v>23719.252395629883</v>
      </c>
      <c r="G1887" t="s">
        <v>737</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49"/>
        <v>5</v>
      </c>
      <c r="Q1887">
        <f t="shared" si="150"/>
        <v>5</v>
      </c>
      <c r="R1887" t="b">
        <f t="shared" ca="1" si="148"/>
        <v>1</v>
      </c>
      <c r="T1887" t="b">
        <f t="shared" ca="1" si="151"/>
        <v>1</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H1887">
        <v>1.5</v>
      </c>
      <c r="AI1887">
        <f t="shared" si="152"/>
        <v>0.2</v>
      </c>
    </row>
    <row r="1888" spans="1:35" x14ac:dyDescent="0.3">
      <c r="A1888">
        <v>15</v>
      </c>
      <c r="B1888">
        <v>47</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OFFSET(E1888,-$B1888+IF($L1888,1,0),0)*IF($B1888&gt;OFFSET($B1888,1,0),ChapterTable!$S$17,1)*
    (VLOOKUP(SUBSTITUTE(SUBSTITUTE(E$1,"standard",""),"|Float","")&amp;IF(OR($L1888=TRUE,$A1888=0,MOD($A1888,ChapterTable!$S$20)&lt;&gt;0),"","보스")&amp;"인게임누적곱배수",ChapterTable!$S:$T,2,0)^C1888
    +VLOOKUP(SUBSTITUTE(SUBSTITUTE(E$1,"standard",""),"|Float","")&amp;IF(OR($L1888=TRUE,$A1888=0,MOD($A1888,ChapterTable!$S$20)&lt;&gt;0),"","보스")&amp;"인게임누적합배수",ChapterTable!$S:$T,2,0)*C1888)
  )
  )
  )
)</f>
        <v>87578.778076171875</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(VLOOKUP(SUBSTITUTE(SUBSTITUTE(F$1,"standard",""),"|Float","")&amp;IF(OR($L1888=TRUE,$A1888=0,MOD($A1888,ChapterTable!$S$20)&lt;&gt;0),"","보스")&amp;"인게임누적곱배수",ChapterTable!$S:$T,2,0)^D1888
    +VLOOKUP(SUBSTITUTE(SUBSTITUTE(F$1,"standard",""),"|Float","")&amp;IF(OR($L1888=TRUE,$A1888=0,MOD($A1888,ChapterTable!$S$20)&lt;&gt;0),"","보스")&amp;"인게임누적합배수",ChapterTable!$S:$T,2,0)*D1888)
  )
  )
  )
)</f>
        <v>23719.252395629883</v>
      </c>
      <c r="G1888" t="s">
        <v>737</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49"/>
        <v>5</v>
      </c>
      <c r="Q1888">
        <f t="shared" si="150"/>
        <v>5</v>
      </c>
      <c r="R1888" t="b">
        <f t="shared" ca="1" si="148"/>
        <v>1</v>
      </c>
      <c r="T1888" t="b">
        <f t="shared" ca="1" si="151"/>
        <v>1</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H1888">
        <v>1.5</v>
      </c>
      <c r="AI1888">
        <f t="shared" si="152"/>
        <v>0.2</v>
      </c>
    </row>
    <row r="1889" spans="1:35" x14ac:dyDescent="0.3">
      <c r="A1889">
        <v>15</v>
      </c>
      <c r="B1889">
        <v>48</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OFFSET(E1889,-$B1889+IF($L1889,1,0),0)*IF($B1889&gt;OFFSET($B1889,1,0),ChapterTable!$S$17,1)*
    (VLOOKUP(SUBSTITUTE(SUBSTITUTE(E$1,"standard",""),"|Float","")&amp;IF(OR($L1889=TRUE,$A1889=0,MOD($A1889,ChapterTable!$S$20)&lt;&gt;0),"","보스")&amp;"인게임누적곱배수",ChapterTable!$S:$T,2,0)^C1889
    +VLOOKUP(SUBSTITUTE(SUBSTITUTE(E$1,"standard",""),"|Float","")&amp;IF(OR($L1889=TRUE,$A1889=0,MOD($A1889,ChapterTable!$S$20)&lt;&gt;0),"","보스")&amp;"인게임누적합배수",ChapterTable!$S:$T,2,0)*C1889)
  )
  )
  )
)</f>
        <v>87578.778076171875</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(VLOOKUP(SUBSTITUTE(SUBSTITUTE(F$1,"standard",""),"|Float","")&amp;IF(OR($L1889=TRUE,$A1889=0,MOD($A1889,ChapterTable!$S$20)&lt;&gt;0),"","보스")&amp;"인게임누적곱배수",ChapterTable!$S:$T,2,0)^D1889
    +VLOOKUP(SUBSTITUTE(SUBSTITUTE(F$1,"standard",""),"|Float","")&amp;IF(OR($L1889=TRUE,$A1889=0,MOD($A1889,ChapterTable!$S$20)&lt;&gt;0),"","보스")&amp;"인게임누적합배수",ChapterTable!$S:$T,2,0)*D1889)
  )
  )
  )
)</f>
        <v>23719.252395629883</v>
      </c>
      <c r="G1889" t="s">
        <v>737</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49"/>
        <v>5</v>
      </c>
      <c r="Q1889">
        <f t="shared" si="150"/>
        <v>5</v>
      </c>
      <c r="R1889" t="b">
        <f t="shared" ca="1" si="148"/>
        <v>1</v>
      </c>
      <c r="T1889" t="b">
        <f t="shared" ca="1" si="151"/>
        <v>1</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H1889">
        <v>1.5</v>
      </c>
      <c r="AI1889">
        <f t="shared" si="152"/>
        <v>0.2</v>
      </c>
    </row>
    <row r="1890" spans="1:35" x14ac:dyDescent="0.3">
      <c r="A1890">
        <v>15</v>
      </c>
      <c r="B1890">
        <v>49</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OFFSET(E1890,-$B1890+IF($L1890,1,0),0)*IF($B1890&gt;OFFSET($B1890,1,0),ChapterTable!$S$17,1)*
    (VLOOKUP(SUBSTITUTE(SUBSTITUTE(E$1,"standard",""),"|Float","")&amp;IF(OR($L1890=TRUE,$A1890=0,MOD($A1890,ChapterTable!$S$20)&lt;&gt;0),"","보스")&amp;"인게임누적곱배수",ChapterTable!$S:$T,2,0)^C1890
    +VLOOKUP(SUBSTITUTE(SUBSTITUTE(E$1,"standard",""),"|Float","")&amp;IF(OR($L1890=TRUE,$A1890=0,MOD($A1890,ChapterTable!$S$20)&lt;&gt;0),"","보스")&amp;"인게임누적합배수",ChapterTable!$S:$T,2,0)*C1890)
  )
  )
  )
)</f>
        <v>87578.778076171875</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(VLOOKUP(SUBSTITUTE(SUBSTITUTE(F$1,"standard",""),"|Float","")&amp;IF(OR($L1890=TRUE,$A1890=0,MOD($A1890,ChapterTable!$S$20)&lt;&gt;0),"","보스")&amp;"인게임누적곱배수",ChapterTable!$S:$T,2,0)^D1890
    +VLOOKUP(SUBSTITUTE(SUBSTITUTE(F$1,"standard",""),"|Float","")&amp;IF(OR($L1890=TRUE,$A1890=0,MOD($A1890,ChapterTable!$S$20)&lt;&gt;0),"","보스")&amp;"인게임누적합배수",ChapterTable!$S:$T,2,0)*D1890)
  )
  )
  )
)</f>
        <v>23719.252395629883</v>
      </c>
      <c r="G1890" t="s">
        <v>737</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49"/>
        <v>95</v>
      </c>
      <c r="Q1890">
        <f t="shared" si="150"/>
        <v>95</v>
      </c>
      <c r="R1890" t="b">
        <f t="shared" ca="1" si="148"/>
        <v>1</v>
      </c>
      <c r="T1890" t="b">
        <f t="shared" ca="1" si="151"/>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H1890">
        <v>1.5</v>
      </c>
      <c r="AI1890">
        <f t="shared" si="152"/>
        <v>0.2</v>
      </c>
    </row>
    <row r="1891" spans="1:35" x14ac:dyDescent="0.3">
      <c r="A1891">
        <v>15</v>
      </c>
      <c r="B1891">
        <v>50</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OFFSET(E1891,-$B1891+IF($L1891,1,0),0)*IF($B1891&gt;OFFSET($B1891,1,0),ChapterTable!$S$17,1)*
    (VLOOKUP(SUBSTITUTE(SUBSTITUTE(E$1,"standard",""),"|Float","")&amp;IF(OR($L1891=TRUE,$A1891=0,MOD($A1891,ChapterTable!$S$20)&lt;&gt;0),"","보스")&amp;"인게임누적곱배수",ChapterTable!$S:$T,2,0)^C1891
    +VLOOKUP(SUBSTITUTE(SUBSTITUTE(E$1,"standard",""),"|Float","")&amp;IF(OR($L1891=TRUE,$A1891=0,MOD($A1891,ChapterTable!$S$20)&lt;&gt;0),"","보스")&amp;"인게임누적합배수",ChapterTable!$S:$T,2,0)*C1891)
  )
  )
  )
)</f>
        <v>105094.53369140625</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(VLOOKUP(SUBSTITUTE(SUBSTITUTE(F$1,"standard",""),"|Float","")&amp;IF(OR($L1891=TRUE,$A1891=0,MOD($A1891,ChapterTable!$S$20)&lt;&gt;0),"","보스")&amp;"인게임누적곱배수",ChapterTable!$S:$T,2,0)^D1891
    +VLOOKUP(SUBSTITUTE(SUBSTITUTE(F$1,"standard",""),"|Float","")&amp;IF(OR($L1891=TRUE,$A1891=0,MOD($A1891,ChapterTable!$S$20)&lt;&gt;0),"","보스")&amp;"인게임누적합배수",ChapterTable!$S:$T,2,0)*D1891)
  )
  )
  )
)</f>
        <v>23719.252395629883</v>
      </c>
      <c r="G1891" t="s">
        <v>737</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49"/>
        <v>21</v>
      </c>
      <c r="Q1891">
        <f t="shared" si="150"/>
        <v>21</v>
      </c>
      <c r="R1891" t="b">
        <f t="shared" ca="1" si="148"/>
        <v>0</v>
      </c>
      <c r="T1891" t="b">
        <f t="shared" ca="1" si="151"/>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H1891">
        <v>1.5</v>
      </c>
      <c r="AI1891">
        <f t="shared" si="152"/>
        <v>0.2</v>
      </c>
    </row>
    <row r="1892" spans="1:35" x14ac:dyDescent="0.3">
      <c r="A1892">
        <v>16</v>
      </c>
      <c r="B1892">
        <v>1</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0</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0</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OFFSET(E1892,-$B1892+IF($L1892,1,0),0)*IF($B1892&gt;OFFSET($B1892,1,0),ChapterTable!$S$17,1)*
    (VLOOKUP(SUBSTITUTE(SUBSTITUTE(E$1,"standard",""),"|Float","")&amp;IF(OR($L1892=TRUE,$A1892=0,MOD($A1892,ChapterTable!$S$20)&lt;&gt;0),"","보스")&amp;"인게임누적곱배수",ChapterTable!$S:$T,2,0)^C1892
    +VLOOKUP(SUBSTITUTE(SUBSTITUTE(E$1,"standard",""),"|Float","")&amp;IF(OR($L1892=TRUE,$A1892=0,MOD($A1892,ChapterTable!$S$20)&lt;&gt;0),"","보스")&amp;"인게임누적합배수",ChapterTable!$S:$T,2,0)*C1892)
  )
  )
  )
)</f>
        <v>65684.083557128906</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(VLOOKUP(SUBSTITUTE(SUBSTITUTE(F$1,"standard",""),"|Float","")&amp;IF(OR($L1892=TRUE,$A1892=0,MOD($A1892,ChapterTable!$S$20)&lt;&gt;0),"","보스")&amp;"인게임누적곱배수",ChapterTable!$S:$T,2,0)^D1892
    +VLOOKUP(SUBSTITUTE(SUBSTITUTE(F$1,"standard",""),"|Float","")&amp;IF(OR($L1892=TRUE,$A1892=0,MOD($A1892,ChapterTable!$S$20)&lt;&gt;0),"","보스")&amp;"인게임누적합배수",ChapterTable!$S:$T,2,0)*D1892)
  )
  )
  )
)</f>
        <v>27368.368148803711</v>
      </c>
      <c r="G1892" t="s">
        <v>737</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49"/>
        <v>1</v>
      </c>
      <c r="Q1892">
        <f t="shared" si="150"/>
        <v>1</v>
      </c>
      <c r="R1892" t="b">
        <f t="shared" ca="1" si="148"/>
        <v>1</v>
      </c>
      <c r="T1892" t="b">
        <f t="shared" ca="1" si="151"/>
        <v>1</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H1892">
        <v>1.5</v>
      </c>
      <c r="AI1892">
        <f t="shared" si="152"/>
        <v>1</v>
      </c>
    </row>
    <row r="1893" spans="1:35" x14ac:dyDescent="0.3">
      <c r="A1893">
        <v>16</v>
      </c>
      <c r="B1893">
        <v>2</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OFFSET(E1893,-$B1893+IF($L1893,1,0),0)*IF($B1893&gt;OFFSET($B1893,1,0),ChapterTable!$S$17,1)*
    (VLOOKUP(SUBSTITUTE(SUBSTITUTE(E$1,"standard",""),"|Float","")&amp;IF(OR($L1893=TRUE,$A1893=0,MOD($A1893,ChapterTable!$S$20)&lt;&gt;0),"","보스")&amp;"인게임누적곱배수",ChapterTable!$S:$T,2,0)^C1893
    +VLOOKUP(SUBSTITUTE(SUBSTITUTE(E$1,"standard",""),"|Float","")&amp;IF(OR($L1893=TRUE,$A1893=0,MOD($A1893,ChapterTable!$S$20)&lt;&gt;0),"","보스")&amp;"인게임누적합배수",ChapterTable!$S:$T,2,0)*C1893)
  )
  )
  )
)</f>
        <v>65684.083557128906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(VLOOKUP(SUBSTITUTE(SUBSTITUTE(F$1,"standard",""),"|Float","")&amp;IF(OR($L1893=TRUE,$A1893=0,MOD($A1893,ChapterTable!$S$20)&lt;&gt;0),"","보스")&amp;"인게임누적곱배수",ChapterTable!$S:$T,2,0)^D1893
    +VLOOKUP(SUBSTITUTE(SUBSTITUTE(F$1,"standard",""),"|Float","")&amp;IF(OR($L1893=TRUE,$A1893=0,MOD($A1893,ChapterTable!$S$20)&lt;&gt;0),"","보스")&amp;"인게임누적합배수",ChapterTable!$S:$T,2,0)*D1893)
  )
  )
  )
)</f>
        <v>27368.368148803711</v>
      </c>
      <c r="G1893" t="s">
        <v>737</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49"/>
        <v>1</v>
      </c>
      <c r="Q1893">
        <f t="shared" si="150"/>
        <v>1</v>
      </c>
      <c r="R1893" t="b">
        <f t="shared" ca="1" si="148"/>
        <v>1</v>
      </c>
      <c r="T1893" t="b">
        <f t="shared" ca="1" si="151"/>
        <v>1</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H1893">
        <v>1.5</v>
      </c>
      <c r="AI1893">
        <f t="shared" si="152"/>
        <v>1</v>
      </c>
    </row>
    <row r="1894" spans="1:35" x14ac:dyDescent="0.3">
      <c r="A1894">
        <v>16</v>
      </c>
      <c r="B1894">
        <v>3</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OFFSET(E1894,-$B1894+IF($L1894,1,0),0)*IF($B1894&gt;OFFSET($B1894,1,0),ChapterTable!$S$17,1)*
    (VLOOKUP(SUBSTITUTE(SUBSTITUTE(E$1,"standard",""),"|Float","")&amp;IF(OR($L1894=TRUE,$A1894=0,MOD($A1894,ChapterTable!$S$20)&lt;&gt;0),"","보스")&amp;"인게임누적곱배수",ChapterTable!$S:$T,2,0)^C1894
    +VLOOKUP(SUBSTITUTE(SUBSTITUTE(E$1,"standard",""),"|Float","")&amp;IF(OR($L1894=TRUE,$A1894=0,MOD($A1894,ChapterTable!$S$20)&lt;&gt;0),"","보스")&amp;"인게임누적합배수",ChapterTable!$S:$T,2,0)*C1894)
  )
  )
  )
)</f>
        <v>65684.083557128906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(VLOOKUP(SUBSTITUTE(SUBSTITUTE(F$1,"standard",""),"|Float","")&amp;IF(OR($L1894=TRUE,$A1894=0,MOD($A1894,ChapterTable!$S$20)&lt;&gt;0),"","보스")&amp;"인게임누적곱배수",ChapterTable!$S:$T,2,0)^D1894
    +VLOOKUP(SUBSTITUTE(SUBSTITUTE(F$1,"standard",""),"|Float","")&amp;IF(OR($L1894=TRUE,$A1894=0,MOD($A1894,ChapterTable!$S$20)&lt;&gt;0),"","보스")&amp;"인게임누적합배수",ChapterTable!$S:$T,2,0)*D1894)
  )
  )
  )
)</f>
        <v>27368.368148803711</v>
      </c>
      <c r="G1894" t="s">
        <v>737</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49"/>
        <v>1</v>
      </c>
      <c r="Q1894">
        <f t="shared" si="150"/>
        <v>1</v>
      </c>
      <c r="R1894" t="b">
        <f t="shared" ca="1" si="148"/>
        <v>1</v>
      </c>
      <c r="T1894" t="b">
        <f t="shared" ca="1" si="151"/>
        <v>1</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H1894">
        <v>1.5</v>
      </c>
      <c r="AI1894">
        <f t="shared" si="152"/>
        <v>1</v>
      </c>
    </row>
    <row r="1895" spans="1:35" x14ac:dyDescent="0.3">
      <c r="A1895">
        <v>16</v>
      </c>
      <c r="B1895">
        <v>4</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OFFSET(E1895,-$B1895+IF($L1895,1,0),0)*IF($B1895&gt;OFFSET($B1895,1,0),ChapterTable!$S$17,1)*
    (VLOOKUP(SUBSTITUTE(SUBSTITUTE(E$1,"standard",""),"|Float","")&amp;IF(OR($L1895=TRUE,$A1895=0,MOD($A1895,ChapterTable!$S$20)&lt;&gt;0),"","보스")&amp;"인게임누적곱배수",ChapterTable!$S:$T,2,0)^C1895
    +VLOOKUP(SUBSTITUTE(SUBSTITUTE(E$1,"standard",""),"|Float","")&amp;IF(OR($L1895=TRUE,$A1895=0,MOD($A1895,ChapterTable!$S$20)&lt;&gt;0),"","보스")&amp;"인게임누적합배수",ChapterTable!$S:$T,2,0)*C1895)
  )
  )
  )
)</f>
        <v>65684.083557128906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(VLOOKUP(SUBSTITUTE(SUBSTITUTE(F$1,"standard",""),"|Float","")&amp;IF(OR($L1895=TRUE,$A1895=0,MOD($A1895,ChapterTable!$S$20)&lt;&gt;0),"","보스")&amp;"인게임누적곱배수",ChapterTable!$S:$T,2,0)^D1895
    +VLOOKUP(SUBSTITUTE(SUBSTITUTE(F$1,"standard",""),"|Float","")&amp;IF(OR($L1895=TRUE,$A1895=0,MOD($A1895,ChapterTable!$S$20)&lt;&gt;0),"","보스")&amp;"인게임누적합배수",ChapterTable!$S:$T,2,0)*D1895)
  )
  )
  )
)</f>
        <v>27368.368148803711</v>
      </c>
      <c r="G1895" t="s">
        <v>737</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49"/>
        <v>1</v>
      </c>
      <c r="Q1895">
        <f t="shared" si="150"/>
        <v>1</v>
      </c>
      <c r="R1895" t="b">
        <f t="shared" ca="1" si="148"/>
        <v>1</v>
      </c>
      <c r="T1895" t="b">
        <f t="shared" ca="1" si="151"/>
        <v>1</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H1895">
        <v>1.5</v>
      </c>
      <c r="AI1895">
        <f t="shared" si="152"/>
        <v>1</v>
      </c>
    </row>
    <row r="1896" spans="1:35" x14ac:dyDescent="0.3">
      <c r="A1896">
        <v>16</v>
      </c>
      <c r="B1896">
        <v>5</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OFFSET(E1896,-$B1896+IF($L1896,1,0),0)*IF($B1896&gt;OFFSET($B1896,1,0),ChapterTable!$S$17,1)*
    (VLOOKUP(SUBSTITUTE(SUBSTITUTE(E$1,"standard",""),"|Float","")&amp;IF(OR($L1896=TRUE,$A1896=0,MOD($A1896,ChapterTable!$S$20)&lt;&gt;0),"","보스")&amp;"인게임누적곱배수",ChapterTable!$S:$T,2,0)^C1896
    +VLOOKUP(SUBSTITUTE(SUBSTITUTE(E$1,"standard",""),"|Float","")&amp;IF(OR($L1896=TRUE,$A1896=0,MOD($A1896,ChapterTable!$S$20)&lt;&gt;0),"","보스")&amp;"인게임누적합배수",ChapterTable!$S:$T,2,0)*C1896)
  )
  )
  )
)</f>
        <v>65684.083557128906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(VLOOKUP(SUBSTITUTE(SUBSTITUTE(F$1,"standard",""),"|Float","")&amp;IF(OR($L1896=TRUE,$A1896=0,MOD($A1896,ChapterTable!$S$20)&lt;&gt;0),"","보스")&amp;"인게임누적곱배수",ChapterTable!$S:$T,2,0)^D1896
    +VLOOKUP(SUBSTITUTE(SUBSTITUTE(F$1,"standard",""),"|Float","")&amp;IF(OR($L1896=TRUE,$A1896=0,MOD($A1896,ChapterTable!$S$20)&lt;&gt;0),"","보스")&amp;"인게임누적합배수",ChapterTable!$S:$T,2,0)*D1896)
  )
  )
  )
)</f>
        <v>27368.368148803711</v>
      </c>
      <c r="G1896" t="s">
        <v>737</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49"/>
        <v>11</v>
      </c>
      <c r="Q1896">
        <f t="shared" si="150"/>
        <v>11</v>
      </c>
      <c r="R1896" t="b">
        <f t="shared" ca="1" si="148"/>
        <v>1</v>
      </c>
      <c r="T1896" t="b">
        <f t="shared" ca="1" si="151"/>
        <v>1</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H1896">
        <v>1.5</v>
      </c>
      <c r="AI1896">
        <f t="shared" si="152"/>
        <v>1</v>
      </c>
    </row>
    <row r="1897" spans="1:35" x14ac:dyDescent="0.3">
      <c r="A1897">
        <v>16</v>
      </c>
      <c r="B1897">
        <v>6</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1</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OFFSET(E1897,-$B1897+IF($L1897,1,0),0)*IF($B1897&gt;OFFSET($B1897,1,0),ChapterTable!$S$17,1)*
    (VLOOKUP(SUBSTITUTE(SUBSTITUTE(E$1,"standard",""),"|Float","")&amp;IF(OR($L1897=TRUE,$A1897=0,MOD($A1897,ChapterTable!$S$20)&lt;&gt;0),"","보스")&amp;"인게임누적곱배수",ChapterTable!$S:$T,2,0)^C1897
    +VLOOKUP(SUBSTITUTE(SUBSTITUTE(E$1,"standard",""),"|Float","")&amp;IF(OR($L1897=TRUE,$A1897=0,MOD($A1897,ChapterTable!$S$20)&lt;&gt;0),"","보스")&amp;"인게임누적합배수",ChapterTable!$S:$T,2,0)*C1897)
  )
  )
  )
)</f>
        <v>78820.900268554688</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(VLOOKUP(SUBSTITUTE(SUBSTITUTE(F$1,"standard",""),"|Float","")&amp;IF(OR($L1897=TRUE,$A1897=0,MOD($A1897,ChapterTable!$S$20)&lt;&gt;0),"","보스")&amp;"인게임누적곱배수",ChapterTable!$S:$T,2,0)^D1897
    +VLOOKUP(SUBSTITUTE(SUBSTITUTE(F$1,"standard",""),"|Float","")&amp;IF(OR($L1897=TRUE,$A1897=0,MOD($A1897,ChapterTable!$S$20)&lt;&gt;0),"","보스")&amp;"인게임누적합배수",ChapterTable!$S:$T,2,0)*D1897)
  )
  )
  )
)</f>
        <v>27368.368148803711</v>
      </c>
      <c r="G1897" t="s">
        <v>737</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49"/>
        <v>1</v>
      </c>
      <c r="Q1897">
        <f t="shared" si="150"/>
        <v>1</v>
      </c>
      <c r="R1897" t="b">
        <f t="shared" ca="1" si="148"/>
        <v>1</v>
      </c>
      <c r="T1897" t="b">
        <f t="shared" ca="1" si="151"/>
        <v>1</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H1897">
        <v>1.5</v>
      </c>
      <c r="AI1897">
        <f t="shared" si="152"/>
        <v>1</v>
      </c>
    </row>
    <row r="1898" spans="1:35" x14ac:dyDescent="0.3">
      <c r="A1898">
        <v>16</v>
      </c>
      <c r="B1898">
        <v>7</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OFFSET(E1898,-$B1898+IF($L1898,1,0),0)*IF($B1898&gt;OFFSET($B1898,1,0),ChapterTable!$S$17,1)*
    (VLOOKUP(SUBSTITUTE(SUBSTITUTE(E$1,"standard",""),"|Float","")&amp;IF(OR($L1898=TRUE,$A1898=0,MOD($A1898,ChapterTable!$S$20)&lt;&gt;0),"","보스")&amp;"인게임누적곱배수",ChapterTable!$S:$T,2,0)^C1898
    +VLOOKUP(SUBSTITUTE(SUBSTITUTE(E$1,"standard",""),"|Float","")&amp;IF(OR($L1898=TRUE,$A1898=0,MOD($A1898,ChapterTable!$S$20)&lt;&gt;0),"","보스")&amp;"인게임누적합배수",ChapterTable!$S:$T,2,0)*C1898)
  )
  )
  )
)</f>
        <v>78820.900268554688</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(VLOOKUP(SUBSTITUTE(SUBSTITUTE(F$1,"standard",""),"|Float","")&amp;IF(OR($L1898=TRUE,$A1898=0,MOD($A1898,ChapterTable!$S$20)&lt;&gt;0),"","보스")&amp;"인게임누적곱배수",ChapterTable!$S:$T,2,0)^D1898
    +VLOOKUP(SUBSTITUTE(SUBSTITUTE(F$1,"standard",""),"|Float","")&amp;IF(OR($L1898=TRUE,$A1898=0,MOD($A1898,ChapterTable!$S$20)&lt;&gt;0),"","보스")&amp;"인게임누적합배수",ChapterTable!$S:$T,2,0)*D1898)
  )
  )
  )
)</f>
        <v>27368.368148803711</v>
      </c>
      <c r="G1898" t="s">
        <v>737</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49"/>
        <v>1</v>
      </c>
      <c r="Q1898">
        <f t="shared" si="150"/>
        <v>1</v>
      </c>
      <c r="R1898" t="b">
        <f t="shared" ca="1" si="148"/>
        <v>1</v>
      </c>
      <c r="T1898" t="b">
        <f t="shared" ca="1" si="151"/>
        <v>1</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H1898">
        <v>1.5</v>
      </c>
      <c r="AI1898">
        <f t="shared" si="152"/>
        <v>1</v>
      </c>
    </row>
    <row r="1899" spans="1:35" x14ac:dyDescent="0.3">
      <c r="A1899">
        <v>16</v>
      </c>
      <c r="B1899">
        <v>8</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OFFSET(E1899,-$B1899+IF($L1899,1,0),0)*IF($B1899&gt;OFFSET($B1899,1,0),ChapterTable!$S$17,1)*
    (VLOOKUP(SUBSTITUTE(SUBSTITUTE(E$1,"standard",""),"|Float","")&amp;IF(OR($L1899=TRUE,$A1899=0,MOD($A1899,ChapterTable!$S$20)&lt;&gt;0),"","보스")&amp;"인게임누적곱배수",ChapterTable!$S:$T,2,0)^C1899
    +VLOOKUP(SUBSTITUTE(SUBSTITUTE(E$1,"standard",""),"|Float","")&amp;IF(OR($L1899=TRUE,$A1899=0,MOD($A1899,ChapterTable!$S$20)&lt;&gt;0),"","보스")&amp;"인게임누적합배수",ChapterTable!$S:$T,2,0)*C1899)
  )
  )
  )
)</f>
        <v>78820.900268554688</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(VLOOKUP(SUBSTITUTE(SUBSTITUTE(F$1,"standard",""),"|Float","")&amp;IF(OR($L1899=TRUE,$A1899=0,MOD($A1899,ChapterTable!$S$20)&lt;&gt;0),"","보스")&amp;"인게임누적곱배수",ChapterTable!$S:$T,2,0)^D1899
    +VLOOKUP(SUBSTITUTE(SUBSTITUTE(F$1,"standard",""),"|Float","")&amp;IF(OR($L1899=TRUE,$A1899=0,MOD($A1899,ChapterTable!$S$20)&lt;&gt;0),"","보스")&amp;"인게임누적합배수",ChapterTable!$S:$T,2,0)*D1899)
  )
  )
  )
)</f>
        <v>27368.368148803711</v>
      </c>
      <c r="G1899" t="s">
        <v>737</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49"/>
        <v>1</v>
      </c>
      <c r="Q1899">
        <f t="shared" si="150"/>
        <v>1</v>
      </c>
      <c r="R1899" t="b">
        <f t="shared" ca="1" si="148"/>
        <v>1</v>
      </c>
      <c r="T1899" t="b">
        <f t="shared" ca="1" si="151"/>
        <v>1</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H1899">
        <v>1.5</v>
      </c>
      <c r="AI1899">
        <f t="shared" si="152"/>
        <v>1</v>
      </c>
    </row>
    <row r="1900" spans="1:35" x14ac:dyDescent="0.3">
      <c r="A1900">
        <v>16</v>
      </c>
      <c r="B1900">
        <v>9</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OFFSET(E1900,-$B1900+IF($L1900,1,0),0)*IF($B1900&gt;OFFSET($B1900,1,0),ChapterTable!$S$17,1)*
    (VLOOKUP(SUBSTITUTE(SUBSTITUTE(E$1,"standard",""),"|Float","")&amp;IF(OR($L1900=TRUE,$A1900=0,MOD($A1900,ChapterTable!$S$20)&lt;&gt;0),"","보스")&amp;"인게임누적곱배수",ChapterTable!$S:$T,2,0)^C1900
    +VLOOKUP(SUBSTITUTE(SUBSTITUTE(E$1,"standard",""),"|Float","")&amp;IF(OR($L1900=TRUE,$A1900=0,MOD($A1900,ChapterTable!$S$20)&lt;&gt;0),"","보스")&amp;"인게임누적합배수",ChapterTable!$S:$T,2,0)*C1900)
  )
  )
  )
)</f>
        <v>78820.900268554688</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(VLOOKUP(SUBSTITUTE(SUBSTITUTE(F$1,"standard",""),"|Float","")&amp;IF(OR($L1900=TRUE,$A1900=0,MOD($A1900,ChapterTable!$S$20)&lt;&gt;0),"","보스")&amp;"인게임누적곱배수",ChapterTable!$S:$T,2,0)^D1900
    +VLOOKUP(SUBSTITUTE(SUBSTITUTE(F$1,"standard",""),"|Float","")&amp;IF(OR($L1900=TRUE,$A1900=0,MOD($A1900,ChapterTable!$S$20)&lt;&gt;0),"","보스")&amp;"인게임누적합배수",ChapterTable!$S:$T,2,0)*D1900)
  )
  )
  )
)</f>
        <v>27368.368148803711</v>
      </c>
      <c r="G1900" t="s">
        <v>737</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49"/>
        <v>91</v>
      </c>
      <c r="Q1900">
        <f t="shared" si="150"/>
        <v>91</v>
      </c>
      <c r="R1900" t="b">
        <f t="shared" ca="1" si="148"/>
        <v>1</v>
      </c>
      <c r="T1900" t="b">
        <f t="shared" ca="1" si="151"/>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H1900">
        <v>1.5</v>
      </c>
      <c r="AI1900">
        <f t="shared" si="152"/>
        <v>1</v>
      </c>
    </row>
    <row r="1901" spans="1:35" x14ac:dyDescent="0.3">
      <c r="A1901">
        <v>16</v>
      </c>
      <c r="B1901">
        <v>10</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OFFSET(E1901,-$B1901+IF($L1901,1,0),0)*IF($B1901&gt;OFFSET($B1901,1,0),ChapterTable!$S$17,1)*
    (VLOOKUP(SUBSTITUTE(SUBSTITUTE(E$1,"standard",""),"|Float","")&amp;IF(OR($L1901=TRUE,$A1901=0,MOD($A1901,ChapterTable!$S$20)&lt;&gt;0),"","보스")&amp;"인게임누적곱배수",ChapterTable!$S:$T,2,0)^C1901
    +VLOOKUP(SUBSTITUTE(SUBSTITUTE(E$1,"standard",""),"|Float","")&amp;IF(OR($L1901=TRUE,$A1901=0,MOD($A1901,ChapterTable!$S$20)&lt;&gt;0),"","보스")&amp;"인게임누적합배수",ChapterTable!$S:$T,2,0)*C1901)
  )
  )
  )
)</f>
        <v>78820.900268554688</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(VLOOKUP(SUBSTITUTE(SUBSTITUTE(F$1,"standard",""),"|Float","")&amp;IF(OR($L1901=TRUE,$A1901=0,MOD($A1901,ChapterTable!$S$20)&lt;&gt;0),"","보스")&amp;"인게임누적곱배수",ChapterTable!$S:$T,2,0)^D1901
    +VLOOKUP(SUBSTITUTE(SUBSTITUTE(F$1,"standard",""),"|Float","")&amp;IF(OR($L1901=TRUE,$A1901=0,MOD($A1901,ChapterTable!$S$20)&lt;&gt;0),"","보스")&amp;"인게임누적합배수",ChapterTable!$S:$T,2,0)*D1901)
  )
  )
  )
)</f>
        <v>27368.368148803711</v>
      </c>
      <c r="G1901" t="s">
        <v>737</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49"/>
        <v>21</v>
      </c>
      <c r="Q1901">
        <f t="shared" si="150"/>
        <v>21</v>
      </c>
      <c r="R1901" t="b">
        <f t="shared" ca="1" si="148"/>
        <v>1</v>
      </c>
      <c r="T1901" t="b">
        <f t="shared" ca="1" si="151"/>
        <v>1</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H1901">
        <v>1.5</v>
      </c>
      <c r="AI1901">
        <f t="shared" si="152"/>
        <v>1</v>
      </c>
    </row>
    <row r="1902" spans="1:35" x14ac:dyDescent="0.3">
      <c r="A1902">
        <v>16</v>
      </c>
      <c r="B1902">
        <v>11</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1</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OFFSET(E1902,-$B1902+IF($L1902,1,0),0)*IF($B1902&gt;OFFSET($B1902,1,0),ChapterTable!$S$17,1)*
    (VLOOKUP(SUBSTITUTE(SUBSTITUTE(E$1,"standard",""),"|Float","")&amp;IF(OR($L1902=TRUE,$A1902=0,MOD($A1902,ChapterTable!$S$20)&lt;&gt;0),"","보스")&amp;"인게임누적곱배수",ChapterTable!$S:$T,2,0)^C1902
    +VLOOKUP(SUBSTITUTE(SUBSTITUTE(E$1,"standard",""),"|Float","")&amp;IF(OR($L1902=TRUE,$A1902=0,MOD($A1902,ChapterTable!$S$20)&lt;&gt;0),"","보스")&amp;"인게임누적합배수",ChapterTable!$S:$T,2,0)*C1902)
  )
  )
  )
)</f>
        <v>78820.900268554688</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(VLOOKUP(SUBSTITUTE(SUBSTITUTE(F$1,"standard",""),"|Float","")&amp;IF(OR($L1902=TRUE,$A1902=0,MOD($A1902,ChapterTable!$S$20)&lt;&gt;0),"","보스")&amp;"인게임누적곱배수",ChapterTable!$S:$T,2,0)^D1902
    +VLOOKUP(SUBSTITUTE(SUBSTITUTE(F$1,"standard",""),"|Float","")&amp;IF(OR($L1902=TRUE,$A1902=0,MOD($A1902,ChapterTable!$S$20)&lt;&gt;0),"","보스")&amp;"인게임누적합배수",ChapterTable!$S:$T,2,0)*D1902)
  )
  )
  )
)</f>
        <v>29420.995759963989</v>
      </c>
      <c r="G1902" t="s">
        <v>737</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49"/>
        <v>2</v>
      </c>
      <c r="Q1902">
        <f t="shared" si="150"/>
        <v>2</v>
      </c>
      <c r="R1902" t="b">
        <f t="shared" ca="1" si="148"/>
        <v>1</v>
      </c>
      <c r="T1902" t="b">
        <f t="shared" ca="1" si="151"/>
        <v>1</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H1902">
        <v>1.5</v>
      </c>
      <c r="AI1902">
        <f t="shared" si="152"/>
        <v>0.5</v>
      </c>
    </row>
    <row r="1903" spans="1:35" x14ac:dyDescent="0.3">
      <c r="A1903">
        <v>16</v>
      </c>
      <c r="B1903">
        <v>12</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OFFSET(E1903,-$B1903+IF($L1903,1,0),0)*IF($B1903&gt;OFFSET($B1903,1,0),ChapterTable!$S$17,1)*
    (VLOOKUP(SUBSTITUTE(SUBSTITUTE(E$1,"standard",""),"|Float","")&amp;IF(OR($L1903=TRUE,$A1903=0,MOD($A1903,ChapterTable!$S$20)&lt;&gt;0),"","보스")&amp;"인게임누적곱배수",ChapterTable!$S:$T,2,0)^C1903
    +VLOOKUP(SUBSTITUTE(SUBSTITUTE(E$1,"standard",""),"|Float","")&amp;IF(OR($L1903=TRUE,$A1903=0,MOD($A1903,ChapterTable!$S$20)&lt;&gt;0),"","보스")&amp;"인게임누적합배수",ChapterTable!$S:$T,2,0)*C1903)
  )
  )
  )
)</f>
        <v>78820.900268554688</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(VLOOKUP(SUBSTITUTE(SUBSTITUTE(F$1,"standard",""),"|Float","")&amp;IF(OR($L1903=TRUE,$A1903=0,MOD($A1903,ChapterTable!$S$20)&lt;&gt;0),"","보스")&amp;"인게임누적곱배수",ChapterTable!$S:$T,2,0)^D1903
    +VLOOKUP(SUBSTITUTE(SUBSTITUTE(F$1,"standard",""),"|Float","")&amp;IF(OR($L1903=TRUE,$A1903=0,MOD($A1903,ChapterTable!$S$20)&lt;&gt;0),"","보스")&amp;"인게임누적합배수",ChapterTable!$S:$T,2,0)*D1903)
  )
  )
  )
)</f>
        <v>29420.995759963989</v>
      </c>
      <c r="G1903" t="s">
        <v>737</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49"/>
        <v>2</v>
      </c>
      <c r="Q1903">
        <f t="shared" si="150"/>
        <v>2</v>
      </c>
      <c r="R1903" t="b">
        <f t="shared" ca="1" si="148"/>
        <v>1</v>
      </c>
      <c r="T1903" t="b">
        <f t="shared" ca="1" si="151"/>
        <v>1</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H1903">
        <v>1.5</v>
      </c>
      <c r="AI1903">
        <f t="shared" si="152"/>
        <v>0.5</v>
      </c>
    </row>
    <row r="1904" spans="1:35" x14ac:dyDescent="0.3">
      <c r="A1904">
        <v>16</v>
      </c>
      <c r="B1904">
        <v>13</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OFFSET(E1904,-$B1904+IF($L1904,1,0),0)*IF($B1904&gt;OFFSET($B1904,1,0),ChapterTable!$S$17,1)*
    (VLOOKUP(SUBSTITUTE(SUBSTITUTE(E$1,"standard",""),"|Float","")&amp;IF(OR($L1904=TRUE,$A1904=0,MOD($A1904,ChapterTable!$S$20)&lt;&gt;0),"","보스")&amp;"인게임누적곱배수",ChapterTable!$S:$T,2,0)^C1904
    +VLOOKUP(SUBSTITUTE(SUBSTITUTE(E$1,"standard",""),"|Float","")&amp;IF(OR($L1904=TRUE,$A1904=0,MOD($A1904,ChapterTable!$S$20)&lt;&gt;0),"","보스")&amp;"인게임누적합배수",ChapterTable!$S:$T,2,0)*C1904)
  )
  )
  )
)</f>
        <v>78820.900268554688</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(VLOOKUP(SUBSTITUTE(SUBSTITUTE(F$1,"standard",""),"|Float","")&amp;IF(OR($L1904=TRUE,$A1904=0,MOD($A1904,ChapterTable!$S$20)&lt;&gt;0),"","보스")&amp;"인게임누적곱배수",ChapterTable!$S:$T,2,0)^D1904
    +VLOOKUP(SUBSTITUTE(SUBSTITUTE(F$1,"standard",""),"|Float","")&amp;IF(OR($L1904=TRUE,$A1904=0,MOD($A1904,ChapterTable!$S$20)&lt;&gt;0),"","보스")&amp;"인게임누적합배수",ChapterTable!$S:$T,2,0)*D1904)
  )
  )
  )
)</f>
        <v>29420.995759963989</v>
      </c>
      <c r="G1904" t="s">
        <v>737</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49"/>
        <v>2</v>
      </c>
      <c r="Q1904">
        <f t="shared" si="150"/>
        <v>2</v>
      </c>
      <c r="R1904" t="b">
        <f t="shared" ca="1" si="148"/>
        <v>1</v>
      </c>
      <c r="T1904" t="b">
        <f t="shared" ca="1" si="151"/>
        <v>1</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H1904">
        <v>1.5</v>
      </c>
      <c r="AI1904">
        <f t="shared" si="152"/>
        <v>0.5</v>
      </c>
    </row>
    <row r="1905" spans="1:35" x14ac:dyDescent="0.3">
      <c r="A1905">
        <v>16</v>
      </c>
      <c r="B1905">
        <v>14</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OFFSET(E1905,-$B1905+IF($L1905,1,0),0)*IF($B1905&gt;OFFSET($B1905,1,0),ChapterTable!$S$17,1)*
    (VLOOKUP(SUBSTITUTE(SUBSTITUTE(E$1,"standard",""),"|Float","")&amp;IF(OR($L1905=TRUE,$A1905=0,MOD($A1905,ChapterTable!$S$20)&lt;&gt;0),"","보스")&amp;"인게임누적곱배수",ChapterTable!$S:$T,2,0)^C1905
    +VLOOKUP(SUBSTITUTE(SUBSTITUTE(E$1,"standard",""),"|Float","")&amp;IF(OR($L1905=TRUE,$A1905=0,MOD($A1905,ChapterTable!$S$20)&lt;&gt;0),"","보스")&amp;"인게임누적합배수",ChapterTable!$S:$T,2,0)*C1905)
  )
  )
  )
)</f>
        <v>78820.900268554688</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(VLOOKUP(SUBSTITUTE(SUBSTITUTE(F$1,"standard",""),"|Float","")&amp;IF(OR($L1905=TRUE,$A1905=0,MOD($A1905,ChapterTable!$S$20)&lt;&gt;0),"","보스")&amp;"인게임누적곱배수",ChapterTable!$S:$T,2,0)^D1905
    +VLOOKUP(SUBSTITUTE(SUBSTITUTE(F$1,"standard",""),"|Float","")&amp;IF(OR($L1905=TRUE,$A1905=0,MOD($A1905,ChapterTable!$S$20)&lt;&gt;0),"","보스")&amp;"인게임누적합배수",ChapterTable!$S:$T,2,0)*D1905)
  )
  )
  )
)</f>
        <v>29420.995759963989</v>
      </c>
      <c r="G1905" t="s">
        <v>737</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49"/>
        <v>2</v>
      </c>
      <c r="Q1905">
        <f t="shared" si="150"/>
        <v>2</v>
      </c>
      <c r="R1905" t="b">
        <f t="shared" ca="1" si="148"/>
        <v>1</v>
      </c>
      <c r="T1905" t="b">
        <f t="shared" ca="1" si="151"/>
        <v>1</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H1905">
        <v>1.5</v>
      </c>
      <c r="AI1905">
        <f t="shared" si="152"/>
        <v>0.5</v>
      </c>
    </row>
    <row r="1906" spans="1:35" x14ac:dyDescent="0.3">
      <c r="A1906">
        <v>16</v>
      </c>
      <c r="B1906">
        <v>15</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OFFSET(E1906,-$B1906+IF($L1906,1,0),0)*IF($B1906&gt;OFFSET($B1906,1,0),ChapterTable!$S$17,1)*
    (VLOOKUP(SUBSTITUTE(SUBSTITUTE(E$1,"standard",""),"|Float","")&amp;IF(OR($L1906=TRUE,$A1906=0,MOD($A1906,ChapterTable!$S$20)&lt;&gt;0),"","보스")&amp;"인게임누적곱배수",ChapterTable!$S:$T,2,0)^C1906
    +VLOOKUP(SUBSTITUTE(SUBSTITUTE(E$1,"standard",""),"|Float","")&amp;IF(OR($L1906=TRUE,$A1906=0,MOD($A1906,ChapterTable!$S$20)&lt;&gt;0),"","보스")&amp;"인게임누적합배수",ChapterTable!$S:$T,2,0)*C1906)
  )
  )
  )
)</f>
        <v>78820.900268554688</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(VLOOKUP(SUBSTITUTE(SUBSTITUTE(F$1,"standard",""),"|Float","")&amp;IF(OR($L1906=TRUE,$A1906=0,MOD($A1906,ChapterTable!$S$20)&lt;&gt;0),"","보스")&amp;"인게임누적곱배수",ChapterTable!$S:$T,2,0)^D1906
    +VLOOKUP(SUBSTITUTE(SUBSTITUTE(F$1,"standard",""),"|Float","")&amp;IF(OR($L1906=TRUE,$A1906=0,MOD($A1906,ChapterTable!$S$20)&lt;&gt;0),"","보스")&amp;"인게임누적합배수",ChapterTable!$S:$T,2,0)*D1906)
  )
  )
  )
)</f>
        <v>29420.995759963989</v>
      </c>
      <c r="G1906" t="s">
        <v>737</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49"/>
        <v>11</v>
      </c>
      <c r="Q1906">
        <f t="shared" si="150"/>
        <v>11</v>
      </c>
      <c r="R1906" t="b">
        <f t="shared" ca="1" si="148"/>
        <v>1</v>
      </c>
      <c r="T1906" t="b">
        <f t="shared" ca="1" si="151"/>
        <v>1</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H1906">
        <v>1.5</v>
      </c>
      <c r="AI1906">
        <f t="shared" si="152"/>
        <v>0.5</v>
      </c>
    </row>
    <row r="1907" spans="1:35" x14ac:dyDescent="0.3">
      <c r="A1907">
        <v>16</v>
      </c>
      <c r="B1907">
        <v>16</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2</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OFFSET(E1907,-$B1907+IF($L1907,1,0),0)*IF($B1907&gt;OFFSET($B1907,1,0),ChapterTable!$S$17,1)*
    (VLOOKUP(SUBSTITUTE(SUBSTITUTE(E$1,"standard",""),"|Float","")&amp;IF(OR($L1907=TRUE,$A1907=0,MOD($A1907,ChapterTable!$S$20)&lt;&gt;0),"","보스")&amp;"인게임누적곱배수",ChapterTable!$S:$T,2,0)^C1907
    +VLOOKUP(SUBSTITUTE(SUBSTITUTE(E$1,"standard",""),"|Float","")&amp;IF(OR($L1907=TRUE,$A1907=0,MOD($A1907,ChapterTable!$S$20)&lt;&gt;0),"","보스")&amp;"인게임누적합배수",ChapterTable!$S:$T,2,0)*C1907)
  )
  )
  )
)</f>
        <v>91957.716979980469</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(VLOOKUP(SUBSTITUTE(SUBSTITUTE(F$1,"standard",""),"|Float","")&amp;IF(OR($L1907=TRUE,$A1907=0,MOD($A1907,ChapterTable!$S$20)&lt;&gt;0),"","보스")&amp;"인게임누적곱배수",ChapterTable!$S:$T,2,0)^D1907
    +VLOOKUP(SUBSTITUTE(SUBSTITUTE(F$1,"standard",""),"|Float","")&amp;IF(OR($L1907=TRUE,$A1907=0,MOD($A1907,ChapterTable!$S$20)&lt;&gt;0),"","보스")&amp;"인게임누적합배수",ChapterTable!$S:$T,2,0)*D1907)
  )
  )
  )
)</f>
        <v>29420.995759963989</v>
      </c>
      <c r="G1907" t="s">
        <v>737</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49"/>
        <v>2</v>
      </c>
      <c r="Q1907">
        <f t="shared" si="150"/>
        <v>2</v>
      </c>
      <c r="R1907" t="b">
        <f t="shared" ca="1" si="148"/>
        <v>1</v>
      </c>
      <c r="T1907" t="b">
        <f t="shared" ca="1" si="151"/>
        <v>1</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H1907">
        <v>1.5</v>
      </c>
      <c r="AI1907">
        <f t="shared" si="152"/>
        <v>0.5</v>
      </c>
    </row>
    <row r="1908" spans="1:35" x14ac:dyDescent="0.3">
      <c r="A1908">
        <v>16</v>
      </c>
      <c r="B1908">
        <v>17</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OFFSET(E1908,-$B1908+IF($L1908,1,0),0)*IF($B1908&gt;OFFSET($B1908,1,0),ChapterTable!$S$17,1)*
    (VLOOKUP(SUBSTITUTE(SUBSTITUTE(E$1,"standard",""),"|Float","")&amp;IF(OR($L1908=TRUE,$A1908=0,MOD($A1908,ChapterTable!$S$20)&lt;&gt;0),"","보스")&amp;"인게임누적곱배수",ChapterTable!$S:$T,2,0)^C1908
    +VLOOKUP(SUBSTITUTE(SUBSTITUTE(E$1,"standard",""),"|Float","")&amp;IF(OR($L1908=TRUE,$A1908=0,MOD($A1908,ChapterTable!$S$20)&lt;&gt;0),"","보스")&amp;"인게임누적합배수",ChapterTable!$S:$T,2,0)*C1908)
  )
  )
  )
)</f>
        <v>91957.716979980469</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(VLOOKUP(SUBSTITUTE(SUBSTITUTE(F$1,"standard",""),"|Float","")&amp;IF(OR($L1908=TRUE,$A1908=0,MOD($A1908,ChapterTable!$S$20)&lt;&gt;0),"","보스")&amp;"인게임누적곱배수",ChapterTable!$S:$T,2,0)^D1908
    +VLOOKUP(SUBSTITUTE(SUBSTITUTE(F$1,"standard",""),"|Float","")&amp;IF(OR($L1908=TRUE,$A1908=0,MOD($A1908,ChapterTable!$S$20)&lt;&gt;0),"","보스")&amp;"인게임누적합배수",ChapterTable!$S:$T,2,0)*D1908)
  )
  )
  )
)</f>
        <v>29420.995759963989</v>
      </c>
      <c r="G1908" t="s">
        <v>737</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49"/>
        <v>2</v>
      </c>
      <c r="Q1908">
        <f t="shared" si="150"/>
        <v>2</v>
      </c>
      <c r="R1908" t="b">
        <f t="shared" ca="1" si="148"/>
        <v>1</v>
      </c>
      <c r="T1908" t="b">
        <f t="shared" ca="1" si="151"/>
        <v>1</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H1908">
        <v>1.5</v>
      </c>
      <c r="AI1908">
        <f t="shared" si="152"/>
        <v>0.5</v>
      </c>
    </row>
    <row r="1909" spans="1:35" x14ac:dyDescent="0.3">
      <c r="A1909">
        <v>16</v>
      </c>
      <c r="B1909">
        <v>18</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OFFSET(E1909,-$B1909+IF($L1909,1,0),0)*IF($B1909&gt;OFFSET($B1909,1,0),ChapterTable!$S$17,1)*
    (VLOOKUP(SUBSTITUTE(SUBSTITUTE(E$1,"standard",""),"|Float","")&amp;IF(OR($L1909=TRUE,$A1909=0,MOD($A1909,ChapterTable!$S$20)&lt;&gt;0),"","보스")&amp;"인게임누적곱배수",ChapterTable!$S:$T,2,0)^C1909
    +VLOOKUP(SUBSTITUTE(SUBSTITUTE(E$1,"standard",""),"|Float","")&amp;IF(OR($L1909=TRUE,$A1909=0,MOD($A1909,ChapterTable!$S$20)&lt;&gt;0),"","보스")&amp;"인게임누적합배수",ChapterTable!$S:$T,2,0)*C1909)
  )
  )
  )
)</f>
        <v>91957.716979980469</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(VLOOKUP(SUBSTITUTE(SUBSTITUTE(F$1,"standard",""),"|Float","")&amp;IF(OR($L1909=TRUE,$A1909=0,MOD($A1909,ChapterTable!$S$20)&lt;&gt;0),"","보스")&amp;"인게임누적곱배수",ChapterTable!$S:$T,2,0)^D1909
    +VLOOKUP(SUBSTITUTE(SUBSTITUTE(F$1,"standard",""),"|Float","")&amp;IF(OR($L1909=TRUE,$A1909=0,MOD($A1909,ChapterTable!$S$20)&lt;&gt;0),"","보스")&amp;"인게임누적합배수",ChapterTable!$S:$T,2,0)*D1909)
  )
  )
  )
)</f>
        <v>29420.995759963989</v>
      </c>
      <c r="G1909" t="s">
        <v>737</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49"/>
        <v>2</v>
      </c>
      <c r="Q1909">
        <f t="shared" si="150"/>
        <v>2</v>
      </c>
      <c r="R1909" t="b">
        <f t="shared" ca="1" si="148"/>
        <v>1</v>
      </c>
      <c r="T1909" t="b">
        <f t="shared" ca="1" si="151"/>
        <v>1</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H1909">
        <v>1.5</v>
      </c>
      <c r="AI1909">
        <f t="shared" si="152"/>
        <v>0.5</v>
      </c>
    </row>
    <row r="1910" spans="1:35" x14ac:dyDescent="0.3">
      <c r="A1910">
        <v>16</v>
      </c>
      <c r="B1910">
        <v>19</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OFFSET(E1910,-$B1910+IF($L1910,1,0),0)*IF($B1910&gt;OFFSET($B1910,1,0),ChapterTable!$S$17,1)*
    (VLOOKUP(SUBSTITUTE(SUBSTITUTE(E$1,"standard",""),"|Float","")&amp;IF(OR($L1910=TRUE,$A1910=0,MOD($A1910,ChapterTable!$S$20)&lt;&gt;0),"","보스")&amp;"인게임누적곱배수",ChapterTable!$S:$T,2,0)^C1910
    +VLOOKUP(SUBSTITUTE(SUBSTITUTE(E$1,"standard",""),"|Float","")&amp;IF(OR($L1910=TRUE,$A1910=0,MOD($A1910,ChapterTable!$S$20)&lt;&gt;0),"","보스")&amp;"인게임누적합배수",ChapterTable!$S:$T,2,0)*C1910)
  )
  )
  )
)</f>
        <v>91957.716979980469</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(VLOOKUP(SUBSTITUTE(SUBSTITUTE(F$1,"standard",""),"|Float","")&amp;IF(OR($L1910=TRUE,$A1910=0,MOD($A1910,ChapterTable!$S$20)&lt;&gt;0),"","보스")&amp;"인게임누적곱배수",ChapterTable!$S:$T,2,0)^D1910
    +VLOOKUP(SUBSTITUTE(SUBSTITUTE(F$1,"standard",""),"|Float","")&amp;IF(OR($L1910=TRUE,$A1910=0,MOD($A1910,ChapterTable!$S$20)&lt;&gt;0),"","보스")&amp;"인게임누적합배수",ChapterTable!$S:$T,2,0)*D1910)
  )
  )
  )
)</f>
        <v>29420.995759963989</v>
      </c>
      <c r="G1910" t="s">
        <v>737</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49"/>
        <v>92</v>
      </c>
      <c r="Q1910">
        <f t="shared" si="150"/>
        <v>92</v>
      </c>
      <c r="R1910" t="b">
        <f t="shared" ca="1" si="148"/>
        <v>1</v>
      </c>
      <c r="T1910" t="b">
        <f t="shared" ca="1" si="151"/>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H1910">
        <v>1.5</v>
      </c>
      <c r="AI1910">
        <f t="shared" si="152"/>
        <v>0.5</v>
      </c>
    </row>
    <row r="1911" spans="1:35" x14ac:dyDescent="0.3">
      <c r="A1911">
        <v>16</v>
      </c>
      <c r="B1911">
        <v>20</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OFFSET(E1911,-$B1911+IF($L1911,1,0),0)*IF($B1911&gt;OFFSET($B1911,1,0),ChapterTable!$S$17,1)*
    (VLOOKUP(SUBSTITUTE(SUBSTITUTE(E$1,"standard",""),"|Float","")&amp;IF(OR($L1911=TRUE,$A1911=0,MOD($A1911,ChapterTable!$S$20)&lt;&gt;0),"","보스")&amp;"인게임누적곱배수",ChapterTable!$S:$T,2,0)^C1911
    +VLOOKUP(SUBSTITUTE(SUBSTITUTE(E$1,"standard",""),"|Float","")&amp;IF(OR($L1911=TRUE,$A1911=0,MOD($A1911,ChapterTable!$S$20)&lt;&gt;0),"","보스")&amp;"인게임누적합배수",ChapterTable!$S:$T,2,0)*C1911)
  )
  )
  )
)</f>
        <v>91957.716979980469</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(VLOOKUP(SUBSTITUTE(SUBSTITUTE(F$1,"standard",""),"|Float","")&amp;IF(OR($L1911=TRUE,$A1911=0,MOD($A1911,ChapterTable!$S$20)&lt;&gt;0),"","보스")&amp;"인게임누적곱배수",ChapterTable!$S:$T,2,0)^D1911
    +VLOOKUP(SUBSTITUTE(SUBSTITUTE(F$1,"standard",""),"|Float","")&amp;IF(OR($L1911=TRUE,$A1911=0,MOD($A1911,ChapterTable!$S$20)&lt;&gt;0),"","보스")&amp;"인게임누적합배수",ChapterTable!$S:$T,2,0)*D1911)
  )
  )
  )
)</f>
        <v>29420.995759963989</v>
      </c>
      <c r="G1911" t="s">
        <v>737</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49"/>
        <v>21</v>
      </c>
      <c r="Q1911">
        <f t="shared" si="150"/>
        <v>21</v>
      </c>
      <c r="R1911" t="b">
        <f t="shared" ca="1" si="148"/>
        <v>1</v>
      </c>
      <c r="T1911" t="b">
        <f t="shared" ca="1" si="151"/>
        <v>1</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H1911">
        <v>1.5</v>
      </c>
      <c r="AI1911">
        <f t="shared" si="152"/>
        <v>0.5</v>
      </c>
    </row>
    <row r="1912" spans="1:35" x14ac:dyDescent="0.3">
      <c r="A1912">
        <v>16</v>
      </c>
      <c r="B1912">
        <v>21</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2</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OFFSET(E1912,-$B1912+IF($L1912,1,0),0)*IF($B1912&gt;OFFSET($B1912,1,0),ChapterTable!$S$17,1)*
    (VLOOKUP(SUBSTITUTE(SUBSTITUTE(E$1,"standard",""),"|Float","")&amp;IF(OR($L1912=TRUE,$A1912=0,MOD($A1912,ChapterTable!$S$20)&lt;&gt;0),"","보스")&amp;"인게임누적곱배수",ChapterTable!$S:$T,2,0)^C1912
    +VLOOKUP(SUBSTITUTE(SUBSTITUTE(E$1,"standard",""),"|Float","")&amp;IF(OR($L1912=TRUE,$A1912=0,MOD($A1912,ChapterTable!$S$20)&lt;&gt;0),"","보스")&amp;"인게임누적합배수",ChapterTable!$S:$T,2,0)*C1912)
  )
  )
  )
)</f>
        <v>91957.716979980469</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(VLOOKUP(SUBSTITUTE(SUBSTITUTE(F$1,"standard",""),"|Float","")&amp;IF(OR($L1912=TRUE,$A1912=0,MOD($A1912,ChapterTable!$S$20)&lt;&gt;0),"","보스")&amp;"인게임누적곱배수",ChapterTable!$S:$T,2,0)^D1912
    +VLOOKUP(SUBSTITUTE(SUBSTITUTE(F$1,"standard",""),"|Float","")&amp;IF(OR($L1912=TRUE,$A1912=0,MOD($A1912,ChapterTable!$S$20)&lt;&gt;0),"","보스")&amp;"인게임누적합배수",ChapterTable!$S:$T,2,0)*D1912)
  )
  )
  )
)</f>
        <v>31473.623371124264</v>
      </c>
      <c r="G1912" t="s">
        <v>737</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49"/>
        <v>3</v>
      </c>
      <c r="Q1912">
        <f t="shared" si="150"/>
        <v>3</v>
      </c>
      <c r="R1912" t="b">
        <f t="shared" ca="1" si="148"/>
        <v>1</v>
      </c>
      <c r="T1912" t="b">
        <f t="shared" ca="1" si="151"/>
        <v>1</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H1912">
        <v>1.5</v>
      </c>
      <c r="AI1912">
        <f t="shared" si="152"/>
        <v>0.33333333333333331</v>
      </c>
    </row>
    <row r="1913" spans="1:35" x14ac:dyDescent="0.3">
      <c r="A1913">
        <v>16</v>
      </c>
      <c r="B1913">
        <v>22</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OFFSET(E1913,-$B1913+IF($L1913,1,0),0)*IF($B1913&gt;OFFSET($B1913,1,0),ChapterTable!$S$17,1)*
    (VLOOKUP(SUBSTITUTE(SUBSTITUTE(E$1,"standard",""),"|Float","")&amp;IF(OR($L1913=TRUE,$A1913=0,MOD($A1913,ChapterTable!$S$20)&lt;&gt;0),"","보스")&amp;"인게임누적곱배수",ChapterTable!$S:$T,2,0)^C1913
    +VLOOKUP(SUBSTITUTE(SUBSTITUTE(E$1,"standard",""),"|Float","")&amp;IF(OR($L1913=TRUE,$A1913=0,MOD($A1913,ChapterTable!$S$20)&lt;&gt;0),"","보스")&amp;"인게임누적합배수",ChapterTable!$S:$T,2,0)*C1913)
  )
  )
  )
)</f>
        <v>91957.716979980469</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(VLOOKUP(SUBSTITUTE(SUBSTITUTE(F$1,"standard",""),"|Float","")&amp;IF(OR($L1913=TRUE,$A1913=0,MOD($A1913,ChapterTable!$S$20)&lt;&gt;0),"","보스")&amp;"인게임누적곱배수",ChapterTable!$S:$T,2,0)^D1913
    +VLOOKUP(SUBSTITUTE(SUBSTITUTE(F$1,"standard",""),"|Float","")&amp;IF(OR($L1913=TRUE,$A1913=0,MOD($A1913,ChapterTable!$S$20)&lt;&gt;0),"","보스")&amp;"인게임누적합배수",ChapterTable!$S:$T,2,0)*D1913)
  )
  )
  )
)</f>
        <v>31473.623371124264</v>
      </c>
      <c r="G1913" t="s">
        <v>737</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49"/>
        <v>3</v>
      </c>
      <c r="Q1913">
        <f t="shared" si="150"/>
        <v>3</v>
      </c>
      <c r="R1913" t="b">
        <f t="shared" ca="1" si="148"/>
        <v>1</v>
      </c>
      <c r="T1913" t="b">
        <f t="shared" ca="1" si="151"/>
        <v>1</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H1913">
        <v>1.5</v>
      </c>
      <c r="AI1913">
        <f t="shared" si="152"/>
        <v>0.33333333333333331</v>
      </c>
    </row>
    <row r="1914" spans="1:35" x14ac:dyDescent="0.3">
      <c r="A1914">
        <v>16</v>
      </c>
      <c r="B1914">
        <v>23</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OFFSET(E1914,-$B1914+IF($L1914,1,0),0)*IF($B1914&gt;OFFSET($B1914,1,0),ChapterTable!$S$17,1)*
    (VLOOKUP(SUBSTITUTE(SUBSTITUTE(E$1,"standard",""),"|Float","")&amp;IF(OR($L1914=TRUE,$A1914=0,MOD($A1914,ChapterTable!$S$20)&lt;&gt;0),"","보스")&amp;"인게임누적곱배수",ChapterTable!$S:$T,2,0)^C1914
    +VLOOKUP(SUBSTITUTE(SUBSTITUTE(E$1,"standard",""),"|Float","")&amp;IF(OR($L1914=TRUE,$A1914=0,MOD($A1914,ChapterTable!$S$20)&lt;&gt;0),"","보스")&amp;"인게임누적합배수",ChapterTable!$S:$T,2,0)*C1914)
  )
  )
  )
)</f>
        <v>91957.716979980469</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(VLOOKUP(SUBSTITUTE(SUBSTITUTE(F$1,"standard",""),"|Float","")&amp;IF(OR($L1914=TRUE,$A1914=0,MOD($A1914,ChapterTable!$S$20)&lt;&gt;0),"","보스")&amp;"인게임누적곱배수",ChapterTable!$S:$T,2,0)^D1914
    +VLOOKUP(SUBSTITUTE(SUBSTITUTE(F$1,"standard",""),"|Float","")&amp;IF(OR($L1914=TRUE,$A1914=0,MOD($A1914,ChapterTable!$S$20)&lt;&gt;0),"","보스")&amp;"인게임누적합배수",ChapterTable!$S:$T,2,0)*D1914)
  )
  )
  )
)</f>
        <v>31473.623371124264</v>
      </c>
      <c r="G1914" t="s">
        <v>737</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49"/>
        <v>3</v>
      </c>
      <c r="Q1914">
        <f t="shared" si="150"/>
        <v>3</v>
      </c>
      <c r="R1914" t="b">
        <f t="shared" ca="1" si="148"/>
        <v>1</v>
      </c>
      <c r="T1914" t="b">
        <f t="shared" ca="1" si="151"/>
        <v>1</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H1914">
        <v>1.5</v>
      </c>
      <c r="AI1914">
        <f t="shared" si="152"/>
        <v>0.33333333333333331</v>
      </c>
    </row>
    <row r="1915" spans="1:35" x14ac:dyDescent="0.3">
      <c r="A1915">
        <v>16</v>
      </c>
      <c r="B1915">
        <v>24</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OFFSET(E1915,-$B1915+IF($L1915,1,0),0)*IF($B1915&gt;OFFSET($B1915,1,0),ChapterTable!$S$17,1)*
    (VLOOKUP(SUBSTITUTE(SUBSTITUTE(E$1,"standard",""),"|Float","")&amp;IF(OR($L1915=TRUE,$A1915=0,MOD($A1915,ChapterTable!$S$20)&lt;&gt;0),"","보스")&amp;"인게임누적곱배수",ChapterTable!$S:$T,2,0)^C1915
    +VLOOKUP(SUBSTITUTE(SUBSTITUTE(E$1,"standard",""),"|Float","")&amp;IF(OR($L1915=TRUE,$A1915=0,MOD($A1915,ChapterTable!$S$20)&lt;&gt;0),"","보스")&amp;"인게임누적합배수",ChapterTable!$S:$T,2,0)*C1915)
  )
  )
  )
)</f>
        <v>91957.716979980469</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(VLOOKUP(SUBSTITUTE(SUBSTITUTE(F$1,"standard",""),"|Float","")&amp;IF(OR($L1915=TRUE,$A1915=0,MOD($A1915,ChapterTable!$S$20)&lt;&gt;0),"","보스")&amp;"인게임누적곱배수",ChapterTable!$S:$T,2,0)^D1915
    +VLOOKUP(SUBSTITUTE(SUBSTITUTE(F$1,"standard",""),"|Float","")&amp;IF(OR($L1915=TRUE,$A1915=0,MOD($A1915,ChapterTable!$S$20)&lt;&gt;0),"","보스")&amp;"인게임누적합배수",ChapterTable!$S:$T,2,0)*D1915)
  )
  )
  )
)</f>
        <v>31473.623371124264</v>
      </c>
      <c r="G1915" t="s">
        <v>737</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49"/>
        <v>3</v>
      </c>
      <c r="Q1915">
        <f t="shared" si="150"/>
        <v>3</v>
      </c>
      <c r="R1915" t="b">
        <f t="shared" ca="1" si="148"/>
        <v>1</v>
      </c>
      <c r="T1915" t="b">
        <f t="shared" ca="1" si="151"/>
        <v>1</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H1915">
        <v>1.5</v>
      </c>
      <c r="AI1915">
        <f t="shared" si="152"/>
        <v>0.33333333333333331</v>
      </c>
    </row>
    <row r="1916" spans="1:35" x14ac:dyDescent="0.3">
      <c r="A1916">
        <v>16</v>
      </c>
      <c r="B1916">
        <v>25</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OFFSET(E1916,-$B1916+IF($L1916,1,0),0)*IF($B1916&gt;OFFSET($B1916,1,0),ChapterTable!$S$17,1)*
    (VLOOKUP(SUBSTITUTE(SUBSTITUTE(E$1,"standard",""),"|Float","")&amp;IF(OR($L1916=TRUE,$A1916=0,MOD($A1916,ChapterTable!$S$20)&lt;&gt;0),"","보스")&amp;"인게임누적곱배수",ChapterTable!$S:$T,2,0)^C1916
    +VLOOKUP(SUBSTITUTE(SUBSTITUTE(E$1,"standard",""),"|Float","")&amp;IF(OR($L1916=TRUE,$A1916=0,MOD($A1916,ChapterTable!$S$20)&lt;&gt;0),"","보스")&amp;"인게임누적합배수",ChapterTable!$S:$T,2,0)*C1916)
  )
  )
  )
)</f>
        <v>91957.716979980469</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(VLOOKUP(SUBSTITUTE(SUBSTITUTE(F$1,"standard",""),"|Float","")&amp;IF(OR($L1916=TRUE,$A1916=0,MOD($A1916,ChapterTable!$S$20)&lt;&gt;0),"","보스")&amp;"인게임누적곱배수",ChapterTable!$S:$T,2,0)^D1916
    +VLOOKUP(SUBSTITUTE(SUBSTITUTE(F$1,"standard",""),"|Float","")&amp;IF(OR($L1916=TRUE,$A1916=0,MOD($A1916,ChapterTable!$S$20)&lt;&gt;0),"","보스")&amp;"인게임누적합배수",ChapterTable!$S:$T,2,0)*D1916)
  )
  )
  )
)</f>
        <v>31473.623371124264</v>
      </c>
      <c r="G1916" t="s">
        <v>737</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49"/>
        <v>11</v>
      </c>
      <c r="Q1916">
        <f t="shared" si="150"/>
        <v>11</v>
      </c>
      <c r="R1916" t="b">
        <f t="shared" ca="1" si="148"/>
        <v>1</v>
      </c>
      <c r="T1916" t="b">
        <f t="shared" ca="1" si="151"/>
        <v>1</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H1916">
        <v>1.5</v>
      </c>
      <c r="AI1916">
        <f t="shared" si="152"/>
        <v>0.33333333333333331</v>
      </c>
    </row>
    <row r="1917" spans="1:35" x14ac:dyDescent="0.3">
      <c r="A1917">
        <v>16</v>
      </c>
      <c r="B1917">
        <v>26</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3</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OFFSET(E1917,-$B1917+IF($L1917,1,0),0)*IF($B1917&gt;OFFSET($B1917,1,0),ChapterTable!$S$17,1)*
    (VLOOKUP(SUBSTITUTE(SUBSTITUTE(E$1,"standard",""),"|Float","")&amp;IF(OR($L1917=TRUE,$A1917=0,MOD($A1917,ChapterTable!$S$20)&lt;&gt;0),"","보스")&amp;"인게임누적곱배수",ChapterTable!$S:$T,2,0)^C1917
    +VLOOKUP(SUBSTITUTE(SUBSTITUTE(E$1,"standard",""),"|Float","")&amp;IF(OR($L1917=TRUE,$A1917=0,MOD($A1917,ChapterTable!$S$20)&lt;&gt;0),"","보스")&amp;"인게임누적합배수",ChapterTable!$S:$T,2,0)*C1917)
  )
  )
  )
)</f>
        <v>105094.53369140625</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(VLOOKUP(SUBSTITUTE(SUBSTITUTE(F$1,"standard",""),"|Float","")&amp;IF(OR($L1917=TRUE,$A1917=0,MOD($A1917,ChapterTable!$S$20)&lt;&gt;0),"","보스")&amp;"인게임누적곱배수",ChapterTable!$S:$T,2,0)^D1917
    +VLOOKUP(SUBSTITUTE(SUBSTITUTE(F$1,"standard",""),"|Float","")&amp;IF(OR($L1917=TRUE,$A1917=0,MOD($A1917,ChapterTable!$S$20)&lt;&gt;0),"","보스")&amp;"인게임누적합배수",ChapterTable!$S:$T,2,0)*D1917)
  )
  )
  )
)</f>
        <v>31473.623371124264</v>
      </c>
      <c r="G1917" t="s">
        <v>737</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49"/>
        <v>3</v>
      </c>
      <c r="Q1917">
        <f t="shared" si="150"/>
        <v>3</v>
      </c>
      <c r="R1917" t="b">
        <f t="shared" ca="1" si="148"/>
        <v>1</v>
      </c>
      <c r="T1917" t="b">
        <f t="shared" ca="1" si="151"/>
        <v>1</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H1917">
        <v>1.5</v>
      </c>
      <c r="AI1917">
        <f t="shared" si="152"/>
        <v>0.33333333333333331</v>
      </c>
    </row>
    <row r="1918" spans="1:35" x14ac:dyDescent="0.3">
      <c r="A1918">
        <v>16</v>
      </c>
      <c r="B1918">
        <v>27</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OFFSET(E1918,-$B1918+IF($L1918,1,0),0)*IF($B1918&gt;OFFSET($B1918,1,0),ChapterTable!$S$17,1)*
    (VLOOKUP(SUBSTITUTE(SUBSTITUTE(E$1,"standard",""),"|Float","")&amp;IF(OR($L1918=TRUE,$A1918=0,MOD($A1918,ChapterTable!$S$20)&lt;&gt;0),"","보스")&amp;"인게임누적곱배수",ChapterTable!$S:$T,2,0)^C1918
    +VLOOKUP(SUBSTITUTE(SUBSTITUTE(E$1,"standard",""),"|Float","")&amp;IF(OR($L1918=TRUE,$A1918=0,MOD($A1918,ChapterTable!$S$20)&lt;&gt;0),"","보스")&amp;"인게임누적합배수",ChapterTable!$S:$T,2,0)*C1918)
  )
  )
  )
)</f>
        <v>105094.53369140625</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(VLOOKUP(SUBSTITUTE(SUBSTITUTE(F$1,"standard",""),"|Float","")&amp;IF(OR($L1918=TRUE,$A1918=0,MOD($A1918,ChapterTable!$S$20)&lt;&gt;0),"","보스")&amp;"인게임누적곱배수",ChapterTable!$S:$T,2,0)^D1918
    +VLOOKUP(SUBSTITUTE(SUBSTITUTE(F$1,"standard",""),"|Float","")&amp;IF(OR($L1918=TRUE,$A1918=0,MOD($A1918,ChapterTable!$S$20)&lt;&gt;0),"","보스")&amp;"인게임누적합배수",ChapterTable!$S:$T,2,0)*D1918)
  )
  )
  )
)</f>
        <v>31473.623371124264</v>
      </c>
      <c r="G1918" t="s">
        <v>737</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49"/>
        <v>3</v>
      </c>
      <c r="Q1918">
        <f t="shared" si="150"/>
        <v>3</v>
      </c>
      <c r="R1918" t="b">
        <f t="shared" ca="1" si="148"/>
        <v>1</v>
      </c>
      <c r="T1918" t="b">
        <f t="shared" ca="1" si="151"/>
        <v>1</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H1918">
        <v>1.5</v>
      </c>
      <c r="AI1918">
        <f t="shared" si="152"/>
        <v>0.33333333333333331</v>
      </c>
    </row>
    <row r="1919" spans="1:35" x14ac:dyDescent="0.3">
      <c r="A1919">
        <v>16</v>
      </c>
      <c r="B1919">
        <v>28</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OFFSET(E1919,-$B1919+IF($L1919,1,0),0)*IF($B1919&gt;OFFSET($B1919,1,0),ChapterTable!$S$17,1)*
    (VLOOKUP(SUBSTITUTE(SUBSTITUTE(E$1,"standard",""),"|Float","")&amp;IF(OR($L1919=TRUE,$A1919=0,MOD($A1919,ChapterTable!$S$20)&lt;&gt;0),"","보스")&amp;"인게임누적곱배수",ChapterTable!$S:$T,2,0)^C1919
    +VLOOKUP(SUBSTITUTE(SUBSTITUTE(E$1,"standard",""),"|Float","")&amp;IF(OR($L1919=TRUE,$A1919=0,MOD($A1919,ChapterTable!$S$20)&lt;&gt;0),"","보스")&amp;"인게임누적합배수",ChapterTable!$S:$T,2,0)*C1919)
  )
  )
  )
)</f>
        <v>105094.53369140625</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(VLOOKUP(SUBSTITUTE(SUBSTITUTE(F$1,"standard",""),"|Float","")&amp;IF(OR($L1919=TRUE,$A1919=0,MOD($A1919,ChapterTable!$S$20)&lt;&gt;0),"","보스")&amp;"인게임누적곱배수",ChapterTable!$S:$T,2,0)^D1919
    +VLOOKUP(SUBSTITUTE(SUBSTITUTE(F$1,"standard",""),"|Float","")&amp;IF(OR($L1919=TRUE,$A1919=0,MOD($A1919,ChapterTable!$S$20)&lt;&gt;0),"","보스")&amp;"인게임누적합배수",ChapterTable!$S:$T,2,0)*D1919)
  )
  )
  )
)</f>
        <v>31473.623371124264</v>
      </c>
      <c r="G1919" t="s">
        <v>737</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49"/>
        <v>3</v>
      </c>
      <c r="Q1919">
        <f t="shared" si="150"/>
        <v>3</v>
      </c>
      <c r="R1919" t="b">
        <f t="shared" ca="1" si="148"/>
        <v>1</v>
      </c>
      <c r="T1919" t="b">
        <f t="shared" ca="1" si="151"/>
        <v>1</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H1919">
        <v>1.5</v>
      </c>
      <c r="AI1919">
        <f t="shared" si="152"/>
        <v>0.33333333333333331</v>
      </c>
    </row>
    <row r="1920" spans="1:35" x14ac:dyDescent="0.3">
      <c r="A1920">
        <v>16</v>
      </c>
      <c r="B1920">
        <v>29</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OFFSET(E1920,-$B1920+IF($L1920,1,0),0)*IF($B1920&gt;OFFSET($B1920,1,0),ChapterTable!$S$17,1)*
    (VLOOKUP(SUBSTITUTE(SUBSTITUTE(E$1,"standard",""),"|Float","")&amp;IF(OR($L1920=TRUE,$A1920=0,MOD($A1920,ChapterTable!$S$20)&lt;&gt;0),"","보스")&amp;"인게임누적곱배수",ChapterTable!$S:$T,2,0)^C1920
    +VLOOKUP(SUBSTITUTE(SUBSTITUTE(E$1,"standard",""),"|Float","")&amp;IF(OR($L1920=TRUE,$A1920=0,MOD($A1920,ChapterTable!$S$20)&lt;&gt;0),"","보스")&amp;"인게임누적합배수",ChapterTable!$S:$T,2,0)*C1920)
  )
  )
  )
)</f>
        <v>105094.53369140625</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(VLOOKUP(SUBSTITUTE(SUBSTITUTE(F$1,"standard",""),"|Float","")&amp;IF(OR($L1920=TRUE,$A1920=0,MOD($A1920,ChapterTable!$S$20)&lt;&gt;0),"","보스")&amp;"인게임누적곱배수",ChapterTable!$S:$T,2,0)^D1920
    +VLOOKUP(SUBSTITUTE(SUBSTITUTE(F$1,"standard",""),"|Float","")&amp;IF(OR($L1920=TRUE,$A1920=0,MOD($A1920,ChapterTable!$S$20)&lt;&gt;0),"","보스")&amp;"인게임누적합배수",ChapterTable!$S:$T,2,0)*D1920)
  )
  )
  )
)</f>
        <v>31473.623371124264</v>
      </c>
      <c r="G1920" t="s">
        <v>737</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49"/>
        <v>93</v>
      </c>
      <c r="Q1920">
        <f t="shared" si="150"/>
        <v>93</v>
      </c>
      <c r="R1920" t="b">
        <f t="shared" ca="1" si="148"/>
        <v>1</v>
      </c>
      <c r="T1920" t="b">
        <f t="shared" ca="1" si="151"/>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H1920">
        <v>1.5</v>
      </c>
      <c r="AI1920">
        <f t="shared" si="152"/>
        <v>0.33333333333333331</v>
      </c>
    </row>
    <row r="1921" spans="1:35" x14ac:dyDescent="0.3">
      <c r="A1921">
        <v>16</v>
      </c>
      <c r="B1921">
        <v>30</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OFFSET(E1921,-$B1921+IF($L1921,1,0),0)*IF($B1921&gt;OFFSET($B1921,1,0),ChapterTable!$S$17,1)*
    (VLOOKUP(SUBSTITUTE(SUBSTITUTE(E$1,"standard",""),"|Float","")&amp;IF(OR($L1921=TRUE,$A1921=0,MOD($A1921,ChapterTable!$S$20)&lt;&gt;0),"","보스")&amp;"인게임누적곱배수",ChapterTable!$S:$T,2,0)^C1921
    +VLOOKUP(SUBSTITUTE(SUBSTITUTE(E$1,"standard",""),"|Float","")&amp;IF(OR($L1921=TRUE,$A1921=0,MOD($A1921,ChapterTable!$S$20)&lt;&gt;0),"","보스")&amp;"인게임누적합배수",ChapterTable!$S:$T,2,0)*C1921)
  )
  )
  )
)</f>
        <v>105094.53369140625</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(VLOOKUP(SUBSTITUTE(SUBSTITUTE(F$1,"standard",""),"|Float","")&amp;IF(OR($L1921=TRUE,$A1921=0,MOD($A1921,ChapterTable!$S$20)&lt;&gt;0),"","보스")&amp;"인게임누적곱배수",ChapterTable!$S:$T,2,0)^D1921
    +VLOOKUP(SUBSTITUTE(SUBSTITUTE(F$1,"standard",""),"|Float","")&amp;IF(OR($L1921=TRUE,$A1921=0,MOD($A1921,ChapterTable!$S$20)&lt;&gt;0),"","보스")&amp;"인게임누적합배수",ChapterTable!$S:$T,2,0)*D1921)
  )
  )
  )
)</f>
        <v>31473.623371124264</v>
      </c>
      <c r="G1921" t="s">
        <v>737</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49"/>
        <v>21</v>
      </c>
      <c r="Q1921">
        <f t="shared" si="150"/>
        <v>21</v>
      </c>
      <c r="R1921" t="b">
        <f t="shared" ca="1" si="148"/>
        <v>1</v>
      </c>
      <c r="T1921" t="b">
        <f t="shared" ca="1" si="151"/>
        <v>1</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H1921">
        <v>1.5</v>
      </c>
      <c r="AI1921">
        <f t="shared" si="152"/>
        <v>0.33333333333333331</v>
      </c>
    </row>
    <row r="1922" spans="1:35" x14ac:dyDescent="0.3">
      <c r="A1922">
        <v>16</v>
      </c>
      <c r="B1922">
        <v>31</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3</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OFFSET(E1922,-$B1922+IF($L1922,1,0),0)*IF($B1922&gt;OFFSET($B1922,1,0),ChapterTable!$S$17,1)*
    (VLOOKUP(SUBSTITUTE(SUBSTITUTE(E$1,"standard",""),"|Float","")&amp;IF(OR($L1922=TRUE,$A1922=0,MOD($A1922,ChapterTable!$S$20)&lt;&gt;0),"","보스")&amp;"인게임누적곱배수",ChapterTable!$S:$T,2,0)^C1922
    +VLOOKUP(SUBSTITUTE(SUBSTITUTE(E$1,"standard",""),"|Float","")&amp;IF(OR($L1922=TRUE,$A1922=0,MOD($A1922,ChapterTable!$S$20)&lt;&gt;0),"","보스")&amp;"인게임누적합배수",ChapterTable!$S:$T,2,0)*C1922)
  )
  )
  )
)</f>
        <v>105094.53369140625</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(VLOOKUP(SUBSTITUTE(SUBSTITUTE(F$1,"standard",""),"|Float","")&amp;IF(OR($L1922=TRUE,$A1922=0,MOD($A1922,ChapterTable!$S$20)&lt;&gt;0),"","보스")&amp;"인게임누적곱배수",ChapterTable!$S:$T,2,0)^D1922
    +VLOOKUP(SUBSTITUTE(SUBSTITUTE(F$1,"standard",""),"|Float","")&amp;IF(OR($L1922=TRUE,$A1922=0,MOD($A1922,ChapterTable!$S$20)&lt;&gt;0),"","보스")&amp;"인게임누적합배수",ChapterTable!$S:$T,2,0)*D1922)
  )
  )
  )
)</f>
        <v>33526.250982284546</v>
      </c>
      <c r="G1922" t="s">
        <v>737</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49"/>
        <v>4</v>
      </c>
      <c r="Q1922">
        <f t="shared" si="150"/>
        <v>4</v>
      </c>
      <c r="R1922" t="b">
        <f t="shared" ref="R1922:R1985" ca="1" si="153">IF(OR(B1922=0,OFFSET(B1922,1,0)=0),FALSE,
IF(AND(L1922,B1922&lt;OFFSET(B1922,1,0)),TRUE,
IF(OFFSET(O1922,1,0)=21,TRUE,FALSE)))</f>
        <v>1</v>
      </c>
      <c r="T1922" t="b">
        <f t="shared" ca="1" si="151"/>
        <v>1</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H1922">
        <v>1.5</v>
      </c>
      <c r="AI1922">
        <f t="shared" si="152"/>
        <v>0.25</v>
      </c>
    </row>
    <row r="1923" spans="1:35" x14ac:dyDescent="0.3">
      <c r="A1923">
        <v>16</v>
      </c>
      <c r="B1923">
        <v>32</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OFFSET(E1923,-$B1923+IF($L1923,1,0),0)*IF($B1923&gt;OFFSET($B1923,1,0),ChapterTable!$S$17,1)*
    (VLOOKUP(SUBSTITUTE(SUBSTITUTE(E$1,"standard",""),"|Float","")&amp;IF(OR($L1923=TRUE,$A1923=0,MOD($A1923,ChapterTable!$S$20)&lt;&gt;0),"","보스")&amp;"인게임누적곱배수",ChapterTable!$S:$T,2,0)^C1923
    +VLOOKUP(SUBSTITUTE(SUBSTITUTE(E$1,"standard",""),"|Float","")&amp;IF(OR($L1923=TRUE,$A1923=0,MOD($A1923,ChapterTable!$S$20)&lt;&gt;0),"","보스")&amp;"인게임누적합배수",ChapterTable!$S:$T,2,0)*C1923)
  )
  )
  )
)</f>
        <v>105094.53369140625</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(VLOOKUP(SUBSTITUTE(SUBSTITUTE(F$1,"standard",""),"|Float","")&amp;IF(OR($L1923=TRUE,$A1923=0,MOD($A1923,ChapterTable!$S$20)&lt;&gt;0),"","보스")&amp;"인게임누적곱배수",ChapterTable!$S:$T,2,0)^D1923
    +VLOOKUP(SUBSTITUTE(SUBSTITUTE(F$1,"standard",""),"|Float","")&amp;IF(OR($L1923=TRUE,$A1923=0,MOD($A1923,ChapterTable!$S$20)&lt;&gt;0),"","보스")&amp;"인게임누적합배수",ChapterTable!$S:$T,2,0)*D1923)
  )
  )
  )
)</f>
        <v>33526.250982284546</v>
      </c>
      <c r="G1923" t="s">
        <v>737</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154">IF(B1923=0,0,
  IF(AND(L1923=FALSE,A1923&lt;&gt;0,MOD(A1923,7)=0),21,
  IF(MOD(B1923,10)=0,21,
  IF(MOD(B1923,10)=5,11,
  IF(MOD(B1923,10)=9,INT(B1923/10)+91,
  INT(B1923/10+1))))))</f>
        <v>4</v>
      </c>
      <c r="Q1923">
        <f t="shared" ref="Q1923:Q1986" si="155">IF(ISBLANK(P1923),O1923,P1923)</f>
        <v>4</v>
      </c>
      <c r="R1923" t="b">
        <f t="shared" ca="1" si="153"/>
        <v>1</v>
      </c>
      <c r="T1923" t="b">
        <f t="shared" ref="T1923:T1986" ca="1" si="156">IF(ISBLANK(S1923),R1923,S1923)</f>
        <v>1</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H1923">
        <v>1.5</v>
      </c>
      <c r="AI1923">
        <f t="shared" si="152"/>
        <v>0.25</v>
      </c>
    </row>
    <row r="1924" spans="1:35" x14ac:dyDescent="0.3">
      <c r="A1924">
        <v>16</v>
      </c>
      <c r="B1924">
        <v>33</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OFFSET(E1924,-$B1924+IF($L1924,1,0),0)*IF($B1924&gt;OFFSET($B1924,1,0),ChapterTable!$S$17,1)*
    (VLOOKUP(SUBSTITUTE(SUBSTITUTE(E$1,"standard",""),"|Float","")&amp;IF(OR($L1924=TRUE,$A1924=0,MOD($A1924,ChapterTable!$S$20)&lt;&gt;0),"","보스")&amp;"인게임누적곱배수",ChapterTable!$S:$T,2,0)^C1924
    +VLOOKUP(SUBSTITUTE(SUBSTITUTE(E$1,"standard",""),"|Float","")&amp;IF(OR($L1924=TRUE,$A1924=0,MOD($A1924,ChapterTable!$S$20)&lt;&gt;0),"","보스")&amp;"인게임누적합배수",ChapterTable!$S:$T,2,0)*C1924)
  )
  )
  )
)</f>
        <v>105094.53369140625</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(VLOOKUP(SUBSTITUTE(SUBSTITUTE(F$1,"standard",""),"|Float","")&amp;IF(OR($L1924=TRUE,$A1924=0,MOD($A1924,ChapterTable!$S$20)&lt;&gt;0),"","보스")&amp;"인게임누적곱배수",ChapterTable!$S:$T,2,0)^D1924
    +VLOOKUP(SUBSTITUTE(SUBSTITUTE(F$1,"standard",""),"|Float","")&amp;IF(OR($L1924=TRUE,$A1924=0,MOD($A1924,ChapterTable!$S$20)&lt;&gt;0),"","보스")&amp;"인게임누적합배수",ChapterTable!$S:$T,2,0)*D1924)
  )
  )
  )
)</f>
        <v>33526.250982284546</v>
      </c>
      <c r="G1924" t="s">
        <v>737</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154"/>
        <v>4</v>
      </c>
      <c r="Q1924">
        <f t="shared" si="155"/>
        <v>4</v>
      </c>
      <c r="R1924" t="b">
        <f t="shared" ca="1" si="153"/>
        <v>1</v>
      </c>
      <c r="T1924" t="b">
        <f t="shared" ca="1" si="156"/>
        <v>1</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H1924">
        <v>1.5</v>
      </c>
      <c r="AI1924">
        <f t="shared" ref="AI1924:AI1987" si="157">IF(B1924=0,0,1/(INT((B1924-1)/10)+1))</f>
        <v>0.25</v>
      </c>
    </row>
    <row r="1925" spans="1:35" x14ac:dyDescent="0.3">
      <c r="A1925">
        <v>16</v>
      </c>
      <c r="B1925">
        <v>34</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OFFSET(E1925,-$B1925+IF($L1925,1,0),0)*IF($B1925&gt;OFFSET($B1925,1,0),ChapterTable!$S$17,1)*
    (VLOOKUP(SUBSTITUTE(SUBSTITUTE(E$1,"standard",""),"|Float","")&amp;IF(OR($L1925=TRUE,$A1925=0,MOD($A1925,ChapterTable!$S$20)&lt;&gt;0),"","보스")&amp;"인게임누적곱배수",ChapterTable!$S:$T,2,0)^C1925
    +VLOOKUP(SUBSTITUTE(SUBSTITUTE(E$1,"standard",""),"|Float","")&amp;IF(OR($L1925=TRUE,$A1925=0,MOD($A1925,ChapterTable!$S$20)&lt;&gt;0),"","보스")&amp;"인게임누적합배수",ChapterTable!$S:$T,2,0)*C1925)
  )
  )
  )
)</f>
        <v>105094.53369140625</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(VLOOKUP(SUBSTITUTE(SUBSTITUTE(F$1,"standard",""),"|Float","")&amp;IF(OR($L1925=TRUE,$A1925=0,MOD($A1925,ChapterTable!$S$20)&lt;&gt;0),"","보스")&amp;"인게임누적곱배수",ChapterTable!$S:$T,2,0)^D1925
    +VLOOKUP(SUBSTITUTE(SUBSTITUTE(F$1,"standard",""),"|Float","")&amp;IF(OR($L1925=TRUE,$A1925=0,MOD($A1925,ChapterTable!$S$20)&lt;&gt;0),"","보스")&amp;"인게임누적합배수",ChapterTable!$S:$T,2,0)*D1925)
  )
  )
  )
)</f>
        <v>33526.250982284546</v>
      </c>
      <c r="G1925" t="s">
        <v>737</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54"/>
        <v>4</v>
      </c>
      <c r="Q1925">
        <f t="shared" si="155"/>
        <v>4</v>
      </c>
      <c r="R1925" t="b">
        <f t="shared" ca="1" si="153"/>
        <v>1</v>
      </c>
      <c r="T1925" t="b">
        <f t="shared" ca="1" si="156"/>
        <v>1</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H1925">
        <v>1.5</v>
      </c>
      <c r="AI1925">
        <f t="shared" si="157"/>
        <v>0.25</v>
      </c>
    </row>
    <row r="1926" spans="1:35" x14ac:dyDescent="0.3">
      <c r="A1926">
        <v>16</v>
      </c>
      <c r="B1926">
        <v>35</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OFFSET(E1926,-$B1926+IF($L1926,1,0),0)*IF($B1926&gt;OFFSET($B1926,1,0),ChapterTable!$S$17,1)*
    (VLOOKUP(SUBSTITUTE(SUBSTITUTE(E$1,"standard",""),"|Float","")&amp;IF(OR($L1926=TRUE,$A1926=0,MOD($A1926,ChapterTable!$S$20)&lt;&gt;0),"","보스")&amp;"인게임누적곱배수",ChapterTable!$S:$T,2,0)^C1926
    +VLOOKUP(SUBSTITUTE(SUBSTITUTE(E$1,"standard",""),"|Float","")&amp;IF(OR($L1926=TRUE,$A1926=0,MOD($A1926,ChapterTable!$S$20)&lt;&gt;0),"","보스")&amp;"인게임누적합배수",ChapterTable!$S:$T,2,0)*C1926)
  )
  )
  )
)</f>
        <v>105094.53369140625</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(VLOOKUP(SUBSTITUTE(SUBSTITUTE(F$1,"standard",""),"|Float","")&amp;IF(OR($L1926=TRUE,$A1926=0,MOD($A1926,ChapterTable!$S$20)&lt;&gt;0),"","보스")&amp;"인게임누적곱배수",ChapterTable!$S:$T,2,0)^D1926
    +VLOOKUP(SUBSTITUTE(SUBSTITUTE(F$1,"standard",""),"|Float","")&amp;IF(OR($L1926=TRUE,$A1926=0,MOD($A1926,ChapterTable!$S$20)&lt;&gt;0),"","보스")&amp;"인게임누적합배수",ChapterTable!$S:$T,2,0)*D1926)
  )
  )
  )
)</f>
        <v>33526.250982284546</v>
      </c>
      <c r="G1926" t="s">
        <v>737</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54"/>
        <v>11</v>
      </c>
      <c r="Q1926">
        <f t="shared" si="155"/>
        <v>11</v>
      </c>
      <c r="R1926" t="b">
        <f t="shared" ca="1" si="153"/>
        <v>1</v>
      </c>
      <c r="T1926" t="b">
        <f t="shared" ca="1" si="156"/>
        <v>1</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H1926">
        <v>1.5</v>
      </c>
      <c r="AI1926">
        <f t="shared" si="157"/>
        <v>0.25</v>
      </c>
    </row>
    <row r="1927" spans="1:35" x14ac:dyDescent="0.3">
      <c r="A1927">
        <v>16</v>
      </c>
      <c r="B1927">
        <v>36</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4</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OFFSET(E1927,-$B1927+IF($L1927,1,0),0)*IF($B1927&gt;OFFSET($B1927,1,0),ChapterTable!$S$17,1)*
    (VLOOKUP(SUBSTITUTE(SUBSTITUTE(E$1,"standard",""),"|Float","")&amp;IF(OR($L1927=TRUE,$A1927=0,MOD($A1927,ChapterTable!$S$20)&lt;&gt;0),"","보스")&amp;"인게임누적곱배수",ChapterTable!$S:$T,2,0)^C1927
    +VLOOKUP(SUBSTITUTE(SUBSTITUTE(E$1,"standard",""),"|Float","")&amp;IF(OR($L1927=TRUE,$A1927=0,MOD($A1927,ChapterTable!$S$20)&lt;&gt;0),"","보스")&amp;"인게임누적합배수",ChapterTable!$S:$T,2,0)*C1927)
  )
  )
  )
)</f>
        <v>118231.35040283203</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(VLOOKUP(SUBSTITUTE(SUBSTITUTE(F$1,"standard",""),"|Float","")&amp;IF(OR($L1927=TRUE,$A1927=0,MOD($A1927,ChapterTable!$S$20)&lt;&gt;0),"","보스")&amp;"인게임누적곱배수",ChapterTable!$S:$T,2,0)^D1927
    +VLOOKUP(SUBSTITUTE(SUBSTITUTE(F$1,"standard",""),"|Float","")&amp;IF(OR($L1927=TRUE,$A1927=0,MOD($A1927,ChapterTable!$S$20)&lt;&gt;0),"","보스")&amp;"인게임누적합배수",ChapterTable!$S:$T,2,0)*D1927)
  )
  )
  )
)</f>
        <v>33526.250982284546</v>
      </c>
      <c r="G1927" t="s">
        <v>737</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54"/>
        <v>4</v>
      </c>
      <c r="Q1927">
        <f t="shared" si="155"/>
        <v>4</v>
      </c>
      <c r="R1927" t="b">
        <f t="shared" ca="1" si="153"/>
        <v>1</v>
      </c>
      <c r="T1927" t="b">
        <f t="shared" ca="1" si="156"/>
        <v>1</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H1927">
        <v>1.5</v>
      </c>
      <c r="AI1927">
        <f t="shared" si="157"/>
        <v>0.25</v>
      </c>
    </row>
    <row r="1928" spans="1:35" x14ac:dyDescent="0.3">
      <c r="A1928">
        <v>16</v>
      </c>
      <c r="B1928">
        <v>37</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OFFSET(E1928,-$B1928+IF($L1928,1,0),0)*IF($B1928&gt;OFFSET($B1928,1,0),ChapterTable!$S$17,1)*
    (VLOOKUP(SUBSTITUTE(SUBSTITUTE(E$1,"standard",""),"|Float","")&amp;IF(OR($L1928=TRUE,$A1928=0,MOD($A1928,ChapterTable!$S$20)&lt;&gt;0),"","보스")&amp;"인게임누적곱배수",ChapterTable!$S:$T,2,0)^C1928
    +VLOOKUP(SUBSTITUTE(SUBSTITUTE(E$1,"standard",""),"|Float","")&amp;IF(OR($L1928=TRUE,$A1928=0,MOD($A1928,ChapterTable!$S$20)&lt;&gt;0),"","보스")&amp;"인게임누적합배수",ChapterTable!$S:$T,2,0)*C1928)
  )
  )
  )
)</f>
        <v>118231.35040283203</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(VLOOKUP(SUBSTITUTE(SUBSTITUTE(F$1,"standard",""),"|Float","")&amp;IF(OR($L1928=TRUE,$A1928=0,MOD($A1928,ChapterTable!$S$20)&lt;&gt;0),"","보스")&amp;"인게임누적곱배수",ChapterTable!$S:$T,2,0)^D1928
    +VLOOKUP(SUBSTITUTE(SUBSTITUTE(F$1,"standard",""),"|Float","")&amp;IF(OR($L1928=TRUE,$A1928=0,MOD($A1928,ChapterTable!$S$20)&lt;&gt;0),"","보스")&amp;"인게임누적합배수",ChapterTable!$S:$T,2,0)*D1928)
  )
  )
  )
)</f>
        <v>33526.250982284546</v>
      </c>
      <c r="G1928" t="s">
        <v>737</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54"/>
        <v>4</v>
      </c>
      <c r="Q1928">
        <f t="shared" si="155"/>
        <v>4</v>
      </c>
      <c r="R1928" t="b">
        <f t="shared" ca="1" si="153"/>
        <v>1</v>
      </c>
      <c r="T1928" t="b">
        <f t="shared" ca="1" si="156"/>
        <v>1</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H1928">
        <v>1.5</v>
      </c>
      <c r="AI1928">
        <f t="shared" si="157"/>
        <v>0.25</v>
      </c>
    </row>
    <row r="1929" spans="1:35" x14ac:dyDescent="0.3">
      <c r="A1929">
        <v>16</v>
      </c>
      <c r="B1929">
        <v>38</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OFFSET(E1929,-$B1929+IF($L1929,1,0),0)*IF($B1929&gt;OFFSET($B1929,1,0),ChapterTable!$S$17,1)*
    (VLOOKUP(SUBSTITUTE(SUBSTITUTE(E$1,"standard",""),"|Float","")&amp;IF(OR($L1929=TRUE,$A1929=0,MOD($A1929,ChapterTable!$S$20)&lt;&gt;0),"","보스")&amp;"인게임누적곱배수",ChapterTable!$S:$T,2,0)^C1929
    +VLOOKUP(SUBSTITUTE(SUBSTITUTE(E$1,"standard",""),"|Float","")&amp;IF(OR($L1929=TRUE,$A1929=0,MOD($A1929,ChapterTable!$S$20)&lt;&gt;0),"","보스")&amp;"인게임누적합배수",ChapterTable!$S:$T,2,0)*C1929)
  )
  )
  )
)</f>
        <v>118231.35040283203</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(VLOOKUP(SUBSTITUTE(SUBSTITUTE(F$1,"standard",""),"|Float","")&amp;IF(OR($L1929=TRUE,$A1929=0,MOD($A1929,ChapterTable!$S$20)&lt;&gt;0),"","보스")&amp;"인게임누적곱배수",ChapterTable!$S:$T,2,0)^D1929
    +VLOOKUP(SUBSTITUTE(SUBSTITUTE(F$1,"standard",""),"|Float","")&amp;IF(OR($L1929=TRUE,$A1929=0,MOD($A1929,ChapterTable!$S$20)&lt;&gt;0),"","보스")&amp;"인게임누적합배수",ChapterTable!$S:$T,2,0)*D1929)
  )
  )
  )
)</f>
        <v>33526.250982284546</v>
      </c>
      <c r="G1929" t="s">
        <v>737</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54"/>
        <v>4</v>
      </c>
      <c r="Q1929">
        <f t="shared" si="155"/>
        <v>4</v>
      </c>
      <c r="R1929" t="b">
        <f t="shared" ca="1" si="153"/>
        <v>1</v>
      </c>
      <c r="T1929" t="b">
        <f t="shared" ca="1" si="156"/>
        <v>1</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H1929">
        <v>1.5</v>
      </c>
      <c r="AI1929">
        <f t="shared" si="157"/>
        <v>0.25</v>
      </c>
    </row>
    <row r="1930" spans="1:35" x14ac:dyDescent="0.3">
      <c r="A1930">
        <v>16</v>
      </c>
      <c r="B1930">
        <v>39</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OFFSET(E1930,-$B1930+IF($L1930,1,0),0)*IF($B1930&gt;OFFSET($B1930,1,0),ChapterTable!$S$17,1)*
    (VLOOKUP(SUBSTITUTE(SUBSTITUTE(E$1,"standard",""),"|Float","")&amp;IF(OR($L1930=TRUE,$A1930=0,MOD($A1930,ChapterTable!$S$20)&lt;&gt;0),"","보스")&amp;"인게임누적곱배수",ChapterTable!$S:$T,2,0)^C1930
    +VLOOKUP(SUBSTITUTE(SUBSTITUTE(E$1,"standard",""),"|Float","")&amp;IF(OR($L1930=TRUE,$A1930=0,MOD($A1930,ChapterTable!$S$20)&lt;&gt;0),"","보스")&amp;"인게임누적합배수",ChapterTable!$S:$T,2,0)*C1930)
  )
  )
  )
)</f>
        <v>118231.35040283203</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(VLOOKUP(SUBSTITUTE(SUBSTITUTE(F$1,"standard",""),"|Float","")&amp;IF(OR($L1930=TRUE,$A1930=0,MOD($A1930,ChapterTable!$S$20)&lt;&gt;0),"","보스")&amp;"인게임누적곱배수",ChapterTable!$S:$T,2,0)^D1930
    +VLOOKUP(SUBSTITUTE(SUBSTITUTE(F$1,"standard",""),"|Float","")&amp;IF(OR($L1930=TRUE,$A1930=0,MOD($A1930,ChapterTable!$S$20)&lt;&gt;0),"","보스")&amp;"인게임누적합배수",ChapterTable!$S:$T,2,0)*D1930)
  )
  )
  )
)</f>
        <v>33526.250982284546</v>
      </c>
      <c r="G1930" t="s">
        <v>737</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54"/>
        <v>94</v>
      </c>
      <c r="Q1930">
        <f t="shared" si="155"/>
        <v>94</v>
      </c>
      <c r="R1930" t="b">
        <f t="shared" ca="1" si="153"/>
        <v>1</v>
      </c>
      <c r="T1930" t="b">
        <f t="shared" ca="1" si="156"/>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H1930">
        <v>1.5</v>
      </c>
      <c r="AI1930">
        <f t="shared" si="157"/>
        <v>0.25</v>
      </c>
    </row>
    <row r="1931" spans="1:35" x14ac:dyDescent="0.3">
      <c r="A1931">
        <v>16</v>
      </c>
      <c r="B1931">
        <v>40</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OFFSET(E1931,-$B1931+IF($L1931,1,0),0)*IF($B1931&gt;OFFSET($B1931,1,0),ChapterTable!$S$17,1)*
    (VLOOKUP(SUBSTITUTE(SUBSTITUTE(E$1,"standard",""),"|Float","")&amp;IF(OR($L1931=TRUE,$A1931=0,MOD($A1931,ChapterTable!$S$20)&lt;&gt;0),"","보스")&amp;"인게임누적곱배수",ChapterTable!$S:$T,2,0)^C1931
    +VLOOKUP(SUBSTITUTE(SUBSTITUTE(E$1,"standard",""),"|Float","")&amp;IF(OR($L1931=TRUE,$A1931=0,MOD($A1931,ChapterTable!$S$20)&lt;&gt;0),"","보스")&amp;"인게임누적합배수",ChapterTable!$S:$T,2,0)*C1931)
  )
  )
  )
)</f>
        <v>118231.35040283203</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(VLOOKUP(SUBSTITUTE(SUBSTITUTE(F$1,"standard",""),"|Float","")&amp;IF(OR($L1931=TRUE,$A1931=0,MOD($A1931,ChapterTable!$S$20)&lt;&gt;0),"","보스")&amp;"인게임누적곱배수",ChapterTable!$S:$T,2,0)^D1931
    +VLOOKUP(SUBSTITUTE(SUBSTITUTE(F$1,"standard",""),"|Float","")&amp;IF(OR($L1931=TRUE,$A1931=0,MOD($A1931,ChapterTable!$S$20)&lt;&gt;0),"","보스")&amp;"인게임누적합배수",ChapterTable!$S:$T,2,0)*D1931)
  )
  )
  )
)</f>
        <v>33526.250982284546</v>
      </c>
      <c r="G1931" t="s">
        <v>737</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54"/>
        <v>21</v>
      </c>
      <c r="Q1931">
        <f t="shared" si="155"/>
        <v>21</v>
      </c>
      <c r="R1931" t="b">
        <f t="shared" ca="1" si="153"/>
        <v>1</v>
      </c>
      <c r="T1931" t="b">
        <f t="shared" ca="1" si="156"/>
        <v>1</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H1931">
        <v>1.5</v>
      </c>
      <c r="AI1931">
        <f t="shared" si="157"/>
        <v>0.25</v>
      </c>
    </row>
    <row r="1932" spans="1:35" x14ac:dyDescent="0.3">
      <c r="A1932">
        <v>16</v>
      </c>
      <c r="B1932">
        <v>41</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4</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OFFSET(E1932,-$B1932+IF($L1932,1,0),0)*IF($B1932&gt;OFFSET($B1932,1,0),ChapterTable!$S$17,1)*
    (VLOOKUP(SUBSTITUTE(SUBSTITUTE(E$1,"standard",""),"|Float","")&amp;IF(OR($L1932=TRUE,$A1932=0,MOD($A1932,ChapterTable!$S$20)&lt;&gt;0),"","보스")&amp;"인게임누적곱배수",ChapterTable!$S:$T,2,0)^C1932
    +VLOOKUP(SUBSTITUTE(SUBSTITUTE(E$1,"standard",""),"|Float","")&amp;IF(OR($L1932=TRUE,$A1932=0,MOD($A1932,ChapterTable!$S$20)&lt;&gt;0),"","보스")&amp;"인게임누적합배수",ChapterTable!$S:$T,2,0)*C1932)
  )
  )
  )
)</f>
        <v>118231.35040283203</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(VLOOKUP(SUBSTITUTE(SUBSTITUTE(F$1,"standard",""),"|Float","")&amp;IF(OR($L1932=TRUE,$A1932=0,MOD($A1932,ChapterTable!$S$20)&lt;&gt;0),"","보스")&amp;"인게임누적곱배수",ChapterTable!$S:$T,2,0)^D1932
    +VLOOKUP(SUBSTITUTE(SUBSTITUTE(F$1,"standard",""),"|Float","")&amp;IF(OR($L1932=TRUE,$A1932=0,MOD($A1932,ChapterTable!$S$20)&lt;&gt;0),"","보스")&amp;"인게임누적합배수",ChapterTable!$S:$T,2,0)*D1932)
  )
  )
  )
)</f>
        <v>35578.878593444824</v>
      </c>
      <c r="G1932" t="s">
        <v>737</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54"/>
        <v>5</v>
      </c>
      <c r="Q1932">
        <f t="shared" si="155"/>
        <v>5</v>
      </c>
      <c r="R1932" t="b">
        <f t="shared" ca="1" si="153"/>
        <v>1</v>
      </c>
      <c r="T1932" t="b">
        <f t="shared" ca="1" si="156"/>
        <v>1</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H1932">
        <v>1.5</v>
      </c>
      <c r="AI1932">
        <f t="shared" si="157"/>
        <v>0.2</v>
      </c>
    </row>
    <row r="1933" spans="1:35" x14ac:dyDescent="0.3">
      <c r="A1933">
        <v>16</v>
      </c>
      <c r="B1933">
        <v>42</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OFFSET(E1933,-$B1933+IF($L1933,1,0),0)*IF($B1933&gt;OFFSET($B1933,1,0),ChapterTable!$S$17,1)*
    (VLOOKUP(SUBSTITUTE(SUBSTITUTE(E$1,"standard",""),"|Float","")&amp;IF(OR($L1933=TRUE,$A1933=0,MOD($A1933,ChapterTable!$S$20)&lt;&gt;0),"","보스")&amp;"인게임누적곱배수",ChapterTable!$S:$T,2,0)^C1933
    +VLOOKUP(SUBSTITUTE(SUBSTITUTE(E$1,"standard",""),"|Float","")&amp;IF(OR($L1933=TRUE,$A1933=0,MOD($A1933,ChapterTable!$S$20)&lt;&gt;0),"","보스")&amp;"인게임누적합배수",ChapterTable!$S:$T,2,0)*C1933)
  )
  )
  )
)</f>
        <v>118231.35040283203</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(VLOOKUP(SUBSTITUTE(SUBSTITUTE(F$1,"standard",""),"|Float","")&amp;IF(OR($L1933=TRUE,$A1933=0,MOD($A1933,ChapterTable!$S$20)&lt;&gt;0),"","보스")&amp;"인게임누적곱배수",ChapterTable!$S:$T,2,0)^D1933
    +VLOOKUP(SUBSTITUTE(SUBSTITUTE(F$1,"standard",""),"|Float","")&amp;IF(OR($L1933=TRUE,$A1933=0,MOD($A1933,ChapterTable!$S$20)&lt;&gt;0),"","보스")&amp;"인게임누적합배수",ChapterTable!$S:$T,2,0)*D1933)
  )
  )
  )
)</f>
        <v>35578.878593444824</v>
      </c>
      <c r="G1933" t="s">
        <v>737</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54"/>
        <v>5</v>
      </c>
      <c r="Q1933">
        <f t="shared" si="155"/>
        <v>5</v>
      </c>
      <c r="R1933" t="b">
        <f t="shared" ca="1" si="153"/>
        <v>1</v>
      </c>
      <c r="T1933" t="b">
        <f t="shared" ca="1" si="156"/>
        <v>1</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H1933">
        <v>1.5</v>
      </c>
      <c r="AI1933">
        <f t="shared" si="157"/>
        <v>0.2</v>
      </c>
    </row>
    <row r="1934" spans="1:35" x14ac:dyDescent="0.3">
      <c r="A1934">
        <v>16</v>
      </c>
      <c r="B1934">
        <v>43</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OFFSET(E1934,-$B1934+IF($L1934,1,0),0)*IF($B1934&gt;OFFSET($B1934,1,0),ChapterTable!$S$17,1)*
    (VLOOKUP(SUBSTITUTE(SUBSTITUTE(E$1,"standard",""),"|Float","")&amp;IF(OR($L1934=TRUE,$A1934=0,MOD($A1934,ChapterTable!$S$20)&lt;&gt;0),"","보스")&amp;"인게임누적곱배수",ChapterTable!$S:$T,2,0)^C1934
    +VLOOKUP(SUBSTITUTE(SUBSTITUTE(E$1,"standard",""),"|Float","")&amp;IF(OR($L1934=TRUE,$A1934=0,MOD($A1934,ChapterTable!$S$20)&lt;&gt;0),"","보스")&amp;"인게임누적합배수",ChapterTable!$S:$T,2,0)*C1934)
  )
  )
  )
)</f>
        <v>118231.35040283203</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(VLOOKUP(SUBSTITUTE(SUBSTITUTE(F$1,"standard",""),"|Float","")&amp;IF(OR($L1934=TRUE,$A1934=0,MOD($A1934,ChapterTable!$S$20)&lt;&gt;0),"","보스")&amp;"인게임누적곱배수",ChapterTable!$S:$T,2,0)^D1934
    +VLOOKUP(SUBSTITUTE(SUBSTITUTE(F$1,"standard",""),"|Float","")&amp;IF(OR($L1934=TRUE,$A1934=0,MOD($A1934,ChapterTable!$S$20)&lt;&gt;0),"","보스")&amp;"인게임누적합배수",ChapterTable!$S:$T,2,0)*D1934)
  )
  )
  )
)</f>
        <v>35578.878593444824</v>
      </c>
      <c r="G1934" t="s">
        <v>737</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54"/>
        <v>5</v>
      </c>
      <c r="Q1934">
        <f t="shared" si="155"/>
        <v>5</v>
      </c>
      <c r="R1934" t="b">
        <f t="shared" ca="1" si="153"/>
        <v>1</v>
      </c>
      <c r="T1934" t="b">
        <f t="shared" ca="1" si="156"/>
        <v>1</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H1934">
        <v>1.5</v>
      </c>
      <c r="AI1934">
        <f t="shared" si="157"/>
        <v>0.2</v>
      </c>
    </row>
    <row r="1935" spans="1:35" x14ac:dyDescent="0.3">
      <c r="A1935">
        <v>16</v>
      </c>
      <c r="B1935">
        <v>44</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OFFSET(E1935,-$B1935+IF($L1935,1,0),0)*IF($B1935&gt;OFFSET($B1935,1,0),ChapterTable!$S$17,1)*
    (VLOOKUP(SUBSTITUTE(SUBSTITUTE(E$1,"standard",""),"|Float","")&amp;IF(OR($L1935=TRUE,$A1935=0,MOD($A1935,ChapterTable!$S$20)&lt;&gt;0),"","보스")&amp;"인게임누적곱배수",ChapterTable!$S:$T,2,0)^C1935
    +VLOOKUP(SUBSTITUTE(SUBSTITUTE(E$1,"standard",""),"|Float","")&amp;IF(OR($L1935=TRUE,$A1935=0,MOD($A1935,ChapterTable!$S$20)&lt;&gt;0),"","보스")&amp;"인게임누적합배수",ChapterTable!$S:$T,2,0)*C1935)
  )
  )
  )
)</f>
        <v>118231.35040283203</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(VLOOKUP(SUBSTITUTE(SUBSTITUTE(F$1,"standard",""),"|Float","")&amp;IF(OR($L1935=TRUE,$A1935=0,MOD($A1935,ChapterTable!$S$20)&lt;&gt;0),"","보스")&amp;"인게임누적곱배수",ChapterTable!$S:$T,2,0)^D1935
    +VLOOKUP(SUBSTITUTE(SUBSTITUTE(F$1,"standard",""),"|Float","")&amp;IF(OR($L1935=TRUE,$A1935=0,MOD($A1935,ChapterTable!$S$20)&lt;&gt;0),"","보스")&amp;"인게임누적합배수",ChapterTable!$S:$T,2,0)*D1935)
  )
  )
  )
)</f>
        <v>35578.878593444824</v>
      </c>
      <c r="G1935" t="s">
        <v>737</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54"/>
        <v>5</v>
      </c>
      <c r="Q1935">
        <f t="shared" si="155"/>
        <v>5</v>
      </c>
      <c r="R1935" t="b">
        <f t="shared" ca="1" si="153"/>
        <v>1</v>
      </c>
      <c r="T1935" t="b">
        <f t="shared" ca="1" si="156"/>
        <v>1</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H1935">
        <v>1.5</v>
      </c>
      <c r="AI1935">
        <f t="shared" si="157"/>
        <v>0.2</v>
      </c>
    </row>
    <row r="1936" spans="1:35" x14ac:dyDescent="0.3">
      <c r="A1936">
        <v>16</v>
      </c>
      <c r="B1936">
        <v>45</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OFFSET(E1936,-$B1936+IF($L1936,1,0),0)*IF($B1936&gt;OFFSET($B1936,1,0),ChapterTable!$S$17,1)*
    (VLOOKUP(SUBSTITUTE(SUBSTITUTE(E$1,"standard",""),"|Float","")&amp;IF(OR($L1936=TRUE,$A1936=0,MOD($A1936,ChapterTable!$S$20)&lt;&gt;0),"","보스")&amp;"인게임누적곱배수",ChapterTable!$S:$T,2,0)^C1936
    +VLOOKUP(SUBSTITUTE(SUBSTITUTE(E$1,"standard",""),"|Float","")&amp;IF(OR($L1936=TRUE,$A1936=0,MOD($A1936,ChapterTable!$S$20)&lt;&gt;0),"","보스")&amp;"인게임누적합배수",ChapterTable!$S:$T,2,0)*C1936)
  )
  )
  )
)</f>
        <v>118231.35040283203</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(VLOOKUP(SUBSTITUTE(SUBSTITUTE(F$1,"standard",""),"|Float","")&amp;IF(OR($L1936=TRUE,$A1936=0,MOD($A1936,ChapterTable!$S$20)&lt;&gt;0),"","보스")&amp;"인게임누적곱배수",ChapterTable!$S:$T,2,0)^D1936
    +VLOOKUP(SUBSTITUTE(SUBSTITUTE(F$1,"standard",""),"|Float","")&amp;IF(OR($L1936=TRUE,$A1936=0,MOD($A1936,ChapterTable!$S$20)&lt;&gt;0),"","보스")&amp;"인게임누적합배수",ChapterTable!$S:$T,2,0)*D1936)
  )
  )
  )
)</f>
        <v>35578.878593444824</v>
      </c>
      <c r="G1936" t="s">
        <v>737</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54"/>
        <v>11</v>
      </c>
      <c r="Q1936">
        <f t="shared" si="155"/>
        <v>11</v>
      </c>
      <c r="R1936" t="b">
        <f t="shared" ca="1" si="153"/>
        <v>1</v>
      </c>
      <c r="T1936" t="b">
        <f t="shared" ca="1" si="156"/>
        <v>1</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H1936">
        <v>1.5</v>
      </c>
      <c r="AI1936">
        <f t="shared" si="157"/>
        <v>0.2</v>
      </c>
    </row>
    <row r="1937" spans="1:35" x14ac:dyDescent="0.3">
      <c r="A1937">
        <v>16</v>
      </c>
      <c r="B1937">
        <v>46</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5</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OFFSET(E1937,-$B1937+IF($L1937,1,0),0)*IF($B1937&gt;OFFSET($B1937,1,0),ChapterTable!$S$17,1)*
    (VLOOKUP(SUBSTITUTE(SUBSTITUTE(E$1,"standard",""),"|Float","")&amp;IF(OR($L1937=TRUE,$A1937=0,MOD($A1937,ChapterTable!$S$20)&lt;&gt;0),"","보스")&amp;"인게임누적곱배수",ChapterTable!$S:$T,2,0)^C1937
    +VLOOKUP(SUBSTITUTE(SUBSTITUTE(E$1,"standard",""),"|Float","")&amp;IF(OR($L1937=TRUE,$A1937=0,MOD($A1937,ChapterTable!$S$20)&lt;&gt;0),"","보스")&amp;"인게임누적합배수",ChapterTable!$S:$T,2,0)*C1937)
  )
  )
  )
)</f>
        <v>131368.16711425781</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(VLOOKUP(SUBSTITUTE(SUBSTITUTE(F$1,"standard",""),"|Float","")&amp;IF(OR($L1937=TRUE,$A1937=0,MOD($A1937,ChapterTable!$S$20)&lt;&gt;0),"","보스")&amp;"인게임누적곱배수",ChapterTable!$S:$T,2,0)^D1937
    +VLOOKUP(SUBSTITUTE(SUBSTITUTE(F$1,"standard",""),"|Float","")&amp;IF(OR($L1937=TRUE,$A1937=0,MOD($A1937,ChapterTable!$S$20)&lt;&gt;0),"","보스")&amp;"인게임누적합배수",ChapterTable!$S:$T,2,0)*D1937)
  )
  )
  )
)</f>
        <v>35578.878593444824</v>
      </c>
      <c r="G1937" t="s">
        <v>737</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54"/>
        <v>5</v>
      </c>
      <c r="Q1937">
        <f t="shared" si="155"/>
        <v>5</v>
      </c>
      <c r="R1937" t="b">
        <f t="shared" ca="1" si="153"/>
        <v>1</v>
      </c>
      <c r="T1937" t="b">
        <f t="shared" ca="1" si="156"/>
        <v>1</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H1937">
        <v>1.5</v>
      </c>
      <c r="AI1937">
        <f t="shared" si="157"/>
        <v>0.2</v>
      </c>
    </row>
    <row r="1938" spans="1:35" x14ac:dyDescent="0.3">
      <c r="A1938">
        <v>16</v>
      </c>
      <c r="B1938">
        <v>47</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OFFSET(E1938,-$B1938+IF($L1938,1,0),0)*IF($B1938&gt;OFFSET($B1938,1,0),ChapterTable!$S$17,1)*
    (VLOOKUP(SUBSTITUTE(SUBSTITUTE(E$1,"standard",""),"|Float","")&amp;IF(OR($L1938=TRUE,$A1938=0,MOD($A1938,ChapterTable!$S$20)&lt;&gt;0),"","보스")&amp;"인게임누적곱배수",ChapterTable!$S:$T,2,0)^C1938
    +VLOOKUP(SUBSTITUTE(SUBSTITUTE(E$1,"standard",""),"|Float","")&amp;IF(OR($L1938=TRUE,$A1938=0,MOD($A1938,ChapterTable!$S$20)&lt;&gt;0),"","보스")&amp;"인게임누적합배수",ChapterTable!$S:$T,2,0)*C1938)
  )
  )
  )
)</f>
        <v>131368.16711425781</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(VLOOKUP(SUBSTITUTE(SUBSTITUTE(F$1,"standard",""),"|Float","")&amp;IF(OR($L1938=TRUE,$A1938=0,MOD($A1938,ChapterTable!$S$20)&lt;&gt;0),"","보스")&amp;"인게임누적곱배수",ChapterTable!$S:$T,2,0)^D1938
    +VLOOKUP(SUBSTITUTE(SUBSTITUTE(F$1,"standard",""),"|Float","")&amp;IF(OR($L1938=TRUE,$A1938=0,MOD($A1938,ChapterTable!$S$20)&lt;&gt;0),"","보스")&amp;"인게임누적합배수",ChapterTable!$S:$T,2,0)*D1938)
  )
  )
  )
)</f>
        <v>35578.878593444824</v>
      </c>
      <c r="G1938" t="s">
        <v>737</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54"/>
        <v>5</v>
      </c>
      <c r="Q1938">
        <f t="shared" si="155"/>
        <v>5</v>
      </c>
      <c r="R1938" t="b">
        <f t="shared" ca="1" si="153"/>
        <v>1</v>
      </c>
      <c r="T1938" t="b">
        <f t="shared" ca="1" si="156"/>
        <v>1</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H1938">
        <v>1.5</v>
      </c>
      <c r="AI1938">
        <f t="shared" si="157"/>
        <v>0.2</v>
      </c>
    </row>
    <row r="1939" spans="1:35" x14ac:dyDescent="0.3">
      <c r="A1939">
        <v>16</v>
      </c>
      <c r="B1939">
        <v>48</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OFFSET(E1939,-$B1939+IF($L1939,1,0),0)*IF($B1939&gt;OFFSET($B1939,1,0),ChapterTable!$S$17,1)*
    (VLOOKUP(SUBSTITUTE(SUBSTITUTE(E$1,"standard",""),"|Float","")&amp;IF(OR($L1939=TRUE,$A1939=0,MOD($A1939,ChapterTable!$S$20)&lt;&gt;0),"","보스")&amp;"인게임누적곱배수",ChapterTable!$S:$T,2,0)^C1939
    +VLOOKUP(SUBSTITUTE(SUBSTITUTE(E$1,"standard",""),"|Float","")&amp;IF(OR($L1939=TRUE,$A1939=0,MOD($A1939,ChapterTable!$S$20)&lt;&gt;0),"","보스")&amp;"인게임누적합배수",ChapterTable!$S:$T,2,0)*C1939)
  )
  )
  )
)</f>
        <v>131368.16711425781</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(VLOOKUP(SUBSTITUTE(SUBSTITUTE(F$1,"standard",""),"|Float","")&amp;IF(OR($L1939=TRUE,$A1939=0,MOD($A1939,ChapterTable!$S$20)&lt;&gt;0),"","보스")&amp;"인게임누적곱배수",ChapterTable!$S:$T,2,0)^D1939
    +VLOOKUP(SUBSTITUTE(SUBSTITUTE(F$1,"standard",""),"|Float","")&amp;IF(OR($L1939=TRUE,$A1939=0,MOD($A1939,ChapterTable!$S$20)&lt;&gt;0),"","보스")&amp;"인게임누적합배수",ChapterTable!$S:$T,2,0)*D1939)
  )
  )
  )
)</f>
        <v>35578.878593444824</v>
      </c>
      <c r="G1939" t="s">
        <v>737</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54"/>
        <v>5</v>
      </c>
      <c r="Q1939">
        <f t="shared" si="155"/>
        <v>5</v>
      </c>
      <c r="R1939" t="b">
        <f t="shared" ca="1" si="153"/>
        <v>1</v>
      </c>
      <c r="T1939" t="b">
        <f t="shared" ca="1" si="156"/>
        <v>1</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H1939">
        <v>1.5</v>
      </c>
      <c r="AI1939">
        <f t="shared" si="157"/>
        <v>0.2</v>
      </c>
    </row>
    <row r="1940" spans="1:35" x14ac:dyDescent="0.3">
      <c r="A1940">
        <v>16</v>
      </c>
      <c r="B1940">
        <v>49</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OFFSET(E1940,-$B1940+IF($L1940,1,0),0)*IF($B1940&gt;OFFSET($B1940,1,0),ChapterTable!$S$17,1)*
    (VLOOKUP(SUBSTITUTE(SUBSTITUTE(E$1,"standard",""),"|Float","")&amp;IF(OR($L1940=TRUE,$A1940=0,MOD($A1940,ChapterTable!$S$20)&lt;&gt;0),"","보스")&amp;"인게임누적곱배수",ChapterTable!$S:$T,2,0)^C1940
    +VLOOKUP(SUBSTITUTE(SUBSTITUTE(E$1,"standard",""),"|Float","")&amp;IF(OR($L1940=TRUE,$A1940=0,MOD($A1940,ChapterTable!$S$20)&lt;&gt;0),"","보스")&amp;"인게임누적합배수",ChapterTable!$S:$T,2,0)*C1940)
  )
  )
  )
)</f>
        <v>131368.16711425781</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(VLOOKUP(SUBSTITUTE(SUBSTITUTE(F$1,"standard",""),"|Float","")&amp;IF(OR($L1940=TRUE,$A1940=0,MOD($A1940,ChapterTable!$S$20)&lt;&gt;0),"","보스")&amp;"인게임누적곱배수",ChapterTable!$S:$T,2,0)^D1940
    +VLOOKUP(SUBSTITUTE(SUBSTITUTE(F$1,"standard",""),"|Float","")&amp;IF(OR($L1940=TRUE,$A1940=0,MOD($A1940,ChapterTable!$S$20)&lt;&gt;0),"","보스")&amp;"인게임누적합배수",ChapterTable!$S:$T,2,0)*D1940)
  )
  )
  )
)</f>
        <v>35578.878593444824</v>
      </c>
      <c r="G1940" t="s">
        <v>737</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54"/>
        <v>95</v>
      </c>
      <c r="Q1940">
        <f t="shared" si="155"/>
        <v>95</v>
      </c>
      <c r="R1940" t="b">
        <f t="shared" ca="1" si="153"/>
        <v>1</v>
      </c>
      <c r="T1940" t="b">
        <f t="shared" ca="1" si="156"/>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H1940">
        <v>1.5</v>
      </c>
      <c r="AI1940">
        <f t="shared" si="157"/>
        <v>0.2</v>
      </c>
    </row>
    <row r="1941" spans="1:35" x14ac:dyDescent="0.3">
      <c r="A1941">
        <v>16</v>
      </c>
      <c r="B1941">
        <v>50</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OFFSET(E1941,-$B1941+IF($L1941,1,0),0)*IF($B1941&gt;OFFSET($B1941,1,0),ChapterTable!$S$17,1)*
    (VLOOKUP(SUBSTITUTE(SUBSTITUTE(E$1,"standard",""),"|Float","")&amp;IF(OR($L1941=TRUE,$A1941=0,MOD($A1941,ChapterTable!$S$20)&lt;&gt;0),"","보스")&amp;"인게임누적곱배수",ChapterTable!$S:$T,2,0)^C1941
    +VLOOKUP(SUBSTITUTE(SUBSTITUTE(E$1,"standard",""),"|Float","")&amp;IF(OR($L1941=TRUE,$A1941=0,MOD($A1941,ChapterTable!$S$20)&lt;&gt;0),"","보스")&amp;"인게임누적합배수",ChapterTable!$S:$T,2,0)*C1941)
  )
  )
  )
)</f>
        <v>157641.80053710938</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(VLOOKUP(SUBSTITUTE(SUBSTITUTE(F$1,"standard",""),"|Float","")&amp;IF(OR($L1941=TRUE,$A1941=0,MOD($A1941,ChapterTable!$S$20)&lt;&gt;0),"","보스")&amp;"인게임누적곱배수",ChapterTable!$S:$T,2,0)^D1941
    +VLOOKUP(SUBSTITUTE(SUBSTITUTE(F$1,"standard",""),"|Float","")&amp;IF(OR($L1941=TRUE,$A1941=0,MOD($A1941,ChapterTable!$S$20)&lt;&gt;0),"","보스")&amp;"인게임누적합배수",ChapterTable!$S:$T,2,0)*D1941)
  )
  )
  )
)</f>
        <v>35578.878593444824</v>
      </c>
      <c r="G1941" t="s">
        <v>737</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54"/>
        <v>21</v>
      </c>
      <c r="Q1941">
        <f t="shared" si="155"/>
        <v>21</v>
      </c>
      <c r="R1941" t="b">
        <f t="shared" ca="1" si="153"/>
        <v>0</v>
      </c>
      <c r="T1941" t="b">
        <f t="shared" ca="1" si="156"/>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H1941">
        <v>1.5</v>
      </c>
      <c r="AI1941">
        <f t="shared" si="157"/>
        <v>0.2</v>
      </c>
    </row>
    <row r="1942" spans="1:35" x14ac:dyDescent="0.3">
      <c r="A1942">
        <v>17</v>
      </c>
      <c r="B1942">
        <v>1</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0</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0</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OFFSET(E1942,-$B1942+IF($L1942,1,0),0)*IF($B1942&gt;OFFSET($B1942,1,0),ChapterTable!$S$17,1)*
    (VLOOKUP(SUBSTITUTE(SUBSTITUTE(E$1,"standard",""),"|Float","")&amp;IF(OR($L1942=TRUE,$A1942=0,MOD($A1942,ChapterTable!$S$20)&lt;&gt;0),"","보스")&amp;"인게임누적곱배수",ChapterTable!$S:$T,2,0)^C1942
    +VLOOKUP(SUBSTITUTE(SUBSTITUTE(E$1,"standard",""),"|Float","")&amp;IF(OR($L1942=TRUE,$A1942=0,MOD($A1942,ChapterTable!$S$20)&lt;&gt;0),"","보스")&amp;"인게임누적합배수",ChapterTable!$S:$T,2,0)*C1942)
  )
  )
  )
)</f>
        <v>98526.125335693359</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(VLOOKUP(SUBSTITUTE(SUBSTITUTE(F$1,"standard",""),"|Float","")&amp;IF(OR($L1942=TRUE,$A1942=0,MOD($A1942,ChapterTable!$S$20)&lt;&gt;0),"","보스")&amp;"인게임누적곱배수",ChapterTable!$S:$T,2,0)^D1942
    +VLOOKUP(SUBSTITUTE(SUBSTITUTE(F$1,"standard",""),"|Float","")&amp;IF(OR($L1942=TRUE,$A1942=0,MOD($A1942,ChapterTable!$S$20)&lt;&gt;0),"","보스")&amp;"인게임누적합배수",ChapterTable!$S:$T,2,0)*D1942)
  )
  )
  )
)</f>
        <v>41052.552223205566</v>
      </c>
      <c r="G1942" t="s">
        <v>737</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54"/>
        <v>1</v>
      </c>
      <c r="Q1942">
        <f t="shared" si="155"/>
        <v>1</v>
      </c>
      <c r="R1942" t="b">
        <f t="shared" ca="1" si="153"/>
        <v>1</v>
      </c>
      <c r="T1942" t="b">
        <f t="shared" ca="1" si="156"/>
        <v>1</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H1942">
        <v>1.5</v>
      </c>
      <c r="AI1942">
        <f t="shared" si="157"/>
        <v>1</v>
      </c>
    </row>
    <row r="1943" spans="1:35" x14ac:dyDescent="0.3">
      <c r="A1943">
        <v>17</v>
      </c>
      <c r="B1943">
        <v>2</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OFFSET(E1943,-$B1943+IF($L1943,1,0),0)*IF($B1943&gt;OFFSET($B1943,1,0),ChapterTable!$S$17,1)*
    (VLOOKUP(SUBSTITUTE(SUBSTITUTE(E$1,"standard",""),"|Float","")&amp;IF(OR($L1943=TRUE,$A1943=0,MOD($A1943,ChapterTable!$S$20)&lt;&gt;0),"","보스")&amp;"인게임누적곱배수",ChapterTable!$S:$T,2,0)^C1943
    +VLOOKUP(SUBSTITUTE(SUBSTITUTE(E$1,"standard",""),"|Float","")&amp;IF(OR($L1943=TRUE,$A1943=0,MOD($A1943,ChapterTable!$S$20)&lt;&gt;0),"","보스")&amp;"인게임누적합배수",ChapterTable!$S:$T,2,0)*C1943)
  )
  )
  )
)</f>
        <v>98526.125335693359</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(VLOOKUP(SUBSTITUTE(SUBSTITUTE(F$1,"standard",""),"|Float","")&amp;IF(OR($L1943=TRUE,$A1943=0,MOD($A1943,ChapterTable!$S$20)&lt;&gt;0),"","보스")&amp;"인게임누적곱배수",ChapterTable!$S:$T,2,0)^D1943
    +VLOOKUP(SUBSTITUTE(SUBSTITUTE(F$1,"standard",""),"|Float","")&amp;IF(OR($L1943=TRUE,$A1943=0,MOD($A1943,ChapterTable!$S$20)&lt;&gt;0),"","보스")&amp;"인게임누적합배수",ChapterTable!$S:$T,2,0)*D1943)
  )
  )
  )
)</f>
        <v>41052.552223205566</v>
      </c>
      <c r="G1943" t="s">
        <v>737</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54"/>
        <v>1</v>
      </c>
      <c r="Q1943">
        <f t="shared" si="155"/>
        <v>1</v>
      </c>
      <c r="R1943" t="b">
        <f t="shared" ca="1" si="153"/>
        <v>1</v>
      </c>
      <c r="T1943" t="b">
        <f t="shared" ca="1" si="156"/>
        <v>1</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H1943">
        <v>1.5</v>
      </c>
      <c r="AI1943">
        <f t="shared" si="157"/>
        <v>1</v>
      </c>
    </row>
    <row r="1944" spans="1:35" x14ac:dyDescent="0.3">
      <c r="A1944">
        <v>17</v>
      </c>
      <c r="B1944">
        <v>3</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OFFSET(E1944,-$B1944+IF($L1944,1,0),0)*IF($B1944&gt;OFFSET($B1944,1,0),ChapterTable!$S$17,1)*
    (VLOOKUP(SUBSTITUTE(SUBSTITUTE(E$1,"standard",""),"|Float","")&amp;IF(OR($L1944=TRUE,$A1944=0,MOD($A1944,ChapterTable!$S$20)&lt;&gt;0),"","보스")&amp;"인게임누적곱배수",ChapterTable!$S:$T,2,0)^C1944
    +VLOOKUP(SUBSTITUTE(SUBSTITUTE(E$1,"standard",""),"|Float","")&amp;IF(OR($L1944=TRUE,$A1944=0,MOD($A1944,ChapterTable!$S$20)&lt;&gt;0),"","보스")&amp;"인게임누적합배수",ChapterTable!$S:$T,2,0)*C1944)
  )
  )
  )
)</f>
        <v>98526.125335693359</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(VLOOKUP(SUBSTITUTE(SUBSTITUTE(F$1,"standard",""),"|Float","")&amp;IF(OR($L1944=TRUE,$A1944=0,MOD($A1944,ChapterTable!$S$20)&lt;&gt;0),"","보스")&amp;"인게임누적곱배수",ChapterTable!$S:$T,2,0)^D1944
    +VLOOKUP(SUBSTITUTE(SUBSTITUTE(F$1,"standard",""),"|Float","")&amp;IF(OR($L1944=TRUE,$A1944=0,MOD($A1944,ChapterTable!$S$20)&lt;&gt;0),"","보스")&amp;"인게임누적합배수",ChapterTable!$S:$T,2,0)*D1944)
  )
  )
  )
)</f>
        <v>41052.552223205566</v>
      </c>
      <c r="G1944" t="s">
        <v>737</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54"/>
        <v>1</v>
      </c>
      <c r="Q1944">
        <f t="shared" si="155"/>
        <v>1</v>
      </c>
      <c r="R1944" t="b">
        <f t="shared" ca="1" si="153"/>
        <v>1</v>
      </c>
      <c r="T1944" t="b">
        <f t="shared" ca="1" si="156"/>
        <v>1</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H1944">
        <v>1.5</v>
      </c>
      <c r="AI1944">
        <f t="shared" si="157"/>
        <v>1</v>
      </c>
    </row>
    <row r="1945" spans="1:35" x14ac:dyDescent="0.3">
      <c r="A1945">
        <v>17</v>
      </c>
      <c r="B1945">
        <v>4</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OFFSET(E1945,-$B1945+IF($L1945,1,0),0)*IF($B1945&gt;OFFSET($B1945,1,0),ChapterTable!$S$17,1)*
    (VLOOKUP(SUBSTITUTE(SUBSTITUTE(E$1,"standard",""),"|Float","")&amp;IF(OR($L1945=TRUE,$A1945=0,MOD($A1945,ChapterTable!$S$20)&lt;&gt;0),"","보스")&amp;"인게임누적곱배수",ChapterTable!$S:$T,2,0)^C1945
    +VLOOKUP(SUBSTITUTE(SUBSTITUTE(E$1,"standard",""),"|Float","")&amp;IF(OR($L1945=TRUE,$A1945=0,MOD($A1945,ChapterTable!$S$20)&lt;&gt;0),"","보스")&amp;"인게임누적합배수",ChapterTable!$S:$T,2,0)*C1945)
  )
  )
  )
)</f>
        <v>98526.125335693359</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(VLOOKUP(SUBSTITUTE(SUBSTITUTE(F$1,"standard",""),"|Float","")&amp;IF(OR($L1945=TRUE,$A1945=0,MOD($A1945,ChapterTable!$S$20)&lt;&gt;0),"","보스")&amp;"인게임누적곱배수",ChapterTable!$S:$T,2,0)^D1945
    +VLOOKUP(SUBSTITUTE(SUBSTITUTE(F$1,"standard",""),"|Float","")&amp;IF(OR($L1945=TRUE,$A1945=0,MOD($A1945,ChapterTable!$S$20)&lt;&gt;0),"","보스")&amp;"인게임누적합배수",ChapterTable!$S:$T,2,0)*D1945)
  )
  )
  )
)</f>
        <v>41052.552223205566</v>
      </c>
      <c r="G1945" t="s">
        <v>737</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54"/>
        <v>1</v>
      </c>
      <c r="Q1945">
        <f t="shared" si="155"/>
        <v>1</v>
      </c>
      <c r="R1945" t="b">
        <f t="shared" ca="1" si="153"/>
        <v>1</v>
      </c>
      <c r="T1945" t="b">
        <f t="shared" ca="1" si="156"/>
        <v>1</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H1945">
        <v>1.5</v>
      </c>
      <c r="AI1945">
        <f t="shared" si="157"/>
        <v>1</v>
      </c>
    </row>
    <row r="1946" spans="1:35" x14ac:dyDescent="0.3">
      <c r="A1946">
        <v>17</v>
      </c>
      <c r="B1946">
        <v>5</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OFFSET(E1946,-$B1946+IF($L1946,1,0),0)*IF($B1946&gt;OFFSET($B1946,1,0),ChapterTable!$S$17,1)*
    (VLOOKUP(SUBSTITUTE(SUBSTITUTE(E$1,"standard",""),"|Float","")&amp;IF(OR($L1946=TRUE,$A1946=0,MOD($A1946,ChapterTable!$S$20)&lt;&gt;0),"","보스")&amp;"인게임누적곱배수",ChapterTable!$S:$T,2,0)^C1946
    +VLOOKUP(SUBSTITUTE(SUBSTITUTE(E$1,"standard",""),"|Float","")&amp;IF(OR($L1946=TRUE,$A1946=0,MOD($A1946,ChapterTable!$S$20)&lt;&gt;0),"","보스")&amp;"인게임누적합배수",ChapterTable!$S:$T,2,0)*C1946)
  )
  )
  )
)</f>
        <v>98526.125335693359</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(VLOOKUP(SUBSTITUTE(SUBSTITUTE(F$1,"standard",""),"|Float","")&amp;IF(OR($L1946=TRUE,$A1946=0,MOD($A1946,ChapterTable!$S$20)&lt;&gt;0),"","보스")&amp;"인게임누적곱배수",ChapterTable!$S:$T,2,0)^D1946
    +VLOOKUP(SUBSTITUTE(SUBSTITUTE(F$1,"standard",""),"|Float","")&amp;IF(OR($L1946=TRUE,$A1946=0,MOD($A1946,ChapterTable!$S$20)&lt;&gt;0),"","보스")&amp;"인게임누적합배수",ChapterTable!$S:$T,2,0)*D1946)
  )
  )
  )
)</f>
        <v>41052.552223205566</v>
      </c>
      <c r="G1946" t="s">
        <v>737</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54"/>
        <v>11</v>
      </c>
      <c r="Q1946">
        <f t="shared" si="155"/>
        <v>11</v>
      </c>
      <c r="R1946" t="b">
        <f t="shared" ca="1" si="153"/>
        <v>1</v>
      </c>
      <c r="T1946" t="b">
        <f t="shared" ca="1" si="156"/>
        <v>1</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H1946">
        <v>1.5</v>
      </c>
      <c r="AI1946">
        <f t="shared" si="157"/>
        <v>1</v>
      </c>
    </row>
    <row r="1947" spans="1:35" x14ac:dyDescent="0.3">
      <c r="A1947">
        <v>17</v>
      </c>
      <c r="B1947">
        <v>6</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1</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OFFSET(E1947,-$B1947+IF($L1947,1,0),0)*IF($B1947&gt;OFFSET($B1947,1,0),ChapterTable!$S$17,1)*
    (VLOOKUP(SUBSTITUTE(SUBSTITUTE(E$1,"standard",""),"|Float","")&amp;IF(OR($L1947=TRUE,$A1947=0,MOD($A1947,ChapterTable!$S$20)&lt;&gt;0),"","보스")&amp;"인게임누적곱배수",ChapterTable!$S:$T,2,0)^C1947
    +VLOOKUP(SUBSTITUTE(SUBSTITUTE(E$1,"standard",""),"|Float","")&amp;IF(OR($L1947=TRUE,$A1947=0,MOD($A1947,ChapterTable!$S$20)&lt;&gt;0),"","보스")&amp;"인게임누적합배수",ChapterTable!$S:$T,2,0)*C1947)
  )
  )
  )
)</f>
        <v>118231.35040283203</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(VLOOKUP(SUBSTITUTE(SUBSTITUTE(F$1,"standard",""),"|Float","")&amp;IF(OR($L1947=TRUE,$A1947=0,MOD($A1947,ChapterTable!$S$20)&lt;&gt;0),"","보스")&amp;"인게임누적곱배수",ChapterTable!$S:$T,2,0)^D1947
    +VLOOKUP(SUBSTITUTE(SUBSTITUTE(F$1,"standard",""),"|Float","")&amp;IF(OR($L1947=TRUE,$A1947=0,MOD($A1947,ChapterTable!$S$20)&lt;&gt;0),"","보스")&amp;"인게임누적합배수",ChapterTable!$S:$T,2,0)*D1947)
  )
  )
  )
)</f>
        <v>41052.552223205566</v>
      </c>
      <c r="G1947" t="s">
        <v>737</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54"/>
        <v>1</v>
      </c>
      <c r="Q1947">
        <f t="shared" si="155"/>
        <v>1</v>
      </c>
      <c r="R1947" t="b">
        <f t="shared" ca="1" si="153"/>
        <v>1</v>
      </c>
      <c r="T1947" t="b">
        <f t="shared" ca="1" si="156"/>
        <v>1</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H1947">
        <v>1.5</v>
      </c>
      <c r="AI1947">
        <f t="shared" si="157"/>
        <v>1</v>
      </c>
    </row>
    <row r="1948" spans="1:35" x14ac:dyDescent="0.3">
      <c r="A1948">
        <v>17</v>
      </c>
      <c r="B1948">
        <v>7</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OFFSET(E1948,-$B1948+IF($L1948,1,0),0)*IF($B1948&gt;OFFSET($B1948,1,0),ChapterTable!$S$17,1)*
    (VLOOKUP(SUBSTITUTE(SUBSTITUTE(E$1,"standard",""),"|Float","")&amp;IF(OR($L1948=TRUE,$A1948=0,MOD($A1948,ChapterTable!$S$20)&lt;&gt;0),"","보스")&amp;"인게임누적곱배수",ChapterTable!$S:$T,2,0)^C1948
    +VLOOKUP(SUBSTITUTE(SUBSTITUTE(E$1,"standard",""),"|Float","")&amp;IF(OR($L1948=TRUE,$A1948=0,MOD($A1948,ChapterTable!$S$20)&lt;&gt;0),"","보스")&amp;"인게임누적합배수",ChapterTable!$S:$T,2,0)*C1948)
  )
  )
  )
)</f>
        <v>118231.35040283203</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(VLOOKUP(SUBSTITUTE(SUBSTITUTE(F$1,"standard",""),"|Float","")&amp;IF(OR($L1948=TRUE,$A1948=0,MOD($A1948,ChapterTable!$S$20)&lt;&gt;0),"","보스")&amp;"인게임누적곱배수",ChapterTable!$S:$T,2,0)^D1948
    +VLOOKUP(SUBSTITUTE(SUBSTITUTE(F$1,"standard",""),"|Float","")&amp;IF(OR($L1948=TRUE,$A1948=0,MOD($A1948,ChapterTable!$S$20)&lt;&gt;0),"","보스")&amp;"인게임누적합배수",ChapterTable!$S:$T,2,0)*D1948)
  )
  )
  )
)</f>
        <v>41052.552223205566</v>
      </c>
      <c r="G1948" t="s">
        <v>737</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54"/>
        <v>1</v>
      </c>
      <c r="Q1948">
        <f t="shared" si="155"/>
        <v>1</v>
      </c>
      <c r="R1948" t="b">
        <f t="shared" ca="1" si="153"/>
        <v>1</v>
      </c>
      <c r="T1948" t="b">
        <f t="shared" ca="1" si="156"/>
        <v>1</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H1948">
        <v>1.5</v>
      </c>
      <c r="AI1948">
        <f t="shared" si="157"/>
        <v>1</v>
      </c>
    </row>
    <row r="1949" spans="1:35" x14ac:dyDescent="0.3">
      <c r="A1949">
        <v>17</v>
      </c>
      <c r="B1949">
        <v>8</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OFFSET(E1949,-$B1949+IF($L1949,1,0),0)*IF($B1949&gt;OFFSET($B1949,1,0),ChapterTable!$S$17,1)*
    (VLOOKUP(SUBSTITUTE(SUBSTITUTE(E$1,"standard",""),"|Float","")&amp;IF(OR($L1949=TRUE,$A1949=0,MOD($A1949,ChapterTable!$S$20)&lt;&gt;0),"","보스")&amp;"인게임누적곱배수",ChapterTable!$S:$T,2,0)^C1949
    +VLOOKUP(SUBSTITUTE(SUBSTITUTE(E$1,"standard",""),"|Float","")&amp;IF(OR($L1949=TRUE,$A1949=0,MOD($A1949,ChapterTable!$S$20)&lt;&gt;0),"","보스")&amp;"인게임누적합배수",ChapterTable!$S:$T,2,0)*C1949)
  )
  )
  )
)</f>
        <v>118231.35040283203</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(VLOOKUP(SUBSTITUTE(SUBSTITUTE(F$1,"standard",""),"|Float","")&amp;IF(OR($L1949=TRUE,$A1949=0,MOD($A1949,ChapterTable!$S$20)&lt;&gt;0),"","보스")&amp;"인게임누적곱배수",ChapterTable!$S:$T,2,0)^D1949
    +VLOOKUP(SUBSTITUTE(SUBSTITUTE(F$1,"standard",""),"|Float","")&amp;IF(OR($L1949=TRUE,$A1949=0,MOD($A1949,ChapterTable!$S$20)&lt;&gt;0),"","보스")&amp;"인게임누적합배수",ChapterTable!$S:$T,2,0)*D1949)
  )
  )
  )
)</f>
        <v>41052.552223205566</v>
      </c>
      <c r="G1949" t="s">
        <v>737</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54"/>
        <v>1</v>
      </c>
      <c r="Q1949">
        <f t="shared" si="155"/>
        <v>1</v>
      </c>
      <c r="R1949" t="b">
        <f t="shared" ca="1" si="153"/>
        <v>1</v>
      </c>
      <c r="T1949" t="b">
        <f t="shared" ca="1" si="156"/>
        <v>1</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H1949">
        <v>1.5</v>
      </c>
      <c r="AI1949">
        <f t="shared" si="157"/>
        <v>1</v>
      </c>
    </row>
    <row r="1950" spans="1:35" x14ac:dyDescent="0.3">
      <c r="A1950">
        <v>17</v>
      </c>
      <c r="B1950">
        <v>9</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OFFSET(E1950,-$B1950+IF($L1950,1,0),0)*IF($B1950&gt;OFFSET($B1950,1,0),ChapterTable!$S$17,1)*
    (VLOOKUP(SUBSTITUTE(SUBSTITUTE(E$1,"standard",""),"|Float","")&amp;IF(OR($L1950=TRUE,$A1950=0,MOD($A1950,ChapterTable!$S$20)&lt;&gt;0),"","보스")&amp;"인게임누적곱배수",ChapterTable!$S:$T,2,0)^C1950
    +VLOOKUP(SUBSTITUTE(SUBSTITUTE(E$1,"standard",""),"|Float","")&amp;IF(OR($L1950=TRUE,$A1950=0,MOD($A1950,ChapterTable!$S$20)&lt;&gt;0),"","보스")&amp;"인게임누적합배수",ChapterTable!$S:$T,2,0)*C1950)
  )
  )
  )
)</f>
        <v>118231.35040283203</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(VLOOKUP(SUBSTITUTE(SUBSTITUTE(F$1,"standard",""),"|Float","")&amp;IF(OR($L1950=TRUE,$A1950=0,MOD($A1950,ChapterTable!$S$20)&lt;&gt;0),"","보스")&amp;"인게임누적곱배수",ChapterTable!$S:$T,2,0)^D1950
    +VLOOKUP(SUBSTITUTE(SUBSTITUTE(F$1,"standard",""),"|Float","")&amp;IF(OR($L1950=TRUE,$A1950=0,MOD($A1950,ChapterTable!$S$20)&lt;&gt;0),"","보스")&amp;"인게임누적합배수",ChapterTable!$S:$T,2,0)*D1950)
  )
  )
  )
)</f>
        <v>41052.552223205566</v>
      </c>
      <c r="G1950" t="s">
        <v>737</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54"/>
        <v>91</v>
      </c>
      <c r="Q1950">
        <f t="shared" si="155"/>
        <v>91</v>
      </c>
      <c r="R1950" t="b">
        <f t="shared" ca="1" si="153"/>
        <v>1</v>
      </c>
      <c r="T1950" t="b">
        <f t="shared" ca="1" si="156"/>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H1950">
        <v>1.5</v>
      </c>
      <c r="AI1950">
        <f t="shared" si="157"/>
        <v>1</v>
      </c>
    </row>
    <row r="1951" spans="1:35" x14ac:dyDescent="0.3">
      <c r="A1951">
        <v>17</v>
      </c>
      <c r="B1951">
        <v>10</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OFFSET(E1951,-$B1951+IF($L1951,1,0),0)*IF($B1951&gt;OFFSET($B1951,1,0),ChapterTable!$S$17,1)*
    (VLOOKUP(SUBSTITUTE(SUBSTITUTE(E$1,"standard",""),"|Float","")&amp;IF(OR($L1951=TRUE,$A1951=0,MOD($A1951,ChapterTable!$S$20)&lt;&gt;0),"","보스")&amp;"인게임누적곱배수",ChapterTable!$S:$T,2,0)^C1951
    +VLOOKUP(SUBSTITUTE(SUBSTITUTE(E$1,"standard",""),"|Float","")&amp;IF(OR($L1951=TRUE,$A1951=0,MOD($A1951,ChapterTable!$S$20)&lt;&gt;0),"","보스")&amp;"인게임누적합배수",ChapterTable!$S:$T,2,0)*C1951)
  )
  )
  )
)</f>
        <v>118231.35040283203</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(VLOOKUP(SUBSTITUTE(SUBSTITUTE(F$1,"standard",""),"|Float","")&amp;IF(OR($L1951=TRUE,$A1951=0,MOD($A1951,ChapterTable!$S$20)&lt;&gt;0),"","보스")&amp;"인게임누적곱배수",ChapterTable!$S:$T,2,0)^D1951
    +VLOOKUP(SUBSTITUTE(SUBSTITUTE(F$1,"standard",""),"|Float","")&amp;IF(OR($L1951=TRUE,$A1951=0,MOD($A1951,ChapterTable!$S$20)&lt;&gt;0),"","보스")&amp;"인게임누적합배수",ChapterTable!$S:$T,2,0)*D1951)
  )
  )
  )
)</f>
        <v>41052.552223205566</v>
      </c>
      <c r="G1951" t="s">
        <v>737</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54"/>
        <v>21</v>
      </c>
      <c r="Q1951">
        <f t="shared" si="155"/>
        <v>21</v>
      </c>
      <c r="R1951" t="b">
        <f t="shared" ca="1" si="153"/>
        <v>1</v>
      </c>
      <c r="T1951" t="b">
        <f t="shared" ca="1" si="156"/>
        <v>1</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H1951">
        <v>1.5</v>
      </c>
      <c r="AI1951">
        <f t="shared" si="157"/>
        <v>1</v>
      </c>
    </row>
    <row r="1952" spans="1:35" x14ac:dyDescent="0.3">
      <c r="A1952">
        <v>17</v>
      </c>
      <c r="B1952">
        <v>11</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1</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OFFSET(E1952,-$B1952+IF($L1952,1,0),0)*IF($B1952&gt;OFFSET($B1952,1,0),ChapterTable!$S$17,1)*
    (VLOOKUP(SUBSTITUTE(SUBSTITUTE(E$1,"standard",""),"|Float","")&amp;IF(OR($L1952=TRUE,$A1952=0,MOD($A1952,ChapterTable!$S$20)&lt;&gt;0),"","보스")&amp;"인게임누적곱배수",ChapterTable!$S:$T,2,0)^C1952
    +VLOOKUP(SUBSTITUTE(SUBSTITUTE(E$1,"standard",""),"|Float","")&amp;IF(OR($L1952=TRUE,$A1952=0,MOD($A1952,ChapterTable!$S$20)&lt;&gt;0),"","보스")&amp;"인게임누적합배수",ChapterTable!$S:$T,2,0)*C1952)
  )
  )
  )
)</f>
        <v>118231.35040283203</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(VLOOKUP(SUBSTITUTE(SUBSTITUTE(F$1,"standard",""),"|Float","")&amp;IF(OR($L1952=TRUE,$A1952=0,MOD($A1952,ChapterTable!$S$20)&lt;&gt;0),"","보스")&amp;"인게임누적곱배수",ChapterTable!$S:$T,2,0)^D1952
    +VLOOKUP(SUBSTITUTE(SUBSTITUTE(F$1,"standard",""),"|Float","")&amp;IF(OR($L1952=TRUE,$A1952=0,MOD($A1952,ChapterTable!$S$20)&lt;&gt;0),"","보스")&amp;"인게임누적합배수",ChapterTable!$S:$T,2,0)*D1952)
  )
  )
  )
)</f>
        <v>44131.493639945984</v>
      </c>
      <c r="G1952" t="s">
        <v>737</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54"/>
        <v>2</v>
      </c>
      <c r="Q1952">
        <f t="shared" si="155"/>
        <v>2</v>
      </c>
      <c r="R1952" t="b">
        <f t="shared" ca="1" si="153"/>
        <v>1</v>
      </c>
      <c r="T1952" t="b">
        <f t="shared" ca="1" si="156"/>
        <v>1</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H1952">
        <v>1.5</v>
      </c>
      <c r="AI1952">
        <f t="shared" si="157"/>
        <v>0.5</v>
      </c>
    </row>
    <row r="1953" spans="1:35" x14ac:dyDescent="0.3">
      <c r="A1953">
        <v>17</v>
      </c>
      <c r="B1953">
        <v>12</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OFFSET(E1953,-$B1953+IF($L1953,1,0),0)*IF($B1953&gt;OFFSET($B1953,1,0),ChapterTable!$S$17,1)*
    (VLOOKUP(SUBSTITUTE(SUBSTITUTE(E$1,"standard",""),"|Float","")&amp;IF(OR($L1953=TRUE,$A1953=0,MOD($A1953,ChapterTable!$S$20)&lt;&gt;0),"","보스")&amp;"인게임누적곱배수",ChapterTable!$S:$T,2,0)^C1953
    +VLOOKUP(SUBSTITUTE(SUBSTITUTE(E$1,"standard",""),"|Float","")&amp;IF(OR($L1953=TRUE,$A1953=0,MOD($A1953,ChapterTable!$S$20)&lt;&gt;0),"","보스")&amp;"인게임누적합배수",ChapterTable!$S:$T,2,0)*C1953)
  )
  )
  )
)</f>
        <v>118231.35040283203</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(VLOOKUP(SUBSTITUTE(SUBSTITUTE(F$1,"standard",""),"|Float","")&amp;IF(OR($L1953=TRUE,$A1953=0,MOD($A1953,ChapterTable!$S$20)&lt;&gt;0),"","보스")&amp;"인게임누적곱배수",ChapterTable!$S:$T,2,0)^D1953
    +VLOOKUP(SUBSTITUTE(SUBSTITUTE(F$1,"standard",""),"|Float","")&amp;IF(OR($L1953=TRUE,$A1953=0,MOD($A1953,ChapterTable!$S$20)&lt;&gt;0),"","보스")&amp;"인게임누적합배수",ChapterTable!$S:$T,2,0)*D1953)
  )
  )
  )
)</f>
        <v>44131.493639945984</v>
      </c>
      <c r="G1953" t="s">
        <v>737</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54"/>
        <v>2</v>
      </c>
      <c r="Q1953">
        <f t="shared" si="155"/>
        <v>2</v>
      </c>
      <c r="R1953" t="b">
        <f t="shared" ca="1" si="153"/>
        <v>1</v>
      </c>
      <c r="T1953" t="b">
        <f t="shared" ca="1" si="156"/>
        <v>1</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H1953">
        <v>1.5</v>
      </c>
      <c r="AI1953">
        <f t="shared" si="157"/>
        <v>0.5</v>
      </c>
    </row>
    <row r="1954" spans="1:35" x14ac:dyDescent="0.3">
      <c r="A1954">
        <v>17</v>
      </c>
      <c r="B1954">
        <v>13</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OFFSET(E1954,-$B1954+IF($L1954,1,0),0)*IF($B1954&gt;OFFSET($B1954,1,0),ChapterTable!$S$17,1)*
    (VLOOKUP(SUBSTITUTE(SUBSTITUTE(E$1,"standard",""),"|Float","")&amp;IF(OR($L1954=TRUE,$A1954=0,MOD($A1954,ChapterTable!$S$20)&lt;&gt;0),"","보스")&amp;"인게임누적곱배수",ChapterTable!$S:$T,2,0)^C1954
    +VLOOKUP(SUBSTITUTE(SUBSTITUTE(E$1,"standard",""),"|Float","")&amp;IF(OR($L1954=TRUE,$A1954=0,MOD($A1954,ChapterTable!$S$20)&lt;&gt;0),"","보스")&amp;"인게임누적합배수",ChapterTable!$S:$T,2,0)*C1954)
  )
  )
  )
)</f>
        <v>118231.35040283203</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(VLOOKUP(SUBSTITUTE(SUBSTITUTE(F$1,"standard",""),"|Float","")&amp;IF(OR($L1954=TRUE,$A1954=0,MOD($A1954,ChapterTable!$S$20)&lt;&gt;0),"","보스")&amp;"인게임누적곱배수",ChapterTable!$S:$T,2,0)^D1954
    +VLOOKUP(SUBSTITUTE(SUBSTITUTE(F$1,"standard",""),"|Float","")&amp;IF(OR($L1954=TRUE,$A1954=0,MOD($A1954,ChapterTable!$S$20)&lt;&gt;0),"","보스")&amp;"인게임누적합배수",ChapterTable!$S:$T,2,0)*D1954)
  )
  )
  )
)</f>
        <v>44131.493639945984</v>
      </c>
      <c r="G1954" t="s">
        <v>737</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54"/>
        <v>2</v>
      </c>
      <c r="Q1954">
        <f t="shared" si="155"/>
        <v>2</v>
      </c>
      <c r="R1954" t="b">
        <f t="shared" ca="1" si="153"/>
        <v>1</v>
      </c>
      <c r="T1954" t="b">
        <f t="shared" ca="1" si="156"/>
        <v>1</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H1954">
        <v>1.5</v>
      </c>
      <c r="AI1954">
        <f t="shared" si="157"/>
        <v>0.5</v>
      </c>
    </row>
    <row r="1955" spans="1:35" x14ac:dyDescent="0.3">
      <c r="A1955">
        <v>17</v>
      </c>
      <c r="B1955">
        <v>14</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OFFSET(E1955,-$B1955+IF($L1955,1,0),0)*IF($B1955&gt;OFFSET($B1955,1,0),ChapterTable!$S$17,1)*
    (VLOOKUP(SUBSTITUTE(SUBSTITUTE(E$1,"standard",""),"|Float","")&amp;IF(OR($L1955=TRUE,$A1955=0,MOD($A1955,ChapterTable!$S$20)&lt;&gt;0),"","보스")&amp;"인게임누적곱배수",ChapterTable!$S:$T,2,0)^C1955
    +VLOOKUP(SUBSTITUTE(SUBSTITUTE(E$1,"standard",""),"|Float","")&amp;IF(OR($L1955=TRUE,$A1955=0,MOD($A1955,ChapterTable!$S$20)&lt;&gt;0),"","보스")&amp;"인게임누적합배수",ChapterTable!$S:$T,2,0)*C1955)
  )
  )
  )
)</f>
        <v>118231.35040283203</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(VLOOKUP(SUBSTITUTE(SUBSTITUTE(F$1,"standard",""),"|Float","")&amp;IF(OR($L1955=TRUE,$A1955=0,MOD($A1955,ChapterTable!$S$20)&lt;&gt;0),"","보스")&amp;"인게임누적곱배수",ChapterTable!$S:$T,2,0)^D1955
    +VLOOKUP(SUBSTITUTE(SUBSTITUTE(F$1,"standard",""),"|Float","")&amp;IF(OR($L1955=TRUE,$A1955=0,MOD($A1955,ChapterTable!$S$20)&lt;&gt;0),"","보스")&amp;"인게임누적합배수",ChapterTable!$S:$T,2,0)*D1955)
  )
  )
  )
)</f>
        <v>44131.493639945984</v>
      </c>
      <c r="G1955" t="s">
        <v>737</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54"/>
        <v>2</v>
      </c>
      <c r="Q1955">
        <f t="shared" si="155"/>
        <v>2</v>
      </c>
      <c r="R1955" t="b">
        <f t="shared" ca="1" si="153"/>
        <v>1</v>
      </c>
      <c r="T1955" t="b">
        <f t="shared" ca="1" si="156"/>
        <v>1</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H1955">
        <v>1.5</v>
      </c>
      <c r="AI1955">
        <f t="shared" si="157"/>
        <v>0.5</v>
      </c>
    </row>
    <row r="1956" spans="1:35" x14ac:dyDescent="0.3">
      <c r="A1956">
        <v>17</v>
      </c>
      <c r="B1956">
        <v>15</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OFFSET(E1956,-$B1956+IF($L1956,1,0),0)*IF($B1956&gt;OFFSET($B1956,1,0),ChapterTable!$S$17,1)*
    (VLOOKUP(SUBSTITUTE(SUBSTITUTE(E$1,"standard",""),"|Float","")&amp;IF(OR($L1956=TRUE,$A1956=0,MOD($A1956,ChapterTable!$S$20)&lt;&gt;0),"","보스")&amp;"인게임누적곱배수",ChapterTable!$S:$T,2,0)^C1956
    +VLOOKUP(SUBSTITUTE(SUBSTITUTE(E$1,"standard",""),"|Float","")&amp;IF(OR($L1956=TRUE,$A1956=0,MOD($A1956,ChapterTable!$S$20)&lt;&gt;0),"","보스")&amp;"인게임누적합배수",ChapterTable!$S:$T,2,0)*C1956)
  )
  )
  )
)</f>
        <v>118231.35040283203</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(VLOOKUP(SUBSTITUTE(SUBSTITUTE(F$1,"standard",""),"|Float","")&amp;IF(OR($L1956=TRUE,$A1956=0,MOD($A1956,ChapterTable!$S$20)&lt;&gt;0),"","보스")&amp;"인게임누적곱배수",ChapterTable!$S:$T,2,0)^D1956
    +VLOOKUP(SUBSTITUTE(SUBSTITUTE(F$1,"standard",""),"|Float","")&amp;IF(OR($L1956=TRUE,$A1956=0,MOD($A1956,ChapterTable!$S$20)&lt;&gt;0),"","보스")&amp;"인게임누적합배수",ChapterTable!$S:$T,2,0)*D1956)
  )
  )
  )
)</f>
        <v>44131.493639945984</v>
      </c>
      <c r="G1956" t="s">
        <v>737</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54"/>
        <v>11</v>
      </c>
      <c r="Q1956">
        <f t="shared" si="155"/>
        <v>11</v>
      </c>
      <c r="R1956" t="b">
        <f t="shared" ca="1" si="153"/>
        <v>1</v>
      </c>
      <c r="T1956" t="b">
        <f t="shared" ca="1" si="156"/>
        <v>1</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H1956">
        <v>1.5</v>
      </c>
      <c r="AI1956">
        <f t="shared" si="157"/>
        <v>0.5</v>
      </c>
    </row>
    <row r="1957" spans="1:35" x14ac:dyDescent="0.3">
      <c r="A1957">
        <v>17</v>
      </c>
      <c r="B1957">
        <v>16</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2</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OFFSET(E1957,-$B1957+IF($L1957,1,0),0)*IF($B1957&gt;OFFSET($B1957,1,0),ChapterTable!$S$17,1)*
    (VLOOKUP(SUBSTITUTE(SUBSTITUTE(E$1,"standard",""),"|Float","")&amp;IF(OR($L1957=TRUE,$A1957=0,MOD($A1957,ChapterTable!$S$20)&lt;&gt;0),"","보스")&amp;"인게임누적곱배수",ChapterTable!$S:$T,2,0)^C1957
    +VLOOKUP(SUBSTITUTE(SUBSTITUTE(E$1,"standard",""),"|Float","")&amp;IF(OR($L1957=TRUE,$A1957=0,MOD($A1957,ChapterTable!$S$20)&lt;&gt;0),"","보스")&amp;"인게임누적합배수",ChapterTable!$S:$T,2,0)*C1957)
  )
  )
  )
)</f>
        <v>137936.5754699707</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(VLOOKUP(SUBSTITUTE(SUBSTITUTE(F$1,"standard",""),"|Float","")&amp;IF(OR($L1957=TRUE,$A1957=0,MOD($A1957,ChapterTable!$S$20)&lt;&gt;0),"","보스")&amp;"인게임누적곱배수",ChapterTable!$S:$T,2,0)^D1957
    +VLOOKUP(SUBSTITUTE(SUBSTITUTE(F$1,"standard",""),"|Float","")&amp;IF(OR($L1957=TRUE,$A1957=0,MOD($A1957,ChapterTable!$S$20)&lt;&gt;0),"","보스")&amp;"인게임누적합배수",ChapterTable!$S:$T,2,0)*D1957)
  )
  )
  )
)</f>
        <v>44131.493639945984</v>
      </c>
      <c r="G1957" t="s">
        <v>737</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54"/>
        <v>2</v>
      </c>
      <c r="Q1957">
        <f t="shared" si="155"/>
        <v>2</v>
      </c>
      <c r="R1957" t="b">
        <f t="shared" ca="1" si="153"/>
        <v>1</v>
      </c>
      <c r="T1957" t="b">
        <f t="shared" ca="1" si="156"/>
        <v>1</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H1957">
        <v>1.5</v>
      </c>
      <c r="AI1957">
        <f t="shared" si="157"/>
        <v>0.5</v>
      </c>
    </row>
    <row r="1958" spans="1:35" x14ac:dyDescent="0.3">
      <c r="A1958">
        <v>17</v>
      </c>
      <c r="B1958">
        <v>17</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OFFSET(E1958,-$B1958+IF($L1958,1,0),0)*IF($B1958&gt;OFFSET($B1958,1,0),ChapterTable!$S$17,1)*
    (VLOOKUP(SUBSTITUTE(SUBSTITUTE(E$1,"standard",""),"|Float","")&amp;IF(OR($L1958=TRUE,$A1958=0,MOD($A1958,ChapterTable!$S$20)&lt;&gt;0),"","보스")&amp;"인게임누적곱배수",ChapterTable!$S:$T,2,0)^C1958
    +VLOOKUP(SUBSTITUTE(SUBSTITUTE(E$1,"standard",""),"|Float","")&amp;IF(OR($L1958=TRUE,$A1958=0,MOD($A1958,ChapterTable!$S$20)&lt;&gt;0),"","보스")&amp;"인게임누적합배수",ChapterTable!$S:$T,2,0)*C1958)
  )
  )
  )
)</f>
        <v>137936.5754699707</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(VLOOKUP(SUBSTITUTE(SUBSTITUTE(F$1,"standard",""),"|Float","")&amp;IF(OR($L1958=TRUE,$A1958=0,MOD($A1958,ChapterTable!$S$20)&lt;&gt;0),"","보스")&amp;"인게임누적곱배수",ChapterTable!$S:$T,2,0)^D1958
    +VLOOKUP(SUBSTITUTE(SUBSTITUTE(F$1,"standard",""),"|Float","")&amp;IF(OR($L1958=TRUE,$A1958=0,MOD($A1958,ChapterTable!$S$20)&lt;&gt;0),"","보스")&amp;"인게임누적합배수",ChapterTable!$S:$T,2,0)*D1958)
  )
  )
  )
)</f>
        <v>44131.493639945984</v>
      </c>
      <c r="G1958" t="s">
        <v>737</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54"/>
        <v>2</v>
      </c>
      <c r="Q1958">
        <f t="shared" si="155"/>
        <v>2</v>
      </c>
      <c r="R1958" t="b">
        <f t="shared" ca="1" si="153"/>
        <v>1</v>
      </c>
      <c r="T1958" t="b">
        <f t="shared" ca="1" si="156"/>
        <v>1</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H1958">
        <v>1.5</v>
      </c>
      <c r="AI1958">
        <f t="shared" si="157"/>
        <v>0.5</v>
      </c>
    </row>
    <row r="1959" spans="1:35" x14ac:dyDescent="0.3">
      <c r="A1959">
        <v>17</v>
      </c>
      <c r="B1959">
        <v>18</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OFFSET(E1959,-$B1959+IF($L1959,1,0),0)*IF($B1959&gt;OFFSET($B1959,1,0),ChapterTable!$S$17,1)*
    (VLOOKUP(SUBSTITUTE(SUBSTITUTE(E$1,"standard",""),"|Float","")&amp;IF(OR($L1959=TRUE,$A1959=0,MOD($A1959,ChapterTable!$S$20)&lt;&gt;0),"","보스")&amp;"인게임누적곱배수",ChapterTable!$S:$T,2,0)^C1959
    +VLOOKUP(SUBSTITUTE(SUBSTITUTE(E$1,"standard",""),"|Float","")&amp;IF(OR($L1959=TRUE,$A1959=0,MOD($A1959,ChapterTable!$S$20)&lt;&gt;0),"","보스")&amp;"인게임누적합배수",ChapterTable!$S:$T,2,0)*C1959)
  )
  )
  )
)</f>
        <v>137936.5754699707</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(VLOOKUP(SUBSTITUTE(SUBSTITUTE(F$1,"standard",""),"|Float","")&amp;IF(OR($L1959=TRUE,$A1959=0,MOD($A1959,ChapterTable!$S$20)&lt;&gt;0),"","보스")&amp;"인게임누적곱배수",ChapterTable!$S:$T,2,0)^D1959
    +VLOOKUP(SUBSTITUTE(SUBSTITUTE(F$1,"standard",""),"|Float","")&amp;IF(OR($L1959=TRUE,$A1959=0,MOD($A1959,ChapterTable!$S$20)&lt;&gt;0),"","보스")&amp;"인게임누적합배수",ChapterTable!$S:$T,2,0)*D1959)
  )
  )
  )
)</f>
        <v>44131.493639945984</v>
      </c>
      <c r="G1959" t="s">
        <v>737</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54"/>
        <v>2</v>
      </c>
      <c r="Q1959">
        <f t="shared" si="155"/>
        <v>2</v>
      </c>
      <c r="R1959" t="b">
        <f t="shared" ca="1" si="153"/>
        <v>1</v>
      </c>
      <c r="T1959" t="b">
        <f t="shared" ca="1" si="156"/>
        <v>1</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H1959">
        <v>1.5</v>
      </c>
      <c r="AI1959">
        <f t="shared" si="157"/>
        <v>0.5</v>
      </c>
    </row>
    <row r="1960" spans="1:35" x14ac:dyDescent="0.3">
      <c r="A1960">
        <v>17</v>
      </c>
      <c r="B1960">
        <v>19</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OFFSET(E1960,-$B1960+IF($L1960,1,0),0)*IF($B1960&gt;OFFSET($B1960,1,0),ChapterTable!$S$17,1)*
    (VLOOKUP(SUBSTITUTE(SUBSTITUTE(E$1,"standard",""),"|Float","")&amp;IF(OR($L1960=TRUE,$A1960=0,MOD($A1960,ChapterTable!$S$20)&lt;&gt;0),"","보스")&amp;"인게임누적곱배수",ChapterTable!$S:$T,2,0)^C1960
    +VLOOKUP(SUBSTITUTE(SUBSTITUTE(E$1,"standard",""),"|Float","")&amp;IF(OR($L1960=TRUE,$A1960=0,MOD($A1960,ChapterTable!$S$20)&lt;&gt;0),"","보스")&amp;"인게임누적합배수",ChapterTable!$S:$T,2,0)*C1960)
  )
  )
  )
)</f>
        <v>137936.5754699707</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(VLOOKUP(SUBSTITUTE(SUBSTITUTE(F$1,"standard",""),"|Float","")&amp;IF(OR($L1960=TRUE,$A1960=0,MOD($A1960,ChapterTable!$S$20)&lt;&gt;0),"","보스")&amp;"인게임누적곱배수",ChapterTable!$S:$T,2,0)^D1960
    +VLOOKUP(SUBSTITUTE(SUBSTITUTE(F$1,"standard",""),"|Float","")&amp;IF(OR($L1960=TRUE,$A1960=0,MOD($A1960,ChapterTable!$S$20)&lt;&gt;0),"","보스")&amp;"인게임누적합배수",ChapterTable!$S:$T,2,0)*D1960)
  )
  )
  )
)</f>
        <v>44131.493639945984</v>
      </c>
      <c r="G1960" t="s">
        <v>737</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54"/>
        <v>92</v>
      </c>
      <c r="Q1960">
        <f t="shared" si="155"/>
        <v>92</v>
      </c>
      <c r="R1960" t="b">
        <f t="shared" ca="1" si="153"/>
        <v>1</v>
      </c>
      <c r="T1960" t="b">
        <f t="shared" ca="1" si="156"/>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H1960">
        <v>1.5</v>
      </c>
      <c r="AI1960">
        <f t="shared" si="157"/>
        <v>0.5</v>
      </c>
    </row>
    <row r="1961" spans="1:35" x14ac:dyDescent="0.3">
      <c r="A1961">
        <v>17</v>
      </c>
      <c r="B1961">
        <v>20</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OFFSET(E1961,-$B1961+IF($L1961,1,0),0)*IF($B1961&gt;OFFSET($B1961,1,0),ChapterTable!$S$17,1)*
    (VLOOKUP(SUBSTITUTE(SUBSTITUTE(E$1,"standard",""),"|Float","")&amp;IF(OR($L1961=TRUE,$A1961=0,MOD($A1961,ChapterTable!$S$20)&lt;&gt;0),"","보스")&amp;"인게임누적곱배수",ChapterTable!$S:$T,2,0)^C1961
    +VLOOKUP(SUBSTITUTE(SUBSTITUTE(E$1,"standard",""),"|Float","")&amp;IF(OR($L1961=TRUE,$A1961=0,MOD($A1961,ChapterTable!$S$20)&lt;&gt;0),"","보스")&amp;"인게임누적합배수",ChapterTable!$S:$T,2,0)*C1961)
  )
  )
  )
)</f>
        <v>137936.5754699707</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(VLOOKUP(SUBSTITUTE(SUBSTITUTE(F$1,"standard",""),"|Float","")&amp;IF(OR($L1961=TRUE,$A1961=0,MOD($A1961,ChapterTable!$S$20)&lt;&gt;0),"","보스")&amp;"인게임누적곱배수",ChapterTable!$S:$T,2,0)^D1961
    +VLOOKUP(SUBSTITUTE(SUBSTITUTE(F$1,"standard",""),"|Float","")&amp;IF(OR($L1961=TRUE,$A1961=0,MOD($A1961,ChapterTable!$S$20)&lt;&gt;0),"","보스")&amp;"인게임누적합배수",ChapterTable!$S:$T,2,0)*D1961)
  )
  )
  )
)</f>
        <v>44131.493639945984</v>
      </c>
      <c r="G1961" t="s">
        <v>737</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54"/>
        <v>21</v>
      </c>
      <c r="Q1961">
        <f t="shared" si="155"/>
        <v>21</v>
      </c>
      <c r="R1961" t="b">
        <f t="shared" ca="1" si="153"/>
        <v>1</v>
      </c>
      <c r="T1961" t="b">
        <f t="shared" ca="1" si="156"/>
        <v>1</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H1961">
        <v>1.5</v>
      </c>
      <c r="AI1961">
        <f t="shared" si="157"/>
        <v>0.5</v>
      </c>
    </row>
    <row r="1962" spans="1:35" x14ac:dyDescent="0.3">
      <c r="A1962">
        <v>17</v>
      </c>
      <c r="B1962">
        <v>21</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2</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OFFSET(E1962,-$B1962+IF($L1962,1,0),0)*IF($B1962&gt;OFFSET($B1962,1,0),ChapterTable!$S$17,1)*
    (VLOOKUP(SUBSTITUTE(SUBSTITUTE(E$1,"standard",""),"|Float","")&amp;IF(OR($L1962=TRUE,$A1962=0,MOD($A1962,ChapterTable!$S$20)&lt;&gt;0),"","보스")&amp;"인게임누적곱배수",ChapterTable!$S:$T,2,0)^C1962
    +VLOOKUP(SUBSTITUTE(SUBSTITUTE(E$1,"standard",""),"|Float","")&amp;IF(OR($L1962=TRUE,$A1962=0,MOD($A1962,ChapterTable!$S$20)&lt;&gt;0),"","보스")&amp;"인게임누적합배수",ChapterTable!$S:$T,2,0)*C1962)
  )
  )
  )
)</f>
        <v>137936.5754699707</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(VLOOKUP(SUBSTITUTE(SUBSTITUTE(F$1,"standard",""),"|Float","")&amp;IF(OR($L1962=TRUE,$A1962=0,MOD($A1962,ChapterTable!$S$20)&lt;&gt;0),"","보스")&amp;"인게임누적곱배수",ChapterTable!$S:$T,2,0)^D1962
    +VLOOKUP(SUBSTITUTE(SUBSTITUTE(F$1,"standard",""),"|Float","")&amp;IF(OR($L1962=TRUE,$A1962=0,MOD($A1962,ChapterTable!$S$20)&lt;&gt;0),"","보스")&amp;"인게임누적합배수",ChapterTable!$S:$T,2,0)*D1962)
  )
  )
  )
)</f>
        <v>47210.435056686394</v>
      </c>
      <c r="G1962" t="s">
        <v>737</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54"/>
        <v>3</v>
      </c>
      <c r="Q1962">
        <f t="shared" si="155"/>
        <v>3</v>
      </c>
      <c r="R1962" t="b">
        <f t="shared" ca="1" si="153"/>
        <v>1</v>
      </c>
      <c r="T1962" t="b">
        <f t="shared" ca="1" si="156"/>
        <v>1</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H1962">
        <v>1.5</v>
      </c>
      <c r="AI1962">
        <f t="shared" si="157"/>
        <v>0.33333333333333331</v>
      </c>
    </row>
    <row r="1963" spans="1:35" x14ac:dyDescent="0.3">
      <c r="A1963">
        <v>17</v>
      </c>
      <c r="B1963">
        <v>22</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OFFSET(E1963,-$B1963+IF($L1963,1,0),0)*IF($B1963&gt;OFFSET($B1963,1,0),ChapterTable!$S$17,1)*
    (VLOOKUP(SUBSTITUTE(SUBSTITUTE(E$1,"standard",""),"|Float","")&amp;IF(OR($L1963=TRUE,$A1963=0,MOD($A1963,ChapterTable!$S$20)&lt;&gt;0),"","보스")&amp;"인게임누적곱배수",ChapterTable!$S:$T,2,0)^C1963
    +VLOOKUP(SUBSTITUTE(SUBSTITUTE(E$1,"standard",""),"|Float","")&amp;IF(OR($L1963=TRUE,$A1963=0,MOD($A1963,ChapterTable!$S$20)&lt;&gt;0),"","보스")&amp;"인게임누적합배수",ChapterTable!$S:$T,2,0)*C1963)
  )
  )
  )
)</f>
        <v>137936.5754699707</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(VLOOKUP(SUBSTITUTE(SUBSTITUTE(F$1,"standard",""),"|Float","")&amp;IF(OR($L1963=TRUE,$A1963=0,MOD($A1963,ChapterTable!$S$20)&lt;&gt;0),"","보스")&amp;"인게임누적곱배수",ChapterTable!$S:$T,2,0)^D1963
    +VLOOKUP(SUBSTITUTE(SUBSTITUTE(F$1,"standard",""),"|Float","")&amp;IF(OR($L1963=TRUE,$A1963=0,MOD($A1963,ChapterTable!$S$20)&lt;&gt;0),"","보스")&amp;"인게임누적합배수",ChapterTable!$S:$T,2,0)*D1963)
  )
  )
  )
)</f>
        <v>47210.435056686394</v>
      </c>
      <c r="G1963" t="s">
        <v>737</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54"/>
        <v>3</v>
      </c>
      <c r="Q1963">
        <f t="shared" si="155"/>
        <v>3</v>
      </c>
      <c r="R1963" t="b">
        <f t="shared" ca="1" si="153"/>
        <v>1</v>
      </c>
      <c r="T1963" t="b">
        <f t="shared" ca="1" si="156"/>
        <v>1</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H1963">
        <v>1.5</v>
      </c>
      <c r="AI1963">
        <f t="shared" si="157"/>
        <v>0.33333333333333331</v>
      </c>
    </row>
    <row r="1964" spans="1:35" x14ac:dyDescent="0.3">
      <c r="A1964">
        <v>17</v>
      </c>
      <c r="B1964">
        <v>23</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OFFSET(E1964,-$B1964+IF($L1964,1,0),0)*IF($B1964&gt;OFFSET($B1964,1,0),ChapterTable!$S$17,1)*
    (VLOOKUP(SUBSTITUTE(SUBSTITUTE(E$1,"standard",""),"|Float","")&amp;IF(OR($L1964=TRUE,$A1964=0,MOD($A1964,ChapterTable!$S$20)&lt;&gt;0),"","보스")&amp;"인게임누적곱배수",ChapterTable!$S:$T,2,0)^C1964
    +VLOOKUP(SUBSTITUTE(SUBSTITUTE(E$1,"standard",""),"|Float","")&amp;IF(OR($L1964=TRUE,$A1964=0,MOD($A1964,ChapterTable!$S$20)&lt;&gt;0),"","보스")&amp;"인게임누적합배수",ChapterTable!$S:$T,2,0)*C1964)
  )
  )
  )
)</f>
        <v>137936.5754699707</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(VLOOKUP(SUBSTITUTE(SUBSTITUTE(F$1,"standard",""),"|Float","")&amp;IF(OR($L1964=TRUE,$A1964=0,MOD($A1964,ChapterTable!$S$20)&lt;&gt;0),"","보스")&amp;"인게임누적곱배수",ChapterTable!$S:$T,2,0)^D1964
    +VLOOKUP(SUBSTITUTE(SUBSTITUTE(F$1,"standard",""),"|Float","")&amp;IF(OR($L1964=TRUE,$A1964=0,MOD($A1964,ChapterTable!$S$20)&lt;&gt;0),"","보스")&amp;"인게임누적합배수",ChapterTable!$S:$T,2,0)*D1964)
  )
  )
  )
)</f>
        <v>47210.435056686394</v>
      </c>
      <c r="G1964" t="s">
        <v>737</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54"/>
        <v>3</v>
      </c>
      <c r="Q1964">
        <f t="shared" si="155"/>
        <v>3</v>
      </c>
      <c r="R1964" t="b">
        <f t="shared" ca="1" si="153"/>
        <v>1</v>
      </c>
      <c r="T1964" t="b">
        <f t="shared" ca="1" si="156"/>
        <v>1</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H1964">
        <v>1.5</v>
      </c>
      <c r="AI1964">
        <f t="shared" si="157"/>
        <v>0.33333333333333331</v>
      </c>
    </row>
    <row r="1965" spans="1:35" x14ac:dyDescent="0.3">
      <c r="A1965">
        <v>17</v>
      </c>
      <c r="B1965">
        <v>24</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OFFSET(E1965,-$B1965+IF($L1965,1,0),0)*IF($B1965&gt;OFFSET($B1965,1,0),ChapterTable!$S$17,1)*
    (VLOOKUP(SUBSTITUTE(SUBSTITUTE(E$1,"standard",""),"|Float","")&amp;IF(OR($L1965=TRUE,$A1965=0,MOD($A1965,ChapterTable!$S$20)&lt;&gt;0),"","보스")&amp;"인게임누적곱배수",ChapterTable!$S:$T,2,0)^C1965
    +VLOOKUP(SUBSTITUTE(SUBSTITUTE(E$1,"standard",""),"|Float","")&amp;IF(OR($L1965=TRUE,$A1965=0,MOD($A1965,ChapterTable!$S$20)&lt;&gt;0),"","보스")&amp;"인게임누적합배수",ChapterTable!$S:$T,2,0)*C1965)
  )
  )
  )
)</f>
        <v>137936.5754699707</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(VLOOKUP(SUBSTITUTE(SUBSTITUTE(F$1,"standard",""),"|Float","")&amp;IF(OR($L1965=TRUE,$A1965=0,MOD($A1965,ChapterTable!$S$20)&lt;&gt;0),"","보스")&amp;"인게임누적곱배수",ChapterTable!$S:$T,2,0)^D1965
    +VLOOKUP(SUBSTITUTE(SUBSTITUTE(F$1,"standard",""),"|Float","")&amp;IF(OR($L1965=TRUE,$A1965=0,MOD($A1965,ChapterTable!$S$20)&lt;&gt;0),"","보스")&amp;"인게임누적합배수",ChapterTable!$S:$T,2,0)*D1965)
  )
  )
  )
)</f>
        <v>47210.435056686394</v>
      </c>
      <c r="G1965" t="s">
        <v>737</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54"/>
        <v>3</v>
      </c>
      <c r="Q1965">
        <f t="shared" si="155"/>
        <v>3</v>
      </c>
      <c r="R1965" t="b">
        <f t="shared" ca="1" si="153"/>
        <v>1</v>
      </c>
      <c r="T1965" t="b">
        <f t="shared" ca="1" si="156"/>
        <v>1</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H1965">
        <v>1.5</v>
      </c>
      <c r="AI1965">
        <f t="shared" si="157"/>
        <v>0.33333333333333331</v>
      </c>
    </row>
    <row r="1966" spans="1:35" x14ac:dyDescent="0.3">
      <c r="A1966">
        <v>17</v>
      </c>
      <c r="B1966">
        <v>25</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OFFSET(E1966,-$B1966+IF($L1966,1,0),0)*IF($B1966&gt;OFFSET($B1966,1,0),ChapterTable!$S$17,1)*
    (VLOOKUP(SUBSTITUTE(SUBSTITUTE(E$1,"standard",""),"|Float","")&amp;IF(OR($L1966=TRUE,$A1966=0,MOD($A1966,ChapterTable!$S$20)&lt;&gt;0),"","보스")&amp;"인게임누적곱배수",ChapterTable!$S:$T,2,0)^C1966
    +VLOOKUP(SUBSTITUTE(SUBSTITUTE(E$1,"standard",""),"|Float","")&amp;IF(OR($L1966=TRUE,$A1966=0,MOD($A1966,ChapterTable!$S$20)&lt;&gt;0),"","보스")&amp;"인게임누적합배수",ChapterTable!$S:$T,2,0)*C1966)
  )
  )
  )
)</f>
        <v>137936.5754699707</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(VLOOKUP(SUBSTITUTE(SUBSTITUTE(F$1,"standard",""),"|Float","")&amp;IF(OR($L1966=TRUE,$A1966=0,MOD($A1966,ChapterTable!$S$20)&lt;&gt;0),"","보스")&amp;"인게임누적곱배수",ChapterTable!$S:$T,2,0)^D1966
    +VLOOKUP(SUBSTITUTE(SUBSTITUTE(F$1,"standard",""),"|Float","")&amp;IF(OR($L1966=TRUE,$A1966=0,MOD($A1966,ChapterTable!$S$20)&lt;&gt;0),"","보스")&amp;"인게임누적합배수",ChapterTable!$S:$T,2,0)*D1966)
  )
  )
  )
)</f>
        <v>47210.435056686394</v>
      </c>
      <c r="G1966" t="s">
        <v>737</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54"/>
        <v>11</v>
      </c>
      <c r="Q1966">
        <f t="shared" si="155"/>
        <v>11</v>
      </c>
      <c r="R1966" t="b">
        <f t="shared" ca="1" si="153"/>
        <v>1</v>
      </c>
      <c r="T1966" t="b">
        <f t="shared" ca="1" si="156"/>
        <v>1</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H1966">
        <v>1.5</v>
      </c>
      <c r="AI1966">
        <f t="shared" si="157"/>
        <v>0.33333333333333331</v>
      </c>
    </row>
    <row r="1967" spans="1:35" x14ac:dyDescent="0.3">
      <c r="A1967">
        <v>17</v>
      </c>
      <c r="B1967">
        <v>26</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3</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OFFSET(E1967,-$B1967+IF($L1967,1,0),0)*IF($B1967&gt;OFFSET($B1967,1,0),ChapterTable!$S$17,1)*
    (VLOOKUP(SUBSTITUTE(SUBSTITUTE(E$1,"standard",""),"|Float","")&amp;IF(OR($L1967=TRUE,$A1967=0,MOD($A1967,ChapterTable!$S$20)&lt;&gt;0),"","보스")&amp;"인게임누적곱배수",ChapterTable!$S:$T,2,0)^C1967
    +VLOOKUP(SUBSTITUTE(SUBSTITUTE(E$1,"standard",""),"|Float","")&amp;IF(OR($L1967=TRUE,$A1967=0,MOD($A1967,ChapterTable!$S$20)&lt;&gt;0),"","보스")&amp;"인게임누적합배수",ChapterTable!$S:$T,2,0)*C1967)
  )
  )
  )
)</f>
        <v>157641.80053710938</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(VLOOKUP(SUBSTITUTE(SUBSTITUTE(F$1,"standard",""),"|Float","")&amp;IF(OR($L1967=TRUE,$A1967=0,MOD($A1967,ChapterTable!$S$20)&lt;&gt;0),"","보스")&amp;"인게임누적곱배수",ChapterTable!$S:$T,2,0)^D1967
    +VLOOKUP(SUBSTITUTE(SUBSTITUTE(F$1,"standard",""),"|Float","")&amp;IF(OR($L1967=TRUE,$A1967=0,MOD($A1967,ChapterTable!$S$20)&lt;&gt;0),"","보스")&amp;"인게임누적합배수",ChapterTable!$S:$T,2,0)*D1967)
  )
  )
  )
)</f>
        <v>47210.435056686394</v>
      </c>
      <c r="G1967" t="s">
        <v>737</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54"/>
        <v>3</v>
      </c>
      <c r="Q1967">
        <f t="shared" si="155"/>
        <v>3</v>
      </c>
      <c r="R1967" t="b">
        <f t="shared" ca="1" si="153"/>
        <v>1</v>
      </c>
      <c r="T1967" t="b">
        <f t="shared" ca="1" si="156"/>
        <v>1</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H1967">
        <v>1.5</v>
      </c>
      <c r="AI1967">
        <f t="shared" si="157"/>
        <v>0.33333333333333331</v>
      </c>
    </row>
    <row r="1968" spans="1:35" x14ac:dyDescent="0.3">
      <c r="A1968">
        <v>17</v>
      </c>
      <c r="B1968">
        <v>27</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OFFSET(E1968,-$B1968+IF($L1968,1,0),0)*IF($B1968&gt;OFFSET($B1968,1,0),ChapterTable!$S$17,1)*
    (VLOOKUP(SUBSTITUTE(SUBSTITUTE(E$1,"standard",""),"|Float","")&amp;IF(OR($L1968=TRUE,$A1968=0,MOD($A1968,ChapterTable!$S$20)&lt;&gt;0),"","보스")&amp;"인게임누적곱배수",ChapterTable!$S:$T,2,0)^C1968
    +VLOOKUP(SUBSTITUTE(SUBSTITUTE(E$1,"standard",""),"|Float","")&amp;IF(OR($L1968=TRUE,$A1968=0,MOD($A1968,ChapterTable!$S$20)&lt;&gt;0),"","보스")&amp;"인게임누적합배수",ChapterTable!$S:$T,2,0)*C1968)
  )
  )
  )
)</f>
        <v>157641.80053710938</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(VLOOKUP(SUBSTITUTE(SUBSTITUTE(F$1,"standard",""),"|Float","")&amp;IF(OR($L1968=TRUE,$A1968=0,MOD($A1968,ChapterTable!$S$20)&lt;&gt;0),"","보스")&amp;"인게임누적곱배수",ChapterTable!$S:$T,2,0)^D1968
    +VLOOKUP(SUBSTITUTE(SUBSTITUTE(F$1,"standard",""),"|Float","")&amp;IF(OR($L1968=TRUE,$A1968=0,MOD($A1968,ChapterTable!$S$20)&lt;&gt;0),"","보스")&amp;"인게임누적합배수",ChapterTable!$S:$T,2,0)*D1968)
  )
  )
  )
)</f>
        <v>47210.435056686394</v>
      </c>
      <c r="G1968" t="s">
        <v>737</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54"/>
        <v>3</v>
      </c>
      <c r="Q1968">
        <f t="shared" si="155"/>
        <v>3</v>
      </c>
      <c r="R1968" t="b">
        <f t="shared" ca="1" si="153"/>
        <v>1</v>
      </c>
      <c r="T1968" t="b">
        <f t="shared" ca="1" si="156"/>
        <v>1</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H1968">
        <v>1.5</v>
      </c>
      <c r="AI1968">
        <f t="shared" si="157"/>
        <v>0.33333333333333331</v>
      </c>
    </row>
    <row r="1969" spans="1:35" x14ac:dyDescent="0.3">
      <c r="A1969">
        <v>17</v>
      </c>
      <c r="B1969">
        <v>28</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OFFSET(E1969,-$B1969+IF($L1969,1,0),0)*IF($B1969&gt;OFFSET($B1969,1,0),ChapterTable!$S$17,1)*
    (VLOOKUP(SUBSTITUTE(SUBSTITUTE(E$1,"standard",""),"|Float","")&amp;IF(OR($L1969=TRUE,$A1969=0,MOD($A1969,ChapterTable!$S$20)&lt;&gt;0),"","보스")&amp;"인게임누적곱배수",ChapterTable!$S:$T,2,0)^C1969
    +VLOOKUP(SUBSTITUTE(SUBSTITUTE(E$1,"standard",""),"|Float","")&amp;IF(OR($L1969=TRUE,$A1969=0,MOD($A1969,ChapterTable!$S$20)&lt;&gt;0),"","보스")&amp;"인게임누적합배수",ChapterTable!$S:$T,2,0)*C1969)
  )
  )
  )
)</f>
        <v>157641.80053710938</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(VLOOKUP(SUBSTITUTE(SUBSTITUTE(F$1,"standard",""),"|Float","")&amp;IF(OR($L1969=TRUE,$A1969=0,MOD($A1969,ChapterTable!$S$20)&lt;&gt;0),"","보스")&amp;"인게임누적곱배수",ChapterTable!$S:$T,2,0)^D1969
    +VLOOKUP(SUBSTITUTE(SUBSTITUTE(F$1,"standard",""),"|Float","")&amp;IF(OR($L1969=TRUE,$A1969=0,MOD($A1969,ChapterTable!$S$20)&lt;&gt;0),"","보스")&amp;"인게임누적합배수",ChapterTable!$S:$T,2,0)*D1969)
  )
  )
  )
)</f>
        <v>47210.435056686394</v>
      </c>
      <c r="G1969" t="s">
        <v>737</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54"/>
        <v>3</v>
      </c>
      <c r="Q1969">
        <f t="shared" si="155"/>
        <v>3</v>
      </c>
      <c r="R1969" t="b">
        <f t="shared" ca="1" si="153"/>
        <v>1</v>
      </c>
      <c r="T1969" t="b">
        <f t="shared" ca="1" si="156"/>
        <v>1</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H1969">
        <v>1.5</v>
      </c>
      <c r="AI1969">
        <f t="shared" si="157"/>
        <v>0.33333333333333331</v>
      </c>
    </row>
    <row r="1970" spans="1:35" x14ac:dyDescent="0.3">
      <c r="A1970">
        <v>17</v>
      </c>
      <c r="B1970">
        <v>29</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OFFSET(E1970,-$B1970+IF($L1970,1,0),0)*IF($B1970&gt;OFFSET($B1970,1,0),ChapterTable!$S$17,1)*
    (VLOOKUP(SUBSTITUTE(SUBSTITUTE(E$1,"standard",""),"|Float","")&amp;IF(OR($L1970=TRUE,$A1970=0,MOD($A1970,ChapterTable!$S$20)&lt;&gt;0),"","보스")&amp;"인게임누적곱배수",ChapterTable!$S:$T,2,0)^C1970
    +VLOOKUP(SUBSTITUTE(SUBSTITUTE(E$1,"standard",""),"|Float","")&amp;IF(OR($L1970=TRUE,$A1970=0,MOD($A1970,ChapterTable!$S$20)&lt;&gt;0),"","보스")&amp;"인게임누적합배수",ChapterTable!$S:$T,2,0)*C1970)
  )
  )
  )
)</f>
        <v>157641.80053710938</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(VLOOKUP(SUBSTITUTE(SUBSTITUTE(F$1,"standard",""),"|Float","")&amp;IF(OR($L1970=TRUE,$A1970=0,MOD($A1970,ChapterTable!$S$20)&lt;&gt;0),"","보스")&amp;"인게임누적곱배수",ChapterTable!$S:$T,2,0)^D1970
    +VLOOKUP(SUBSTITUTE(SUBSTITUTE(F$1,"standard",""),"|Float","")&amp;IF(OR($L1970=TRUE,$A1970=0,MOD($A1970,ChapterTable!$S$20)&lt;&gt;0),"","보스")&amp;"인게임누적합배수",ChapterTable!$S:$T,2,0)*D1970)
  )
  )
  )
)</f>
        <v>47210.435056686394</v>
      </c>
      <c r="G1970" t="s">
        <v>737</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54"/>
        <v>93</v>
      </c>
      <c r="Q1970">
        <f t="shared" si="155"/>
        <v>93</v>
      </c>
      <c r="R1970" t="b">
        <f t="shared" ca="1" si="153"/>
        <v>1</v>
      </c>
      <c r="T1970" t="b">
        <f t="shared" ca="1" si="156"/>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H1970">
        <v>1.5</v>
      </c>
      <c r="AI1970">
        <f t="shared" si="157"/>
        <v>0.33333333333333331</v>
      </c>
    </row>
    <row r="1971" spans="1:35" x14ac:dyDescent="0.3">
      <c r="A1971">
        <v>17</v>
      </c>
      <c r="B1971">
        <v>30</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OFFSET(E1971,-$B1971+IF($L1971,1,0),0)*IF($B1971&gt;OFFSET($B1971,1,0),ChapterTable!$S$17,1)*
    (VLOOKUP(SUBSTITUTE(SUBSTITUTE(E$1,"standard",""),"|Float","")&amp;IF(OR($L1971=TRUE,$A1971=0,MOD($A1971,ChapterTable!$S$20)&lt;&gt;0),"","보스")&amp;"인게임누적곱배수",ChapterTable!$S:$T,2,0)^C1971
    +VLOOKUP(SUBSTITUTE(SUBSTITUTE(E$1,"standard",""),"|Float","")&amp;IF(OR($L1971=TRUE,$A1971=0,MOD($A1971,ChapterTable!$S$20)&lt;&gt;0),"","보스")&amp;"인게임누적합배수",ChapterTable!$S:$T,2,0)*C1971)
  )
  )
  )
)</f>
        <v>157641.80053710938</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(VLOOKUP(SUBSTITUTE(SUBSTITUTE(F$1,"standard",""),"|Float","")&amp;IF(OR($L1971=TRUE,$A1971=0,MOD($A1971,ChapterTable!$S$20)&lt;&gt;0),"","보스")&amp;"인게임누적곱배수",ChapterTable!$S:$T,2,0)^D1971
    +VLOOKUP(SUBSTITUTE(SUBSTITUTE(F$1,"standard",""),"|Float","")&amp;IF(OR($L1971=TRUE,$A1971=0,MOD($A1971,ChapterTable!$S$20)&lt;&gt;0),"","보스")&amp;"인게임누적합배수",ChapterTable!$S:$T,2,0)*D1971)
  )
  )
  )
)</f>
        <v>47210.435056686394</v>
      </c>
      <c r="G1971" t="s">
        <v>737</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54"/>
        <v>21</v>
      </c>
      <c r="Q1971">
        <f t="shared" si="155"/>
        <v>21</v>
      </c>
      <c r="R1971" t="b">
        <f t="shared" ca="1" si="153"/>
        <v>1</v>
      </c>
      <c r="T1971" t="b">
        <f t="shared" ca="1" si="156"/>
        <v>1</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H1971">
        <v>1.5</v>
      </c>
      <c r="AI1971">
        <f t="shared" si="157"/>
        <v>0.33333333333333331</v>
      </c>
    </row>
    <row r="1972" spans="1:35" x14ac:dyDescent="0.3">
      <c r="A1972">
        <v>17</v>
      </c>
      <c r="B1972">
        <v>31</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3</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OFFSET(E1972,-$B1972+IF($L1972,1,0),0)*IF($B1972&gt;OFFSET($B1972,1,0),ChapterTable!$S$17,1)*
    (VLOOKUP(SUBSTITUTE(SUBSTITUTE(E$1,"standard",""),"|Float","")&amp;IF(OR($L1972=TRUE,$A1972=0,MOD($A1972,ChapterTable!$S$20)&lt;&gt;0),"","보스")&amp;"인게임누적곱배수",ChapterTable!$S:$T,2,0)^C1972
    +VLOOKUP(SUBSTITUTE(SUBSTITUTE(E$1,"standard",""),"|Float","")&amp;IF(OR($L1972=TRUE,$A1972=0,MOD($A1972,ChapterTable!$S$20)&lt;&gt;0),"","보스")&amp;"인게임누적합배수",ChapterTable!$S:$T,2,0)*C1972)
  )
  )
  )
)</f>
        <v>157641.80053710938</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(VLOOKUP(SUBSTITUTE(SUBSTITUTE(F$1,"standard",""),"|Float","")&amp;IF(OR($L1972=TRUE,$A1972=0,MOD($A1972,ChapterTable!$S$20)&lt;&gt;0),"","보스")&amp;"인게임누적곱배수",ChapterTable!$S:$T,2,0)^D1972
    +VLOOKUP(SUBSTITUTE(SUBSTITUTE(F$1,"standard",""),"|Float","")&amp;IF(OR($L1972=TRUE,$A1972=0,MOD($A1972,ChapterTable!$S$20)&lt;&gt;0),"","보스")&amp;"인게임누적합배수",ChapterTable!$S:$T,2,0)*D1972)
  )
  )
  )
)</f>
        <v>50289.376473426826</v>
      </c>
      <c r="G1972" t="s">
        <v>737</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54"/>
        <v>4</v>
      </c>
      <c r="Q1972">
        <f t="shared" si="155"/>
        <v>4</v>
      </c>
      <c r="R1972" t="b">
        <f t="shared" ca="1" si="153"/>
        <v>1</v>
      </c>
      <c r="T1972" t="b">
        <f t="shared" ca="1" si="156"/>
        <v>1</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H1972">
        <v>1.5</v>
      </c>
      <c r="AI1972">
        <f t="shared" si="157"/>
        <v>0.25</v>
      </c>
    </row>
    <row r="1973" spans="1:35" x14ac:dyDescent="0.3">
      <c r="A1973">
        <v>17</v>
      </c>
      <c r="B1973">
        <v>32</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OFFSET(E1973,-$B1973+IF($L1973,1,0),0)*IF($B1973&gt;OFFSET($B1973,1,0),ChapterTable!$S$17,1)*
    (VLOOKUP(SUBSTITUTE(SUBSTITUTE(E$1,"standard",""),"|Float","")&amp;IF(OR($L1973=TRUE,$A1973=0,MOD($A1973,ChapterTable!$S$20)&lt;&gt;0),"","보스")&amp;"인게임누적곱배수",ChapterTable!$S:$T,2,0)^C1973
    +VLOOKUP(SUBSTITUTE(SUBSTITUTE(E$1,"standard",""),"|Float","")&amp;IF(OR($L1973=TRUE,$A1973=0,MOD($A1973,ChapterTable!$S$20)&lt;&gt;0),"","보스")&amp;"인게임누적합배수",ChapterTable!$S:$T,2,0)*C1973)
  )
  )
  )
)</f>
        <v>157641.80053710938</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(VLOOKUP(SUBSTITUTE(SUBSTITUTE(F$1,"standard",""),"|Float","")&amp;IF(OR($L1973=TRUE,$A1973=0,MOD($A1973,ChapterTable!$S$20)&lt;&gt;0),"","보스")&amp;"인게임누적곱배수",ChapterTable!$S:$T,2,0)^D1973
    +VLOOKUP(SUBSTITUTE(SUBSTITUTE(F$1,"standard",""),"|Float","")&amp;IF(OR($L1973=TRUE,$A1973=0,MOD($A1973,ChapterTable!$S$20)&lt;&gt;0),"","보스")&amp;"인게임누적합배수",ChapterTable!$S:$T,2,0)*D1973)
  )
  )
  )
)</f>
        <v>50289.376473426826</v>
      </c>
      <c r="G1973" t="s">
        <v>737</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54"/>
        <v>4</v>
      </c>
      <c r="Q1973">
        <f t="shared" si="155"/>
        <v>4</v>
      </c>
      <c r="R1973" t="b">
        <f t="shared" ca="1" si="153"/>
        <v>1</v>
      </c>
      <c r="T1973" t="b">
        <f t="shared" ca="1" si="156"/>
        <v>1</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H1973">
        <v>1.5</v>
      </c>
      <c r="AI1973">
        <f t="shared" si="157"/>
        <v>0.25</v>
      </c>
    </row>
    <row r="1974" spans="1:35" x14ac:dyDescent="0.3">
      <c r="A1974">
        <v>17</v>
      </c>
      <c r="B1974">
        <v>33</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OFFSET(E1974,-$B1974+IF($L1974,1,0),0)*IF($B1974&gt;OFFSET($B1974,1,0),ChapterTable!$S$17,1)*
    (VLOOKUP(SUBSTITUTE(SUBSTITUTE(E$1,"standard",""),"|Float","")&amp;IF(OR($L1974=TRUE,$A1974=0,MOD($A1974,ChapterTable!$S$20)&lt;&gt;0),"","보스")&amp;"인게임누적곱배수",ChapterTable!$S:$T,2,0)^C1974
    +VLOOKUP(SUBSTITUTE(SUBSTITUTE(E$1,"standard",""),"|Float","")&amp;IF(OR($L1974=TRUE,$A1974=0,MOD($A1974,ChapterTable!$S$20)&lt;&gt;0),"","보스")&amp;"인게임누적합배수",ChapterTable!$S:$T,2,0)*C1974)
  )
  )
  )
)</f>
        <v>157641.80053710938</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(VLOOKUP(SUBSTITUTE(SUBSTITUTE(F$1,"standard",""),"|Float","")&amp;IF(OR($L1974=TRUE,$A1974=0,MOD($A1974,ChapterTable!$S$20)&lt;&gt;0),"","보스")&amp;"인게임누적곱배수",ChapterTable!$S:$T,2,0)^D1974
    +VLOOKUP(SUBSTITUTE(SUBSTITUTE(F$1,"standard",""),"|Float","")&amp;IF(OR($L1974=TRUE,$A1974=0,MOD($A1974,ChapterTable!$S$20)&lt;&gt;0),"","보스")&amp;"인게임누적합배수",ChapterTable!$S:$T,2,0)*D1974)
  )
  )
  )
)</f>
        <v>50289.376473426826</v>
      </c>
      <c r="G1974" t="s">
        <v>737</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54"/>
        <v>4</v>
      </c>
      <c r="Q1974">
        <f t="shared" si="155"/>
        <v>4</v>
      </c>
      <c r="R1974" t="b">
        <f t="shared" ca="1" si="153"/>
        <v>1</v>
      </c>
      <c r="T1974" t="b">
        <f t="shared" ca="1" si="156"/>
        <v>1</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H1974">
        <v>1.5</v>
      </c>
      <c r="AI1974">
        <f t="shared" si="157"/>
        <v>0.25</v>
      </c>
    </row>
    <row r="1975" spans="1:35" x14ac:dyDescent="0.3">
      <c r="A1975">
        <v>17</v>
      </c>
      <c r="B1975">
        <v>34</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OFFSET(E1975,-$B1975+IF($L1975,1,0),0)*IF($B1975&gt;OFFSET($B1975,1,0),ChapterTable!$S$17,1)*
    (VLOOKUP(SUBSTITUTE(SUBSTITUTE(E$1,"standard",""),"|Float","")&amp;IF(OR($L1975=TRUE,$A1975=0,MOD($A1975,ChapterTable!$S$20)&lt;&gt;0),"","보스")&amp;"인게임누적곱배수",ChapterTable!$S:$T,2,0)^C1975
    +VLOOKUP(SUBSTITUTE(SUBSTITUTE(E$1,"standard",""),"|Float","")&amp;IF(OR($L1975=TRUE,$A1975=0,MOD($A1975,ChapterTable!$S$20)&lt;&gt;0),"","보스")&amp;"인게임누적합배수",ChapterTable!$S:$T,2,0)*C1975)
  )
  )
  )
)</f>
        <v>157641.80053710938</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(VLOOKUP(SUBSTITUTE(SUBSTITUTE(F$1,"standard",""),"|Float","")&amp;IF(OR($L1975=TRUE,$A1975=0,MOD($A1975,ChapterTable!$S$20)&lt;&gt;0),"","보스")&amp;"인게임누적곱배수",ChapterTable!$S:$T,2,0)^D1975
    +VLOOKUP(SUBSTITUTE(SUBSTITUTE(F$1,"standard",""),"|Float","")&amp;IF(OR($L1975=TRUE,$A1975=0,MOD($A1975,ChapterTable!$S$20)&lt;&gt;0),"","보스")&amp;"인게임누적합배수",ChapterTable!$S:$T,2,0)*D1975)
  )
  )
  )
)</f>
        <v>50289.376473426826</v>
      </c>
      <c r="G1975" t="s">
        <v>737</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54"/>
        <v>4</v>
      </c>
      <c r="Q1975">
        <f t="shared" si="155"/>
        <v>4</v>
      </c>
      <c r="R1975" t="b">
        <f t="shared" ca="1" si="153"/>
        <v>1</v>
      </c>
      <c r="T1975" t="b">
        <f t="shared" ca="1" si="156"/>
        <v>1</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H1975">
        <v>1.5</v>
      </c>
      <c r="AI1975">
        <f t="shared" si="157"/>
        <v>0.25</v>
      </c>
    </row>
    <row r="1976" spans="1:35" x14ac:dyDescent="0.3">
      <c r="A1976">
        <v>17</v>
      </c>
      <c r="B1976">
        <v>35</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OFFSET(E1976,-$B1976+IF($L1976,1,0),0)*IF($B1976&gt;OFFSET($B1976,1,0),ChapterTable!$S$17,1)*
    (VLOOKUP(SUBSTITUTE(SUBSTITUTE(E$1,"standard",""),"|Float","")&amp;IF(OR($L1976=TRUE,$A1976=0,MOD($A1976,ChapterTable!$S$20)&lt;&gt;0),"","보스")&amp;"인게임누적곱배수",ChapterTable!$S:$T,2,0)^C1976
    +VLOOKUP(SUBSTITUTE(SUBSTITUTE(E$1,"standard",""),"|Float","")&amp;IF(OR($L1976=TRUE,$A1976=0,MOD($A1976,ChapterTable!$S$20)&lt;&gt;0),"","보스")&amp;"인게임누적합배수",ChapterTable!$S:$T,2,0)*C1976)
  )
  )
  )
)</f>
        <v>157641.80053710938</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(VLOOKUP(SUBSTITUTE(SUBSTITUTE(F$1,"standard",""),"|Float","")&amp;IF(OR($L1976=TRUE,$A1976=0,MOD($A1976,ChapterTable!$S$20)&lt;&gt;0),"","보스")&amp;"인게임누적곱배수",ChapterTable!$S:$T,2,0)^D1976
    +VLOOKUP(SUBSTITUTE(SUBSTITUTE(F$1,"standard",""),"|Float","")&amp;IF(OR($L1976=TRUE,$A1976=0,MOD($A1976,ChapterTable!$S$20)&lt;&gt;0),"","보스")&amp;"인게임누적합배수",ChapterTable!$S:$T,2,0)*D1976)
  )
  )
  )
)</f>
        <v>50289.376473426826</v>
      </c>
      <c r="G1976" t="s">
        <v>737</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54"/>
        <v>11</v>
      </c>
      <c r="Q1976">
        <f t="shared" si="155"/>
        <v>11</v>
      </c>
      <c r="R1976" t="b">
        <f t="shared" ca="1" si="153"/>
        <v>1</v>
      </c>
      <c r="T1976" t="b">
        <f t="shared" ca="1" si="156"/>
        <v>1</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H1976">
        <v>1.5</v>
      </c>
      <c r="AI1976">
        <f t="shared" si="157"/>
        <v>0.25</v>
      </c>
    </row>
    <row r="1977" spans="1:35" x14ac:dyDescent="0.3">
      <c r="A1977">
        <v>17</v>
      </c>
      <c r="B1977">
        <v>36</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4</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OFFSET(E1977,-$B1977+IF($L1977,1,0),0)*IF($B1977&gt;OFFSET($B1977,1,0),ChapterTable!$S$17,1)*
    (VLOOKUP(SUBSTITUTE(SUBSTITUTE(E$1,"standard",""),"|Float","")&amp;IF(OR($L1977=TRUE,$A1977=0,MOD($A1977,ChapterTable!$S$20)&lt;&gt;0),"","보스")&amp;"인게임누적곱배수",ChapterTable!$S:$T,2,0)^C1977
    +VLOOKUP(SUBSTITUTE(SUBSTITUTE(E$1,"standard",""),"|Float","")&amp;IF(OR($L1977=TRUE,$A1977=0,MOD($A1977,ChapterTable!$S$20)&lt;&gt;0),"","보스")&amp;"인게임누적합배수",ChapterTable!$S:$T,2,0)*C1977)
  )
  )
  )
)</f>
        <v>177347.02560424805</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(VLOOKUP(SUBSTITUTE(SUBSTITUTE(F$1,"standard",""),"|Float","")&amp;IF(OR($L1977=TRUE,$A1977=0,MOD($A1977,ChapterTable!$S$20)&lt;&gt;0),"","보스")&amp;"인게임누적곱배수",ChapterTable!$S:$T,2,0)^D1977
    +VLOOKUP(SUBSTITUTE(SUBSTITUTE(F$1,"standard",""),"|Float","")&amp;IF(OR($L1977=TRUE,$A1977=0,MOD($A1977,ChapterTable!$S$20)&lt;&gt;0),"","보스")&amp;"인게임누적합배수",ChapterTable!$S:$T,2,0)*D1977)
  )
  )
  )
)</f>
        <v>50289.376473426826</v>
      </c>
      <c r="G1977" t="s">
        <v>737</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54"/>
        <v>4</v>
      </c>
      <c r="Q1977">
        <f t="shared" si="155"/>
        <v>4</v>
      </c>
      <c r="R1977" t="b">
        <f t="shared" ca="1" si="153"/>
        <v>1</v>
      </c>
      <c r="T1977" t="b">
        <f t="shared" ca="1" si="156"/>
        <v>1</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H1977">
        <v>1.5</v>
      </c>
      <c r="AI1977">
        <f t="shared" si="157"/>
        <v>0.25</v>
      </c>
    </row>
    <row r="1978" spans="1:35" x14ac:dyDescent="0.3">
      <c r="A1978">
        <v>17</v>
      </c>
      <c r="B1978">
        <v>37</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OFFSET(E1978,-$B1978+IF($L1978,1,0),0)*IF($B1978&gt;OFFSET($B1978,1,0),ChapterTable!$S$17,1)*
    (VLOOKUP(SUBSTITUTE(SUBSTITUTE(E$1,"standard",""),"|Float","")&amp;IF(OR($L1978=TRUE,$A1978=0,MOD($A1978,ChapterTable!$S$20)&lt;&gt;0),"","보스")&amp;"인게임누적곱배수",ChapterTable!$S:$T,2,0)^C1978
    +VLOOKUP(SUBSTITUTE(SUBSTITUTE(E$1,"standard",""),"|Float","")&amp;IF(OR($L1978=TRUE,$A1978=0,MOD($A1978,ChapterTable!$S$20)&lt;&gt;0),"","보스")&amp;"인게임누적합배수",ChapterTable!$S:$T,2,0)*C1978)
  )
  )
  )
)</f>
        <v>177347.02560424805</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(VLOOKUP(SUBSTITUTE(SUBSTITUTE(F$1,"standard",""),"|Float","")&amp;IF(OR($L1978=TRUE,$A1978=0,MOD($A1978,ChapterTable!$S$20)&lt;&gt;0),"","보스")&amp;"인게임누적곱배수",ChapterTable!$S:$T,2,0)^D1978
    +VLOOKUP(SUBSTITUTE(SUBSTITUTE(F$1,"standard",""),"|Float","")&amp;IF(OR($L1978=TRUE,$A1978=0,MOD($A1978,ChapterTable!$S$20)&lt;&gt;0),"","보스")&amp;"인게임누적합배수",ChapterTable!$S:$T,2,0)*D1978)
  )
  )
  )
)</f>
        <v>50289.376473426826</v>
      </c>
      <c r="G1978" t="s">
        <v>737</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54"/>
        <v>4</v>
      </c>
      <c r="Q1978">
        <f t="shared" si="155"/>
        <v>4</v>
      </c>
      <c r="R1978" t="b">
        <f t="shared" ca="1" si="153"/>
        <v>1</v>
      </c>
      <c r="T1978" t="b">
        <f t="shared" ca="1" si="156"/>
        <v>1</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H1978">
        <v>1.5</v>
      </c>
      <c r="AI1978">
        <f t="shared" si="157"/>
        <v>0.25</v>
      </c>
    </row>
    <row r="1979" spans="1:35" x14ac:dyDescent="0.3">
      <c r="A1979">
        <v>17</v>
      </c>
      <c r="B1979">
        <v>38</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OFFSET(E1979,-$B1979+IF($L1979,1,0),0)*IF($B1979&gt;OFFSET($B1979,1,0),ChapterTable!$S$17,1)*
    (VLOOKUP(SUBSTITUTE(SUBSTITUTE(E$1,"standard",""),"|Float","")&amp;IF(OR($L1979=TRUE,$A1979=0,MOD($A1979,ChapterTable!$S$20)&lt;&gt;0),"","보스")&amp;"인게임누적곱배수",ChapterTable!$S:$T,2,0)^C1979
    +VLOOKUP(SUBSTITUTE(SUBSTITUTE(E$1,"standard",""),"|Float","")&amp;IF(OR($L1979=TRUE,$A1979=0,MOD($A1979,ChapterTable!$S$20)&lt;&gt;0),"","보스")&amp;"인게임누적합배수",ChapterTable!$S:$T,2,0)*C1979)
  )
  )
  )
)</f>
        <v>177347.02560424805</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(VLOOKUP(SUBSTITUTE(SUBSTITUTE(F$1,"standard",""),"|Float","")&amp;IF(OR($L1979=TRUE,$A1979=0,MOD($A1979,ChapterTable!$S$20)&lt;&gt;0),"","보스")&amp;"인게임누적곱배수",ChapterTable!$S:$T,2,0)^D1979
    +VLOOKUP(SUBSTITUTE(SUBSTITUTE(F$1,"standard",""),"|Float","")&amp;IF(OR($L1979=TRUE,$A1979=0,MOD($A1979,ChapterTable!$S$20)&lt;&gt;0),"","보스")&amp;"인게임누적합배수",ChapterTable!$S:$T,2,0)*D1979)
  )
  )
  )
)</f>
        <v>50289.376473426826</v>
      </c>
      <c r="G1979" t="s">
        <v>737</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54"/>
        <v>4</v>
      </c>
      <c r="Q1979">
        <f t="shared" si="155"/>
        <v>4</v>
      </c>
      <c r="R1979" t="b">
        <f t="shared" ca="1" si="153"/>
        <v>1</v>
      </c>
      <c r="T1979" t="b">
        <f t="shared" ca="1" si="156"/>
        <v>1</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H1979">
        <v>1.5</v>
      </c>
      <c r="AI1979">
        <f t="shared" si="157"/>
        <v>0.25</v>
      </c>
    </row>
    <row r="1980" spans="1:35" x14ac:dyDescent="0.3">
      <c r="A1980">
        <v>17</v>
      </c>
      <c r="B1980">
        <v>39</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OFFSET(E1980,-$B1980+IF($L1980,1,0),0)*IF($B1980&gt;OFFSET($B1980,1,0),ChapterTable!$S$17,1)*
    (VLOOKUP(SUBSTITUTE(SUBSTITUTE(E$1,"standard",""),"|Float","")&amp;IF(OR($L1980=TRUE,$A1980=0,MOD($A1980,ChapterTable!$S$20)&lt;&gt;0),"","보스")&amp;"인게임누적곱배수",ChapterTable!$S:$T,2,0)^C1980
    +VLOOKUP(SUBSTITUTE(SUBSTITUTE(E$1,"standard",""),"|Float","")&amp;IF(OR($L1980=TRUE,$A1980=0,MOD($A1980,ChapterTable!$S$20)&lt;&gt;0),"","보스")&amp;"인게임누적합배수",ChapterTable!$S:$T,2,0)*C1980)
  )
  )
  )
)</f>
        <v>177347.02560424805</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(VLOOKUP(SUBSTITUTE(SUBSTITUTE(F$1,"standard",""),"|Float","")&amp;IF(OR($L1980=TRUE,$A1980=0,MOD($A1980,ChapterTable!$S$20)&lt;&gt;0),"","보스")&amp;"인게임누적곱배수",ChapterTable!$S:$T,2,0)^D1980
    +VLOOKUP(SUBSTITUTE(SUBSTITUTE(F$1,"standard",""),"|Float","")&amp;IF(OR($L1980=TRUE,$A1980=0,MOD($A1980,ChapterTable!$S$20)&lt;&gt;0),"","보스")&amp;"인게임누적합배수",ChapterTable!$S:$T,2,0)*D1980)
  )
  )
  )
)</f>
        <v>50289.376473426826</v>
      </c>
      <c r="G1980" t="s">
        <v>737</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54"/>
        <v>94</v>
      </c>
      <c r="Q1980">
        <f t="shared" si="155"/>
        <v>94</v>
      </c>
      <c r="R1980" t="b">
        <f t="shared" ca="1" si="153"/>
        <v>1</v>
      </c>
      <c r="T1980" t="b">
        <f t="shared" ca="1" si="156"/>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H1980">
        <v>1.5</v>
      </c>
      <c r="AI1980">
        <f t="shared" si="157"/>
        <v>0.25</v>
      </c>
    </row>
    <row r="1981" spans="1:35" x14ac:dyDescent="0.3">
      <c r="A1981">
        <v>17</v>
      </c>
      <c r="B1981">
        <v>40</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OFFSET(E1981,-$B1981+IF($L1981,1,0),0)*IF($B1981&gt;OFFSET($B1981,1,0),ChapterTable!$S$17,1)*
    (VLOOKUP(SUBSTITUTE(SUBSTITUTE(E$1,"standard",""),"|Float","")&amp;IF(OR($L1981=TRUE,$A1981=0,MOD($A1981,ChapterTable!$S$20)&lt;&gt;0),"","보스")&amp;"인게임누적곱배수",ChapterTable!$S:$T,2,0)^C1981
    +VLOOKUP(SUBSTITUTE(SUBSTITUTE(E$1,"standard",""),"|Float","")&amp;IF(OR($L1981=TRUE,$A1981=0,MOD($A1981,ChapterTable!$S$20)&lt;&gt;0),"","보스")&amp;"인게임누적합배수",ChapterTable!$S:$T,2,0)*C1981)
  )
  )
  )
)</f>
        <v>177347.02560424805</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(VLOOKUP(SUBSTITUTE(SUBSTITUTE(F$1,"standard",""),"|Float","")&amp;IF(OR($L1981=TRUE,$A1981=0,MOD($A1981,ChapterTable!$S$20)&lt;&gt;0),"","보스")&amp;"인게임누적곱배수",ChapterTable!$S:$T,2,0)^D1981
    +VLOOKUP(SUBSTITUTE(SUBSTITUTE(F$1,"standard",""),"|Float","")&amp;IF(OR($L1981=TRUE,$A1981=0,MOD($A1981,ChapterTable!$S$20)&lt;&gt;0),"","보스")&amp;"인게임누적합배수",ChapterTable!$S:$T,2,0)*D1981)
  )
  )
  )
)</f>
        <v>50289.376473426826</v>
      </c>
      <c r="G1981" t="s">
        <v>737</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54"/>
        <v>21</v>
      </c>
      <c r="Q1981">
        <f t="shared" si="155"/>
        <v>21</v>
      </c>
      <c r="R1981" t="b">
        <f t="shared" ca="1" si="153"/>
        <v>1</v>
      </c>
      <c r="T1981" t="b">
        <f t="shared" ca="1" si="156"/>
        <v>1</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H1981">
        <v>1.5</v>
      </c>
      <c r="AI1981">
        <f t="shared" si="157"/>
        <v>0.25</v>
      </c>
    </row>
    <row r="1982" spans="1:35" x14ac:dyDescent="0.3">
      <c r="A1982">
        <v>17</v>
      </c>
      <c r="B1982">
        <v>41</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4</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OFFSET(E1982,-$B1982+IF($L1982,1,0),0)*IF($B1982&gt;OFFSET($B1982,1,0),ChapterTable!$S$17,1)*
    (VLOOKUP(SUBSTITUTE(SUBSTITUTE(E$1,"standard",""),"|Float","")&amp;IF(OR($L1982=TRUE,$A1982=0,MOD($A1982,ChapterTable!$S$20)&lt;&gt;0),"","보스")&amp;"인게임누적곱배수",ChapterTable!$S:$T,2,0)^C1982
    +VLOOKUP(SUBSTITUTE(SUBSTITUTE(E$1,"standard",""),"|Float","")&amp;IF(OR($L1982=TRUE,$A1982=0,MOD($A1982,ChapterTable!$S$20)&lt;&gt;0),"","보스")&amp;"인게임누적합배수",ChapterTable!$S:$T,2,0)*C1982)
  )
  )
  )
)</f>
        <v>177347.02560424805</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(VLOOKUP(SUBSTITUTE(SUBSTITUTE(F$1,"standard",""),"|Float","")&amp;IF(OR($L1982=TRUE,$A1982=0,MOD($A1982,ChapterTable!$S$20)&lt;&gt;0),"","보스")&amp;"인게임누적곱배수",ChapterTable!$S:$T,2,0)^D1982
    +VLOOKUP(SUBSTITUTE(SUBSTITUTE(F$1,"standard",""),"|Float","")&amp;IF(OR($L1982=TRUE,$A1982=0,MOD($A1982,ChapterTable!$S$20)&lt;&gt;0),"","보스")&amp;"인게임누적합배수",ChapterTable!$S:$T,2,0)*D1982)
  )
  )
  )
)</f>
        <v>53368.317890167236</v>
      </c>
      <c r="G1982" t="s">
        <v>737</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54"/>
        <v>5</v>
      </c>
      <c r="Q1982">
        <f t="shared" si="155"/>
        <v>5</v>
      </c>
      <c r="R1982" t="b">
        <f t="shared" ca="1" si="153"/>
        <v>1</v>
      </c>
      <c r="T1982" t="b">
        <f t="shared" ca="1" si="156"/>
        <v>1</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H1982">
        <v>1.5</v>
      </c>
      <c r="AI1982">
        <f t="shared" si="157"/>
        <v>0.2</v>
      </c>
    </row>
    <row r="1983" spans="1:35" x14ac:dyDescent="0.3">
      <c r="A1983">
        <v>17</v>
      </c>
      <c r="B1983">
        <v>42</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OFFSET(E1983,-$B1983+IF($L1983,1,0),0)*IF($B1983&gt;OFFSET($B1983,1,0),ChapterTable!$S$17,1)*
    (VLOOKUP(SUBSTITUTE(SUBSTITUTE(E$1,"standard",""),"|Float","")&amp;IF(OR($L1983=TRUE,$A1983=0,MOD($A1983,ChapterTable!$S$20)&lt;&gt;0),"","보스")&amp;"인게임누적곱배수",ChapterTable!$S:$T,2,0)^C1983
    +VLOOKUP(SUBSTITUTE(SUBSTITUTE(E$1,"standard",""),"|Float","")&amp;IF(OR($L1983=TRUE,$A1983=0,MOD($A1983,ChapterTable!$S$20)&lt;&gt;0),"","보스")&amp;"인게임누적합배수",ChapterTable!$S:$T,2,0)*C1983)
  )
  )
  )
)</f>
        <v>177347.02560424805</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(VLOOKUP(SUBSTITUTE(SUBSTITUTE(F$1,"standard",""),"|Float","")&amp;IF(OR($L1983=TRUE,$A1983=0,MOD($A1983,ChapterTable!$S$20)&lt;&gt;0),"","보스")&amp;"인게임누적곱배수",ChapterTable!$S:$T,2,0)^D1983
    +VLOOKUP(SUBSTITUTE(SUBSTITUTE(F$1,"standard",""),"|Float","")&amp;IF(OR($L1983=TRUE,$A1983=0,MOD($A1983,ChapterTable!$S$20)&lt;&gt;0),"","보스")&amp;"인게임누적합배수",ChapterTable!$S:$T,2,0)*D1983)
  )
  )
  )
)</f>
        <v>53368.317890167236</v>
      </c>
      <c r="G1983" t="s">
        <v>737</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54"/>
        <v>5</v>
      </c>
      <c r="Q1983">
        <f t="shared" si="155"/>
        <v>5</v>
      </c>
      <c r="R1983" t="b">
        <f t="shared" ca="1" si="153"/>
        <v>1</v>
      </c>
      <c r="T1983" t="b">
        <f t="shared" ca="1" si="156"/>
        <v>1</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H1983">
        <v>1.5</v>
      </c>
      <c r="AI1983">
        <f t="shared" si="157"/>
        <v>0.2</v>
      </c>
    </row>
    <row r="1984" spans="1:35" x14ac:dyDescent="0.3">
      <c r="A1984">
        <v>17</v>
      </c>
      <c r="B1984">
        <v>43</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OFFSET(E1984,-$B1984+IF($L1984,1,0),0)*IF($B1984&gt;OFFSET($B1984,1,0),ChapterTable!$S$17,1)*
    (VLOOKUP(SUBSTITUTE(SUBSTITUTE(E$1,"standard",""),"|Float","")&amp;IF(OR($L1984=TRUE,$A1984=0,MOD($A1984,ChapterTable!$S$20)&lt;&gt;0),"","보스")&amp;"인게임누적곱배수",ChapterTable!$S:$T,2,0)^C1984
    +VLOOKUP(SUBSTITUTE(SUBSTITUTE(E$1,"standard",""),"|Float","")&amp;IF(OR($L1984=TRUE,$A1984=0,MOD($A1984,ChapterTable!$S$20)&lt;&gt;0),"","보스")&amp;"인게임누적합배수",ChapterTable!$S:$T,2,0)*C1984)
  )
  )
  )
)</f>
        <v>177347.02560424805</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(VLOOKUP(SUBSTITUTE(SUBSTITUTE(F$1,"standard",""),"|Float","")&amp;IF(OR($L1984=TRUE,$A1984=0,MOD($A1984,ChapterTable!$S$20)&lt;&gt;0),"","보스")&amp;"인게임누적곱배수",ChapterTable!$S:$T,2,0)^D1984
    +VLOOKUP(SUBSTITUTE(SUBSTITUTE(F$1,"standard",""),"|Float","")&amp;IF(OR($L1984=TRUE,$A1984=0,MOD($A1984,ChapterTable!$S$20)&lt;&gt;0),"","보스")&amp;"인게임누적합배수",ChapterTable!$S:$T,2,0)*D1984)
  )
  )
  )
)</f>
        <v>53368.317890167236</v>
      </c>
      <c r="G1984" t="s">
        <v>737</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54"/>
        <v>5</v>
      </c>
      <c r="Q1984">
        <f t="shared" si="155"/>
        <v>5</v>
      </c>
      <c r="R1984" t="b">
        <f t="shared" ca="1" si="153"/>
        <v>1</v>
      </c>
      <c r="T1984" t="b">
        <f t="shared" ca="1" si="156"/>
        <v>1</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H1984">
        <v>1.5</v>
      </c>
      <c r="AI1984">
        <f t="shared" si="157"/>
        <v>0.2</v>
      </c>
    </row>
    <row r="1985" spans="1:35" x14ac:dyDescent="0.3">
      <c r="A1985">
        <v>17</v>
      </c>
      <c r="B1985">
        <v>44</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OFFSET(E1985,-$B1985+IF($L1985,1,0),0)*IF($B1985&gt;OFFSET($B1985,1,0),ChapterTable!$S$17,1)*
    (VLOOKUP(SUBSTITUTE(SUBSTITUTE(E$1,"standard",""),"|Float","")&amp;IF(OR($L1985=TRUE,$A1985=0,MOD($A1985,ChapterTable!$S$20)&lt;&gt;0),"","보스")&amp;"인게임누적곱배수",ChapterTable!$S:$T,2,0)^C1985
    +VLOOKUP(SUBSTITUTE(SUBSTITUTE(E$1,"standard",""),"|Float","")&amp;IF(OR($L1985=TRUE,$A1985=0,MOD($A1985,ChapterTable!$S$20)&lt;&gt;0),"","보스")&amp;"인게임누적합배수",ChapterTable!$S:$T,2,0)*C1985)
  )
  )
  )
)</f>
        <v>177347.02560424805</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(VLOOKUP(SUBSTITUTE(SUBSTITUTE(F$1,"standard",""),"|Float","")&amp;IF(OR($L1985=TRUE,$A1985=0,MOD($A1985,ChapterTable!$S$20)&lt;&gt;0),"","보스")&amp;"인게임누적곱배수",ChapterTable!$S:$T,2,0)^D1985
    +VLOOKUP(SUBSTITUTE(SUBSTITUTE(F$1,"standard",""),"|Float","")&amp;IF(OR($L1985=TRUE,$A1985=0,MOD($A1985,ChapterTable!$S$20)&lt;&gt;0),"","보스")&amp;"인게임누적합배수",ChapterTable!$S:$T,2,0)*D1985)
  )
  )
  )
)</f>
        <v>53368.317890167236</v>
      </c>
      <c r="G1985" t="s">
        <v>737</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54"/>
        <v>5</v>
      </c>
      <c r="Q1985">
        <f t="shared" si="155"/>
        <v>5</v>
      </c>
      <c r="R1985" t="b">
        <f t="shared" ca="1" si="153"/>
        <v>1</v>
      </c>
      <c r="T1985" t="b">
        <f t="shared" ca="1" si="156"/>
        <v>1</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H1985">
        <v>1.5</v>
      </c>
      <c r="AI1985">
        <f t="shared" si="157"/>
        <v>0.2</v>
      </c>
    </row>
    <row r="1986" spans="1:35" x14ac:dyDescent="0.3">
      <c r="A1986">
        <v>17</v>
      </c>
      <c r="B1986">
        <v>45</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OFFSET(E1986,-$B1986+IF($L1986,1,0),0)*IF($B1986&gt;OFFSET($B1986,1,0),ChapterTable!$S$17,1)*
    (VLOOKUP(SUBSTITUTE(SUBSTITUTE(E$1,"standard",""),"|Float","")&amp;IF(OR($L1986=TRUE,$A1986=0,MOD($A1986,ChapterTable!$S$20)&lt;&gt;0),"","보스")&amp;"인게임누적곱배수",ChapterTable!$S:$T,2,0)^C1986
    +VLOOKUP(SUBSTITUTE(SUBSTITUTE(E$1,"standard",""),"|Float","")&amp;IF(OR($L1986=TRUE,$A1986=0,MOD($A1986,ChapterTable!$S$20)&lt;&gt;0),"","보스")&amp;"인게임누적합배수",ChapterTable!$S:$T,2,0)*C1986)
  )
  )
  )
)</f>
        <v>177347.02560424805</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(VLOOKUP(SUBSTITUTE(SUBSTITUTE(F$1,"standard",""),"|Float","")&amp;IF(OR($L1986=TRUE,$A1986=0,MOD($A1986,ChapterTable!$S$20)&lt;&gt;0),"","보스")&amp;"인게임누적곱배수",ChapterTable!$S:$T,2,0)^D1986
    +VLOOKUP(SUBSTITUTE(SUBSTITUTE(F$1,"standard",""),"|Float","")&amp;IF(OR($L1986=TRUE,$A1986=0,MOD($A1986,ChapterTable!$S$20)&lt;&gt;0),"","보스")&amp;"인게임누적합배수",ChapterTable!$S:$T,2,0)*D1986)
  )
  )
  )
)</f>
        <v>53368.317890167236</v>
      </c>
      <c r="G1986" t="s">
        <v>737</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54"/>
        <v>11</v>
      </c>
      <c r="Q1986">
        <f t="shared" si="155"/>
        <v>11</v>
      </c>
      <c r="R1986" t="b">
        <f t="shared" ref="R1986:R2049" ca="1" si="158">IF(OR(B1986=0,OFFSET(B1986,1,0)=0),FALSE,
IF(AND(L1986,B1986&lt;OFFSET(B1986,1,0)),TRUE,
IF(OFFSET(O1986,1,0)=21,TRUE,FALSE)))</f>
        <v>1</v>
      </c>
      <c r="T1986" t="b">
        <f t="shared" ca="1" si="156"/>
        <v>1</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H1986">
        <v>1.5</v>
      </c>
      <c r="AI1986">
        <f t="shared" si="157"/>
        <v>0.2</v>
      </c>
    </row>
    <row r="1987" spans="1:35" x14ac:dyDescent="0.3">
      <c r="A1987">
        <v>17</v>
      </c>
      <c r="B1987">
        <v>46</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5</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OFFSET(E1987,-$B1987+IF($L1987,1,0),0)*IF($B1987&gt;OFFSET($B1987,1,0),ChapterTable!$S$17,1)*
    (VLOOKUP(SUBSTITUTE(SUBSTITUTE(E$1,"standard",""),"|Float","")&amp;IF(OR($L1987=TRUE,$A1987=0,MOD($A1987,ChapterTable!$S$20)&lt;&gt;0),"","보스")&amp;"인게임누적곱배수",ChapterTable!$S:$T,2,0)^C1987
    +VLOOKUP(SUBSTITUTE(SUBSTITUTE(E$1,"standard",""),"|Float","")&amp;IF(OR($L1987=TRUE,$A1987=0,MOD($A1987,ChapterTable!$S$20)&lt;&gt;0),"","보스")&amp;"인게임누적합배수",ChapterTable!$S:$T,2,0)*C1987)
  )
  )
  )
)</f>
        <v>197052.25067138672</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(VLOOKUP(SUBSTITUTE(SUBSTITUTE(F$1,"standard",""),"|Float","")&amp;IF(OR($L1987=TRUE,$A1987=0,MOD($A1987,ChapterTable!$S$20)&lt;&gt;0),"","보스")&amp;"인게임누적곱배수",ChapterTable!$S:$T,2,0)^D1987
    +VLOOKUP(SUBSTITUTE(SUBSTITUTE(F$1,"standard",""),"|Float","")&amp;IF(OR($L1987=TRUE,$A1987=0,MOD($A1987,ChapterTable!$S$20)&lt;&gt;0),"","보스")&amp;"인게임누적합배수",ChapterTable!$S:$T,2,0)*D1987)
  )
  )
  )
)</f>
        <v>53368.317890167236</v>
      </c>
      <c r="G1987" t="s">
        <v>737</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159">IF(B1987=0,0,
  IF(AND(L1987=FALSE,A1987&lt;&gt;0,MOD(A1987,7)=0),21,
  IF(MOD(B1987,10)=0,21,
  IF(MOD(B1987,10)=5,11,
  IF(MOD(B1987,10)=9,INT(B1987/10)+91,
  INT(B1987/10+1))))))</f>
        <v>5</v>
      </c>
      <c r="Q1987">
        <f t="shared" ref="Q1987:Q2050" si="160">IF(ISBLANK(P1987),O1987,P1987)</f>
        <v>5</v>
      </c>
      <c r="R1987" t="b">
        <f t="shared" ca="1" si="158"/>
        <v>1</v>
      </c>
      <c r="T1987" t="b">
        <f t="shared" ref="T1987:T2050" ca="1" si="161">IF(ISBLANK(S1987),R1987,S1987)</f>
        <v>1</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H1987">
        <v>1.5</v>
      </c>
      <c r="AI1987">
        <f t="shared" si="157"/>
        <v>0.2</v>
      </c>
    </row>
    <row r="1988" spans="1:35" x14ac:dyDescent="0.3">
      <c r="A1988">
        <v>17</v>
      </c>
      <c r="B1988">
        <v>47</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OFFSET(E1988,-$B1988+IF($L1988,1,0),0)*IF($B1988&gt;OFFSET($B1988,1,0),ChapterTable!$S$17,1)*
    (VLOOKUP(SUBSTITUTE(SUBSTITUTE(E$1,"standard",""),"|Float","")&amp;IF(OR($L1988=TRUE,$A1988=0,MOD($A1988,ChapterTable!$S$20)&lt;&gt;0),"","보스")&amp;"인게임누적곱배수",ChapterTable!$S:$T,2,0)^C1988
    +VLOOKUP(SUBSTITUTE(SUBSTITUTE(E$1,"standard",""),"|Float","")&amp;IF(OR($L1988=TRUE,$A1988=0,MOD($A1988,ChapterTable!$S$20)&lt;&gt;0),"","보스")&amp;"인게임누적합배수",ChapterTable!$S:$T,2,0)*C1988)
  )
  )
  )
)</f>
        <v>197052.25067138672</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(VLOOKUP(SUBSTITUTE(SUBSTITUTE(F$1,"standard",""),"|Float","")&amp;IF(OR($L1988=TRUE,$A1988=0,MOD($A1988,ChapterTable!$S$20)&lt;&gt;0),"","보스")&amp;"인게임누적곱배수",ChapterTable!$S:$T,2,0)^D1988
    +VLOOKUP(SUBSTITUTE(SUBSTITUTE(F$1,"standard",""),"|Float","")&amp;IF(OR($L1988=TRUE,$A1988=0,MOD($A1988,ChapterTable!$S$20)&lt;&gt;0),"","보스")&amp;"인게임누적합배수",ChapterTable!$S:$T,2,0)*D1988)
  )
  )
  )
)</f>
        <v>53368.317890167236</v>
      </c>
      <c r="G1988" t="s">
        <v>737</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159"/>
        <v>5</v>
      </c>
      <c r="Q1988">
        <f t="shared" si="160"/>
        <v>5</v>
      </c>
      <c r="R1988" t="b">
        <f t="shared" ca="1" si="158"/>
        <v>1</v>
      </c>
      <c r="T1988" t="b">
        <f t="shared" ca="1" si="161"/>
        <v>1</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H1988">
        <v>1.5</v>
      </c>
      <c r="AI1988">
        <f t="shared" ref="AI1988:AI2051" si="162">IF(B1988=0,0,1/(INT((B1988-1)/10)+1))</f>
        <v>0.2</v>
      </c>
    </row>
    <row r="1989" spans="1:35" x14ac:dyDescent="0.3">
      <c r="A1989">
        <v>17</v>
      </c>
      <c r="B1989">
        <v>48</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OFFSET(E1989,-$B1989+IF($L1989,1,0),0)*IF($B1989&gt;OFFSET($B1989,1,0),ChapterTable!$S$17,1)*
    (VLOOKUP(SUBSTITUTE(SUBSTITUTE(E$1,"standard",""),"|Float","")&amp;IF(OR($L1989=TRUE,$A1989=0,MOD($A1989,ChapterTable!$S$20)&lt;&gt;0),"","보스")&amp;"인게임누적곱배수",ChapterTable!$S:$T,2,0)^C1989
    +VLOOKUP(SUBSTITUTE(SUBSTITUTE(E$1,"standard",""),"|Float","")&amp;IF(OR($L1989=TRUE,$A1989=0,MOD($A1989,ChapterTable!$S$20)&lt;&gt;0),"","보스")&amp;"인게임누적합배수",ChapterTable!$S:$T,2,0)*C1989)
  )
  )
  )
)</f>
        <v>197052.25067138672</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(VLOOKUP(SUBSTITUTE(SUBSTITUTE(F$1,"standard",""),"|Float","")&amp;IF(OR($L1989=TRUE,$A1989=0,MOD($A1989,ChapterTable!$S$20)&lt;&gt;0),"","보스")&amp;"인게임누적곱배수",ChapterTable!$S:$T,2,0)^D1989
    +VLOOKUP(SUBSTITUTE(SUBSTITUTE(F$1,"standard",""),"|Float","")&amp;IF(OR($L1989=TRUE,$A1989=0,MOD($A1989,ChapterTable!$S$20)&lt;&gt;0),"","보스")&amp;"인게임누적합배수",ChapterTable!$S:$T,2,0)*D1989)
  )
  )
  )
)</f>
        <v>53368.317890167236</v>
      </c>
      <c r="G1989" t="s">
        <v>737</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59"/>
        <v>5</v>
      </c>
      <c r="Q1989">
        <f t="shared" si="160"/>
        <v>5</v>
      </c>
      <c r="R1989" t="b">
        <f t="shared" ca="1" si="158"/>
        <v>1</v>
      </c>
      <c r="T1989" t="b">
        <f t="shared" ca="1" si="161"/>
        <v>1</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H1989">
        <v>1.5</v>
      </c>
      <c r="AI1989">
        <f t="shared" si="162"/>
        <v>0.2</v>
      </c>
    </row>
    <row r="1990" spans="1:35" x14ac:dyDescent="0.3">
      <c r="A1990">
        <v>17</v>
      </c>
      <c r="B1990">
        <v>49</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OFFSET(E1990,-$B1990+IF($L1990,1,0),0)*IF($B1990&gt;OFFSET($B1990,1,0),ChapterTable!$S$17,1)*
    (VLOOKUP(SUBSTITUTE(SUBSTITUTE(E$1,"standard",""),"|Float","")&amp;IF(OR($L1990=TRUE,$A1990=0,MOD($A1990,ChapterTable!$S$20)&lt;&gt;0),"","보스")&amp;"인게임누적곱배수",ChapterTable!$S:$T,2,0)^C1990
    +VLOOKUP(SUBSTITUTE(SUBSTITUTE(E$1,"standard",""),"|Float","")&amp;IF(OR($L1990=TRUE,$A1990=0,MOD($A1990,ChapterTable!$S$20)&lt;&gt;0),"","보스")&amp;"인게임누적합배수",ChapterTable!$S:$T,2,0)*C1990)
  )
  )
  )
)</f>
        <v>197052.25067138672</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(VLOOKUP(SUBSTITUTE(SUBSTITUTE(F$1,"standard",""),"|Float","")&amp;IF(OR($L1990=TRUE,$A1990=0,MOD($A1990,ChapterTable!$S$20)&lt;&gt;0),"","보스")&amp;"인게임누적곱배수",ChapterTable!$S:$T,2,0)^D1990
    +VLOOKUP(SUBSTITUTE(SUBSTITUTE(F$1,"standard",""),"|Float","")&amp;IF(OR($L1990=TRUE,$A1990=0,MOD($A1990,ChapterTable!$S$20)&lt;&gt;0),"","보스")&amp;"인게임누적합배수",ChapterTable!$S:$T,2,0)*D1990)
  )
  )
  )
)</f>
        <v>53368.317890167236</v>
      </c>
      <c r="G1990" t="s">
        <v>737</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59"/>
        <v>95</v>
      </c>
      <c r="Q1990">
        <f t="shared" si="160"/>
        <v>95</v>
      </c>
      <c r="R1990" t="b">
        <f t="shared" ca="1" si="158"/>
        <v>1</v>
      </c>
      <c r="T1990" t="b">
        <f t="shared" ca="1" si="161"/>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H1990">
        <v>1.5</v>
      </c>
      <c r="AI1990">
        <f t="shared" si="162"/>
        <v>0.2</v>
      </c>
    </row>
    <row r="1991" spans="1:35" x14ac:dyDescent="0.3">
      <c r="A1991">
        <v>17</v>
      </c>
      <c r="B1991">
        <v>50</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OFFSET(E1991,-$B1991+IF($L1991,1,0),0)*IF($B1991&gt;OFFSET($B1991,1,0),ChapterTable!$S$17,1)*
    (VLOOKUP(SUBSTITUTE(SUBSTITUTE(E$1,"standard",""),"|Float","")&amp;IF(OR($L1991=TRUE,$A1991=0,MOD($A1991,ChapterTable!$S$20)&lt;&gt;0),"","보스")&amp;"인게임누적곱배수",ChapterTable!$S:$T,2,0)^C1991
    +VLOOKUP(SUBSTITUTE(SUBSTITUTE(E$1,"standard",""),"|Float","")&amp;IF(OR($L1991=TRUE,$A1991=0,MOD($A1991,ChapterTable!$S$20)&lt;&gt;0),"","보스")&amp;"인게임누적합배수",ChapterTable!$S:$T,2,0)*C1991)
  )
  )
  )
)</f>
        <v>236462.70080566406</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(VLOOKUP(SUBSTITUTE(SUBSTITUTE(F$1,"standard",""),"|Float","")&amp;IF(OR($L1991=TRUE,$A1991=0,MOD($A1991,ChapterTable!$S$20)&lt;&gt;0),"","보스")&amp;"인게임누적곱배수",ChapterTable!$S:$T,2,0)^D1991
    +VLOOKUP(SUBSTITUTE(SUBSTITUTE(F$1,"standard",""),"|Float","")&amp;IF(OR($L1991=TRUE,$A1991=0,MOD($A1991,ChapterTable!$S$20)&lt;&gt;0),"","보스")&amp;"인게임누적합배수",ChapterTable!$S:$T,2,0)*D1991)
  )
  )
  )
)</f>
        <v>53368.317890167236</v>
      </c>
      <c r="G1991" t="s">
        <v>737</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59"/>
        <v>21</v>
      </c>
      <c r="Q1991">
        <f t="shared" si="160"/>
        <v>21</v>
      </c>
      <c r="R1991" t="b">
        <f t="shared" ca="1" si="158"/>
        <v>0</v>
      </c>
      <c r="T1991" t="b">
        <f t="shared" ca="1" si="161"/>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H1991">
        <v>1.5</v>
      </c>
      <c r="AI1991">
        <f t="shared" si="162"/>
        <v>0.2</v>
      </c>
    </row>
    <row r="1992" spans="1:35" x14ac:dyDescent="0.3">
      <c r="A1992">
        <v>18</v>
      </c>
      <c r="B1992">
        <v>1</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0</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0</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OFFSET(E1992,-$B1992+IF($L1992,1,0),0)*IF($B1992&gt;OFFSET($B1992,1,0),ChapterTable!$S$17,1)*
    (VLOOKUP(SUBSTITUTE(SUBSTITUTE(E$1,"standard",""),"|Float","")&amp;IF(OR($L1992=TRUE,$A1992=0,MOD($A1992,ChapterTable!$S$20)&lt;&gt;0),"","보스")&amp;"인게임누적곱배수",ChapterTable!$S:$T,2,0)^C1992
    +VLOOKUP(SUBSTITUTE(SUBSTITUTE(E$1,"standard",""),"|Float","")&amp;IF(OR($L1992=TRUE,$A1992=0,MOD($A1992,ChapterTable!$S$20)&lt;&gt;0),"","보스")&amp;"인게임누적합배수",ChapterTable!$S:$T,2,0)*C1992)
  )
  )
  )
)</f>
        <v>147789.18800354004</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(VLOOKUP(SUBSTITUTE(SUBSTITUTE(F$1,"standard",""),"|Float","")&amp;IF(OR($L1992=TRUE,$A1992=0,MOD($A1992,ChapterTable!$S$20)&lt;&gt;0),"","보스")&amp;"인게임누적곱배수",ChapterTable!$S:$T,2,0)^D1992
    +VLOOKUP(SUBSTITUTE(SUBSTITUTE(F$1,"standard",""),"|Float","")&amp;IF(OR($L1992=TRUE,$A1992=0,MOD($A1992,ChapterTable!$S$20)&lt;&gt;0),"","보스")&amp;"인게임누적합배수",ChapterTable!$S:$T,2,0)*D1992)
  )
  )
  )
)</f>
        <v>61578.82833480835</v>
      </c>
      <c r="G1992" t="s">
        <v>737</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59"/>
        <v>1</v>
      </c>
      <c r="Q1992">
        <f t="shared" si="160"/>
        <v>1</v>
      </c>
      <c r="R1992" t="b">
        <f t="shared" ca="1" si="158"/>
        <v>1</v>
      </c>
      <c r="T1992" t="b">
        <f t="shared" ca="1" si="161"/>
        <v>1</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H1992">
        <v>1.5</v>
      </c>
      <c r="AI1992">
        <f t="shared" si="162"/>
        <v>1</v>
      </c>
    </row>
    <row r="1993" spans="1:35" x14ac:dyDescent="0.3">
      <c r="A1993">
        <v>18</v>
      </c>
      <c r="B1993">
        <v>2</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OFFSET(E1993,-$B1993+IF($L1993,1,0),0)*IF($B1993&gt;OFFSET($B1993,1,0),ChapterTable!$S$17,1)*
    (VLOOKUP(SUBSTITUTE(SUBSTITUTE(E$1,"standard",""),"|Float","")&amp;IF(OR($L1993=TRUE,$A1993=0,MOD($A1993,ChapterTable!$S$20)&lt;&gt;0),"","보스")&amp;"인게임누적곱배수",ChapterTable!$S:$T,2,0)^C1993
    +VLOOKUP(SUBSTITUTE(SUBSTITUTE(E$1,"standard",""),"|Float","")&amp;IF(OR($L1993=TRUE,$A1993=0,MOD($A1993,ChapterTable!$S$20)&lt;&gt;0),"","보스")&amp;"인게임누적합배수",ChapterTable!$S:$T,2,0)*C1993)
  )
  )
  )
)</f>
        <v>147789.18800354004</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(VLOOKUP(SUBSTITUTE(SUBSTITUTE(F$1,"standard",""),"|Float","")&amp;IF(OR($L1993=TRUE,$A1993=0,MOD($A1993,ChapterTable!$S$20)&lt;&gt;0),"","보스")&amp;"인게임누적곱배수",ChapterTable!$S:$T,2,0)^D1993
    +VLOOKUP(SUBSTITUTE(SUBSTITUTE(F$1,"standard",""),"|Float","")&amp;IF(OR($L1993=TRUE,$A1993=0,MOD($A1993,ChapterTable!$S$20)&lt;&gt;0),"","보스")&amp;"인게임누적합배수",ChapterTable!$S:$T,2,0)*D1993)
  )
  )
  )
)</f>
        <v>61578.82833480835</v>
      </c>
      <c r="G1993" t="s">
        <v>737</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59"/>
        <v>1</v>
      </c>
      <c r="Q1993">
        <f t="shared" si="160"/>
        <v>1</v>
      </c>
      <c r="R1993" t="b">
        <f t="shared" ca="1" si="158"/>
        <v>1</v>
      </c>
      <c r="T1993" t="b">
        <f t="shared" ca="1" si="161"/>
        <v>1</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H1993">
        <v>1.5</v>
      </c>
      <c r="AI1993">
        <f t="shared" si="162"/>
        <v>1</v>
      </c>
    </row>
    <row r="1994" spans="1:35" x14ac:dyDescent="0.3">
      <c r="A1994">
        <v>18</v>
      </c>
      <c r="B1994">
        <v>3</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OFFSET(E1994,-$B1994+IF($L1994,1,0),0)*IF($B1994&gt;OFFSET($B1994,1,0),ChapterTable!$S$17,1)*
    (VLOOKUP(SUBSTITUTE(SUBSTITUTE(E$1,"standard",""),"|Float","")&amp;IF(OR($L1994=TRUE,$A1994=0,MOD($A1994,ChapterTable!$S$20)&lt;&gt;0),"","보스")&amp;"인게임누적곱배수",ChapterTable!$S:$T,2,0)^C1994
    +VLOOKUP(SUBSTITUTE(SUBSTITUTE(E$1,"standard",""),"|Float","")&amp;IF(OR($L1994=TRUE,$A1994=0,MOD($A1994,ChapterTable!$S$20)&lt;&gt;0),"","보스")&amp;"인게임누적합배수",ChapterTable!$S:$T,2,0)*C1994)
  )
  )
  )
)</f>
        <v>147789.18800354004</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(VLOOKUP(SUBSTITUTE(SUBSTITUTE(F$1,"standard",""),"|Float","")&amp;IF(OR($L1994=TRUE,$A1994=0,MOD($A1994,ChapterTable!$S$20)&lt;&gt;0),"","보스")&amp;"인게임누적곱배수",ChapterTable!$S:$T,2,0)^D1994
    +VLOOKUP(SUBSTITUTE(SUBSTITUTE(F$1,"standard",""),"|Float","")&amp;IF(OR($L1994=TRUE,$A1994=0,MOD($A1994,ChapterTable!$S$20)&lt;&gt;0),"","보스")&amp;"인게임누적합배수",ChapterTable!$S:$T,2,0)*D1994)
  )
  )
  )
)</f>
        <v>61578.82833480835</v>
      </c>
      <c r="G1994" t="s">
        <v>737</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59"/>
        <v>1</v>
      </c>
      <c r="Q1994">
        <f t="shared" si="160"/>
        <v>1</v>
      </c>
      <c r="R1994" t="b">
        <f t="shared" ca="1" si="158"/>
        <v>1</v>
      </c>
      <c r="T1994" t="b">
        <f t="shared" ca="1" si="161"/>
        <v>1</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H1994">
        <v>1.5</v>
      </c>
      <c r="AI1994">
        <f t="shared" si="162"/>
        <v>1</v>
      </c>
    </row>
    <row r="1995" spans="1:35" x14ac:dyDescent="0.3">
      <c r="A1995">
        <v>18</v>
      </c>
      <c r="B1995">
        <v>4</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OFFSET(E1995,-$B1995+IF($L1995,1,0),0)*IF($B1995&gt;OFFSET($B1995,1,0),ChapterTable!$S$17,1)*
    (VLOOKUP(SUBSTITUTE(SUBSTITUTE(E$1,"standard",""),"|Float","")&amp;IF(OR($L1995=TRUE,$A1995=0,MOD($A1995,ChapterTable!$S$20)&lt;&gt;0),"","보스")&amp;"인게임누적곱배수",ChapterTable!$S:$T,2,0)^C1995
    +VLOOKUP(SUBSTITUTE(SUBSTITUTE(E$1,"standard",""),"|Float","")&amp;IF(OR($L1995=TRUE,$A1995=0,MOD($A1995,ChapterTable!$S$20)&lt;&gt;0),"","보스")&amp;"인게임누적합배수",ChapterTable!$S:$T,2,0)*C1995)
  )
  )
  )
)</f>
        <v>147789.18800354004</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(VLOOKUP(SUBSTITUTE(SUBSTITUTE(F$1,"standard",""),"|Float","")&amp;IF(OR($L1995=TRUE,$A1995=0,MOD($A1995,ChapterTable!$S$20)&lt;&gt;0),"","보스")&amp;"인게임누적곱배수",ChapterTable!$S:$T,2,0)^D1995
    +VLOOKUP(SUBSTITUTE(SUBSTITUTE(F$1,"standard",""),"|Float","")&amp;IF(OR($L1995=TRUE,$A1995=0,MOD($A1995,ChapterTable!$S$20)&lt;&gt;0),"","보스")&amp;"인게임누적합배수",ChapterTable!$S:$T,2,0)*D1995)
  )
  )
  )
)</f>
        <v>61578.82833480835</v>
      </c>
      <c r="G1995" t="s">
        <v>737</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59"/>
        <v>1</v>
      </c>
      <c r="Q1995">
        <f t="shared" si="160"/>
        <v>1</v>
      </c>
      <c r="R1995" t="b">
        <f t="shared" ca="1" si="158"/>
        <v>1</v>
      </c>
      <c r="T1995" t="b">
        <f t="shared" ca="1" si="161"/>
        <v>1</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H1995">
        <v>1.5</v>
      </c>
      <c r="AI1995">
        <f t="shared" si="162"/>
        <v>1</v>
      </c>
    </row>
    <row r="1996" spans="1:35" x14ac:dyDescent="0.3">
      <c r="A1996">
        <v>18</v>
      </c>
      <c r="B1996">
        <v>5</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OFFSET(E1996,-$B1996+IF($L1996,1,0),0)*IF($B1996&gt;OFFSET($B1996,1,0),ChapterTable!$S$17,1)*
    (VLOOKUP(SUBSTITUTE(SUBSTITUTE(E$1,"standard",""),"|Float","")&amp;IF(OR($L1996=TRUE,$A1996=0,MOD($A1996,ChapterTable!$S$20)&lt;&gt;0),"","보스")&amp;"인게임누적곱배수",ChapterTable!$S:$T,2,0)^C1996
    +VLOOKUP(SUBSTITUTE(SUBSTITUTE(E$1,"standard",""),"|Float","")&amp;IF(OR($L1996=TRUE,$A1996=0,MOD($A1996,ChapterTable!$S$20)&lt;&gt;0),"","보스")&amp;"인게임누적합배수",ChapterTable!$S:$T,2,0)*C1996)
  )
  )
  )
)</f>
        <v>147789.18800354004</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(VLOOKUP(SUBSTITUTE(SUBSTITUTE(F$1,"standard",""),"|Float","")&amp;IF(OR($L1996=TRUE,$A1996=0,MOD($A1996,ChapterTable!$S$20)&lt;&gt;0),"","보스")&amp;"인게임누적곱배수",ChapterTable!$S:$T,2,0)^D1996
    +VLOOKUP(SUBSTITUTE(SUBSTITUTE(F$1,"standard",""),"|Float","")&amp;IF(OR($L1996=TRUE,$A1996=0,MOD($A1996,ChapterTable!$S$20)&lt;&gt;0),"","보스")&amp;"인게임누적합배수",ChapterTable!$S:$T,2,0)*D1996)
  )
  )
  )
)</f>
        <v>61578.82833480835</v>
      </c>
      <c r="G1996" t="s">
        <v>737</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59"/>
        <v>11</v>
      </c>
      <c r="Q1996">
        <f t="shared" si="160"/>
        <v>11</v>
      </c>
      <c r="R1996" t="b">
        <f t="shared" ca="1" si="158"/>
        <v>1</v>
      </c>
      <c r="T1996" t="b">
        <f t="shared" ca="1" si="161"/>
        <v>1</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H1996">
        <v>1.5</v>
      </c>
      <c r="AI1996">
        <f t="shared" si="162"/>
        <v>1</v>
      </c>
    </row>
    <row r="1997" spans="1:35" x14ac:dyDescent="0.3">
      <c r="A1997">
        <v>18</v>
      </c>
      <c r="B1997">
        <v>6</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1</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OFFSET(E1997,-$B1997+IF($L1997,1,0),0)*IF($B1997&gt;OFFSET($B1997,1,0),ChapterTable!$S$17,1)*
    (VLOOKUP(SUBSTITUTE(SUBSTITUTE(E$1,"standard",""),"|Float","")&amp;IF(OR($L1997=TRUE,$A1997=0,MOD($A1997,ChapterTable!$S$20)&lt;&gt;0),"","보스")&amp;"인게임누적곱배수",ChapterTable!$S:$T,2,0)^C1997
    +VLOOKUP(SUBSTITUTE(SUBSTITUTE(E$1,"standard",""),"|Float","")&amp;IF(OR($L1997=TRUE,$A1997=0,MOD($A1997,ChapterTable!$S$20)&lt;&gt;0),"","보스")&amp;"인게임누적합배수",ChapterTable!$S:$T,2,0)*C1997)
  )
  )
  )
)</f>
        <v>177347.02560424805</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(VLOOKUP(SUBSTITUTE(SUBSTITUTE(F$1,"standard",""),"|Float","")&amp;IF(OR($L1997=TRUE,$A1997=0,MOD($A1997,ChapterTable!$S$20)&lt;&gt;0),"","보스")&amp;"인게임누적곱배수",ChapterTable!$S:$T,2,0)^D1997
    +VLOOKUP(SUBSTITUTE(SUBSTITUTE(F$1,"standard",""),"|Float","")&amp;IF(OR($L1997=TRUE,$A1997=0,MOD($A1997,ChapterTable!$S$20)&lt;&gt;0),"","보스")&amp;"인게임누적합배수",ChapterTable!$S:$T,2,0)*D1997)
  )
  )
  )
)</f>
        <v>61578.82833480835</v>
      </c>
      <c r="G1997" t="s">
        <v>737</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59"/>
        <v>1</v>
      </c>
      <c r="Q1997">
        <f t="shared" si="160"/>
        <v>1</v>
      </c>
      <c r="R1997" t="b">
        <f t="shared" ca="1" si="158"/>
        <v>1</v>
      </c>
      <c r="T1997" t="b">
        <f t="shared" ca="1" si="161"/>
        <v>1</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H1997">
        <v>1.5</v>
      </c>
      <c r="AI1997">
        <f t="shared" si="162"/>
        <v>1</v>
      </c>
    </row>
    <row r="1998" spans="1:35" x14ac:dyDescent="0.3">
      <c r="A1998">
        <v>18</v>
      </c>
      <c r="B1998">
        <v>7</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OFFSET(E1998,-$B1998+IF($L1998,1,0),0)*IF($B1998&gt;OFFSET($B1998,1,0),ChapterTable!$S$17,1)*
    (VLOOKUP(SUBSTITUTE(SUBSTITUTE(E$1,"standard",""),"|Float","")&amp;IF(OR($L1998=TRUE,$A1998=0,MOD($A1998,ChapterTable!$S$20)&lt;&gt;0),"","보스")&amp;"인게임누적곱배수",ChapterTable!$S:$T,2,0)^C1998
    +VLOOKUP(SUBSTITUTE(SUBSTITUTE(E$1,"standard",""),"|Float","")&amp;IF(OR($L1998=TRUE,$A1998=0,MOD($A1998,ChapterTable!$S$20)&lt;&gt;0),"","보스")&amp;"인게임누적합배수",ChapterTable!$S:$T,2,0)*C1998)
  )
  )
  )
)</f>
        <v>177347.02560424805</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(VLOOKUP(SUBSTITUTE(SUBSTITUTE(F$1,"standard",""),"|Float","")&amp;IF(OR($L1998=TRUE,$A1998=0,MOD($A1998,ChapterTable!$S$20)&lt;&gt;0),"","보스")&amp;"인게임누적곱배수",ChapterTable!$S:$T,2,0)^D1998
    +VLOOKUP(SUBSTITUTE(SUBSTITUTE(F$1,"standard",""),"|Float","")&amp;IF(OR($L1998=TRUE,$A1998=0,MOD($A1998,ChapterTable!$S$20)&lt;&gt;0),"","보스")&amp;"인게임누적합배수",ChapterTable!$S:$T,2,0)*D1998)
  )
  )
  )
)</f>
        <v>61578.82833480835</v>
      </c>
      <c r="G1998" t="s">
        <v>737</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59"/>
        <v>1</v>
      </c>
      <c r="Q1998">
        <f t="shared" si="160"/>
        <v>1</v>
      </c>
      <c r="R1998" t="b">
        <f t="shared" ca="1" si="158"/>
        <v>1</v>
      </c>
      <c r="T1998" t="b">
        <f t="shared" ca="1" si="161"/>
        <v>1</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H1998">
        <v>1.5</v>
      </c>
      <c r="AI1998">
        <f t="shared" si="162"/>
        <v>1</v>
      </c>
    </row>
    <row r="1999" spans="1:35" x14ac:dyDescent="0.3">
      <c r="A1999">
        <v>18</v>
      </c>
      <c r="B1999">
        <v>8</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OFFSET(E1999,-$B1999+IF($L1999,1,0),0)*IF($B1999&gt;OFFSET($B1999,1,0),ChapterTable!$S$17,1)*
    (VLOOKUP(SUBSTITUTE(SUBSTITUTE(E$1,"standard",""),"|Float","")&amp;IF(OR($L1999=TRUE,$A1999=0,MOD($A1999,ChapterTable!$S$20)&lt;&gt;0),"","보스")&amp;"인게임누적곱배수",ChapterTable!$S:$T,2,0)^C1999
    +VLOOKUP(SUBSTITUTE(SUBSTITUTE(E$1,"standard",""),"|Float","")&amp;IF(OR($L1999=TRUE,$A1999=0,MOD($A1999,ChapterTable!$S$20)&lt;&gt;0),"","보스")&amp;"인게임누적합배수",ChapterTable!$S:$T,2,0)*C1999)
  )
  )
  )
)</f>
        <v>177347.02560424805</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(VLOOKUP(SUBSTITUTE(SUBSTITUTE(F$1,"standard",""),"|Float","")&amp;IF(OR($L1999=TRUE,$A1999=0,MOD($A1999,ChapterTable!$S$20)&lt;&gt;0),"","보스")&amp;"인게임누적곱배수",ChapterTable!$S:$T,2,0)^D1999
    +VLOOKUP(SUBSTITUTE(SUBSTITUTE(F$1,"standard",""),"|Float","")&amp;IF(OR($L1999=TRUE,$A1999=0,MOD($A1999,ChapterTable!$S$20)&lt;&gt;0),"","보스")&amp;"인게임누적합배수",ChapterTable!$S:$T,2,0)*D1999)
  )
  )
  )
)</f>
        <v>61578.82833480835</v>
      </c>
      <c r="G1999" t="s">
        <v>737</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59"/>
        <v>1</v>
      </c>
      <c r="Q1999">
        <f t="shared" si="160"/>
        <v>1</v>
      </c>
      <c r="R1999" t="b">
        <f t="shared" ca="1" si="158"/>
        <v>1</v>
      </c>
      <c r="T1999" t="b">
        <f t="shared" ca="1" si="161"/>
        <v>1</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H1999">
        <v>1.5</v>
      </c>
      <c r="AI1999">
        <f t="shared" si="162"/>
        <v>1</v>
      </c>
    </row>
    <row r="2000" spans="1:35" x14ac:dyDescent="0.3">
      <c r="A2000">
        <v>18</v>
      </c>
      <c r="B2000">
        <v>9</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OFFSET(E2000,-$B2000+IF($L2000,1,0),0)*IF($B2000&gt;OFFSET($B2000,1,0),ChapterTable!$S$17,1)*
    (VLOOKUP(SUBSTITUTE(SUBSTITUTE(E$1,"standard",""),"|Float","")&amp;IF(OR($L2000=TRUE,$A2000=0,MOD($A2000,ChapterTable!$S$20)&lt;&gt;0),"","보스")&amp;"인게임누적곱배수",ChapterTable!$S:$T,2,0)^C2000
    +VLOOKUP(SUBSTITUTE(SUBSTITUTE(E$1,"standard",""),"|Float","")&amp;IF(OR($L2000=TRUE,$A2000=0,MOD($A2000,ChapterTable!$S$20)&lt;&gt;0),"","보스")&amp;"인게임누적합배수",ChapterTable!$S:$T,2,0)*C2000)
  )
  )
  )
)</f>
        <v>177347.02560424805</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(VLOOKUP(SUBSTITUTE(SUBSTITUTE(F$1,"standard",""),"|Float","")&amp;IF(OR($L2000=TRUE,$A2000=0,MOD($A2000,ChapterTable!$S$20)&lt;&gt;0),"","보스")&amp;"인게임누적곱배수",ChapterTable!$S:$T,2,0)^D2000
    +VLOOKUP(SUBSTITUTE(SUBSTITUTE(F$1,"standard",""),"|Float","")&amp;IF(OR($L2000=TRUE,$A2000=0,MOD($A2000,ChapterTable!$S$20)&lt;&gt;0),"","보스")&amp;"인게임누적합배수",ChapterTable!$S:$T,2,0)*D2000)
  )
  )
  )
)</f>
        <v>61578.82833480835</v>
      </c>
      <c r="G2000" t="s">
        <v>737</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59"/>
        <v>91</v>
      </c>
      <c r="Q2000">
        <f t="shared" si="160"/>
        <v>91</v>
      </c>
      <c r="R2000" t="b">
        <f t="shared" ca="1" si="158"/>
        <v>1</v>
      </c>
      <c r="T2000" t="b">
        <f t="shared" ca="1" si="161"/>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H2000">
        <v>1.5</v>
      </c>
      <c r="AI2000">
        <f t="shared" si="162"/>
        <v>1</v>
      </c>
    </row>
    <row r="2001" spans="1:35" x14ac:dyDescent="0.3">
      <c r="A2001">
        <v>18</v>
      </c>
      <c r="B2001">
        <v>10</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OFFSET(E2001,-$B2001+IF($L2001,1,0),0)*IF($B2001&gt;OFFSET($B2001,1,0),ChapterTable!$S$17,1)*
    (VLOOKUP(SUBSTITUTE(SUBSTITUTE(E$1,"standard",""),"|Float","")&amp;IF(OR($L2001=TRUE,$A2001=0,MOD($A2001,ChapterTable!$S$20)&lt;&gt;0),"","보스")&amp;"인게임누적곱배수",ChapterTable!$S:$T,2,0)^C2001
    +VLOOKUP(SUBSTITUTE(SUBSTITUTE(E$1,"standard",""),"|Float","")&amp;IF(OR($L2001=TRUE,$A2001=0,MOD($A2001,ChapterTable!$S$20)&lt;&gt;0),"","보스")&amp;"인게임누적합배수",ChapterTable!$S:$T,2,0)*C2001)
  )
  )
  )
)</f>
        <v>177347.02560424805</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(VLOOKUP(SUBSTITUTE(SUBSTITUTE(F$1,"standard",""),"|Float","")&amp;IF(OR($L2001=TRUE,$A2001=0,MOD($A2001,ChapterTable!$S$20)&lt;&gt;0),"","보스")&amp;"인게임누적곱배수",ChapterTable!$S:$T,2,0)^D2001
    +VLOOKUP(SUBSTITUTE(SUBSTITUTE(F$1,"standard",""),"|Float","")&amp;IF(OR($L2001=TRUE,$A2001=0,MOD($A2001,ChapterTable!$S$20)&lt;&gt;0),"","보스")&amp;"인게임누적합배수",ChapterTable!$S:$T,2,0)*D2001)
  )
  )
  )
)</f>
        <v>61578.82833480835</v>
      </c>
      <c r="G2001" t="s">
        <v>737</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59"/>
        <v>21</v>
      </c>
      <c r="Q2001">
        <f t="shared" si="160"/>
        <v>21</v>
      </c>
      <c r="R2001" t="b">
        <f t="shared" ca="1" si="158"/>
        <v>1</v>
      </c>
      <c r="T2001" t="b">
        <f t="shared" ca="1" si="161"/>
        <v>1</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H2001">
        <v>1.5</v>
      </c>
      <c r="AI2001">
        <f t="shared" si="162"/>
        <v>1</v>
      </c>
    </row>
    <row r="2002" spans="1:35" x14ac:dyDescent="0.3">
      <c r="A2002">
        <v>18</v>
      </c>
      <c r="B2002">
        <v>11</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1</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OFFSET(E2002,-$B2002+IF($L2002,1,0),0)*IF($B2002&gt;OFFSET($B2002,1,0),ChapterTable!$S$17,1)*
    (VLOOKUP(SUBSTITUTE(SUBSTITUTE(E$1,"standard",""),"|Float","")&amp;IF(OR($L2002=TRUE,$A2002=0,MOD($A2002,ChapterTable!$S$20)&lt;&gt;0),"","보스")&amp;"인게임누적곱배수",ChapterTable!$S:$T,2,0)^C2002
    +VLOOKUP(SUBSTITUTE(SUBSTITUTE(E$1,"standard",""),"|Float","")&amp;IF(OR($L2002=TRUE,$A2002=0,MOD($A2002,ChapterTable!$S$20)&lt;&gt;0),"","보스")&amp;"인게임누적합배수",ChapterTable!$S:$T,2,0)*C2002)
  )
  )
  )
)</f>
        <v>177347.02560424805</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(VLOOKUP(SUBSTITUTE(SUBSTITUTE(F$1,"standard",""),"|Float","")&amp;IF(OR($L2002=TRUE,$A2002=0,MOD($A2002,ChapterTable!$S$20)&lt;&gt;0),"","보스")&amp;"인게임누적곱배수",ChapterTable!$S:$T,2,0)^D2002
    +VLOOKUP(SUBSTITUTE(SUBSTITUTE(F$1,"standard",""),"|Float","")&amp;IF(OR($L2002=TRUE,$A2002=0,MOD($A2002,ChapterTable!$S$20)&lt;&gt;0),"","보스")&amp;"인게임누적합배수",ChapterTable!$S:$T,2,0)*D2002)
  )
  )
  )
)</f>
        <v>66197.240459918976</v>
      </c>
      <c r="G2002" t="s">
        <v>737</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59"/>
        <v>2</v>
      </c>
      <c r="Q2002">
        <f t="shared" si="160"/>
        <v>2</v>
      </c>
      <c r="R2002" t="b">
        <f t="shared" ca="1" si="158"/>
        <v>1</v>
      </c>
      <c r="T2002" t="b">
        <f t="shared" ca="1" si="161"/>
        <v>1</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H2002">
        <v>1.5</v>
      </c>
      <c r="AI2002">
        <f t="shared" si="162"/>
        <v>0.5</v>
      </c>
    </row>
    <row r="2003" spans="1:35" x14ac:dyDescent="0.3">
      <c r="A2003">
        <v>18</v>
      </c>
      <c r="B2003">
        <v>12</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OFFSET(E2003,-$B2003+IF($L2003,1,0),0)*IF($B2003&gt;OFFSET($B2003,1,0),ChapterTable!$S$17,1)*
    (VLOOKUP(SUBSTITUTE(SUBSTITUTE(E$1,"standard",""),"|Float","")&amp;IF(OR($L2003=TRUE,$A2003=0,MOD($A2003,ChapterTable!$S$20)&lt;&gt;0),"","보스")&amp;"인게임누적곱배수",ChapterTable!$S:$T,2,0)^C2003
    +VLOOKUP(SUBSTITUTE(SUBSTITUTE(E$1,"standard",""),"|Float","")&amp;IF(OR($L2003=TRUE,$A2003=0,MOD($A2003,ChapterTable!$S$20)&lt;&gt;0),"","보스")&amp;"인게임누적합배수",ChapterTable!$S:$T,2,0)*C2003)
  )
  )
  )
)</f>
        <v>177347.02560424805</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(VLOOKUP(SUBSTITUTE(SUBSTITUTE(F$1,"standard",""),"|Float","")&amp;IF(OR($L2003=TRUE,$A2003=0,MOD($A2003,ChapterTable!$S$20)&lt;&gt;0),"","보스")&amp;"인게임누적곱배수",ChapterTable!$S:$T,2,0)^D2003
    +VLOOKUP(SUBSTITUTE(SUBSTITUTE(F$1,"standard",""),"|Float","")&amp;IF(OR($L2003=TRUE,$A2003=0,MOD($A2003,ChapterTable!$S$20)&lt;&gt;0),"","보스")&amp;"인게임누적합배수",ChapterTable!$S:$T,2,0)*D2003)
  )
  )
  )
)</f>
        <v>66197.240459918976</v>
      </c>
      <c r="G2003" t="s">
        <v>737</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59"/>
        <v>2</v>
      </c>
      <c r="Q2003">
        <f t="shared" si="160"/>
        <v>2</v>
      </c>
      <c r="R2003" t="b">
        <f t="shared" ca="1" si="158"/>
        <v>1</v>
      </c>
      <c r="T2003" t="b">
        <f t="shared" ca="1" si="161"/>
        <v>1</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H2003">
        <v>1.5</v>
      </c>
      <c r="AI2003">
        <f t="shared" si="162"/>
        <v>0.5</v>
      </c>
    </row>
    <row r="2004" spans="1:35" x14ac:dyDescent="0.3">
      <c r="A2004">
        <v>18</v>
      </c>
      <c r="B2004">
        <v>13</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OFFSET(E2004,-$B2004+IF($L2004,1,0),0)*IF($B2004&gt;OFFSET($B2004,1,0),ChapterTable!$S$17,1)*
    (VLOOKUP(SUBSTITUTE(SUBSTITUTE(E$1,"standard",""),"|Float","")&amp;IF(OR($L2004=TRUE,$A2004=0,MOD($A2004,ChapterTable!$S$20)&lt;&gt;0),"","보스")&amp;"인게임누적곱배수",ChapterTable!$S:$T,2,0)^C2004
    +VLOOKUP(SUBSTITUTE(SUBSTITUTE(E$1,"standard",""),"|Float","")&amp;IF(OR($L2004=TRUE,$A2004=0,MOD($A2004,ChapterTable!$S$20)&lt;&gt;0),"","보스")&amp;"인게임누적합배수",ChapterTable!$S:$T,2,0)*C2004)
  )
  )
  )
)</f>
        <v>177347.02560424805</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(VLOOKUP(SUBSTITUTE(SUBSTITUTE(F$1,"standard",""),"|Float","")&amp;IF(OR($L2004=TRUE,$A2004=0,MOD($A2004,ChapterTable!$S$20)&lt;&gt;0),"","보스")&amp;"인게임누적곱배수",ChapterTable!$S:$T,2,0)^D2004
    +VLOOKUP(SUBSTITUTE(SUBSTITUTE(F$1,"standard",""),"|Float","")&amp;IF(OR($L2004=TRUE,$A2004=0,MOD($A2004,ChapterTable!$S$20)&lt;&gt;0),"","보스")&amp;"인게임누적합배수",ChapterTable!$S:$T,2,0)*D2004)
  )
  )
  )
)</f>
        <v>66197.240459918976</v>
      </c>
      <c r="G2004" t="s">
        <v>737</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59"/>
        <v>2</v>
      </c>
      <c r="Q2004">
        <f t="shared" si="160"/>
        <v>2</v>
      </c>
      <c r="R2004" t="b">
        <f t="shared" ca="1" si="158"/>
        <v>1</v>
      </c>
      <c r="T2004" t="b">
        <f t="shared" ca="1" si="161"/>
        <v>1</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H2004">
        <v>1.5</v>
      </c>
      <c r="AI2004">
        <f t="shared" si="162"/>
        <v>0.5</v>
      </c>
    </row>
    <row r="2005" spans="1:35" x14ac:dyDescent="0.3">
      <c r="A2005">
        <v>18</v>
      </c>
      <c r="B2005">
        <v>14</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OFFSET(E2005,-$B2005+IF($L2005,1,0),0)*IF($B2005&gt;OFFSET($B2005,1,0),ChapterTable!$S$17,1)*
    (VLOOKUP(SUBSTITUTE(SUBSTITUTE(E$1,"standard",""),"|Float","")&amp;IF(OR($L2005=TRUE,$A2005=0,MOD($A2005,ChapterTable!$S$20)&lt;&gt;0),"","보스")&amp;"인게임누적곱배수",ChapterTable!$S:$T,2,0)^C2005
    +VLOOKUP(SUBSTITUTE(SUBSTITUTE(E$1,"standard",""),"|Float","")&amp;IF(OR($L2005=TRUE,$A2005=0,MOD($A2005,ChapterTable!$S$20)&lt;&gt;0),"","보스")&amp;"인게임누적합배수",ChapterTable!$S:$T,2,0)*C2005)
  )
  )
  )
)</f>
        <v>177347.02560424805</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(VLOOKUP(SUBSTITUTE(SUBSTITUTE(F$1,"standard",""),"|Float","")&amp;IF(OR($L2005=TRUE,$A2005=0,MOD($A2005,ChapterTable!$S$20)&lt;&gt;0),"","보스")&amp;"인게임누적곱배수",ChapterTable!$S:$T,2,0)^D2005
    +VLOOKUP(SUBSTITUTE(SUBSTITUTE(F$1,"standard",""),"|Float","")&amp;IF(OR($L2005=TRUE,$A2005=0,MOD($A2005,ChapterTable!$S$20)&lt;&gt;0),"","보스")&amp;"인게임누적합배수",ChapterTable!$S:$T,2,0)*D2005)
  )
  )
  )
)</f>
        <v>66197.240459918976</v>
      </c>
      <c r="G2005" t="s">
        <v>737</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59"/>
        <v>2</v>
      </c>
      <c r="Q2005">
        <f t="shared" si="160"/>
        <v>2</v>
      </c>
      <c r="R2005" t="b">
        <f t="shared" ca="1" si="158"/>
        <v>1</v>
      </c>
      <c r="T2005" t="b">
        <f t="shared" ca="1" si="161"/>
        <v>1</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H2005">
        <v>1.5</v>
      </c>
      <c r="AI2005">
        <f t="shared" si="162"/>
        <v>0.5</v>
      </c>
    </row>
    <row r="2006" spans="1:35" x14ac:dyDescent="0.3">
      <c r="A2006">
        <v>18</v>
      </c>
      <c r="B2006">
        <v>15</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OFFSET(E2006,-$B2006+IF($L2006,1,0),0)*IF($B2006&gt;OFFSET($B2006,1,0),ChapterTable!$S$17,1)*
    (VLOOKUP(SUBSTITUTE(SUBSTITUTE(E$1,"standard",""),"|Float","")&amp;IF(OR($L2006=TRUE,$A2006=0,MOD($A2006,ChapterTable!$S$20)&lt;&gt;0),"","보스")&amp;"인게임누적곱배수",ChapterTable!$S:$T,2,0)^C2006
    +VLOOKUP(SUBSTITUTE(SUBSTITUTE(E$1,"standard",""),"|Float","")&amp;IF(OR($L2006=TRUE,$A2006=0,MOD($A2006,ChapterTable!$S$20)&lt;&gt;0),"","보스")&amp;"인게임누적합배수",ChapterTable!$S:$T,2,0)*C2006)
  )
  )
  )
)</f>
        <v>177347.02560424805</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(VLOOKUP(SUBSTITUTE(SUBSTITUTE(F$1,"standard",""),"|Float","")&amp;IF(OR($L2006=TRUE,$A2006=0,MOD($A2006,ChapterTable!$S$20)&lt;&gt;0),"","보스")&amp;"인게임누적곱배수",ChapterTable!$S:$T,2,0)^D2006
    +VLOOKUP(SUBSTITUTE(SUBSTITUTE(F$1,"standard",""),"|Float","")&amp;IF(OR($L2006=TRUE,$A2006=0,MOD($A2006,ChapterTable!$S$20)&lt;&gt;0),"","보스")&amp;"인게임누적합배수",ChapterTable!$S:$T,2,0)*D2006)
  )
  )
  )
)</f>
        <v>66197.240459918976</v>
      </c>
      <c r="G2006" t="s">
        <v>737</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59"/>
        <v>11</v>
      </c>
      <c r="Q2006">
        <f t="shared" si="160"/>
        <v>11</v>
      </c>
      <c r="R2006" t="b">
        <f t="shared" ca="1" si="158"/>
        <v>1</v>
      </c>
      <c r="T2006" t="b">
        <f t="shared" ca="1" si="161"/>
        <v>1</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H2006">
        <v>1.5</v>
      </c>
      <c r="AI2006">
        <f t="shared" si="162"/>
        <v>0.5</v>
      </c>
    </row>
    <row r="2007" spans="1:35" x14ac:dyDescent="0.3">
      <c r="A2007">
        <v>18</v>
      </c>
      <c r="B2007">
        <v>16</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2</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OFFSET(E2007,-$B2007+IF($L2007,1,0),0)*IF($B2007&gt;OFFSET($B2007,1,0),ChapterTable!$S$17,1)*
    (VLOOKUP(SUBSTITUTE(SUBSTITUTE(E$1,"standard",""),"|Float","")&amp;IF(OR($L2007=TRUE,$A2007=0,MOD($A2007,ChapterTable!$S$20)&lt;&gt;0),"","보스")&amp;"인게임누적곱배수",ChapterTable!$S:$T,2,0)^C2007
    +VLOOKUP(SUBSTITUTE(SUBSTITUTE(E$1,"standard",""),"|Float","")&amp;IF(OR($L2007=TRUE,$A2007=0,MOD($A2007,ChapterTable!$S$20)&lt;&gt;0),"","보스")&amp;"인게임누적합배수",ChapterTable!$S:$T,2,0)*C2007)
  )
  )
  )
)</f>
        <v>206904.86320495605</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(VLOOKUP(SUBSTITUTE(SUBSTITUTE(F$1,"standard",""),"|Float","")&amp;IF(OR($L2007=TRUE,$A2007=0,MOD($A2007,ChapterTable!$S$20)&lt;&gt;0),"","보스")&amp;"인게임누적곱배수",ChapterTable!$S:$T,2,0)^D2007
    +VLOOKUP(SUBSTITUTE(SUBSTITUTE(F$1,"standard",""),"|Float","")&amp;IF(OR($L2007=TRUE,$A2007=0,MOD($A2007,ChapterTable!$S$20)&lt;&gt;0),"","보스")&amp;"인게임누적합배수",ChapterTable!$S:$T,2,0)*D2007)
  )
  )
  )
)</f>
        <v>66197.240459918976</v>
      </c>
      <c r="G2007" t="s">
        <v>737</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59"/>
        <v>2</v>
      </c>
      <c r="Q2007">
        <f t="shared" si="160"/>
        <v>2</v>
      </c>
      <c r="R2007" t="b">
        <f t="shared" ca="1" si="158"/>
        <v>1</v>
      </c>
      <c r="T2007" t="b">
        <f t="shared" ca="1" si="161"/>
        <v>1</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H2007">
        <v>1.5</v>
      </c>
      <c r="AI2007">
        <f t="shared" si="162"/>
        <v>0.5</v>
      </c>
    </row>
    <row r="2008" spans="1:35" x14ac:dyDescent="0.3">
      <c r="A2008">
        <v>18</v>
      </c>
      <c r="B2008">
        <v>17</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OFFSET(E2008,-$B2008+IF($L2008,1,0),0)*IF($B2008&gt;OFFSET($B2008,1,0),ChapterTable!$S$17,1)*
    (VLOOKUP(SUBSTITUTE(SUBSTITUTE(E$1,"standard",""),"|Float","")&amp;IF(OR($L2008=TRUE,$A2008=0,MOD($A2008,ChapterTable!$S$20)&lt;&gt;0),"","보스")&amp;"인게임누적곱배수",ChapterTable!$S:$T,2,0)^C2008
    +VLOOKUP(SUBSTITUTE(SUBSTITUTE(E$1,"standard",""),"|Float","")&amp;IF(OR($L2008=TRUE,$A2008=0,MOD($A2008,ChapterTable!$S$20)&lt;&gt;0),"","보스")&amp;"인게임누적합배수",ChapterTable!$S:$T,2,0)*C2008)
  )
  )
  )
)</f>
        <v>206904.86320495605</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(VLOOKUP(SUBSTITUTE(SUBSTITUTE(F$1,"standard",""),"|Float","")&amp;IF(OR($L2008=TRUE,$A2008=0,MOD($A2008,ChapterTable!$S$20)&lt;&gt;0),"","보스")&amp;"인게임누적곱배수",ChapterTable!$S:$T,2,0)^D2008
    +VLOOKUP(SUBSTITUTE(SUBSTITUTE(F$1,"standard",""),"|Float","")&amp;IF(OR($L2008=TRUE,$A2008=0,MOD($A2008,ChapterTable!$S$20)&lt;&gt;0),"","보스")&amp;"인게임누적합배수",ChapterTable!$S:$T,2,0)*D2008)
  )
  )
  )
)</f>
        <v>66197.240459918976</v>
      </c>
      <c r="G2008" t="s">
        <v>737</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59"/>
        <v>2</v>
      </c>
      <c r="Q2008">
        <f t="shared" si="160"/>
        <v>2</v>
      </c>
      <c r="R2008" t="b">
        <f t="shared" ca="1" si="158"/>
        <v>1</v>
      </c>
      <c r="T2008" t="b">
        <f t="shared" ca="1" si="161"/>
        <v>1</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H2008">
        <v>1.5</v>
      </c>
      <c r="AI2008">
        <f t="shared" si="162"/>
        <v>0.5</v>
      </c>
    </row>
    <row r="2009" spans="1:35" x14ac:dyDescent="0.3">
      <c r="A2009">
        <v>18</v>
      </c>
      <c r="B2009">
        <v>18</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OFFSET(E2009,-$B2009+IF($L2009,1,0),0)*IF($B2009&gt;OFFSET($B2009,1,0),ChapterTable!$S$17,1)*
    (VLOOKUP(SUBSTITUTE(SUBSTITUTE(E$1,"standard",""),"|Float","")&amp;IF(OR($L2009=TRUE,$A2009=0,MOD($A2009,ChapterTable!$S$20)&lt;&gt;0),"","보스")&amp;"인게임누적곱배수",ChapterTable!$S:$T,2,0)^C2009
    +VLOOKUP(SUBSTITUTE(SUBSTITUTE(E$1,"standard",""),"|Float","")&amp;IF(OR($L2009=TRUE,$A2009=0,MOD($A2009,ChapterTable!$S$20)&lt;&gt;0),"","보스")&amp;"인게임누적합배수",ChapterTable!$S:$T,2,0)*C2009)
  )
  )
  )
)</f>
        <v>206904.86320495605</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(VLOOKUP(SUBSTITUTE(SUBSTITUTE(F$1,"standard",""),"|Float","")&amp;IF(OR($L2009=TRUE,$A2009=0,MOD($A2009,ChapterTable!$S$20)&lt;&gt;0),"","보스")&amp;"인게임누적곱배수",ChapterTable!$S:$T,2,0)^D2009
    +VLOOKUP(SUBSTITUTE(SUBSTITUTE(F$1,"standard",""),"|Float","")&amp;IF(OR($L2009=TRUE,$A2009=0,MOD($A2009,ChapterTable!$S$20)&lt;&gt;0),"","보스")&amp;"인게임누적합배수",ChapterTable!$S:$T,2,0)*D2009)
  )
  )
  )
)</f>
        <v>66197.240459918976</v>
      </c>
      <c r="G2009" t="s">
        <v>737</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59"/>
        <v>2</v>
      </c>
      <c r="Q2009">
        <f t="shared" si="160"/>
        <v>2</v>
      </c>
      <c r="R2009" t="b">
        <f t="shared" ca="1" si="158"/>
        <v>1</v>
      </c>
      <c r="T2009" t="b">
        <f t="shared" ca="1" si="161"/>
        <v>1</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H2009">
        <v>1.5</v>
      </c>
      <c r="AI2009">
        <f t="shared" si="162"/>
        <v>0.5</v>
      </c>
    </row>
    <row r="2010" spans="1:35" x14ac:dyDescent="0.3">
      <c r="A2010">
        <v>18</v>
      </c>
      <c r="B2010">
        <v>19</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OFFSET(E2010,-$B2010+IF($L2010,1,0),0)*IF($B2010&gt;OFFSET($B2010,1,0),ChapterTable!$S$17,1)*
    (VLOOKUP(SUBSTITUTE(SUBSTITUTE(E$1,"standard",""),"|Float","")&amp;IF(OR($L2010=TRUE,$A2010=0,MOD($A2010,ChapterTable!$S$20)&lt;&gt;0),"","보스")&amp;"인게임누적곱배수",ChapterTable!$S:$T,2,0)^C2010
    +VLOOKUP(SUBSTITUTE(SUBSTITUTE(E$1,"standard",""),"|Float","")&amp;IF(OR($L2010=TRUE,$A2010=0,MOD($A2010,ChapterTable!$S$20)&lt;&gt;0),"","보스")&amp;"인게임누적합배수",ChapterTable!$S:$T,2,0)*C2010)
  )
  )
  )
)</f>
        <v>206904.86320495605</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(VLOOKUP(SUBSTITUTE(SUBSTITUTE(F$1,"standard",""),"|Float","")&amp;IF(OR($L2010=TRUE,$A2010=0,MOD($A2010,ChapterTable!$S$20)&lt;&gt;0),"","보스")&amp;"인게임누적곱배수",ChapterTable!$S:$T,2,0)^D2010
    +VLOOKUP(SUBSTITUTE(SUBSTITUTE(F$1,"standard",""),"|Float","")&amp;IF(OR($L2010=TRUE,$A2010=0,MOD($A2010,ChapterTable!$S$20)&lt;&gt;0),"","보스")&amp;"인게임누적합배수",ChapterTable!$S:$T,2,0)*D2010)
  )
  )
  )
)</f>
        <v>66197.240459918976</v>
      </c>
      <c r="G2010" t="s">
        <v>737</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59"/>
        <v>92</v>
      </c>
      <c r="Q2010">
        <f t="shared" si="160"/>
        <v>92</v>
      </c>
      <c r="R2010" t="b">
        <f t="shared" ca="1" si="158"/>
        <v>1</v>
      </c>
      <c r="T2010" t="b">
        <f t="shared" ca="1" si="161"/>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H2010">
        <v>1.5</v>
      </c>
      <c r="AI2010">
        <f t="shared" si="162"/>
        <v>0.5</v>
      </c>
    </row>
    <row r="2011" spans="1:35" x14ac:dyDescent="0.3">
      <c r="A2011">
        <v>18</v>
      </c>
      <c r="B2011">
        <v>20</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OFFSET(E2011,-$B2011+IF($L2011,1,0),0)*IF($B2011&gt;OFFSET($B2011,1,0),ChapterTable!$S$17,1)*
    (VLOOKUP(SUBSTITUTE(SUBSTITUTE(E$1,"standard",""),"|Float","")&amp;IF(OR($L2011=TRUE,$A2011=0,MOD($A2011,ChapterTable!$S$20)&lt;&gt;0),"","보스")&amp;"인게임누적곱배수",ChapterTable!$S:$T,2,0)^C2011
    +VLOOKUP(SUBSTITUTE(SUBSTITUTE(E$1,"standard",""),"|Float","")&amp;IF(OR($L2011=TRUE,$A2011=0,MOD($A2011,ChapterTable!$S$20)&lt;&gt;0),"","보스")&amp;"인게임누적합배수",ChapterTable!$S:$T,2,0)*C2011)
  )
  )
  )
)</f>
        <v>206904.86320495605</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(VLOOKUP(SUBSTITUTE(SUBSTITUTE(F$1,"standard",""),"|Float","")&amp;IF(OR($L2011=TRUE,$A2011=0,MOD($A2011,ChapterTable!$S$20)&lt;&gt;0),"","보스")&amp;"인게임누적곱배수",ChapterTable!$S:$T,2,0)^D2011
    +VLOOKUP(SUBSTITUTE(SUBSTITUTE(F$1,"standard",""),"|Float","")&amp;IF(OR($L2011=TRUE,$A2011=0,MOD($A2011,ChapterTable!$S$20)&lt;&gt;0),"","보스")&amp;"인게임누적합배수",ChapterTable!$S:$T,2,0)*D2011)
  )
  )
  )
)</f>
        <v>66197.240459918976</v>
      </c>
      <c r="G2011" t="s">
        <v>737</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59"/>
        <v>21</v>
      </c>
      <c r="Q2011">
        <f t="shared" si="160"/>
        <v>21</v>
      </c>
      <c r="R2011" t="b">
        <f t="shared" ca="1" si="158"/>
        <v>1</v>
      </c>
      <c r="T2011" t="b">
        <f t="shared" ca="1" si="161"/>
        <v>1</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H2011">
        <v>1.5</v>
      </c>
      <c r="AI2011">
        <f t="shared" si="162"/>
        <v>0.5</v>
      </c>
    </row>
    <row r="2012" spans="1:35" x14ac:dyDescent="0.3">
      <c r="A2012">
        <v>18</v>
      </c>
      <c r="B2012">
        <v>21</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2</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OFFSET(E2012,-$B2012+IF($L2012,1,0),0)*IF($B2012&gt;OFFSET($B2012,1,0),ChapterTable!$S$17,1)*
    (VLOOKUP(SUBSTITUTE(SUBSTITUTE(E$1,"standard",""),"|Float","")&amp;IF(OR($L2012=TRUE,$A2012=0,MOD($A2012,ChapterTable!$S$20)&lt;&gt;0),"","보스")&amp;"인게임누적곱배수",ChapterTable!$S:$T,2,0)^C2012
    +VLOOKUP(SUBSTITUTE(SUBSTITUTE(E$1,"standard",""),"|Float","")&amp;IF(OR($L2012=TRUE,$A2012=0,MOD($A2012,ChapterTable!$S$20)&lt;&gt;0),"","보스")&amp;"인게임누적합배수",ChapterTable!$S:$T,2,0)*C2012)
  )
  )
  )
)</f>
        <v>206904.86320495605</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(VLOOKUP(SUBSTITUTE(SUBSTITUTE(F$1,"standard",""),"|Float","")&amp;IF(OR($L2012=TRUE,$A2012=0,MOD($A2012,ChapterTable!$S$20)&lt;&gt;0),"","보스")&amp;"인게임누적곱배수",ChapterTable!$S:$T,2,0)^D2012
    +VLOOKUP(SUBSTITUTE(SUBSTITUTE(F$1,"standard",""),"|Float","")&amp;IF(OR($L2012=TRUE,$A2012=0,MOD($A2012,ChapterTable!$S$20)&lt;&gt;0),"","보스")&amp;"인게임누적합배수",ChapterTable!$S:$T,2,0)*D2012)
  )
  )
  )
)</f>
        <v>70815.652585029602</v>
      </c>
      <c r="G2012" t="s">
        <v>737</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59"/>
        <v>3</v>
      </c>
      <c r="Q2012">
        <f t="shared" si="160"/>
        <v>3</v>
      </c>
      <c r="R2012" t="b">
        <f t="shared" ca="1" si="158"/>
        <v>1</v>
      </c>
      <c r="T2012" t="b">
        <f t="shared" ca="1" si="161"/>
        <v>1</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H2012">
        <v>1.5</v>
      </c>
      <c r="AI2012">
        <f t="shared" si="162"/>
        <v>0.33333333333333331</v>
      </c>
    </row>
    <row r="2013" spans="1:35" x14ac:dyDescent="0.3">
      <c r="A2013">
        <v>18</v>
      </c>
      <c r="B2013">
        <v>22</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OFFSET(E2013,-$B2013+IF($L2013,1,0),0)*IF($B2013&gt;OFFSET($B2013,1,0),ChapterTable!$S$17,1)*
    (VLOOKUP(SUBSTITUTE(SUBSTITUTE(E$1,"standard",""),"|Float","")&amp;IF(OR($L2013=TRUE,$A2013=0,MOD($A2013,ChapterTable!$S$20)&lt;&gt;0),"","보스")&amp;"인게임누적곱배수",ChapterTable!$S:$T,2,0)^C2013
    +VLOOKUP(SUBSTITUTE(SUBSTITUTE(E$1,"standard",""),"|Float","")&amp;IF(OR($L2013=TRUE,$A2013=0,MOD($A2013,ChapterTable!$S$20)&lt;&gt;0),"","보스")&amp;"인게임누적합배수",ChapterTable!$S:$T,2,0)*C2013)
  )
  )
  )
)</f>
        <v>206904.86320495605</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(VLOOKUP(SUBSTITUTE(SUBSTITUTE(F$1,"standard",""),"|Float","")&amp;IF(OR($L2013=TRUE,$A2013=0,MOD($A2013,ChapterTable!$S$20)&lt;&gt;0),"","보스")&amp;"인게임누적곱배수",ChapterTable!$S:$T,2,0)^D2013
    +VLOOKUP(SUBSTITUTE(SUBSTITUTE(F$1,"standard",""),"|Float","")&amp;IF(OR($L2013=TRUE,$A2013=0,MOD($A2013,ChapterTable!$S$20)&lt;&gt;0),"","보스")&amp;"인게임누적합배수",ChapterTable!$S:$T,2,0)*D2013)
  )
  )
  )
)</f>
        <v>70815.652585029602</v>
      </c>
      <c r="G2013" t="s">
        <v>737</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59"/>
        <v>3</v>
      </c>
      <c r="Q2013">
        <f t="shared" si="160"/>
        <v>3</v>
      </c>
      <c r="R2013" t="b">
        <f t="shared" ca="1" si="158"/>
        <v>1</v>
      </c>
      <c r="T2013" t="b">
        <f t="shared" ca="1" si="161"/>
        <v>1</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H2013">
        <v>1.5</v>
      </c>
      <c r="AI2013">
        <f t="shared" si="162"/>
        <v>0.33333333333333331</v>
      </c>
    </row>
    <row r="2014" spans="1:35" x14ac:dyDescent="0.3">
      <c r="A2014">
        <v>18</v>
      </c>
      <c r="B2014">
        <v>23</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OFFSET(E2014,-$B2014+IF($L2014,1,0),0)*IF($B2014&gt;OFFSET($B2014,1,0),ChapterTable!$S$17,1)*
    (VLOOKUP(SUBSTITUTE(SUBSTITUTE(E$1,"standard",""),"|Float","")&amp;IF(OR($L2014=TRUE,$A2014=0,MOD($A2014,ChapterTable!$S$20)&lt;&gt;0),"","보스")&amp;"인게임누적곱배수",ChapterTable!$S:$T,2,0)^C2014
    +VLOOKUP(SUBSTITUTE(SUBSTITUTE(E$1,"standard",""),"|Float","")&amp;IF(OR($L2014=TRUE,$A2014=0,MOD($A2014,ChapterTable!$S$20)&lt;&gt;0),"","보스")&amp;"인게임누적합배수",ChapterTable!$S:$T,2,0)*C2014)
  )
  )
  )
)</f>
        <v>206904.86320495605</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(VLOOKUP(SUBSTITUTE(SUBSTITUTE(F$1,"standard",""),"|Float","")&amp;IF(OR($L2014=TRUE,$A2014=0,MOD($A2014,ChapterTable!$S$20)&lt;&gt;0),"","보스")&amp;"인게임누적곱배수",ChapterTable!$S:$T,2,0)^D2014
    +VLOOKUP(SUBSTITUTE(SUBSTITUTE(F$1,"standard",""),"|Float","")&amp;IF(OR($L2014=TRUE,$A2014=0,MOD($A2014,ChapterTable!$S$20)&lt;&gt;0),"","보스")&amp;"인게임누적합배수",ChapterTable!$S:$T,2,0)*D2014)
  )
  )
  )
)</f>
        <v>70815.652585029602</v>
      </c>
      <c r="G2014" t="s">
        <v>737</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59"/>
        <v>3</v>
      </c>
      <c r="Q2014">
        <f t="shared" si="160"/>
        <v>3</v>
      </c>
      <c r="R2014" t="b">
        <f t="shared" ca="1" si="158"/>
        <v>1</v>
      </c>
      <c r="T2014" t="b">
        <f t="shared" ca="1" si="161"/>
        <v>1</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H2014">
        <v>1.5</v>
      </c>
      <c r="AI2014">
        <f t="shared" si="162"/>
        <v>0.33333333333333331</v>
      </c>
    </row>
    <row r="2015" spans="1:35" x14ac:dyDescent="0.3">
      <c r="A2015">
        <v>18</v>
      </c>
      <c r="B2015">
        <v>24</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OFFSET(E2015,-$B2015+IF($L2015,1,0),0)*IF($B2015&gt;OFFSET($B2015,1,0),ChapterTable!$S$17,1)*
    (VLOOKUP(SUBSTITUTE(SUBSTITUTE(E$1,"standard",""),"|Float","")&amp;IF(OR($L2015=TRUE,$A2015=0,MOD($A2015,ChapterTable!$S$20)&lt;&gt;0),"","보스")&amp;"인게임누적곱배수",ChapterTable!$S:$T,2,0)^C2015
    +VLOOKUP(SUBSTITUTE(SUBSTITUTE(E$1,"standard",""),"|Float","")&amp;IF(OR($L2015=TRUE,$A2015=0,MOD($A2015,ChapterTable!$S$20)&lt;&gt;0),"","보스")&amp;"인게임누적합배수",ChapterTable!$S:$T,2,0)*C2015)
  )
  )
  )
)</f>
        <v>206904.86320495605</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(VLOOKUP(SUBSTITUTE(SUBSTITUTE(F$1,"standard",""),"|Float","")&amp;IF(OR($L2015=TRUE,$A2015=0,MOD($A2015,ChapterTable!$S$20)&lt;&gt;0),"","보스")&amp;"인게임누적곱배수",ChapterTable!$S:$T,2,0)^D2015
    +VLOOKUP(SUBSTITUTE(SUBSTITUTE(F$1,"standard",""),"|Float","")&amp;IF(OR($L2015=TRUE,$A2015=0,MOD($A2015,ChapterTable!$S$20)&lt;&gt;0),"","보스")&amp;"인게임누적합배수",ChapterTable!$S:$T,2,0)*D2015)
  )
  )
  )
)</f>
        <v>70815.652585029602</v>
      </c>
      <c r="G2015" t="s">
        <v>737</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59"/>
        <v>3</v>
      </c>
      <c r="Q2015">
        <f t="shared" si="160"/>
        <v>3</v>
      </c>
      <c r="R2015" t="b">
        <f t="shared" ca="1" si="158"/>
        <v>1</v>
      </c>
      <c r="T2015" t="b">
        <f t="shared" ca="1" si="161"/>
        <v>1</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H2015">
        <v>1.5</v>
      </c>
      <c r="AI2015">
        <f t="shared" si="162"/>
        <v>0.33333333333333331</v>
      </c>
    </row>
    <row r="2016" spans="1:35" x14ac:dyDescent="0.3">
      <c r="A2016">
        <v>18</v>
      </c>
      <c r="B2016">
        <v>25</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OFFSET(E2016,-$B2016+IF($L2016,1,0),0)*IF($B2016&gt;OFFSET($B2016,1,0),ChapterTable!$S$17,1)*
    (VLOOKUP(SUBSTITUTE(SUBSTITUTE(E$1,"standard",""),"|Float","")&amp;IF(OR($L2016=TRUE,$A2016=0,MOD($A2016,ChapterTable!$S$20)&lt;&gt;0),"","보스")&amp;"인게임누적곱배수",ChapterTable!$S:$T,2,0)^C2016
    +VLOOKUP(SUBSTITUTE(SUBSTITUTE(E$1,"standard",""),"|Float","")&amp;IF(OR($L2016=TRUE,$A2016=0,MOD($A2016,ChapterTable!$S$20)&lt;&gt;0),"","보스")&amp;"인게임누적합배수",ChapterTable!$S:$T,2,0)*C2016)
  )
  )
  )
)</f>
        <v>206904.86320495605</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(VLOOKUP(SUBSTITUTE(SUBSTITUTE(F$1,"standard",""),"|Float","")&amp;IF(OR($L2016=TRUE,$A2016=0,MOD($A2016,ChapterTable!$S$20)&lt;&gt;0),"","보스")&amp;"인게임누적곱배수",ChapterTable!$S:$T,2,0)^D2016
    +VLOOKUP(SUBSTITUTE(SUBSTITUTE(F$1,"standard",""),"|Float","")&amp;IF(OR($L2016=TRUE,$A2016=0,MOD($A2016,ChapterTable!$S$20)&lt;&gt;0),"","보스")&amp;"인게임누적합배수",ChapterTable!$S:$T,2,0)*D2016)
  )
  )
  )
)</f>
        <v>70815.652585029602</v>
      </c>
      <c r="G2016" t="s">
        <v>737</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59"/>
        <v>11</v>
      </c>
      <c r="Q2016">
        <f t="shared" si="160"/>
        <v>11</v>
      </c>
      <c r="R2016" t="b">
        <f t="shared" ca="1" si="158"/>
        <v>1</v>
      </c>
      <c r="T2016" t="b">
        <f t="shared" ca="1" si="161"/>
        <v>1</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H2016">
        <v>1.5</v>
      </c>
      <c r="AI2016">
        <f t="shared" si="162"/>
        <v>0.33333333333333331</v>
      </c>
    </row>
    <row r="2017" spans="1:35" x14ac:dyDescent="0.3">
      <c r="A2017">
        <v>18</v>
      </c>
      <c r="B2017">
        <v>26</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3</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OFFSET(E2017,-$B2017+IF($L2017,1,0),0)*IF($B2017&gt;OFFSET($B2017,1,0),ChapterTable!$S$17,1)*
    (VLOOKUP(SUBSTITUTE(SUBSTITUTE(E$1,"standard",""),"|Float","")&amp;IF(OR($L2017=TRUE,$A2017=0,MOD($A2017,ChapterTable!$S$20)&lt;&gt;0),"","보스")&amp;"인게임누적곱배수",ChapterTable!$S:$T,2,0)^C2017
    +VLOOKUP(SUBSTITUTE(SUBSTITUTE(E$1,"standard",""),"|Float","")&amp;IF(OR($L2017=TRUE,$A2017=0,MOD($A2017,ChapterTable!$S$20)&lt;&gt;0),"","보스")&amp;"인게임누적합배수",ChapterTable!$S:$T,2,0)*C2017)
  )
  )
  )
)</f>
        <v>236462.70080566406</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(VLOOKUP(SUBSTITUTE(SUBSTITUTE(F$1,"standard",""),"|Float","")&amp;IF(OR($L2017=TRUE,$A2017=0,MOD($A2017,ChapterTable!$S$20)&lt;&gt;0),"","보스")&amp;"인게임누적곱배수",ChapterTable!$S:$T,2,0)^D2017
    +VLOOKUP(SUBSTITUTE(SUBSTITUTE(F$1,"standard",""),"|Float","")&amp;IF(OR($L2017=TRUE,$A2017=0,MOD($A2017,ChapterTable!$S$20)&lt;&gt;0),"","보스")&amp;"인게임누적합배수",ChapterTable!$S:$T,2,0)*D2017)
  )
  )
  )
)</f>
        <v>70815.652585029602</v>
      </c>
      <c r="G2017" t="s">
        <v>737</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59"/>
        <v>3</v>
      </c>
      <c r="Q2017">
        <f t="shared" si="160"/>
        <v>3</v>
      </c>
      <c r="R2017" t="b">
        <f t="shared" ca="1" si="158"/>
        <v>1</v>
      </c>
      <c r="T2017" t="b">
        <f t="shared" ca="1" si="161"/>
        <v>1</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H2017">
        <v>1.5</v>
      </c>
      <c r="AI2017">
        <f t="shared" si="162"/>
        <v>0.33333333333333331</v>
      </c>
    </row>
    <row r="2018" spans="1:35" x14ac:dyDescent="0.3">
      <c r="A2018">
        <v>18</v>
      </c>
      <c r="B2018">
        <v>27</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OFFSET(E2018,-$B2018+IF($L2018,1,0),0)*IF($B2018&gt;OFFSET($B2018,1,0),ChapterTable!$S$17,1)*
    (VLOOKUP(SUBSTITUTE(SUBSTITUTE(E$1,"standard",""),"|Float","")&amp;IF(OR($L2018=TRUE,$A2018=0,MOD($A2018,ChapterTable!$S$20)&lt;&gt;0),"","보스")&amp;"인게임누적곱배수",ChapterTable!$S:$T,2,0)^C2018
    +VLOOKUP(SUBSTITUTE(SUBSTITUTE(E$1,"standard",""),"|Float","")&amp;IF(OR($L2018=TRUE,$A2018=0,MOD($A2018,ChapterTable!$S$20)&lt;&gt;0),"","보스")&amp;"인게임누적합배수",ChapterTable!$S:$T,2,0)*C2018)
  )
  )
  )
)</f>
        <v>236462.70080566406</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(VLOOKUP(SUBSTITUTE(SUBSTITUTE(F$1,"standard",""),"|Float","")&amp;IF(OR($L2018=TRUE,$A2018=0,MOD($A2018,ChapterTable!$S$20)&lt;&gt;0),"","보스")&amp;"인게임누적곱배수",ChapterTable!$S:$T,2,0)^D2018
    +VLOOKUP(SUBSTITUTE(SUBSTITUTE(F$1,"standard",""),"|Float","")&amp;IF(OR($L2018=TRUE,$A2018=0,MOD($A2018,ChapterTable!$S$20)&lt;&gt;0),"","보스")&amp;"인게임누적합배수",ChapterTable!$S:$T,2,0)*D2018)
  )
  )
  )
)</f>
        <v>70815.652585029602</v>
      </c>
      <c r="G2018" t="s">
        <v>737</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59"/>
        <v>3</v>
      </c>
      <c r="Q2018">
        <f t="shared" si="160"/>
        <v>3</v>
      </c>
      <c r="R2018" t="b">
        <f t="shared" ca="1" si="158"/>
        <v>1</v>
      </c>
      <c r="T2018" t="b">
        <f t="shared" ca="1" si="161"/>
        <v>1</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H2018">
        <v>1.5</v>
      </c>
      <c r="AI2018">
        <f t="shared" si="162"/>
        <v>0.33333333333333331</v>
      </c>
    </row>
    <row r="2019" spans="1:35" x14ac:dyDescent="0.3">
      <c r="A2019">
        <v>18</v>
      </c>
      <c r="B2019">
        <v>28</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OFFSET(E2019,-$B2019+IF($L2019,1,0),0)*IF($B2019&gt;OFFSET($B2019,1,0),ChapterTable!$S$17,1)*
    (VLOOKUP(SUBSTITUTE(SUBSTITUTE(E$1,"standard",""),"|Float","")&amp;IF(OR($L2019=TRUE,$A2019=0,MOD($A2019,ChapterTable!$S$20)&lt;&gt;0),"","보스")&amp;"인게임누적곱배수",ChapterTable!$S:$T,2,0)^C2019
    +VLOOKUP(SUBSTITUTE(SUBSTITUTE(E$1,"standard",""),"|Float","")&amp;IF(OR($L2019=TRUE,$A2019=0,MOD($A2019,ChapterTable!$S$20)&lt;&gt;0),"","보스")&amp;"인게임누적합배수",ChapterTable!$S:$T,2,0)*C2019)
  )
  )
  )
)</f>
        <v>236462.70080566406</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(VLOOKUP(SUBSTITUTE(SUBSTITUTE(F$1,"standard",""),"|Float","")&amp;IF(OR($L2019=TRUE,$A2019=0,MOD($A2019,ChapterTable!$S$20)&lt;&gt;0),"","보스")&amp;"인게임누적곱배수",ChapterTable!$S:$T,2,0)^D2019
    +VLOOKUP(SUBSTITUTE(SUBSTITUTE(F$1,"standard",""),"|Float","")&amp;IF(OR($L2019=TRUE,$A2019=0,MOD($A2019,ChapterTable!$S$20)&lt;&gt;0),"","보스")&amp;"인게임누적합배수",ChapterTable!$S:$T,2,0)*D2019)
  )
  )
  )
)</f>
        <v>70815.652585029602</v>
      </c>
      <c r="G2019" t="s">
        <v>737</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59"/>
        <v>3</v>
      </c>
      <c r="Q2019">
        <f t="shared" si="160"/>
        <v>3</v>
      </c>
      <c r="R2019" t="b">
        <f t="shared" ca="1" si="158"/>
        <v>1</v>
      </c>
      <c r="T2019" t="b">
        <f t="shared" ca="1" si="161"/>
        <v>1</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H2019">
        <v>1.5</v>
      </c>
      <c r="AI2019">
        <f t="shared" si="162"/>
        <v>0.33333333333333331</v>
      </c>
    </row>
    <row r="2020" spans="1:35" x14ac:dyDescent="0.3">
      <c r="A2020">
        <v>18</v>
      </c>
      <c r="B2020">
        <v>29</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OFFSET(E2020,-$B2020+IF($L2020,1,0),0)*IF($B2020&gt;OFFSET($B2020,1,0),ChapterTable!$S$17,1)*
    (VLOOKUP(SUBSTITUTE(SUBSTITUTE(E$1,"standard",""),"|Float","")&amp;IF(OR($L2020=TRUE,$A2020=0,MOD($A2020,ChapterTable!$S$20)&lt;&gt;0),"","보스")&amp;"인게임누적곱배수",ChapterTable!$S:$T,2,0)^C2020
    +VLOOKUP(SUBSTITUTE(SUBSTITUTE(E$1,"standard",""),"|Float","")&amp;IF(OR($L2020=TRUE,$A2020=0,MOD($A2020,ChapterTable!$S$20)&lt;&gt;0),"","보스")&amp;"인게임누적합배수",ChapterTable!$S:$T,2,0)*C2020)
  )
  )
  )
)</f>
        <v>236462.70080566406</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(VLOOKUP(SUBSTITUTE(SUBSTITUTE(F$1,"standard",""),"|Float","")&amp;IF(OR($L2020=TRUE,$A2020=0,MOD($A2020,ChapterTable!$S$20)&lt;&gt;0),"","보스")&amp;"인게임누적곱배수",ChapterTable!$S:$T,2,0)^D2020
    +VLOOKUP(SUBSTITUTE(SUBSTITUTE(F$1,"standard",""),"|Float","")&amp;IF(OR($L2020=TRUE,$A2020=0,MOD($A2020,ChapterTable!$S$20)&lt;&gt;0),"","보스")&amp;"인게임누적합배수",ChapterTable!$S:$T,2,0)*D2020)
  )
  )
  )
)</f>
        <v>70815.652585029602</v>
      </c>
      <c r="G2020" t="s">
        <v>737</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59"/>
        <v>93</v>
      </c>
      <c r="Q2020">
        <f t="shared" si="160"/>
        <v>93</v>
      </c>
      <c r="R2020" t="b">
        <f t="shared" ca="1" si="158"/>
        <v>1</v>
      </c>
      <c r="T2020" t="b">
        <f t="shared" ca="1" si="161"/>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H2020">
        <v>1.5</v>
      </c>
      <c r="AI2020">
        <f t="shared" si="162"/>
        <v>0.33333333333333331</v>
      </c>
    </row>
    <row r="2021" spans="1:35" x14ac:dyDescent="0.3">
      <c r="A2021">
        <v>18</v>
      </c>
      <c r="B2021">
        <v>30</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OFFSET(E2021,-$B2021+IF($L2021,1,0),0)*IF($B2021&gt;OFFSET($B2021,1,0),ChapterTable!$S$17,1)*
    (VLOOKUP(SUBSTITUTE(SUBSTITUTE(E$1,"standard",""),"|Float","")&amp;IF(OR($L2021=TRUE,$A2021=0,MOD($A2021,ChapterTable!$S$20)&lt;&gt;0),"","보스")&amp;"인게임누적곱배수",ChapterTable!$S:$T,2,0)^C2021
    +VLOOKUP(SUBSTITUTE(SUBSTITUTE(E$1,"standard",""),"|Float","")&amp;IF(OR($L2021=TRUE,$A2021=0,MOD($A2021,ChapterTable!$S$20)&lt;&gt;0),"","보스")&amp;"인게임누적합배수",ChapterTable!$S:$T,2,0)*C2021)
  )
  )
  )
)</f>
        <v>236462.70080566406</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(VLOOKUP(SUBSTITUTE(SUBSTITUTE(F$1,"standard",""),"|Float","")&amp;IF(OR($L2021=TRUE,$A2021=0,MOD($A2021,ChapterTable!$S$20)&lt;&gt;0),"","보스")&amp;"인게임누적곱배수",ChapterTable!$S:$T,2,0)^D2021
    +VLOOKUP(SUBSTITUTE(SUBSTITUTE(F$1,"standard",""),"|Float","")&amp;IF(OR($L2021=TRUE,$A2021=0,MOD($A2021,ChapterTable!$S$20)&lt;&gt;0),"","보스")&amp;"인게임누적합배수",ChapterTable!$S:$T,2,0)*D2021)
  )
  )
  )
)</f>
        <v>70815.652585029602</v>
      </c>
      <c r="G2021" t="s">
        <v>737</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59"/>
        <v>21</v>
      </c>
      <c r="Q2021">
        <f t="shared" si="160"/>
        <v>21</v>
      </c>
      <c r="R2021" t="b">
        <f t="shared" ca="1" si="158"/>
        <v>1</v>
      </c>
      <c r="T2021" t="b">
        <f t="shared" ca="1" si="161"/>
        <v>1</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H2021">
        <v>1.5</v>
      </c>
      <c r="AI2021">
        <f t="shared" si="162"/>
        <v>0.33333333333333331</v>
      </c>
    </row>
    <row r="2022" spans="1:35" x14ac:dyDescent="0.3">
      <c r="A2022">
        <v>18</v>
      </c>
      <c r="B2022">
        <v>31</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3</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OFFSET(E2022,-$B2022+IF($L2022,1,0),0)*IF($B2022&gt;OFFSET($B2022,1,0),ChapterTable!$S$17,1)*
    (VLOOKUP(SUBSTITUTE(SUBSTITUTE(E$1,"standard",""),"|Float","")&amp;IF(OR($L2022=TRUE,$A2022=0,MOD($A2022,ChapterTable!$S$20)&lt;&gt;0),"","보스")&amp;"인게임누적곱배수",ChapterTable!$S:$T,2,0)^C2022
    +VLOOKUP(SUBSTITUTE(SUBSTITUTE(E$1,"standard",""),"|Float","")&amp;IF(OR($L2022=TRUE,$A2022=0,MOD($A2022,ChapterTable!$S$20)&lt;&gt;0),"","보스")&amp;"인게임누적합배수",ChapterTable!$S:$T,2,0)*C2022)
  )
  )
  )
)</f>
        <v>236462.70080566406</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(VLOOKUP(SUBSTITUTE(SUBSTITUTE(F$1,"standard",""),"|Float","")&amp;IF(OR($L2022=TRUE,$A2022=0,MOD($A2022,ChapterTable!$S$20)&lt;&gt;0),"","보스")&amp;"인게임누적곱배수",ChapterTable!$S:$T,2,0)^D2022
    +VLOOKUP(SUBSTITUTE(SUBSTITUTE(F$1,"standard",""),"|Float","")&amp;IF(OR($L2022=TRUE,$A2022=0,MOD($A2022,ChapterTable!$S$20)&lt;&gt;0),"","보스")&amp;"인게임누적합배수",ChapterTable!$S:$T,2,0)*D2022)
  )
  )
  )
)</f>
        <v>75434.064710140228</v>
      </c>
      <c r="G2022" t="s">
        <v>737</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59"/>
        <v>4</v>
      </c>
      <c r="Q2022">
        <f t="shared" si="160"/>
        <v>4</v>
      </c>
      <c r="R2022" t="b">
        <f t="shared" ca="1" si="158"/>
        <v>1</v>
      </c>
      <c r="T2022" t="b">
        <f t="shared" ca="1" si="161"/>
        <v>1</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H2022">
        <v>1.5</v>
      </c>
      <c r="AI2022">
        <f t="shared" si="162"/>
        <v>0.25</v>
      </c>
    </row>
    <row r="2023" spans="1:35" x14ac:dyDescent="0.3">
      <c r="A2023">
        <v>18</v>
      </c>
      <c r="B2023">
        <v>32</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OFFSET(E2023,-$B2023+IF($L2023,1,0),0)*IF($B2023&gt;OFFSET($B2023,1,0),ChapterTable!$S$17,1)*
    (VLOOKUP(SUBSTITUTE(SUBSTITUTE(E$1,"standard",""),"|Float","")&amp;IF(OR($L2023=TRUE,$A2023=0,MOD($A2023,ChapterTable!$S$20)&lt;&gt;0),"","보스")&amp;"인게임누적곱배수",ChapterTable!$S:$T,2,0)^C2023
    +VLOOKUP(SUBSTITUTE(SUBSTITUTE(E$1,"standard",""),"|Float","")&amp;IF(OR($L2023=TRUE,$A2023=0,MOD($A2023,ChapterTable!$S$20)&lt;&gt;0),"","보스")&amp;"인게임누적합배수",ChapterTable!$S:$T,2,0)*C2023)
  )
  )
  )
)</f>
        <v>236462.70080566406</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(VLOOKUP(SUBSTITUTE(SUBSTITUTE(F$1,"standard",""),"|Float","")&amp;IF(OR($L2023=TRUE,$A2023=0,MOD($A2023,ChapterTable!$S$20)&lt;&gt;0),"","보스")&amp;"인게임누적곱배수",ChapterTable!$S:$T,2,0)^D2023
    +VLOOKUP(SUBSTITUTE(SUBSTITUTE(F$1,"standard",""),"|Float","")&amp;IF(OR($L2023=TRUE,$A2023=0,MOD($A2023,ChapterTable!$S$20)&lt;&gt;0),"","보스")&amp;"인게임누적합배수",ChapterTable!$S:$T,2,0)*D2023)
  )
  )
  )
)</f>
        <v>75434.064710140228</v>
      </c>
      <c r="G2023" t="s">
        <v>737</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59"/>
        <v>4</v>
      </c>
      <c r="Q2023">
        <f t="shared" si="160"/>
        <v>4</v>
      </c>
      <c r="R2023" t="b">
        <f t="shared" ca="1" si="158"/>
        <v>1</v>
      </c>
      <c r="T2023" t="b">
        <f t="shared" ca="1" si="161"/>
        <v>1</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H2023">
        <v>1.5</v>
      </c>
      <c r="AI2023">
        <f t="shared" si="162"/>
        <v>0.25</v>
      </c>
    </row>
    <row r="2024" spans="1:35" x14ac:dyDescent="0.3">
      <c r="A2024">
        <v>18</v>
      </c>
      <c r="B2024">
        <v>33</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OFFSET(E2024,-$B2024+IF($L2024,1,0),0)*IF($B2024&gt;OFFSET($B2024,1,0),ChapterTable!$S$17,1)*
    (VLOOKUP(SUBSTITUTE(SUBSTITUTE(E$1,"standard",""),"|Float","")&amp;IF(OR($L2024=TRUE,$A2024=0,MOD($A2024,ChapterTable!$S$20)&lt;&gt;0),"","보스")&amp;"인게임누적곱배수",ChapterTable!$S:$T,2,0)^C2024
    +VLOOKUP(SUBSTITUTE(SUBSTITUTE(E$1,"standard",""),"|Float","")&amp;IF(OR($L2024=TRUE,$A2024=0,MOD($A2024,ChapterTable!$S$20)&lt;&gt;0),"","보스")&amp;"인게임누적합배수",ChapterTable!$S:$T,2,0)*C2024)
  )
  )
  )
)</f>
        <v>236462.70080566406</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(VLOOKUP(SUBSTITUTE(SUBSTITUTE(F$1,"standard",""),"|Float","")&amp;IF(OR($L2024=TRUE,$A2024=0,MOD($A2024,ChapterTable!$S$20)&lt;&gt;0),"","보스")&amp;"인게임누적곱배수",ChapterTable!$S:$T,2,0)^D2024
    +VLOOKUP(SUBSTITUTE(SUBSTITUTE(F$1,"standard",""),"|Float","")&amp;IF(OR($L2024=TRUE,$A2024=0,MOD($A2024,ChapterTable!$S$20)&lt;&gt;0),"","보스")&amp;"인게임누적합배수",ChapterTable!$S:$T,2,0)*D2024)
  )
  )
  )
)</f>
        <v>75434.064710140228</v>
      </c>
      <c r="G2024" t="s">
        <v>737</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59"/>
        <v>4</v>
      </c>
      <c r="Q2024">
        <f t="shared" si="160"/>
        <v>4</v>
      </c>
      <c r="R2024" t="b">
        <f t="shared" ca="1" si="158"/>
        <v>1</v>
      </c>
      <c r="T2024" t="b">
        <f t="shared" ca="1" si="161"/>
        <v>1</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H2024">
        <v>1.5</v>
      </c>
      <c r="AI2024">
        <f t="shared" si="162"/>
        <v>0.25</v>
      </c>
    </row>
    <row r="2025" spans="1:35" x14ac:dyDescent="0.3">
      <c r="A2025">
        <v>18</v>
      </c>
      <c r="B2025">
        <v>34</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OFFSET(E2025,-$B2025+IF($L2025,1,0),0)*IF($B2025&gt;OFFSET($B2025,1,0),ChapterTable!$S$17,1)*
    (VLOOKUP(SUBSTITUTE(SUBSTITUTE(E$1,"standard",""),"|Float","")&amp;IF(OR($L2025=TRUE,$A2025=0,MOD($A2025,ChapterTable!$S$20)&lt;&gt;0),"","보스")&amp;"인게임누적곱배수",ChapterTable!$S:$T,2,0)^C2025
    +VLOOKUP(SUBSTITUTE(SUBSTITUTE(E$1,"standard",""),"|Float","")&amp;IF(OR($L2025=TRUE,$A2025=0,MOD($A2025,ChapterTable!$S$20)&lt;&gt;0),"","보스")&amp;"인게임누적합배수",ChapterTable!$S:$T,2,0)*C2025)
  )
  )
  )
)</f>
        <v>236462.70080566406</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(VLOOKUP(SUBSTITUTE(SUBSTITUTE(F$1,"standard",""),"|Float","")&amp;IF(OR($L2025=TRUE,$A2025=0,MOD($A2025,ChapterTable!$S$20)&lt;&gt;0),"","보스")&amp;"인게임누적곱배수",ChapterTable!$S:$T,2,0)^D2025
    +VLOOKUP(SUBSTITUTE(SUBSTITUTE(F$1,"standard",""),"|Float","")&amp;IF(OR($L2025=TRUE,$A2025=0,MOD($A2025,ChapterTable!$S$20)&lt;&gt;0),"","보스")&amp;"인게임누적합배수",ChapterTable!$S:$T,2,0)*D2025)
  )
  )
  )
)</f>
        <v>75434.064710140228</v>
      </c>
      <c r="G2025" t="s">
        <v>737</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59"/>
        <v>4</v>
      </c>
      <c r="Q2025">
        <f t="shared" si="160"/>
        <v>4</v>
      </c>
      <c r="R2025" t="b">
        <f t="shared" ca="1" si="158"/>
        <v>1</v>
      </c>
      <c r="T2025" t="b">
        <f t="shared" ca="1" si="161"/>
        <v>1</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H2025">
        <v>1.5</v>
      </c>
      <c r="AI2025">
        <f t="shared" si="162"/>
        <v>0.25</v>
      </c>
    </row>
    <row r="2026" spans="1:35" x14ac:dyDescent="0.3">
      <c r="A2026">
        <v>18</v>
      </c>
      <c r="B2026">
        <v>35</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OFFSET(E2026,-$B2026+IF($L2026,1,0),0)*IF($B2026&gt;OFFSET($B2026,1,0),ChapterTable!$S$17,1)*
    (VLOOKUP(SUBSTITUTE(SUBSTITUTE(E$1,"standard",""),"|Float","")&amp;IF(OR($L2026=TRUE,$A2026=0,MOD($A2026,ChapterTable!$S$20)&lt;&gt;0),"","보스")&amp;"인게임누적곱배수",ChapterTable!$S:$T,2,0)^C2026
    +VLOOKUP(SUBSTITUTE(SUBSTITUTE(E$1,"standard",""),"|Float","")&amp;IF(OR($L2026=TRUE,$A2026=0,MOD($A2026,ChapterTable!$S$20)&lt;&gt;0),"","보스")&amp;"인게임누적합배수",ChapterTable!$S:$T,2,0)*C2026)
  )
  )
  )
)</f>
        <v>236462.70080566406</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(VLOOKUP(SUBSTITUTE(SUBSTITUTE(F$1,"standard",""),"|Float","")&amp;IF(OR($L2026=TRUE,$A2026=0,MOD($A2026,ChapterTable!$S$20)&lt;&gt;0),"","보스")&amp;"인게임누적곱배수",ChapterTable!$S:$T,2,0)^D2026
    +VLOOKUP(SUBSTITUTE(SUBSTITUTE(F$1,"standard",""),"|Float","")&amp;IF(OR($L2026=TRUE,$A2026=0,MOD($A2026,ChapterTable!$S$20)&lt;&gt;0),"","보스")&amp;"인게임누적합배수",ChapterTable!$S:$T,2,0)*D2026)
  )
  )
  )
)</f>
        <v>75434.064710140228</v>
      </c>
      <c r="G2026" t="s">
        <v>737</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59"/>
        <v>11</v>
      </c>
      <c r="Q2026">
        <f t="shared" si="160"/>
        <v>11</v>
      </c>
      <c r="R2026" t="b">
        <f t="shared" ca="1" si="158"/>
        <v>1</v>
      </c>
      <c r="T2026" t="b">
        <f t="shared" ca="1" si="161"/>
        <v>1</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H2026">
        <v>1.5</v>
      </c>
      <c r="AI2026">
        <f t="shared" si="162"/>
        <v>0.25</v>
      </c>
    </row>
    <row r="2027" spans="1:35" x14ac:dyDescent="0.3">
      <c r="A2027">
        <v>18</v>
      </c>
      <c r="B2027">
        <v>36</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4</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OFFSET(E2027,-$B2027+IF($L2027,1,0),0)*IF($B2027&gt;OFFSET($B2027,1,0),ChapterTable!$S$17,1)*
    (VLOOKUP(SUBSTITUTE(SUBSTITUTE(E$1,"standard",""),"|Float","")&amp;IF(OR($L2027=TRUE,$A2027=0,MOD($A2027,ChapterTable!$S$20)&lt;&gt;0),"","보스")&amp;"인게임누적곱배수",ChapterTable!$S:$T,2,0)^C2027
    +VLOOKUP(SUBSTITUTE(SUBSTITUTE(E$1,"standard",""),"|Float","")&amp;IF(OR($L2027=TRUE,$A2027=0,MOD($A2027,ChapterTable!$S$20)&lt;&gt;0),"","보스")&amp;"인게임누적합배수",ChapterTable!$S:$T,2,0)*C2027)
  )
  )
  )
)</f>
        <v>266020.53840637207</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(VLOOKUP(SUBSTITUTE(SUBSTITUTE(F$1,"standard",""),"|Float","")&amp;IF(OR($L2027=TRUE,$A2027=0,MOD($A2027,ChapterTable!$S$20)&lt;&gt;0),"","보스")&amp;"인게임누적곱배수",ChapterTable!$S:$T,2,0)^D2027
    +VLOOKUP(SUBSTITUTE(SUBSTITUTE(F$1,"standard",""),"|Float","")&amp;IF(OR($L2027=TRUE,$A2027=0,MOD($A2027,ChapterTable!$S$20)&lt;&gt;0),"","보스")&amp;"인게임누적합배수",ChapterTable!$S:$T,2,0)*D2027)
  )
  )
  )
)</f>
        <v>75434.064710140228</v>
      </c>
      <c r="G2027" t="s">
        <v>737</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59"/>
        <v>4</v>
      </c>
      <c r="Q2027">
        <f t="shared" si="160"/>
        <v>4</v>
      </c>
      <c r="R2027" t="b">
        <f t="shared" ca="1" si="158"/>
        <v>1</v>
      </c>
      <c r="T2027" t="b">
        <f t="shared" ca="1" si="161"/>
        <v>1</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H2027">
        <v>1.5</v>
      </c>
      <c r="AI2027">
        <f t="shared" si="162"/>
        <v>0.25</v>
      </c>
    </row>
    <row r="2028" spans="1:35" x14ac:dyDescent="0.3">
      <c r="A2028">
        <v>18</v>
      </c>
      <c r="B2028">
        <v>37</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OFFSET(E2028,-$B2028+IF($L2028,1,0),0)*IF($B2028&gt;OFFSET($B2028,1,0),ChapterTable!$S$17,1)*
    (VLOOKUP(SUBSTITUTE(SUBSTITUTE(E$1,"standard",""),"|Float","")&amp;IF(OR($L2028=TRUE,$A2028=0,MOD($A2028,ChapterTable!$S$20)&lt;&gt;0),"","보스")&amp;"인게임누적곱배수",ChapterTable!$S:$T,2,0)^C2028
    +VLOOKUP(SUBSTITUTE(SUBSTITUTE(E$1,"standard",""),"|Float","")&amp;IF(OR($L2028=TRUE,$A2028=0,MOD($A2028,ChapterTable!$S$20)&lt;&gt;0),"","보스")&amp;"인게임누적합배수",ChapterTable!$S:$T,2,0)*C2028)
  )
  )
  )
)</f>
        <v>266020.53840637207</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(VLOOKUP(SUBSTITUTE(SUBSTITUTE(F$1,"standard",""),"|Float","")&amp;IF(OR($L2028=TRUE,$A2028=0,MOD($A2028,ChapterTable!$S$20)&lt;&gt;0),"","보스")&amp;"인게임누적곱배수",ChapterTable!$S:$T,2,0)^D2028
    +VLOOKUP(SUBSTITUTE(SUBSTITUTE(F$1,"standard",""),"|Float","")&amp;IF(OR($L2028=TRUE,$A2028=0,MOD($A2028,ChapterTable!$S$20)&lt;&gt;0),"","보스")&amp;"인게임누적합배수",ChapterTable!$S:$T,2,0)*D2028)
  )
  )
  )
)</f>
        <v>75434.064710140228</v>
      </c>
      <c r="G2028" t="s">
        <v>737</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59"/>
        <v>4</v>
      </c>
      <c r="Q2028">
        <f t="shared" si="160"/>
        <v>4</v>
      </c>
      <c r="R2028" t="b">
        <f t="shared" ca="1" si="158"/>
        <v>1</v>
      </c>
      <c r="T2028" t="b">
        <f t="shared" ca="1" si="161"/>
        <v>1</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H2028">
        <v>1.5</v>
      </c>
      <c r="AI2028">
        <f t="shared" si="162"/>
        <v>0.25</v>
      </c>
    </row>
    <row r="2029" spans="1:35" x14ac:dyDescent="0.3">
      <c r="A2029">
        <v>18</v>
      </c>
      <c r="B2029">
        <v>38</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OFFSET(E2029,-$B2029+IF($L2029,1,0),0)*IF($B2029&gt;OFFSET($B2029,1,0),ChapterTable!$S$17,1)*
    (VLOOKUP(SUBSTITUTE(SUBSTITUTE(E$1,"standard",""),"|Float","")&amp;IF(OR($L2029=TRUE,$A2029=0,MOD($A2029,ChapterTable!$S$20)&lt;&gt;0),"","보스")&amp;"인게임누적곱배수",ChapterTable!$S:$T,2,0)^C2029
    +VLOOKUP(SUBSTITUTE(SUBSTITUTE(E$1,"standard",""),"|Float","")&amp;IF(OR($L2029=TRUE,$A2029=0,MOD($A2029,ChapterTable!$S$20)&lt;&gt;0),"","보스")&amp;"인게임누적합배수",ChapterTable!$S:$T,2,0)*C2029)
  )
  )
  )
)</f>
        <v>266020.53840637207</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(VLOOKUP(SUBSTITUTE(SUBSTITUTE(F$1,"standard",""),"|Float","")&amp;IF(OR($L2029=TRUE,$A2029=0,MOD($A2029,ChapterTable!$S$20)&lt;&gt;0),"","보스")&amp;"인게임누적곱배수",ChapterTable!$S:$T,2,0)^D2029
    +VLOOKUP(SUBSTITUTE(SUBSTITUTE(F$1,"standard",""),"|Float","")&amp;IF(OR($L2029=TRUE,$A2029=0,MOD($A2029,ChapterTable!$S$20)&lt;&gt;0),"","보스")&amp;"인게임누적합배수",ChapterTable!$S:$T,2,0)*D2029)
  )
  )
  )
)</f>
        <v>75434.064710140228</v>
      </c>
      <c r="G2029" t="s">
        <v>737</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59"/>
        <v>4</v>
      </c>
      <c r="Q2029">
        <f t="shared" si="160"/>
        <v>4</v>
      </c>
      <c r="R2029" t="b">
        <f t="shared" ca="1" si="158"/>
        <v>1</v>
      </c>
      <c r="T2029" t="b">
        <f t="shared" ca="1" si="161"/>
        <v>1</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H2029">
        <v>1.5</v>
      </c>
      <c r="AI2029">
        <f t="shared" si="162"/>
        <v>0.25</v>
      </c>
    </row>
    <row r="2030" spans="1:35" x14ac:dyDescent="0.3">
      <c r="A2030">
        <v>18</v>
      </c>
      <c r="B2030">
        <v>39</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OFFSET(E2030,-$B2030+IF($L2030,1,0),0)*IF($B2030&gt;OFFSET($B2030,1,0),ChapterTable!$S$17,1)*
    (VLOOKUP(SUBSTITUTE(SUBSTITUTE(E$1,"standard",""),"|Float","")&amp;IF(OR($L2030=TRUE,$A2030=0,MOD($A2030,ChapterTable!$S$20)&lt;&gt;0),"","보스")&amp;"인게임누적곱배수",ChapterTable!$S:$T,2,0)^C2030
    +VLOOKUP(SUBSTITUTE(SUBSTITUTE(E$1,"standard",""),"|Float","")&amp;IF(OR($L2030=TRUE,$A2030=0,MOD($A2030,ChapterTable!$S$20)&lt;&gt;0),"","보스")&amp;"인게임누적합배수",ChapterTable!$S:$T,2,0)*C2030)
  )
  )
  )
)</f>
        <v>266020.53840637207</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(VLOOKUP(SUBSTITUTE(SUBSTITUTE(F$1,"standard",""),"|Float","")&amp;IF(OR($L2030=TRUE,$A2030=0,MOD($A2030,ChapterTable!$S$20)&lt;&gt;0),"","보스")&amp;"인게임누적곱배수",ChapterTable!$S:$T,2,0)^D2030
    +VLOOKUP(SUBSTITUTE(SUBSTITUTE(F$1,"standard",""),"|Float","")&amp;IF(OR($L2030=TRUE,$A2030=0,MOD($A2030,ChapterTable!$S$20)&lt;&gt;0),"","보스")&amp;"인게임누적합배수",ChapterTable!$S:$T,2,0)*D2030)
  )
  )
  )
)</f>
        <v>75434.064710140228</v>
      </c>
      <c r="G2030" t="s">
        <v>737</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59"/>
        <v>94</v>
      </c>
      <c r="Q2030">
        <f t="shared" si="160"/>
        <v>94</v>
      </c>
      <c r="R2030" t="b">
        <f t="shared" ca="1" si="158"/>
        <v>1</v>
      </c>
      <c r="T2030" t="b">
        <f t="shared" ca="1" si="161"/>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H2030">
        <v>1.5</v>
      </c>
      <c r="AI2030">
        <f t="shared" si="162"/>
        <v>0.25</v>
      </c>
    </row>
    <row r="2031" spans="1:35" x14ac:dyDescent="0.3">
      <c r="A2031">
        <v>18</v>
      </c>
      <c r="B2031">
        <v>40</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OFFSET(E2031,-$B2031+IF($L2031,1,0),0)*IF($B2031&gt;OFFSET($B2031,1,0),ChapterTable!$S$17,1)*
    (VLOOKUP(SUBSTITUTE(SUBSTITUTE(E$1,"standard",""),"|Float","")&amp;IF(OR($L2031=TRUE,$A2031=0,MOD($A2031,ChapterTable!$S$20)&lt;&gt;0),"","보스")&amp;"인게임누적곱배수",ChapterTable!$S:$T,2,0)^C2031
    +VLOOKUP(SUBSTITUTE(SUBSTITUTE(E$1,"standard",""),"|Float","")&amp;IF(OR($L2031=TRUE,$A2031=0,MOD($A2031,ChapterTable!$S$20)&lt;&gt;0),"","보스")&amp;"인게임누적합배수",ChapterTable!$S:$T,2,0)*C2031)
  )
  )
  )
)</f>
        <v>266020.53840637207</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(VLOOKUP(SUBSTITUTE(SUBSTITUTE(F$1,"standard",""),"|Float","")&amp;IF(OR($L2031=TRUE,$A2031=0,MOD($A2031,ChapterTable!$S$20)&lt;&gt;0),"","보스")&amp;"인게임누적곱배수",ChapterTable!$S:$T,2,0)^D2031
    +VLOOKUP(SUBSTITUTE(SUBSTITUTE(F$1,"standard",""),"|Float","")&amp;IF(OR($L2031=TRUE,$A2031=0,MOD($A2031,ChapterTable!$S$20)&lt;&gt;0),"","보스")&amp;"인게임누적합배수",ChapterTable!$S:$T,2,0)*D2031)
  )
  )
  )
)</f>
        <v>75434.064710140228</v>
      </c>
      <c r="G2031" t="s">
        <v>737</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59"/>
        <v>21</v>
      </c>
      <c r="Q2031">
        <f t="shared" si="160"/>
        <v>21</v>
      </c>
      <c r="R2031" t="b">
        <f t="shared" ca="1" si="158"/>
        <v>1</v>
      </c>
      <c r="T2031" t="b">
        <f t="shared" ca="1" si="161"/>
        <v>1</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H2031">
        <v>1.5</v>
      </c>
      <c r="AI2031">
        <f t="shared" si="162"/>
        <v>0.25</v>
      </c>
    </row>
    <row r="2032" spans="1:35" x14ac:dyDescent="0.3">
      <c r="A2032">
        <v>18</v>
      </c>
      <c r="B2032">
        <v>41</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4</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OFFSET(E2032,-$B2032+IF($L2032,1,0),0)*IF($B2032&gt;OFFSET($B2032,1,0),ChapterTable!$S$17,1)*
    (VLOOKUP(SUBSTITUTE(SUBSTITUTE(E$1,"standard",""),"|Float","")&amp;IF(OR($L2032=TRUE,$A2032=0,MOD($A2032,ChapterTable!$S$20)&lt;&gt;0),"","보스")&amp;"인게임누적곱배수",ChapterTable!$S:$T,2,0)^C2032
    +VLOOKUP(SUBSTITUTE(SUBSTITUTE(E$1,"standard",""),"|Float","")&amp;IF(OR($L2032=TRUE,$A2032=0,MOD($A2032,ChapterTable!$S$20)&lt;&gt;0),"","보스")&amp;"인게임누적합배수",ChapterTable!$S:$T,2,0)*C2032)
  )
  )
  )
)</f>
        <v>266020.53840637207</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(VLOOKUP(SUBSTITUTE(SUBSTITUTE(F$1,"standard",""),"|Float","")&amp;IF(OR($L2032=TRUE,$A2032=0,MOD($A2032,ChapterTable!$S$20)&lt;&gt;0),"","보스")&amp;"인게임누적곱배수",ChapterTable!$S:$T,2,0)^D2032
    +VLOOKUP(SUBSTITUTE(SUBSTITUTE(F$1,"standard",""),"|Float","")&amp;IF(OR($L2032=TRUE,$A2032=0,MOD($A2032,ChapterTable!$S$20)&lt;&gt;0),"","보스")&amp;"인게임누적합배수",ChapterTable!$S:$T,2,0)*D2032)
  )
  )
  )
)</f>
        <v>80052.476835250854</v>
      </c>
      <c r="G2032" t="s">
        <v>737</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59"/>
        <v>5</v>
      </c>
      <c r="Q2032">
        <f t="shared" si="160"/>
        <v>5</v>
      </c>
      <c r="R2032" t="b">
        <f t="shared" ca="1" si="158"/>
        <v>1</v>
      </c>
      <c r="T2032" t="b">
        <f t="shared" ca="1" si="161"/>
        <v>1</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H2032">
        <v>1.5</v>
      </c>
      <c r="AI2032">
        <f t="shared" si="162"/>
        <v>0.2</v>
      </c>
    </row>
    <row r="2033" spans="1:35" x14ac:dyDescent="0.3">
      <c r="A2033">
        <v>18</v>
      </c>
      <c r="B2033">
        <v>42</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OFFSET(E2033,-$B2033+IF($L2033,1,0),0)*IF($B2033&gt;OFFSET($B2033,1,0),ChapterTable!$S$17,1)*
    (VLOOKUP(SUBSTITUTE(SUBSTITUTE(E$1,"standard",""),"|Float","")&amp;IF(OR($L2033=TRUE,$A2033=0,MOD($A2033,ChapterTable!$S$20)&lt;&gt;0),"","보스")&amp;"인게임누적곱배수",ChapterTable!$S:$T,2,0)^C2033
    +VLOOKUP(SUBSTITUTE(SUBSTITUTE(E$1,"standard",""),"|Float","")&amp;IF(OR($L2033=TRUE,$A2033=0,MOD($A2033,ChapterTable!$S$20)&lt;&gt;0),"","보스")&amp;"인게임누적합배수",ChapterTable!$S:$T,2,0)*C2033)
  )
  )
  )
)</f>
        <v>266020.53840637207</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(VLOOKUP(SUBSTITUTE(SUBSTITUTE(F$1,"standard",""),"|Float","")&amp;IF(OR($L2033=TRUE,$A2033=0,MOD($A2033,ChapterTable!$S$20)&lt;&gt;0),"","보스")&amp;"인게임누적곱배수",ChapterTable!$S:$T,2,0)^D2033
    +VLOOKUP(SUBSTITUTE(SUBSTITUTE(F$1,"standard",""),"|Float","")&amp;IF(OR($L2033=TRUE,$A2033=0,MOD($A2033,ChapterTable!$S$20)&lt;&gt;0),"","보스")&amp;"인게임누적합배수",ChapterTable!$S:$T,2,0)*D2033)
  )
  )
  )
)</f>
        <v>80052.476835250854</v>
      </c>
      <c r="G2033" t="s">
        <v>737</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59"/>
        <v>5</v>
      </c>
      <c r="Q2033">
        <f t="shared" si="160"/>
        <v>5</v>
      </c>
      <c r="R2033" t="b">
        <f t="shared" ca="1" si="158"/>
        <v>1</v>
      </c>
      <c r="T2033" t="b">
        <f t="shared" ca="1" si="161"/>
        <v>1</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H2033">
        <v>1.5</v>
      </c>
      <c r="AI2033">
        <f t="shared" si="162"/>
        <v>0.2</v>
      </c>
    </row>
    <row r="2034" spans="1:35" x14ac:dyDescent="0.3">
      <c r="A2034">
        <v>18</v>
      </c>
      <c r="B2034">
        <v>43</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OFFSET(E2034,-$B2034+IF($L2034,1,0),0)*IF($B2034&gt;OFFSET($B2034,1,0),ChapterTable!$S$17,1)*
    (VLOOKUP(SUBSTITUTE(SUBSTITUTE(E$1,"standard",""),"|Float","")&amp;IF(OR($L2034=TRUE,$A2034=0,MOD($A2034,ChapterTable!$S$20)&lt;&gt;0),"","보스")&amp;"인게임누적곱배수",ChapterTable!$S:$T,2,0)^C2034
    +VLOOKUP(SUBSTITUTE(SUBSTITUTE(E$1,"standard",""),"|Float","")&amp;IF(OR($L2034=TRUE,$A2034=0,MOD($A2034,ChapterTable!$S$20)&lt;&gt;0),"","보스")&amp;"인게임누적합배수",ChapterTable!$S:$T,2,0)*C2034)
  )
  )
  )
)</f>
        <v>266020.53840637207</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(VLOOKUP(SUBSTITUTE(SUBSTITUTE(F$1,"standard",""),"|Float","")&amp;IF(OR($L2034=TRUE,$A2034=0,MOD($A2034,ChapterTable!$S$20)&lt;&gt;0),"","보스")&amp;"인게임누적곱배수",ChapterTable!$S:$T,2,0)^D2034
    +VLOOKUP(SUBSTITUTE(SUBSTITUTE(F$1,"standard",""),"|Float","")&amp;IF(OR($L2034=TRUE,$A2034=0,MOD($A2034,ChapterTable!$S$20)&lt;&gt;0),"","보스")&amp;"인게임누적합배수",ChapterTable!$S:$T,2,0)*D2034)
  )
  )
  )
)</f>
        <v>80052.476835250854</v>
      </c>
      <c r="G2034" t="s">
        <v>737</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59"/>
        <v>5</v>
      </c>
      <c r="Q2034">
        <f t="shared" si="160"/>
        <v>5</v>
      </c>
      <c r="R2034" t="b">
        <f t="shared" ca="1" si="158"/>
        <v>1</v>
      </c>
      <c r="T2034" t="b">
        <f t="shared" ca="1" si="161"/>
        <v>1</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H2034">
        <v>1.5</v>
      </c>
      <c r="AI2034">
        <f t="shared" si="162"/>
        <v>0.2</v>
      </c>
    </row>
    <row r="2035" spans="1:35" x14ac:dyDescent="0.3">
      <c r="A2035">
        <v>18</v>
      </c>
      <c r="B2035">
        <v>44</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OFFSET(E2035,-$B2035+IF($L2035,1,0),0)*IF($B2035&gt;OFFSET($B2035,1,0),ChapterTable!$S$17,1)*
    (VLOOKUP(SUBSTITUTE(SUBSTITUTE(E$1,"standard",""),"|Float","")&amp;IF(OR($L2035=TRUE,$A2035=0,MOD($A2035,ChapterTable!$S$20)&lt;&gt;0),"","보스")&amp;"인게임누적곱배수",ChapterTable!$S:$T,2,0)^C2035
    +VLOOKUP(SUBSTITUTE(SUBSTITUTE(E$1,"standard",""),"|Float","")&amp;IF(OR($L2035=TRUE,$A2035=0,MOD($A2035,ChapterTable!$S$20)&lt;&gt;0),"","보스")&amp;"인게임누적합배수",ChapterTable!$S:$T,2,0)*C2035)
  )
  )
  )
)</f>
        <v>266020.53840637207</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(VLOOKUP(SUBSTITUTE(SUBSTITUTE(F$1,"standard",""),"|Float","")&amp;IF(OR($L2035=TRUE,$A2035=0,MOD($A2035,ChapterTable!$S$20)&lt;&gt;0),"","보스")&amp;"인게임누적곱배수",ChapterTable!$S:$T,2,0)^D2035
    +VLOOKUP(SUBSTITUTE(SUBSTITUTE(F$1,"standard",""),"|Float","")&amp;IF(OR($L2035=TRUE,$A2035=0,MOD($A2035,ChapterTable!$S$20)&lt;&gt;0),"","보스")&amp;"인게임누적합배수",ChapterTable!$S:$T,2,0)*D2035)
  )
  )
  )
)</f>
        <v>80052.476835250854</v>
      </c>
      <c r="G2035" t="s">
        <v>737</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59"/>
        <v>5</v>
      </c>
      <c r="Q2035">
        <f t="shared" si="160"/>
        <v>5</v>
      </c>
      <c r="R2035" t="b">
        <f t="shared" ca="1" si="158"/>
        <v>1</v>
      </c>
      <c r="T2035" t="b">
        <f t="shared" ca="1" si="161"/>
        <v>1</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H2035">
        <v>1.5</v>
      </c>
      <c r="AI2035">
        <f t="shared" si="162"/>
        <v>0.2</v>
      </c>
    </row>
    <row r="2036" spans="1:35" x14ac:dyDescent="0.3">
      <c r="A2036">
        <v>18</v>
      </c>
      <c r="B2036">
        <v>45</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OFFSET(E2036,-$B2036+IF($L2036,1,0),0)*IF($B2036&gt;OFFSET($B2036,1,0),ChapterTable!$S$17,1)*
    (VLOOKUP(SUBSTITUTE(SUBSTITUTE(E$1,"standard",""),"|Float","")&amp;IF(OR($L2036=TRUE,$A2036=0,MOD($A2036,ChapterTable!$S$20)&lt;&gt;0),"","보스")&amp;"인게임누적곱배수",ChapterTable!$S:$T,2,0)^C2036
    +VLOOKUP(SUBSTITUTE(SUBSTITUTE(E$1,"standard",""),"|Float","")&amp;IF(OR($L2036=TRUE,$A2036=0,MOD($A2036,ChapterTable!$S$20)&lt;&gt;0),"","보스")&amp;"인게임누적합배수",ChapterTable!$S:$T,2,0)*C2036)
  )
  )
  )
)</f>
        <v>266020.53840637207</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(VLOOKUP(SUBSTITUTE(SUBSTITUTE(F$1,"standard",""),"|Float","")&amp;IF(OR($L2036=TRUE,$A2036=0,MOD($A2036,ChapterTable!$S$20)&lt;&gt;0),"","보스")&amp;"인게임누적곱배수",ChapterTable!$S:$T,2,0)^D2036
    +VLOOKUP(SUBSTITUTE(SUBSTITUTE(F$1,"standard",""),"|Float","")&amp;IF(OR($L2036=TRUE,$A2036=0,MOD($A2036,ChapterTable!$S$20)&lt;&gt;0),"","보스")&amp;"인게임누적합배수",ChapterTable!$S:$T,2,0)*D2036)
  )
  )
  )
)</f>
        <v>80052.476835250854</v>
      </c>
      <c r="G2036" t="s">
        <v>737</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59"/>
        <v>11</v>
      </c>
      <c r="Q2036">
        <f t="shared" si="160"/>
        <v>11</v>
      </c>
      <c r="R2036" t="b">
        <f t="shared" ca="1" si="158"/>
        <v>1</v>
      </c>
      <c r="T2036" t="b">
        <f t="shared" ca="1" si="161"/>
        <v>1</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H2036">
        <v>1.5</v>
      </c>
      <c r="AI2036">
        <f t="shared" si="162"/>
        <v>0.2</v>
      </c>
    </row>
    <row r="2037" spans="1:35" x14ac:dyDescent="0.3">
      <c r="A2037">
        <v>18</v>
      </c>
      <c r="B2037">
        <v>46</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5</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OFFSET(E2037,-$B2037+IF($L2037,1,0),0)*IF($B2037&gt;OFFSET($B2037,1,0),ChapterTable!$S$17,1)*
    (VLOOKUP(SUBSTITUTE(SUBSTITUTE(E$1,"standard",""),"|Float","")&amp;IF(OR($L2037=TRUE,$A2037=0,MOD($A2037,ChapterTable!$S$20)&lt;&gt;0),"","보스")&amp;"인게임누적곱배수",ChapterTable!$S:$T,2,0)^C2037
    +VLOOKUP(SUBSTITUTE(SUBSTITUTE(E$1,"standard",""),"|Float","")&amp;IF(OR($L2037=TRUE,$A2037=0,MOD($A2037,ChapterTable!$S$20)&lt;&gt;0),"","보스")&amp;"인게임누적합배수",ChapterTable!$S:$T,2,0)*C2037)
  )
  )
  )
)</f>
        <v>295578.37600708008</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(VLOOKUP(SUBSTITUTE(SUBSTITUTE(F$1,"standard",""),"|Float","")&amp;IF(OR($L2037=TRUE,$A2037=0,MOD($A2037,ChapterTable!$S$20)&lt;&gt;0),"","보스")&amp;"인게임누적곱배수",ChapterTable!$S:$T,2,0)^D2037
    +VLOOKUP(SUBSTITUTE(SUBSTITUTE(F$1,"standard",""),"|Float","")&amp;IF(OR($L2037=TRUE,$A2037=0,MOD($A2037,ChapterTable!$S$20)&lt;&gt;0),"","보스")&amp;"인게임누적합배수",ChapterTable!$S:$T,2,0)*D2037)
  )
  )
  )
)</f>
        <v>80052.476835250854</v>
      </c>
      <c r="G2037" t="s">
        <v>737</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59"/>
        <v>5</v>
      </c>
      <c r="Q2037">
        <f t="shared" si="160"/>
        <v>5</v>
      </c>
      <c r="R2037" t="b">
        <f t="shared" ca="1" si="158"/>
        <v>1</v>
      </c>
      <c r="T2037" t="b">
        <f t="shared" ca="1" si="161"/>
        <v>1</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H2037">
        <v>1.5</v>
      </c>
      <c r="AI2037">
        <f t="shared" si="162"/>
        <v>0.2</v>
      </c>
    </row>
    <row r="2038" spans="1:35" x14ac:dyDescent="0.3">
      <c r="A2038">
        <v>18</v>
      </c>
      <c r="B2038">
        <v>47</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OFFSET(E2038,-$B2038+IF($L2038,1,0),0)*IF($B2038&gt;OFFSET($B2038,1,0),ChapterTable!$S$17,1)*
    (VLOOKUP(SUBSTITUTE(SUBSTITUTE(E$1,"standard",""),"|Float","")&amp;IF(OR($L2038=TRUE,$A2038=0,MOD($A2038,ChapterTable!$S$20)&lt;&gt;0),"","보스")&amp;"인게임누적곱배수",ChapterTable!$S:$T,2,0)^C2038
    +VLOOKUP(SUBSTITUTE(SUBSTITUTE(E$1,"standard",""),"|Float","")&amp;IF(OR($L2038=TRUE,$A2038=0,MOD($A2038,ChapterTable!$S$20)&lt;&gt;0),"","보스")&amp;"인게임누적합배수",ChapterTable!$S:$T,2,0)*C2038)
  )
  )
  )
)</f>
        <v>295578.37600708008</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(VLOOKUP(SUBSTITUTE(SUBSTITUTE(F$1,"standard",""),"|Float","")&amp;IF(OR($L2038=TRUE,$A2038=0,MOD($A2038,ChapterTable!$S$20)&lt;&gt;0),"","보스")&amp;"인게임누적곱배수",ChapterTable!$S:$T,2,0)^D2038
    +VLOOKUP(SUBSTITUTE(SUBSTITUTE(F$1,"standard",""),"|Float","")&amp;IF(OR($L2038=TRUE,$A2038=0,MOD($A2038,ChapterTable!$S$20)&lt;&gt;0),"","보스")&amp;"인게임누적합배수",ChapterTable!$S:$T,2,0)*D2038)
  )
  )
  )
)</f>
        <v>80052.476835250854</v>
      </c>
      <c r="G2038" t="s">
        <v>737</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59"/>
        <v>5</v>
      </c>
      <c r="Q2038">
        <f t="shared" si="160"/>
        <v>5</v>
      </c>
      <c r="R2038" t="b">
        <f t="shared" ca="1" si="158"/>
        <v>1</v>
      </c>
      <c r="T2038" t="b">
        <f t="shared" ca="1" si="161"/>
        <v>1</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H2038">
        <v>1.5</v>
      </c>
      <c r="AI2038">
        <f t="shared" si="162"/>
        <v>0.2</v>
      </c>
    </row>
    <row r="2039" spans="1:35" x14ac:dyDescent="0.3">
      <c r="A2039">
        <v>18</v>
      </c>
      <c r="B2039">
        <v>48</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OFFSET(E2039,-$B2039+IF($L2039,1,0),0)*IF($B2039&gt;OFFSET($B2039,1,0),ChapterTable!$S$17,1)*
    (VLOOKUP(SUBSTITUTE(SUBSTITUTE(E$1,"standard",""),"|Float","")&amp;IF(OR($L2039=TRUE,$A2039=0,MOD($A2039,ChapterTable!$S$20)&lt;&gt;0),"","보스")&amp;"인게임누적곱배수",ChapterTable!$S:$T,2,0)^C2039
    +VLOOKUP(SUBSTITUTE(SUBSTITUTE(E$1,"standard",""),"|Float","")&amp;IF(OR($L2039=TRUE,$A2039=0,MOD($A2039,ChapterTable!$S$20)&lt;&gt;0),"","보스")&amp;"인게임누적합배수",ChapterTable!$S:$T,2,0)*C2039)
  )
  )
  )
)</f>
        <v>295578.37600708008</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(VLOOKUP(SUBSTITUTE(SUBSTITUTE(F$1,"standard",""),"|Float","")&amp;IF(OR($L2039=TRUE,$A2039=0,MOD($A2039,ChapterTable!$S$20)&lt;&gt;0),"","보스")&amp;"인게임누적곱배수",ChapterTable!$S:$T,2,0)^D2039
    +VLOOKUP(SUBSTITUTE(SUBSTITUTE(F$1,"standard",""),"|Float","")&amp;IF(OR($L2039=TRUE,$A2039=0,MOD($A2039,ChapterTable!$S$20)&lt;&gt;0),"","보스")&amp;"인게임누적합배수",ChapterTable!$S:$T,2,0)*D2039)
  )
  )
  )
)</f>
        <v>80052.476835250854</v>
      </c>
      <c r="G2039" t="s">
        <v>737</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59"/>
        <v>5</v>
      </c>
      <c r="Q2039">
        <f t="shared" si="160"/>
        <v>5</v>
      </c>
      <c r="R2039" t="b">
        <f t="shared" ca="1" si="158"/>
        <v>1</v>
      </c>
      <c r="T2039" t="b">
        <f t="shared" ca="1" si="161"/>
        <v>1</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H2039">
        <v>1.5</v>
      </c>
      <c r="AI2039">
        <f t="shared" si="162"/>
        <v>0.2</v>
      </c>
    </row>
    <row r="2040" spans="1:35" x14ac:dyDescent="0.3">
      <c r="A2040">
        <v>18</v>
      </c>
      <c r="B2040">
        <v>49</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OFFSET(E2040,-$B2040+IF($L2040,1,0),0)*IF($B2040&gt;OFFSET($B2040,1,0),ChapterTable!$S$17,1)*
    (VLOOKUP(SUBSTITUTE(SUBSTITUTE(E$1,"standard",""),"|Float","")&amp;IF(OR($L2040=TRUE,$A2040=0,MOD($A2040,ChapterTable!$S$20)&lt;&gt;0),"","보스")&amp;"인게임누적곱배수",ChapterTable!$S:$T,2,0)^C2040
    +VLOOKUP(SUBSTITUTE(SUBSTITUTE(E$1,"standard",""),"|Float","")&amp;IF(OR($L2040=TRUE,$A2040=0,MOD($A2040,ChapterTable!$S$20)&lt;&gt;0),"","보스")&amp;"인게임누적합배수",ChapterTable!$S:$T,2,0)*C2040)
  )
  )
  )
)</f>
        <v>295578.37600708008</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(VLOOKUP(SUBSTITUTE(SUBSTITUTE(F$1,"standard",""),"|Float","")&amp;IF(OR($L2040=TRUE,$A2040=0,MOD($A2040,ChapterTable!$S$20)&lt;&gt;0),"","보스")&amp;"인게임누적곱배수",ChapterTable!$S:$T,2,0)^D2040
    +VLOOKUP(SUBSTITUTE(SUBSTITUTE(F$1,"standard",""),"|Float","")&amp;IF(OR($L2040=TRUE,$A2040=0,MOD($A2040,ChapterTable!$S$20)&lt;&gt;0),"","보스")&amp;"인게임누적합배수",ChapterTable!$S:$T,2,0)*D2040)
  )
  )
  )
)</f>
        <v>80052.476835250854</v>
      </c>
      <c r="G2040" t="s">
        <v>737</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59"/>
        <v>95</v>
      </c>
      <c r="Q2040">
        <f t="shared" si="160"/>
        <v>95</v>
      </c>
      <c r="R2040" t="b">
        <f t="shared" ca="1" si="158"/>
        <v>1</v>
      </c>
      <c r="T2040" t="b">
        <f t="shared" ca="1" si="161"/>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H2040">
        <v>1.5</v>
      </c>
      <c r="AI2040">
        <f t="shared" si="162"/>
        <v>0.2</v>
      </c>
    </row>
    <row r="2041" spans="1:35" x14ac:dyDescent="0.3">
      <c r="A2041">
        <v>18</v>
      </c>
      <c r="B2041">
        <v>50</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OFFSET(E2041,-$B2041+IF($L2041,1,0),0)*IF($B2041&gt;OFFSET($B2041,1,0),ChapterTable!$S$17,1)*
    (VLOOKUP(SUBSTITUTE(SUBSTITUTE(E$1,"standard",""),"|Float","")&amp;IF(OR($L2041=TRUE,$A2041=0,MOD($A2041,ChapterTable!$S$20)&lt;&gt;0),"","보스")&amp;"인게임누적곱배수",ChapterTable!$S:$T,2,0)^C2041
    +VLOOKUP(SUBSTITUTE(SUBSTITUTE(E$1,"standard",""),"|Float","")&amp;IF(OR($L2041=TRUE,$A2041=0,MOD($A2041,ChapterTable!$S$20)&lt;&gt;0),"","보스")&amp;"인게임누적합배수",ChapterTable!$S:$T,2,0)*C2041)
  )
  )
  )
)</f>
        <v>354694.05120849609</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(VLOOKUP(SUBSTITUTE(SUBSTITUTE(F$1,"standard",""),"|Float","")&amp;IF(OR($L2041=TRUE,$A2041=0,MOD($A2041,ChapterTable!$S$20)&lt;&gt;0),"","보스")&amp;"인게임누적곱배수",ChapterTable!$S:$T,2,0)^D2041
    +VLOOKUP(SUBSTITUTE(SUBSTITUTE(F$1,"standard",""),"|Float","")&amp;IF(OR($L2041=TRUE,$A2041=0,MOD($A2041,ChapterTable!$S$20)&lt;&gt;0),"","보스")&amp;"인게임누적합배수",ChapterTable!$S:$T,2,0)*D2041)
  )
  )
  )
)</f>
        <v>80052.476835250854</v>
      </c>
      <c r="G2041" t="s">
        <v>737</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59"/>
        <v>21</v>
      </c>
      <c r="Q2041">
        <f t="shared" si="160"/>
        <v>21</v>
      </c>
      <c r="R2041" t="b">
        <f t="shared" ca="1" si="158"/>
        <v>0</v>
      </c>
      <c r="T2041" t="b">
        <f t="shared" ca="1" si="161"/>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H2041">
        <v>1.5</v>
      </c>
      <c r="AI2041">
        <f t="shared" si="162"/>
        <v>0.2</v>
      </c>
    </row>
    <row r="2042" spans="1:35" x14ac:dyDescent="0.3">
      <c r="A2042">
        <v>19</v>
      </c>
      <c r="B2042">
        <v>1</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0</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0</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OFFSET(E2042,-$B2042+IF($L2042,1,0),0)*IF($B2042&gt;OFFSET($B2042,1,0),ChapterTable!$S$17,1)*
    (VLOOKUP(SUBSTITUTE(SUBSTITUTE(E$1,"standard",""),"|Float","")&amp;IF(OR($L2042=TRUE,$A2042=0,MOD($A2042,ChapterTable!$S$20)&lt;&gt;0),"","보스")&amp;"인게임누적곱배수",ChapterTable!$S:$T,2,0)^C2042
    +VLOOKUP(SUBSTITUTE(SUBSTITUTE(E$1,"standard",""),"|Float","")&amp;IF(OR($L2042=TRUE,$A2042=0,MOD($A2042,ChapterTable!$S$20)&lt;&gt;0),"","보스")&amp;"인게임누적합배수",ChapterTable!$S:$T,2,0)*C2042)
  )
  )
  )
)</f>
        <v>221683.78200531006</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(VLOOKUP(SUBSTITUTE(SUBSTITUTE(F$1,"standard",""),"|Float","")&amp;IF(OR($L2042=TRUE,$A2042=0,MOD($A2042,ChapterTable!$S$20)&lt;&gt;0),"","보스")&amp;"인게임누적곱배수",ChapterTable!$S:$T,2,0)^D2042
    +VLOOKUP(SUBSTITUTE(SUBSTITUTE(F$1,"standard",""),"|Float","")&amp;IF(OR($L2042=TRUE,$A2042=0,MOD($A2042,ChapterTable!$S$20)&lt;&gt;0),"","보스")&amp;"인게임누적합배수",ChapterTable!$S:$T,2,0)*D2042)
  )
  )
  )
)</f>
        <v>92368.242502212524</v>
      </c>
      <c r="G2042" t="s">
        <v>737</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59"/>
        <v>1</v>
      </c>
      <c r="Q2042">
        <f t="shared" si="160"/>
        <v>1</v>
      </c>
      <c r="R2042" t="b">
        <f t="shared" ca="1" si="158"/>
        <v>1</v>
      </c>
      <c r="T2042" t="b">
        <f t="shared" ca="1" si="161"/>
        <v>1</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H2042">
        <v>1.5</v>
      </c>
      <c r="AI2042">
        <f t="shared" si="162"/>
        <v>1</v>
      </c>
    </row>
    <row r="2043" spans="1:35" x14ac:dyDescent="0.3">
      <c r="A2043">
        <v>19</v>
      </c>
      <c r="B2043">
        <v>2</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OFFSET(E2043,-$B2043+IF($L2043,1,0),0)*IF($B2043&gt;OFFSET($B2043,1,0),ChapterTable!$S$17,1)*
    (VLOOKUP(SUBSTITUTE(SUBSTITUTE(E$1,"standard",""),"|Float","")&amp;IF(OR($L2043=TRUE,$A2043=0,MOD($A2043,ChapterTable!$S$20)&lt;&gt;0),"","보스")&amp;"인게임누적곱배수",ChapterTable!$S:$T,2,0)^C2043
    +VLOOKUP(SUBSTITUTE(SUBSTITUTE(E$1,"standard",""),"|Float","")&amp;IF(OR($L2043=TRUE,$A2043=0,MOD($A2043,ChapterTable!$S$20)&lt;&gt;0),"","보스")&amp;"인게임누적합배수",ChapterTable!$S:$T,2,0)*C2043)
  )
  )
  )
)</f>
        <v>221683.78200531006</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(VLOOKUP(SUBSTITUTE(SUBSTITUTE(F$1,"standard",""),"|Float","")&amp;IF(OR($L2043=TRUE,$A2043=0,MOD($A2043,ChapterTable!$S$20)&lt;&gt;0),"","보스")&amp;"인게임누적곱배수",ChapterTable!$S:$T,2,0)^D2043
    +VLOOKUP(SUBSTITUTE(SUBSTITUTE(F$1,"standard",""),"|Float","")&amp;IF(OR($L2043=TRUE,$A2043=0,MOD($A2043,ChapterTable!$S$20)&lt;&gt;0),"","보스")&amp;"인게임누적합배수",ChapterTable!$S:$T,2,0)*D2043)
  )
  )
  )
)</f>
        <v>92368.242502212524</v>
      </c>
      <c r="G2043" t="s">
        <v>737</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59"/>
        <v>1</v>
      </c>
      <c r="Q2043">
        <f t="shared" si="160"/>
        <v>1</v>
      </c>
      <c r="R2043" t="b">
        <f t="shared" ca="1" si="158"/>
        <v>1</v>
      </c>
      <c r="T2043" t="b">
        <f t="shared" ca="1" si="161"/>
        <v>1</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H2043">
        <v>1.5</v>
      </c>
      <c r="AI2043">
        <f t="shared" si="162"/>
        <v>1</v>
      </c>
    </row>
    <row r="2044" spans="1:35" x14ac:dyDescent="0.3">
      <c r="A2044">
        <v>19</v>
      </c>
      <c r="B2044">
        <v>3</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OFFSET(E2044,-$B2044+IF($L2044,1,0),0)*IF($B2044&gt;OFFSET($B2044,1,0),ChapterTable!$S$17,1)*
    (VLOOKUP(SUBSTITUTE(SUBSTITUTE(E$1,"standard",""),"|Float","")&amp;IF(OR($L2044=TRUE,$A2044=0,MOD($A2044,ChapterTable!$S$20)&lt;&gt;0),"","보스")&amp;"인게임누적곱배수",ChapterTable!$S:$T,2,0)^C2044
    +VLOOKUP(SUBSTITUTE(SUBSTITUTE(E$1,"standard",""),"|Float","")&amp;IF(OR($L2044=TRUE,$A2044=0,MOD($A2044,ChapterTable!$S$20)&lt;&gt;0),"","보스")&amp;"인게임누적합배수",ChapterTable!$S:$T,2,0)*C2044)
  )
  )
  )
)</f>
        <v>221683.78200531006</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(VLOOKUP(SUBSTITUTE(SUBSTITUTE(F$1,"standard",""),"|Float","")&amp;IF(OR($L2044=TRUE,$A2044=0,MOD($A2044,ChapterTable!$S$20)&lt;&gt;0),"","보스")&amp;"인게임누적곱배수",ChapterTable!$S:$T,2,0)^D2044
    +VLOOKUP(SUBSTITUTE(SUBSTITUTE(F$1,"standard",""),"|Float","")&amp;IF(OR($L2044=TRUE,$A2044=0,MOD($A2044,ChapterTable!$S$20)&lt;&gt;0),"","보스")&amp;"인게임누적합배수",ChapterTable!$S:$T,2,0)*D2044)
  )
  )
  )
)</f>
        <v>92368.242502212524</v>
      </c>
      <c r="G2044" t="s">
        <v>737</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59"/>
        <v>1</v>
      </c>
      <c r="Q2044">
        <f t="shared" si="160"/>
        <v>1</v>
      </c>
      <c r="R2044" t="b">
        <f t="shared" ca="1" si="158"/>
        <v>1</v>
      </c>
      <c r="T2044" t="b">
        <f t="shared" ca="1" si="161"/>
        <v>1</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H2044">
        <v>1.5</v>
      </c>
      <c r="AI2044">
        <f t="shared" si="162"/>
        <v>1</v>
      </c>
    </row>
    <row r="2045" spans="1:35" x14ac:dyDescent="0.3">
      <c r="A2045">
        <v>19</v>
      </c>
      <c r="B2045">
        <v>4</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OFFSET(E2045,-$B2045+IF($L2045,1,0),0)*IF($B2045&gt;OFFSET($B2045,1,0),ChapterTable!$S$17,1)*
    (VLOOKUP(SUBSTITUTE(SUBSTITUTE(E$1,"standard",""),"|Float","")&amp;IF(OR($L2045=TRUE,$A2045=0,MOD($A2045,ChapterTable!$S$20)&lt;&gt;0),"","보스")&amp;"인게임누적곱배수",ChapterTable!$S:$T,2,0)^C2045
    +VLOOKUP(SUBSTITUTE(SUBSTITUTE(E$1,"standard",""),"|Float","")&amp;IF(OR($L2045=TRUE,$A2045=0,MOD($A2045,ChapterTable!$S$20)&lt;&gt;0),"","보스")&amp;"인게임누적합배수",ChapterTable!$S:$T,2,0)*C2045)
  )
  )
  )
)</f>
        <v>221683.78200531006</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(VLOOKUP(SUBSTITUTE(SUBSTITUTE(F$1,"standard",""),"|Float","")&amp;IF(OR($L2045=TRUE,$A2045=0,MOD($A2045,ChapterTable!$S$20)&lt;&gt;0),"","보스")&amp;"인게임누적곱배수",ChapterTable!$S:$T,2,0)^D2045
    +VLOOKUP(SUBSTITUTE(SUBSTITUTE(F$1,"standard",""),"|Float","")&amp;IF(OR($L2045=TRUE,$A2045=0,MOD($A2045,ChapterTable!$S$20)&lt;&gt;0),"","보스")&amp;"인게임누적합배수",ChapterTable!$S:$T,2,0)*D2045)
  )
  )
  )
)</f>
        <v>92368.242502212524</v>
      </c>
      <c r="G2045" t="s">
        <v>737</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59"/>
        <v>1</v>
      </c>
      <c r="Q2045">
        <f t="shared" si="160"/>
        <v>1</v>
      </c>
      <c r="R2045" t="b">
        <f t="shared" ca="1" si="158"/>
        <v>1</v>
      </c>
      <c r="T2045" t="b">
        <f t="shared" ca="1" si="161"/>
        <v>1</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H2045">
        <v>1.5</v>
      </c>
      <c r="AI2045">
        <f t="shared" si="162"/>
        <v>1</v>
      </c>
    </row>
    <row r="2046" spans="1:35" x14ac:dyDescent="0.3">
      <c r="A2046">
        <v>19</v>
      </c>
      <c r="B2046">
        <v>5</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OFFSET(E2046,-$B2046+IF($L2046,1,0),0)*IF($B2046&gt;OFFSET($B2046,1,0),ChapterTable!$S$17,1)*
    (VLOOKUP(SUBSTITUTE(SUBSTITUTE(E$1,"standard",""),"|Float","")&amp;IF(OR($L2046=TRUE,$A2046=0,MOD($A2046,ChapterTable!$S$20)&lt;&gt;0),"","보스")&amp;"인게임누적곱배수",ChapterTable!$S:$T,2,0)^C2046
    +VLOOKUP(SUBSTITUTE(SUBSTITUTE(E$1,"standard",""),"|Float","")&amp;IF(OR($L2046=TRUE,$A2046=0,MOD($A2046,ChapterTable!$S$20)&lt;&gt;0),"","보스")&amp;"인게임누적합배수",ChapterTable!$S:$T,2,0)*C2046)
  )
  )
  )
)</f>
        <v>221683.78200531006</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(VLOOKUP(SUBSTITUTE(SUBSTITUTE(F$1,"standard",""),"|Float","")&amp;IF(OR($L2046=TRUE,$A2046=0,MOD($A2046,ChapterTable!$S$20)&lt;&gt;0),"","보스")&amp;"인게임누적곱배수",ChapterTable!$S:$T,2,0)^D2046
    +VLOOKUP(SUBSTITUTE(SUBSTITUTE(F$1,"standard",""),"|Float","")&amp;IF(OR($L2046=TRUE,$A2046=0,MOD($A2046,ChapterTable!$S$20)&lt;&gt;0),"","보스")&amp;"인게임누적합배수",ChapterTable!$S:$T,2,0)*D2046)
  )
  )
  )
)</f>
        <v>92368.242502212524</v>
      </c>
      <c r="G2046" t="s">
        <v>737</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59"/>
        <v>11</v>
      </c>
      <c r="Q2046">
        <f t="shared" si="160"/>
        <v>11</v>
      </c>
      <c r="R2046" t="b">
        <f t="shared" ca="1" si="158"/>
        <v>1</v>
      </c>
      <c r="T2046" t="b">
        <f t="shared" ca="1" si="161"/>
        <v>1</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H2046">
        <v>1.5</v>
      </c>
      <c r="AI2046">
        <f t="shared" si="162"/>
        <v>1</v>
      </c>
    </row>
    <row r="2047" spans="1:35" x14ac:dyDescent="0.3">
      <c r="A2047">
        <v>19</v>
      </c>
      <c r="B2047">
        <v>6</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1</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OFFSET(E2047,-$B2047+IF($L2047,1,0),0)*IF($B2047&gt;OFFSET($B2047,1,0),ChapterTable!$S$17,1)*
    (VLOOKUP(SUBSTITUTE(SUBSTITUTE(E$1,"standard",""),"|Float","")&amp;IF(OR($L2047=TRUE,$A2047=0,MOD($A2047,ChapterTable!$S$20)&lt;&gt;0),"","보스")&amp;"인게임누적곱배수",ChapterTable!$S:$T,2,0)^C2047
    +VLOOKUP(SUBSTITUTE(SUBSTITUTE(E$1,"standard",""),"|Float","")&amp;IF(OR($L2047=TRUE,$A2047=0,MOD($A2047,ChapterTable!$S$20)&lt;&gt;0),"","보스")&amp;"인게임누적합배수",ChapterTable!$S:$T,2,0)*C2047)
  )
  )
  )
)</f>
        <v>266020.53840637207</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(VLOOKUP(SUBSTITUTE(SUBSTITUTE(F$1,"standard",""),"|Float","")&amp;IF(OR($L2047=TRUE,$A2047=0,MOD($A2047,ChapterTable!$S$20)&lt;&gt;0),"","보스")&amp;"인게임누적곱배수",ChapterTable!$S:$T,2,0)^D2047
    +VLOOKUP(SUBSTITUTE(SUBSTITUTE(F$1,"standard",""),"|Float","")&amp;IF(OR($L2047=TRUE,$A2047=0,MOD($A2047,ChapterTable!$S$20)&lt;&gt;0),"","보스")&amp;"인게임누적합배수",ChapterTable!$S:$T,2,0)*D2047)
  )
  )
  )
)</f>
        <v>92368.242502212524</v>
      </c>
      <c r="G2047" t="s">
        <v>737</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59"/>
        <v>1</v>
      </c>
      <c r="Q2047">
        <f t="shared" si="160"/>
        <v>1</v>
      </c>
      <c r="R2047" t="b">
        <f t="shared" ca="1" si="158"/>
        <v>1</v>
      </c>
      <c r="T2047" t="b">
        <f t="shared" ca="1" si="161"/>
        <v>1</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H2047">
        <v>1.5</v>
      </c>
      <c r="AI2047">
        <f t="shared" si="162"/>
        <v>1</v>
      </c>
    </row>
    <row r="2048" spans="1:35" x14ac:dyDescent="0.3">
      <c r="A2048">
        <v>19</v>
      </c>
      <c r="B2048">
        <v>7</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OFFSET(E2048,-$B2048+IF($L2048,1,0),0)*IF($B2048&gt;OFFSET($B2048,1,0),ChapterTable!$S$17,1)*
    (VLOOKUP(SUBSTITUTE(SUBSTITUTE(E$1,"standard",""),"|Float","")&amp;IF(OR($L2048=TRUE,$A2048=0,MOD($A2048,ChapterTable!$S$20)&lt;&gt;0),"","보스")&amp;"인게임누적곱배수",ChapterTable!$S:$T,2,0)^C2048
    +VLOOKUP(SUBSTITUTE(SUBSTITUTE(E$1,"standard",""),"|Float","")&amp;IF(OR($L2048=TRUE,$A2048=0,MOD($A2048,ChapterTable!$S$20)&lt;&gt;0),"","보스")&amp;"인게임누적합배수",ChapterTable!$S:$T,2,0)*C2048)
  )
  )
  )
)</f>
        <v>266020.53840637207</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(VLOOKUP(SUBSTITUTE(SUBSTITUTE(F$1,"standard",""),"|Float","")&amp;IF(OR($L2048=TRUE,$A2048=0,MOD($A2048,ChapterTable!$S$20)&lt;&gt;0),"","보스")&amp;"인게임누적곱배수",ChapterTable!$S:$T,2,0)^D2048
    +VLOOKUP(SUBSTITUTE(SUBSTITUTE(F$1,"standard",""),"|Float","")&amp;IF(OR($L2048=TRUE,$A2048=0,MOD($A2048,ChapterTable!$S$20)&lt;&gt;0),"","보스")&amp;"인게임누적합배수",ChapterTable!$S:$T,2,0)*D2048)
  )
  )
  )
)</f>
        <v>92368.242502212524</v>
      </c>
      <c r="G2048" t="s">
        <v>737</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59"/>
        <v>1</v>
      </c>
      <c r="Q2048">
        <f t="shared" si="160"/>
        <v>1</v>
      </c>
      <c r="R2048" t="b">
        <f t="shared" ca="1" si="158"/>
        <v>1</v>
      </c>
      <c r="T2048" t="b">
        <f t="shared" ca="1" si="161"/>
        <v>1</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H2048">
        <v>1.5</v>
      </c>
      <c r="AI2048">
        <f t="shared" si="162"/>
        <v>1</v>
      </c>
    </row>
    <row r="2049" spans="1:35" x14ac:dyDescent="0.3">
      <c r="A2049">
        <v>19</v>
      </c>
      <c r="B2049">
        <v>8</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OFFSET(E2049,-$B2049+IF($L2049,1,0),0)*IF($B2049&gt;OFFSET($B2049,1,0),ChapterTable!$S$17,1)*
    (VLOOKUP(SUBSTITUTE(SUBSTITUTE(E$1,"standard",""),"|Float","")&amp;IF(OR($L2049=TRUE,$A2049=0,MOD($A2049,ChapterTable!$S$20)&lt;&gt;0),"","보스")&amp;"인게임누적곱배수",ChapterTable!$S:$T,2,0)^C2049
    +VLOOKUP(SUBSTITUTE(SUBSTITUTE(E$1,"standard",""),"|Float","")&amp;IF(OR($L2049=TRUE,$A2049=0,MOD($A2049,ChapterTable!$S$20)&lt;&gt;0),"","보스")&amp;"인게임누적합배수",ChapterTable!$S:$T,2,0)*C2049)
  )
  )
  )
)</f>
        <v>266020.53840637207</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(VLOOKUP(SUBSTITUTE(SUBSTITUTE(F$1,"standard",""),"|Float","")&amp;IF(OR($L2049=TRUE,$A2049=0,MOD($A2049,ChapterTable!$S$20)&lt;&gt;0),"","보스")&amp;"인게임누적곱배수",ChapterTable!$S:$T,2,0)^D2049
    +VLOOKUP(SUBSTITUTE(SUBSTITUTE(F$1,"standard",""),"|Float","")&amp;IF(OR($L2049=TRUE,$A2049=0,MOD($A2049,ChapterTable!$S$20)&lt;&gt;0),"","보스")&amp;"인게임누적합배수",ChapterTable!$S:$T,2,0)*D2049)
  )
  )
  )
)</f>
        <v>92368.242502212524</v>
      </c>
      <c r="G2049" t="s">
        <v>737</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59"/>
        <v>1</v>
      </c>
      <c r="Q2049">
        <f t="shared" si="160"/>
        <v>1</v>
      </c>
      <c r="R2049" t="b">
        <f t="shared" ca="1" si="158"/>
        <v>1</v>
      </c>
      <c r="T2049" t="b">
        <f t="shared" ca="1" si="161"/>
        <v>1</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H2049">
        <v>1.5</v>
      </c>
      <c r="AI2049">
        <f t="shared" si="162"/>
        <v>1</v>
      </c>
    </row>
    <row r="2050" spans="1:35" x14ac:dyDescent="0.3">
      <c r="A2050">
        <v>19</v>
      </c>
      <c r="B2050">
        <v>9</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OFFSET(E2050,-$B2050+IF($L2050,1,0),0)*IF($B2050&gt;OFFSET($B2050,1,0),ChapterTable!$S$17,1)*
    (VLOOKUP(SUBSTITUTE(SUBSTITUTE(E$1,"standard",""),"|Float","")&amp;IF(OR($L2050=TRUE,$A2050=0,MOD($A2050,ChapterTable!$S$20)&lt;&gt;0),"","보스")&amp;"인게임누적곱배수",ChapterTable!$S:$T,2,0)^C2050
    +VLOOKUP(SUBSTITUTE(SUBSTITUTE(E$1,"standard",""),"|Float","")&amp;IF(OR($L2050=TRUE,$A2050=0,MOD($A2050,ChapterTable!$S$20)&lt;&gt;0),"","보스")&amp;"인게임누적합배수",ChapterTable!$S:$T,2,0)*C2050)
  )
  )
  )
)</f>
        <v>266020.53840637207</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(VLOOKUP(SUBSTITUTE(SUBSTITUTE(F$1,"standard",""),"|Float","")&amp;IF(OR($L2050=TRUE,$A2050=0,MOD($A2050,ChapterTable!$S$20)&lt;&gt;0),"","보스")&amp;"인게임누적곱배수",ChapterTable!$S:$T,2,0)^D2050
    +VLOOKUP(SUBSTITUTE(SUBSTITUTE(F$1,"standard",""),"|Float","")&amp;IF(OR($L2050=TRUE,$A2050=0,MOD($A2050,ChapterTable!$S$20)&lt;&gt;0),"","보스")&amp;"인게임누적합배수",ChapterTable!$S:$T,2,0)*D2050)
  )
  )
  )
)</f>
        <v>92368.242502212524</v>
      </c>
      <c r="G2050" t="s">
        <v>737</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59"/>
        <v>91</v>
      </c>
      <c r="Q2050">
        <f t="shared" si="160"/>
        <v>91</v>
      </c>
      <c r="R2050" t="b">
        <f t="shared" ref="R2050:R2113" ca="1" si="163">IF(OR(B2050=0,OFFSET(B2050,1,0)=0),FALSE,
IF(AND(L2050,B2050&lt;OFFSET(B2050,1,0)),TRUE,
IF(OFFSET(O2050,1,0)=21,TRUE,FALSE)))</f>
        <v>1</v>
      </c>
      <c r="T2050" t="b">
        <f t="shared" ca="1" si="161"/>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H2050">
        <v>1.5</v>
      </c>
      <c r="AI2050">
        <f t="shared" si="162"/>
        <v>1</v>
      </c>
    </row>
    <row r="2051" spans="1:35" x14ac:dyDescent="0.3">
      <c r="A2051">
        <v>19</v>
      </c>
      <c r="B2051">
        <v>10</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OFFSET(E2051,-$B2051+IF($L2051,1,0),0)*IF($B2051&gt;OFFSET($B2051,1,0),ChapterTable!$S$17,1)*
    (VLOOKUP(SUBSTITUTE(SUBSTITUTE(E$1,"standard",""),"|Float","")&amp;IF(OR($L2051=TRUE,$A2051=0,MOD($A2051,ChapterTable!$S$20)&lt;&gt;0),"","보스")&amp;"인게임누적곱배수",ChapterTable!$S:$T,2,0)^C2051
    +VLOOKUP(SUBSTITUTE(SUBSTITUTE(E$1,"standard",""),"|Float","")&amp;IF(OR($L2051=TRUE,$A2051=0,MOD($A2051,ChapterTable!$S$20)&lt;&gt;0),"","보스")&amp;"인게임누적합배수",ChapterTable!$S:$T,2,0)*C2051)
  )
  )
  )
)</f>
        <v>266020.53840637207</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(VLOOKUP(SUBSTITUTE(SUBSTITUTE(F$1,"standard",""),"|Float","")&amp;IF(OR($L2051=TRUE,$A2051=0,MOD($A2051,ChapterTable!$S$20)&lt;&gt;0),"","보스")&amp;"인게임누적곱배수",ChapterTable!$S:$T,2,0)^D2051
    +VLOOKUP(SUBSTITUTE(SUBSTITUTE(F$1,"standard",""),"|Float","")&amp;IF(OR($L2051=TRUE,$A2051=0,MOD($A2051,ChapterTable!$S$20)&lt;&gt;0),"","보스")&amp;"인게임누적합배수",ChapterTable!$S:$T,2,0)*D2051)
  )
  )
  )
)</f>
        <v>92368.242502212524</v>
      </c>
      <c r="G2051" t="s">
        <v>737</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164">IF(B2051=0,0,
  IF(AND(L2051=FALSE,A2051&lt;&gt;0,MOD(A2051,7)=0),21,
  IF(MOD(B2051,10)=0,21,
  IF(MOD(B2051,10)=5,11,
  IF(MOD(B2051,10)=9,INT(B2051/10)+91,
  INT(B2051/10+1))))))</f>
        <v>21</v>
      </c>
      <c r="Q2051">
        <f t="shared" ref="Q2051:Q2114" si="165">IF(ISBLANK(P2051),O2051,P2051)</f>
        <v>21</v>
      </c>
      <c r="R2051" t="b">
        <f t="shared" ca="1" si="163"/>
        <v>1</v>
      </c>
      <c r="T2051" t="b">
        <f t="shared" ref="T2051:T2114" ca="1" si="166">IF(ISBLANK(S2051),R2051,S2051)</f>
        <v>1</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H2051">
        <v>1.5</v>
      </c>
      <c r="AI2051">
        <f t="shared" si="162"/>
        <v>1</v>
      </c>
    </row>
    <row r="2052" spans="1:35" x14ac:dyDescent="0.3">
      <c r="A2052">
        <v>19</v>
      </c>
      <c r="B2052">
        <v>11</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1</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OFFSET(E2052,-$B2052+IF($L2052,1,0),0)*IF($B2052&gt;OFFSET($B2052,1,0),ChapterTable!$S$17,1)*
    (VLOOKUP(SUBSTITUTE(SUBSTITUTE(E$1,"standard",""),"|Float","")&amp;IF(OR($L2052=TRUE,$A2052=0,MOD($A2052,ChapterTable!$S$20)&lt;&gt;0),"","보스")&amp;"인게임누적곱배수",ChapterTable!$S:$T,2,0)^C2052
    +VLOOKUP(SUBSTITUTE(SUBSTITUTE(E$1,"standard",""),"|Float","")&amp;IF(OR($L2052=TRUE,$A2052=0,MOD($A2052,ChapterTable!$S$20)&lt;&gt;0),"","보스")&amp;"인게임누적합배수",ChapterTable!$S:$T,2,0)*C2052)
  )
  )
  )
)</f>
        <v>266020.53840637207</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(VLOOKUP(SUBSTITUTE(SUBSTITUTE(F$1,"standard",""),"|Float","")&amp;IF(OR($L2052=TRUE,$A2052=0,MOD($A2052,ChapterTable!$S$20)&lt;&gt;0),"","보스")&amp;"인게임누적곱배수",ChapterTable!$S:$T,2,0)^D2052
    +VLOOKUP(SUBSTITUTE(SUBSTITUTE(F$1,"standard",""),"|Float","")&amp;IF(OR($L2052=TRUE,$A2052=0,MOD($A2052,ChapterTable!$S$20)&lt;&gt;0),"","보스")&amp;"인게임누적합배수",ChapterTable!$S:$T,2,0)*D2052)
  )
  )
  )
)</f>
        <v>99295.860689878464</v>
      </c>
      <c r="G2052" t="s">
        <v>737</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164"/>
        <v>2</v>
      </c>
      <c r="Q2052">
        <f t="shared" si="165"/>
        <v>2</v>
      </c>
      <c r="R2052" t="b">
        <f t="shared" ca="1" si="163"/>
        <v>1</v>
      </c>
      <c r="T2052" t="b">
        <f t="shared" ca="1" si="166"/>
        <v>1</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H2052">
        <v>1.5</v>
      </c>
      <c r="AI2052">
        <f t="shared" ref="AI2052:AI2115" si="167">IF(B2052=0,0,1/(INT((B2052-1)/10)+1))</f>
        <v>0.5</v>
      </c>
    </row>
    <row r="2053" spans="1:35" x14ac:dyDescent="0.3">
      <c r="A2053">
        <v>19</v>
      </c>
      <c r="B2053">
        <v>12</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OFFSET(E2053,-$B2053+IF($L2053,1,0),0)*IF($B2053&gt;OFFSET($B2053,1,0),ChapterTable!$S$17,1)*
    (VLOOKUP(SUBSTITUTE(SUBSTITUTE(E$1,"standard",""),"|Float","")&amp;IF(OR($L2053=TRUE,$A2053=0,MOD($A2053,ChapterTable!$S$20)&lt;&gt;0),"","보스")&amp;"인게임누적곱배수",ChapterTable!$S:$T,2,0)^C2053
    +VLOOKUP(SUBSTITUTE(SUBSTITUTE(E$1,"standard",""),"|Float","")&amp;IF(OR($L2053=TRUE,$A2053=0,MOD($A2053,ChapterTable!$S$20)&lt;&gt;0),"","보스")&amp;"인게임누적합배수",ChapterTable!$S:$T,2,0)*C2053)
  )
  )
  )
)</f>
        <v>266020.53840637207</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(VLOOKUP(SUBSTITUTE(SUBSTITUTE(F$1,"standard",""),"|Float","")&amp;IF(OR($L2053=TRUE,$A2053=0,MOD($A2053,ChapterTable!$S$20)&lt;&gt;0),"","보스")&amp;"인게임누적곱배수",ChapterTable!$S:$T,2,0)^D2053
    +VLOOKUP(SUBSTITUTE(SUBSTITUTE(F$1,"standard",""),"|Float","")&amp;IF(OR($L2053=TRUE,$A2053=0,MOD($A2053,ChapterTable!$S$20)&lt;&gt;0),"","보스")&amp;"인게임누적합배수",ChapterTable!$S:$T,2,0)*D2053)
  )
  )
  )
)</f>
        <v>99295.860689878464</v>
      </c>
      <c r="G2053" t="s">
        <v>737</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64"/>
        <v>2</v>
      </c>
      <c r="Q2053">
        <f t="shared" si="165"/>
        <v>2</v>
      </c>
      <c r="R2053" t="b">
        <f t="shared" ca="1" si="163"/>
        <v>1</v>
      </c>
      <c r="T2053" t="b">
        <f t="shared" ca="1" si="166"/>
        <v>1</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H2053">
        <v>1.5</v>
      </c>
      <c r="AI2053">
        <f t="shared" si="167"/>
        <v>0.5</v>
      </c>
    </row>
    <row r="2054" spans="1:35" x14ac:dyDescent="0.3">
      <c r="A2054">
        <v>19</v>
      </c>
      <c r="B2054">
        <v>13</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OFFSET(E2054,-$B2054+IF($L2054,1,0),0)*IF($B2054&gt;OFFSET($B2054,1,0),ChapterTable!$S$17,1)*
    (VLOOKUP(SUBSTITUTE(SUBSTITUTE(E$1,"standard",""),"|Float","")&amp;IF(OR($L2054=TRUE,$A2054=0,MOD($A2054,ChapterTable!$S$20)&lt;&gt;0),"","보스")&amp;"인게임누적곱배수",ChapterTable!$S:$T,2,0)^C2054
    +VLOOKUP(SUBSTITUTE(SUBSTITUTE(E$1,"standard",""),"|Float","")&amp;IF(OR($L2054=TRUE,$A2054=0,MOD($A2054,ChapterTable!$S$20)&lt;&gt;0),"","보스")&amp;"인게임누적합배수",ChapterTable!$S:$T,2,0)*C2054)
  )
  )
  )
)</f>
        <v>266020.53840637207</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(VLOOKUP(SUBSTITUTE(SUBSTITUTE(F$1,"standard",""),"|Float","")&amp;IF(OR($L2054=TRUE,$A2054=0,MOD($A2054,ChapterTable!$S$20)&lt;&gt;0),"","보스")&amp;"인게임누적곱배수",ChapterTable!$S:$T,2,0)^D2054
    +VLOOKUP(SUBSTITUTE(SUBSTITUTE(F$1,"standard",""),"|Float","")&amp;IF(OR($L2054=TRUE,$A2054=0,MOD($A2054,ChapterTable!$S$20)&lt;&gt;0),"","보스")&amp;"인게임누적합배수",ChapterTable!$S:$T,2,0)*D2054)
  )
  )
  )
)</f>
        <v>99295.860689878464</v>
      </c>
      <c r="G2054" t="s">
        <v>737</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64"/>
        <v>2</v>
      </c>
      <c r="Q2054">
        <f t="shared" si="165"/>
        <v>2</v>
      </c>
      <c r="R2054" t="b">
        <f t="shared" ca="1" si="163"/>
        <v>1</v>
      </c>
      <c r="T2054" t="b">
        <f t="shared" ca="1" si="166"/>
        <v>1</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H2054">
        <v>1.5</v>
      </c>
      <c r="AI2054">
        <f t="shared" si="167"/>
        <v>0.5</v>
      </c>
    </row>
    <row r="2055" spans="1:35" x14ac:dyDescent="0.3">
      <c r="A2055">
        <v>19</v>
      </c>
      <c r="B2055">
        <v>14</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OFFSET(E2055,-$B2055+IF($L2055,1,0),0)*IF($B2055&gt;OFFSET($B2055,1,0),ChapterTable!$S$17,1)*
    (VLOOKUP(SUBSTITUTE(SUBSTITUTE(E$1,"standard",""),"|Float","")&amp;IF(OR($L2055=TRUE,$A2055=0,MOD($A2055,ChapterTable!$S$20)&lt;&gt;0),"","보스")&amp;"인게임누적곱배수",ChapterTable!$S:$T,2,0)^C2055
    +VLOOKUP(SUBSTITUTE(SUBSTITUTE(E$1,"standard",""),"|Float","")&amp;IF(OR($L2055=TRUE,$A2055=0,MOD($A2055,ChapterTable!$S$20)&lt;&gt;0),"","보스")&amp;"인게임누적합배수",ChapterTable!$S:$T,2,0)*C2055)
  )
  )
  )
)</f>
        <v>266020.53840637207</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(VLOOKUP(SUBSTITUTE(SUBSTITUTE(F$1,"standard",""),"|Float","")&amp;IF(OR($L2055=TRUE,$A2055=0,MOD($A2055,ChapterTable!$S$20)&lt;&gt;0),"","보스")&amp;"인게임누적곱배수",ChapterTable!$S:$T,2,0)^D2055
    +VLOOKUP(SUBSTITUTE(SUBSTITUTE(F$1,"standard",""),"|Float","")&amp;IF(OR($L2055=TRUE,$A2055=0,MOD($A2055,ChapterTable!$S$20)&lt;&gt;0),"","보스")&amp;"인게임누적합배수",ChapterTable!$S:$T,2,0)*D2055)
  )
  )
  )
)</f>
        <v>99295.860689878464</v>
      </c>
      <c r="G2055" t="s">
        <v>737</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64"/>
        <v>2</v>
      </c>
      <c r="Q2055">
        <f t="shared" si="165"/>
        <v>2</v>
      </c>
      <c r="R2055" t="b">
        <f t="shared" ca="1" si="163"/>
        <v>1</v>
      </c>
      <c r="T2055" t="b">
        <f t="shared" ca="1" si="166"/>
        <v>1</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H2055">
        <v>1.5</v>
      </c>
      <c r="AI2055">
        <f t="shared" si="167"/>
        <v>0.5</v>
      </c>
    </row>
    <row r="2056" spans="1:35" x14ac:dyDescent="0.3">
      <c r="A2056">
        <v>19</v>
      </c>
      <c r="B2056">
        <v>15</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OFFSET(E2056,-$B2056+IF($L2056,1,0),0)*IF($B2056&gt;OFFSET($B2056,1,0),ChapterTable!$S$17,1)*
    (VLOOKUP(SUBSTITUTE(SUBSTITUTE(E$1,"standard",""),"|Float","")&amp;IF(OR($L2056=TRUE,$A2056=0,MOD($A2056,ChapterTable!$S$20)&lt;&gt;0),"","보스")&amp;"인게임누적곱배수",ChapterTable!$S:$T,2,0)^C2056
    +VLOOKUP(SUBSTITUTE(SUBSTITUTE(E$1,"standard",""),"|Float","")&amp;IF(OR($L2056=TRUE,$A2056=0,MOD($A2056,ChapterTable!$S$20)&lt;&gt;0),"","보스")&amp;"인게임누적합배수",ChapterTable!$S:$T,2,0)*C2056)
  )
  )
  )
)</f>
        <v>266020.53840637207</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(VLOOKUP(SUBSTITUTE(SUBSTITUTE(F$1,"standard",""),"|Float","")&amp;IF(OR($L2056=TRUE,$A2056=0,MOD($A2056,ChapterTable!$S$20)&lt;&gt;0),"","보스")&amp;"인게임누적곱배수",ChapterTable!$S:$T,2,0)^D2056
    +VLOOKUP(SUBSTITUTE(SUBSTITUTE(F$1,"standard",""),"|Float","")&amp;IF(OR($L2056=TRUE,$A2056=0,MOD($A2056,ChapterTable!$S$20)&lt;&gt;0),"","보스")&amp;"인게임누적합배수",ChapterTable!$S:$T,2,0)*D2056)
  )
  )
  )
)</f>
        <v>99295.860689878464</v>
      </c>
      <c r="G2056" t="s">
        <v>737</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64"/>
        <v>11</v>
      </c>
      <c r="Q2056">
        <f t="shared" si="165"/>
        <v>11</v>
      </c>
      <c r="R2056" t="b">
        <f t="shared" ca="1" si="163"/>
        <v>1</v>
      </c>
      <c r="T2056" t="b">
        <f t="shared" ca="1" si="166"/>
        <v>1</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H2056">
        <v>1.5</v>
      </c>
      <c r="AI2056">
        <f t="shared" si="167"/>
        <v>0.5</v>
      </c>
    </row>
    <row r="2057" spans="1:35" x14ac:dyDescent="0.3">
      <c r="A2057">
        <v>19</v>
      </c>
      <c r="B2057">
        <v>16</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2</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OFFSET(E2057,-$B2057+IF($L2057,1,0),0)*IF($B2057&gt;OFFSET($B2057,1,0),ChapterTable!$S$17,1)*
    (VLOOKUP(SUBSTITUTE(SUBSTITUTE(E$1,"standard",""),"|Float","")&amp;IF(OR($L2057=TRUE,$A2057=0,MOD($A2057,ChapterTable!$S$20)&lt;&gt;0),"","보스")&amp;"인게임누적곱배수",ChapterTable!$S:$T,2,0)^C2057
    +VLOOKUP(SUBSTITUTE(SUBSTITUTE(E$1,"standard",""),"|Float","")&amp;IF(OR($L2057=TRUE,$A2057=0,MOD($A2057,ChapterTable!$S$20)&lt;&gt;0),"","보스")&amp;"인게임누적합배수",ChapterTable!$S:$T,2,0)*C2057)
  )
  )
  )
)</f>
        <v>310357.29480743408</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(VLOOKUP(SUBSTITUTE(SUBSTITUTE(F$1,"standard",""),"|Float","")&amp;IF(OR($L2057=TRUE,$A2057=0,MOD($A2057,ChapterTable!$S$20)&lt;&gt;0),"","보스")&amp;"인게임누적곱배수",ChapterTable!$S:$T,2,0)^D2057
    +VLOOKUP(SUBSTITUTE(SUBSTITUTE(F$1,"standard",""),"|Float","")&amp;IF(OR($L2057=TRUE,$A2057=0,MOD($A2057,ChapterTable!$S$20)&lt;&gt;0),"","보스")&amp;"인게임누적합배수",ChapterTable!$S:$T,2,0)*D2057)
  )
  )
  )
)</f>
        <v>99295.860689878464</v>
      </c>
      <c r="G2057" t="s">
        <v>737</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64"/>
        <v>2</v>
      </c>
      <c r="Q2057">
        <f t="shared" si="165"/>
        <v>2</v>
      </c>
      <c r="R2057" t="b">
        <f t="shared" ca="1" si="163"/>
        <v>1</v>
      </c>
      <c r="T2057" t="b">
        <f t="shared" ca="1" si="166"/>
        <v>1</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H2057">
        <v>1.5</v>
      </c>
      <c r="AI2057">
        <f t="shared" si="167"/>
        <v>0.5</v>
      </c>
    </row>
    <row r="2058" spans="1:35" x14ac:dyDescent="0.3">
      <c r="A2058">
        <v>19</v>
      </c>
      <c r="B2058">
        <v>17</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OFFSET(E2058,-$B2058+IF($L2058,1,0),0)*IF($B2058&gt;OFFSET($B2058,1,0),ChapterTable!$S$17,1)*
    (VLOOKUP(SUBSTITUTE(SUBSTITUTE(E$1,"standard",""),"|Float","")&amp;IF(OR($L2058=TRUE,$A2058=0,MOD($A2058,ChapterTable!$S$20)&lt;&gt;0),"","보스")&amp;"인게임누적곱배수",ChapterTable!$S:$T,2,0)^C2058
    +VLOOKUP(SUBSTITUTE(SUBSTITUTE(E$1,"standard",""),"|Float","")&amp;IF(OR($L2058=TRUE,$A2058=0,MOD($A2058,ChapterTable!$S$20)&lt;&gt;0),"","보스")&amp;"인게임누적합배수",ChapterTable!$S:$T,2,0)*C2058)
  )
  )
  )
)</f>
        <v>310357.29480743408</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(VLOOKUP(SUBSTITUTE(SUBSTITUTE(F$1,"standard",""),"|Float","")&amp;IF(OR($L2058=TRUE,$A2058=0,MOD($A2058,ChapterTable!$S$20)&lt;&gt;0),"","보스")&amp;"인게임누적곱배수",ChapterTable!$S:$T,2,0)^D2058
    +VLOOKUP(SUBSTITUTE(SUBSTITUTE(F$1,"standard",""),"|Float","")&amp;IF(OR($L2058=TRUE,$A2058=0,MOD($A2058,ChapterTable!$S$20)&lt;&gt;0),"","보스")&amp;"인게임누적합배수",ChapterTable!$S:$T,2,0)*D2058)
  )
  )
  )
)</f>
        <v>99295.860689878464</v>
      </c>
      <c r="G2058" t="s">
        <v>737</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64"/>
        <v>2</v>
      </c>
      <c r="Q2058">
        <f t="shared" si="165"/>
        <v>2</v>
      </c>
      <c r="R2058" t="b">
        <f t="shared" ca="1" si="163"/>
        <v>1</v>
      </c>
      <c r="T2058" t="b">
        <f t="shared" ca="1" si="166"/>
        <v>1</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H2058">
        <v>1.5</v>
      </c>
      <c r="AI2058">
        <f t="shared" si="167"/>
        <v>0.5</v>
      </c>
    </row>
    <row r="2059" spans="1:35" x14ac:dyDescent="0.3">
      <c r="A2059">
        <v>19</v>
      </c>
      <c r="B2059">
        <v>18</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OFFSET(E2059,-$B2059+IF($L2059,1,0),0)*IF($B2059&gt;OFFSET($B2059,1,0),ChapterTable!$S$17,1)*
    (VLOOKUP(SUBSTITUTE(SUBSTITUTE(E$1,"standard",""),"|Float","")&amp;IF(OR($L2059=TRUE,$A2059=0,MOD($A2059,ChapterTable!$S$20)&lt;&gt;0),"","보스")&amp;"인게임누적곱배수",ChapterTable!$S:$T,2,0)^C2059
    +VLOOKUP(SUBSTITUTE(SUBSTITUTE(E$1,"standard",""),"|Float","")&amp;IF(OR($L2059=TRUE,$A2059=0,MOD($A2059,ChapterTable!$S$20)&lt;&gt;0),"","보스")&amp;"인게임누적합배수",ChapterTable!$S:$T,2,0)*C2059)
  )
  )
  )
)</f>
        <v>310357.29480743408</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(VLOOKUP(SUBSTITUTE(SUBSTITUTE(F$1,"standard",""),"|Float","")&amp;IF(OR($L2059=TRUE,$A2059=0,MOD($A2059,ChapterTable!$S$20)&lt;&gt;0),"","보스")&amp;"인게임누적곱배수",ChapterTable!$S:$T,2,0)^D2059
    +VLOOKUP(SUBSTITUTE(SUBSTITUTE(F$1,"standard",""),"|Float","")&amp;IF(OR($L2059=TRUE,$A2059=0,MOD($A2059,ChapterTable!$S$20)&lt;&gt;0),"","보스")&amp;"인게임누적합배수",ChapterTable!$S:$T,2,0)*D2059)
  )
  )
  )
)</f>
        <v>99295.860689878464</v>
      </c>
      <c r="G2059" t="s">
        <v>737</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64"/>
        <v>2</v>
      </c>
      <c r="Q2059">
        <f t="shared" si="165"/>
        <v>2</v>
      </c>
      <c r="R2059" t="b">
        <f t="shared" ca="1" si="163"/>
        <v>1</v>
      </c>
      <c r="T2059" t="b">
        <f t="shared" ca="1" si="166"/>
        <v>1</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H2059">
        <v>1.5</v>
      </c>
      <c r="AI2059">
        <f t="shared" si="167"/>
        <v>0.5</v>
      </c>
    </row>
    <row r="2060" spans="1:35" x14ac:dyDescent="0.3">
      <c r="A2060">
        <v>19</v>
      </c>
      <c r="B2060">
        <v>19</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OFFSET(E2060,-$B2060+IF($L2060,1,0),0)*IF($B2060&gt;OFFSET($B2060,1,0),ChapterTable!$S$17,1)*
    (VLOOKUP(SUBSTITUTE(SUBSTITUTE(E$1,"standard",""),"|Float","")&amp;IF(OR($L2060=TRUE,$A2060=0,MOD($A2060,ChapterTable!$S$20)&lt;&gt;0),"","보스")&amp;"인게임누적곱배수",ChapterTable!$S:$T,2,0)^C2060
    +VLOOKUP(SUBSTITUTE(SUBSTITUTE(E$1,"standard",""),"|Float","")&amp;IF(OR($L2060=TRUE,$A2060=0,MOD($A2060,ChapterTable!$S$20)&lt;&gt;0),"","보스")&amp;"인게임누적합배수",ChapterTable!$S:$T,2,0)*C2060)
  )
  )
  )
)</f>
        <v>310357.29480743408</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(VLOOKUP(SUBSTITUTE(SUBSTITUTE(F$1,"standard",""),"|Float","")&amp;IF(OR($L2060=TRUE,$A2060=0,MOD($A2060,ChapterTable!$S$20)&lt;&gt;0),"","보스")&amp;"인게임누적곱배수",ChapterTable!$S:$T,2,0)^D2060
    +VLOOKUP(SUBSTITUTE(SUBSTITUTE(F$1,"standard",""),"|Float","")&amp;IF(OR($L2060=TRUE,$A2060=0,MOD($A2060,ChapterTable!$S$20)&lt;&gt;0),"","보스")&amp;"인게임누적합배수",ChapterTable!$S:$T,2,0)*D2060)
  )
  )
  )
)</f>
        <v>99295.860689878464</v>
      </c>
      <c r="G2060" t="s">
        <v>737</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64"/>
        <v>92</v>
      </c>
      <c r="Q2060">
        <f t="shared" si="165"/>
        <v>92</v>
      </c>
      <c r="R2060" t="b">
        <f t="shared" ca="1" si="163"/>
        <v>1</v>
      </c>
      <c r="T2060" t="b">
        <f t="shared" ca="1" si="166"/>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H2060">
        <v>1.5</v>
      </c>
      <c r="AI2060">
        <f t="shared" si="167"/>
        <v>0.5</v>
      </c>
    </row>
    <row r="2061" spans="1:35" x14ac:dyDescent="0.3">
      <c r="A2061">
        <v>19</v>
      </c>
      <c r="B2061">
        <v>20</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OFFSET(E2061,-$B2061+IF($L2061,1,0),0)*IF($B2061&gt;OFFSET($B2061,1,0),ChapterTable!$S$17,1)*
    (VLOOKUP(SUBSTITUTE(SUBSTITUTE(E$1,"standard",""),"|Float","")&amp;IF(OR($L2061=TRUE,$A2061=0,MOD($A2061,ChapterTable!$S$20)&lt;&gt;0),"","보스")&amp;"인게임누적곱배수",ChapterTable!$S:$T,2,0)^C2061
    +VLOOKUP(SUBSTITUTE(SUBSTITUTE(E$1,"standard",""),"|Float","")&amp;IF(OR($L2061=TRUE,$A2061=0,MOD($A2061,ChapterTable!$S$20)&lt;&gt;0),"","보스")&amp;"인게임누적합배수",ChapterTable!$S:$T,2,0)*C2061)
  )
  )
  )
)</f>
        <v>310357.29480743408</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(VLOOKUP(SUBSTITUTE(SUBSTITUTE(F$1,"standard",""),"|Float","")&amp;IF(OR($L2061=TRUE,$A2061=0,MOD($A2061,ChapterTable!$S$20)&lt;&gt;0),"","보스")&amp;"인게임누적곱배수",ChapterTable!$S:$T,2,0)^D2061
    +VLOOKUP(SUBSTITUTE(SUBSTITUTE(F$1,"standard",""),"|Float","")&amp;IF(OR($L2061=TRUE,$A2061=0,MOD($A2061,ChapterTable!$S$20)&lt;&gt;0),"","보스")&amp;"인게임누적합배수",ChapterTable!$S:$T,2,0)*D2061)
  )
  )
  )
)</f>
        <v>99295.860689878464</v>
      </c>
      <c r="G2061" t="s">
        <v>737</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64"/>
        <v>21</v>
      </c>
      <c r="Q2061">
        <f t="shared" si="165"/>
        <v>21</v>
      </c>
      <c r="R2061" t="b">
        <f t="shared" ca="1" si="163"/>
        <v>1</v>
      </c>
      <c r="T2061" t="b">
        <f t="shared" ca="1" si="166"/>
        <v>1</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H2061">
        <v>1.5</v>
      </c>
      <c r="AI2061">
        <f t="shared" si="167"/>
        <v>0.5</v>
      </c>
    </row>
    <row r="2062" spans="1:35" x14ac:dyDescent="0.3">
      <c r="A2062">
        <v>19</v>
      </c>
      <c r="B2062">
        <v>21</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2</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OFFSET(E2062,-$B2062+IF($L2062,1,0),0)*IF($B2062&gt;OFFSET($B2062,1,0),ChapterTable!$S$17,1)*
    (VLOOKUP(SUBSTITUTE(SUBSTITUTE(E$1,"standard",""),"|Float","")&amp;IF(OR($L2062=TRUE,$A2062=0,MOD($A2062,ChapterTable!$S$20)&lt;&gt;0),"","보스")&amp;"인게임누적곱배수",ChapterTable!$S:$T,2,0)^C2062
    +VLOOKUP(SUBSTITUTE(SUBSTITUTE(E$1,"standard",""),"|Float","")&amp;IF(OR($L2062=TRUE,$A2062=0,MOD($A2062,ChapterTable!$S$20)&lt;&gt;0),"","보스")&amp;"인게임누적합배수",ChapterTable!$S:$T,2,0)*C2062)
  )
  )
  )
)</f>
        <v>310357.29480743408</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(VLOOKUP(SUBSTITUTE(SUBSTITUTE(F$1,"standard",""),"|Float","")&amp;IF(OR($L2062=TRUE,$A2062=0,MOD($A2062,ChapterTable!$S$20)&lt;&gt;0),"","보스")&amp;"인게임누적곱배수",ChapterTable!$S:$T,2,0)^D2062
    +VLOOKUP(SUBSTITUTE(SUBSTITUTE(F$1,"standard",""),"|Float","")&amp;IF(OR($L2062=TRUE,$A2062=0,MOD($A2062,ChapterTable!$S$20)&lt;&gt;0),"","보스")&amp;"인게임누적합배수",ChapterTable!$S:$T,2,0)*D2062)
  )
  )
  )
)</f>
        <v>106223.47887754439</v>
      </c>
      <c r="G2062" t="s">
        <v>737</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64"/>
        <v>3</v>
      </c>
      <c r="Q2062">
        <f t="shared" si="165"/>
        <v>3</v>
      </c>
      <c r="R2062" t="b">
        <f t="shared" ca="1" si="163"/>
        <v>1</v>
      </c>
      <c r="T2062" t="b">
        <f t="shared" ca="1" si="166"/>
        <v>1</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H2062">
        <v>1.5</v>
      </c>
      <c r="AI2062">
        <f t="shared" si="167"/>
        <v>0.33333333333333331</v>
      </c>
    </row>
    <row r="2063" spans="1:35" x14ac:dyDescent="0.3">
      <c r="A2063">
        <v>19</v>
      </c>
      <c r="B2063">
        <v>22</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OFFSET(E2063,-$B2063+IF($L2063,1,0),0)*IF($B2063&gt;OFFSET($B2063,1,0),ChapterTable!$S$17,1)*
    (VLOOKUP(SUBSTITUTE(SUBSTITUTE(E$1,"standard",""),"|Float","")&amp;IF(OR($L2063=TRUE,$A2063=0,MOD($A2063,ChapterTable!$S$20)&lt;&gt;0),"","보스")&amp;"인게임누적곱배수",ChapterTable!$S:$T,2,0)^C2063
    +VLOOKUP(SUBSTITUTE(SUBSTITUTE(E$1,"standard",""),"|Float","")&amp;IF(OR($L2063=TRUE,$A2063=0,MOD($A2063,ChapterTable!$S$20)&lt;&gt;0),"","보스")&amp;"인게임누적합배수",ChapterTable!$S:$T,2,0)*C2063)
  )
  )
  )
)</f>
        <v>310357.29480743408</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(VLOOKUP(SUBSTITUTE(SUBSTITUTE(F$1,"standard",""),"|Float","")&amp;IF(OR($L2063=TRUE,$A2063=0,MOD($A2063,ChapterTable!$S$20)&lt;&gt;0),"","보스")&amp;"인게임누적곱배수",ChapterTable!$S:$T,2,0)^D2063
    +VLOOKUP(SUBSTITUTE(SUBSTITUTE(F$1,"standard",""),"|Float","")&amp;IF(OR($L2063=TRUE,$A2063=0,MOD($A2063,ChapterTable!$S$20)&lt;&gt;0),"","보스")&amp;"인게임누적합배수",ChapterTable!$S:$T,2,0)*D2063)
  )
  )
  )
)</f>
        <v>106223.47887754439</v>
      </c>
      <c r="G2063" t="s">
        <v>737</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64"/>
        <v>3</v>
      </c>
      <c r="Q2063">
        <f t="shared" si="165"/>
        <v>3</v>
      </c>
      <c r="R2063" t="b">
        <f t="shared" ca="1" si="163"/>
        <v>1</v>
      </c>
      <c r="T2063" t="b">
        <f t="shared" ca="1" si="166"/>
        <v>1</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H2063">
        <v>1.5</v>
      </c>
      <c r="AI2063">
        <f t="shared" si="167"/>
        <v>0.33333333333333331</v>
      </c>
    </row>
    <row r="2064" spans="1:35" x14ac:dyDescent="0.3">
      <c r="A2064">
        <v>19</v>
      </c>
      <c r="B2064">
        <v>23</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OFFSET(E2064,-$B2064+IF($L2064,1,0),0)*IF($B2064&gt;OFFSET($B2064,1,0),ChapterTable!$S$17,1)*
    (VLOOKUP(SUBSTITUTE(SUBSTITUTE(E$1,"standard",""),"|Float","")&amp;IF(OR($L2064=TRUE,$A2064=0,MOD($A2064,ChapterTable!$S$20)&lt;&gt;0),"","보스")&amp;"인게임누적곱배수",ChapterTable!$S:$T,2,0)^C2064
    +VLOOKUP(SUBSTITUTE(SUBSTITUTE(E$1,"standard",""),"|Float","")&amp;IF(OR($L2064=TRUE,$A2064=0,MOD($A2064,ChapterTable!$S$20)&lt;&gt;0),"","보스")&amp;"인게임누적합배수",ChapterTable!$S:$T,2,0)*C2064)
  )
  )
  )
)</f>
        <v>310357.29480743408</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(VLOOKUP(SUBSTITUTE(SUBSTITUTE(F$1,"standard",""),"|Float","")&amp;IF(OR($L2064=TRUE,$A2064=0,MOD($A2064,ChapterTable!$S$20)&lt;&gt;0),"","보스")&amp;"인게임누적곱배수",ChapterTable!$S:$T,2,0)^D2064
    +VLOOKUP(SUBSTITUTE(SUBSTITUTE(F$1,"standard",""),"|Float","")&amp;IF(OR($L2064=TRUE,$A2064=0,MOD($A2064,ChapterTable!$S$20)&lt;&gt;0),"","보스")&amp;"인게임누적합배수",ChapterTable!$S:$T,2,0)*D2064)
  )
  )
  )
)</f>
        <v>106223.47887754439</v>
      </c>
      <c r="G2064" t="s">
        <v>737</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64"/>
        <v>3</v>
      </c>
      <c r="Q2064">
        <f t="shared" si="165"/>
        <v>3</v>
      </c>
      <c r="R2064" t="b">
        <f t="shared" ca="1" si="163"/>
        <v>1</v>
      </c>
      <c r="T2064" t="b">
        <f t="shared" ca="1" si="166"/>
        <v>1</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H2064">
        <v>1.5</v>
      </c>
      <c r="AI2064">
        <f t="shared" si="167"/>
        <v>0.33333333333333331</v>
      </c>
    </row>
    <row r="2065" spans="1:35" x14ac:dyDescent="0.3">
      <c r="A2065">
        <v>19</v>
      </c>
      <c r="B2065">
        <v>24</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OFFSET(E2065,-$B2065+IF($L2065,1,0),0)*IF($B2065&gt;OFFSET($B2065,1,0),ChapterTable!$S$17,1)*
    (VLOOKUP(SUBSTITUTE(SUBSTITUTE(E$1,"standard",""),"|Float","")&amp;IF(OR($L2065=TRUE,$A2065=0,MOD($A2065,ChapterTable!$S$20)&lt;&gt;0),"","보스")&amp;"인게임누적곱배수",ChapterTable!$S:$T,2,0)^C2065
    +VLOOKUP(SUBSTITUTE(SUBSTITUTE(E$1,"standard",""),"|Float","")&amp;IF(OR($L2065=TRUE,$A2065=0,MOD($A2065,ChapterTable!$S$20)&lt;&gt;0),"","보스")&amp;"인게임누적합배수",ChapterTable!$S:$T,2,0)*C2065)
  )
  )
  )
)</f>
        <v>310357.29480743408</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(VLOOKUP(SUBSTITUTE(SUBSTITUTE(F$1,"standard",""),"|Float","")&amp;IF(OR($L2065=TRUE,$A2065=0,MOD($A2065,ChapterTable!$S$20)&lt;&gt;0),"","보스")&amp;"인게임누적곱배수",ChapterTable!$S:$T,2,0)^D2065
    +VLOOKUP(SUBSTITUTE(SUBSTITUTE(F$1,"standard",""),"|Float","")&amp;IF(OR($L2065=TRUE,$A2065=0,MOD($A2065,ChapterTable!$S$20)&lt;&gt;0),"","보스")&amp;"인게임누적합배수",ChapterTable!$S:$T,2,0)*D2065)
  )
  )
  )
)</f>
        <v>106223.47887754439</v>
      </c>
      <c r="G2065" t="s">
        <v>737</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64"/>
        <v>3</v>
      </c>
      <c r="Q2065">
        <f t="shared" si="165"/>
        <v>3</v>
      </c>
      <c r="R2065" t="b">
        <f t="shared" ca="1" si="163"/>
        <v>1</v>
      </c>
      <c r="T2065" t="b">
        <f t="shared" ca="1" si="166"/>
        <v>1</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H2065">
        <v>1.5</v>
      </c>
      <c r="AI2065">
        <f t="shared" si="167"/>
        <v>0.33333333333333331</v>
      </c>
    </row>
    <row r="2066" spans="1:35" x14ac:dyDescent="0.3">
      <c r="A2066">
        <v>19</v>
      </c>
      <c r="B2066">
        <v>25</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OFFSET(E2066,-$B2066+IF($L2066,1,0),0)*IF($B2066&gt;OFFSET($B2066,1,0),ChapterTable!$S$17,1)*
    (VLOOKUP(SUBSTITUTE(SUBSTITUTE(E$1,"standard",""),"|Float","")&amp;IF(OR($L2066=TRUE,$A2066=0,MOD($A2066,ChapterTable!$S$20)&lt;&gt;0),"","보스")&amp;"인게임누적곱배수",ChapterTable!$S:$T,2,0)^C2066
    +VLOOKUP(SUBSTITUTE(SUBSTITUTE(E$1,"standard",""),"|Float","")&amp;IF(OR($L2066=TRUE,$A2066=0,MOD($A2066,ChapterTable!$S$20)&lt;&gt;0),"","보스")&amp;"인게임누적합배수",ChapterTable!$S:$T,2,0)*C2066)
  )
  )
  )
)</f>
        <v>310357.29480743408</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(VLOOKUP(SUBSTITUTE(SUBSTITUTE(F$1,"standard",""),"|Float","")&amp;IF(OR($L2066=TRUE,$A2066=0,MOD($A2066,ChapterTable!$S$20)&lt;&gt;0),"","보스")&amp;"인게임누적곱배수",ChapterTable!$S:$T,2,0)^D2066
    +VLOOKUP(SUBSTITUTE(SUBSTITUTE(F$1,"standard",""),"|Float","")&amp;IF(OR($L2066=TRUE,$A2066=0,MOD($A2066,ChapterTable!$S$20)&lt;&gt;0),"","보스")&amp;"인게임누적합배수",ChapterTable!$S:$T,2,0)*D2066)
  )
  )
  )
)</f>
        <v>106223.47887754439</v>
      </c>
      <c r="G2066" t="s">
        <v>737</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64"/>
        <v>11</v>
      </c>
      <c r="Q2066">
        <f t="shared" si="165"/>
        <v>11</v>
      </c>
      <c r="R2066" t="b">
        <f t="shared" ca="1" si="163"/>
        <v>1</v>
      </c>
      <c r="T2066" t="b">
        <f t="shared" ca="1" si="166"/>
        <v>1</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H2066">
        <v>1.5</v>
      </c>
      <c r="AI2066">
        <f t="shared" si="167"/>
        <v>0.33333333333333331</v>
      </c>
    </row>
    <row r="2067" spans="1:35" x14ac:dyDescent="0.3">
      <c r="A2067">
        <v>19</v>
      </c>
      <c r="B2067">
        <v>26</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3</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OFFSET(E2067,-$B2067+IF($L2067,1,0),0)*IF($B2067&gt;OFFSET($B2067,1,0),ChapterTable!$S$17,1)*
    (VLOOKUP(SUBSTITUTE(SUBSTITUTE(E$1,"standard",""),"|Float","")&amp;IF(OR($L2067=TRUE,$A2067=0,MOD($A2067,ChapterTable!$S$20)&lt;&gt;0),"","보스")&amp;"인게임누적곱배수",ChapterTable!$S:$T,2,0)^C2067
    +VLOOKUP(SUBSTITUTE(SUBSTITUTE(E$1,"standard",""),"|Float","")&amp;IF(OR($L2067=TRUE,$A2067=0,MOD($A2067,ChapterTable!$S$20)&lt;&gt;0),"","보스")&amp;"인게임누적합배수",ChapterTable!$S:$T,2,0)*C2067)
  )
  )
  )
)</f>
        <v>354694.05120849609</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(VLOOKUP(SUBSTITUTE(SUBSTITUTE(F$1,"standard",""),"|Float","")&amp;IF(OR($L2067=TRUE,$A2067=0,MOD($A2067,ChapterTable!$S$20)&lt;&gt;0),"","보스")&amp;"인게임누적곱배수",ChapterTable!$S:$T,2,0)^D2067
    +VLOOKUP(SUBSTITUTE(SUBSTITUTE(F$1,"standard",""),"|Float","")&amp;IF(OR($L2067=TRUE,$A2067=0,MOD($A2067,ChapterTable!$S$20)&lt;&gt;0),"","보스")&amp;"인게임누적합배수",ChapterTable!$S:$T,2,0)*D2067)
  )
  )
  )
)</f>
        <v>106223.47887754439</v>
      </c>
      <c r="G2067" t="s">
        <v>737</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64"/>
        <v>3</v>
      </c>
      <c r="Q2067">
        <f t="shared" si="165"/>
        <v>3</v>
      </c>
      <c r="R2067" t="b">
        <f t="shared" ca="1" si="163"/>
        <v>1</v>
      </c>
      <c r="T2067" t="b">
        <f t="shared" ca="1" si="166"/>
        <v>1</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H2067">
        <v>1.5</v>
      </c>
      <c r="AI2067">
        <f t="shared" si="167"/>
        <v>0.33333333333333331</v>
      </c>
    </row>
    <row r="2068" spans="1:35" x14ac:dyDescent="0.3">
      <c r="A2068">
        <v>19</v>
      </c>
      <c r="B2068">
        <v>27</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OFFSET(E2068,-$B2068+IF($L2068,1,0),0)*IF($B2068&gt;OFFSET($B2068,1,0),ChapterTable!$S$17,1)*
    (VLOOKUP(SUBSTITUTE(SUBSTITUTE(E$1,"standard",""),"|Float","")&amp;IF(OR($L2068=TRUE,$A2068=0,MOD($A2068,ChapterTable!$S$20)&lt;&gt;0),"","보스")&amp;"인게임누적곱배수",ChapterTable!$S:$T,2,0)^C2068
    +VLOOKUP(SUBSTITUTE(SUBSTITUTE(E$1,"standard",""),"|Float","")&amp;IF(OR($L2068=TRUE,$A2068=0,MOD($A2068,ChapterTable!$S$20)&lt;&gt;0),"","보스")&amp;"인게임누적합배수",ChapterTable!$S:$T,2,0)*C2068)
  )
  )
  )
)</f>
        <v>354694.05120849609</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(VLOOKUP(SUBSTITUTE(SUBSTITUTE(F$1,"standard",""),"|Float","")&amp;IF(OR($L2068=TRUE,$A2068=0,MOD($A2068,ChapterTable!$S$20)&lt;&gt;0),"","보스")&amp;"인게임누적곱배수",ChapterTable!$S:$T,2,0)^D2068
    +VLOOKUP(SUBSTITUTE(SUBSTITUTE(F$1,"standard",""),"|Float","")&amp;IF(OR($L2068=TRUE,$A2068=0,MOD($A2068,ChapterTable!$S$20)&lt;&gt;0),"","보스")&amp;"인게임누적합배수",ChapterTable!$S:$T,2,0)*D2068)
  )
  )
  )
)</f>
        <v>106223.47887754439</v>
      </c>
      <c r="G2068" t="s">
        <v>737</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64"/>
        <v>3</v>
      </c>
      <c r="Q2068">
        <f t="shared" si="165"/>
        <v>3</v>
      </c>
      <c r="R2068" t="b">
        <f t="shared" ca="1" si="163"/>
        <v>1</v>
      </c>
      <c r="T2068" t="b">
        <f t="shared" ca="1" si="166"/>
        <v>1</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H2068">
        <v>1.5</v>
      </c>
      <c r="AI2068">
        <f t="shared" si="167"/>
        <v>0.33333333333333331</v>
      </c>
    </row>
    <row r="2069" spans="1:35" x14ac:dyDescent="0.3">
      <c r="A2069">
        <v>19</v>
      </c>
      <c r="B2069">
        <v>28</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OFFSET(E2069,-$B2069+IF($L2069,1,0),0)*IF($B2069&gt;OFFSET($B2069,1,0),ChapterTable!$S$17,1)*
    (VLOOKUP(SUBSTITUTE(SUBSTITUTE(E$1,"standard",""),"|Float","")&amp;IF(OR($L2069=TRUE,$A2069=0,MOD($A2069,ChapterTable!$S$20)&lt;&gt;0),"","보스")&amp;"인게임누적곱배수",ChapterTable!$S:$T,2,0)^C2069
    +VLOOKUP(SUBSTITUTE(SUBSTITUTE(E$1,"standard",""),"|Float","")&amp;IF(OR($L2069=TRUE,$A2069=0,MOD($A2069,ChapterTable!$S$20)&lt;&gt;0),"","보스")&amp;"인게임누적합배수",ChapterTable!$S:$T,2,0)*C2069)
  )
  )
  )
)</f>
        <v>354694.05120849609</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(VLOOKUP(SUBSTITUTE(SUBSTITUTE(F$1,"standard",""),"|Float","")&amp;IF(OR($L2069=TRUE,$A2069=0,MOD($A2069,ChapterTable!$S$20)&lt;&gt;0),"","보스")&amp;"인게임누적곱배수",ChapterTable!$S:$T,2,0)^D2069
    +VLOOKUP(SUBSTITUTE(SUBSTITUTE(F$1,"standard",""),"|Float","")&amp;IF(OR($L2069=TRUE,$A2069=0,MOD($A2069,ChapterTable!$S$20)&lt;&gt;0),"","보스")&amp;"인게임누적합배수",ChapterTable!$S:$T,2,0)*D2069)
  )
  )
  )
)</f>
        <v>106223.47887754439</v>
      </c>
      <c r="G2069" t="s">
        <v>737</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64"/>
        <v>3</v>
      </c>
      <c r="Q2069">
        <f t="shared" si="165"/>
        <v>3</v>
      </c>
      <c r="R2069" t="b">
        <f t="shared" ca="1" si="163"/>
        <v>1</v>
      </c>
      <c r="T2069" t="b">
        <f t="shared" ca="1" si="166"/>
        <v>1</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H2069">
        <v>1.5</v>
      </c>
      <c r="AI2069">
        <f t="shared" si="167"/>
        <v>0.33333333333333331</v>
      </c>
    </row>
    <row r="2070" spans="1:35" x14ac:dyDescent="0.3">
      <c r="A2070">
        <v>19</v>
      </c>
      <c r="B2070">
        <v>29</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OFFSET(E2070,-$B2070+IF($L2070,1,0),0)*IF($B2070&gt;OFFSET($B2070,1,0),ChapterTable!$S$17,1)*
    (VLOOKUP(SUBSTITUTE(SUBSTITUTE(E$1,"standard",""),"|Float","")&amp;IF(OR($L2070=TRUE,$A2070=0,MOD($A2070,ChapterTable!$S$20)&lt;&gt;0),"","보스")&amp;"인게임누적곱배수",ChapterTable!$S:$T,2,0)^C2070
    +VLOOKUP(SUBSTITUTE(SUBSTITUTE(E$1,"standard",""),"|Float","")&amp;IF(OR($L2070=TRUE,$A2070=0,MOD($A2070,ChapterTable!$S$20)&lt;&gt;0),"","보스")&amp;"인게임누적합배수",ChapterTable!$S:$T,2,0)*C2070)
  )
  )
  )
)</f>
        <v>354694.05120849609</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(VLOOKUP(SUBSTITUTE(SUBSTITUTE(F$1,"standard",""),"|Float","")&amp;IF(OR($L2070=TRUE,$A2070=0,MOD($A2070,ChapterTable!$S$20)&lt;&gt;0),"","보스")&amp;"인게임누적곱배수",ChapterTable!$S:$T,2,0)^D2070
    +VLOOKUP(SUBSTITUTE(SUBSTITUTE(F$1,"standard",""),"|Float","")&amp;IF(OR($L2070=TRUE,$A2070=0,MOD($A2070,ChapterTable!$S$20)&lt;&gt;0),"","보스")&amp;"인게임누적합배수",ChapterTable!$S:$T,2,0)*D2070)
  )
  )
  )
)</f>
        <v>106223.47887754439</v>
      </c>
      <c r="G2070" t="s">
        <v>737</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64"/>
        <v>93</v>
      </c>
      <c r="Q2070">
        <f t="shared" si="165"/>
        <v>93</v>
      </c>
      <c r="R2070" t="b">
        <f t="shared" ca="1" si="163"/>
        <v>1</v>
      </c>
      <c r="T2070" t="b">
        <f t="shared" ca="1" si="166"/>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H2070">
        <v>1.5</v>
      </c>
      <c r="AI2070">
        <f t="shared" si="167"/>
        <v>0.33333333333333331</v>
      </c>
    </row>
    <row r="2071" spans="1:35" x14ac:dyDescent="0.3">
      <c r="A2071">
        <v>19</v>
      </c>
      <c r="B2071">
        <v>30</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OFFSET(E2071,-$B2071+IF($L2071,1,0),0)*IF($B2071&gt;OFFSET($B2071,1,0),ChapterTable!$S$17,1)*
    (VLOOKUP(SUBSTITUTE(SUBSTITUTE(E$1,"standard",""),"|Float","")&amp;IF(OR($L2071=TRUE,$A2071=0,MOD($A2071,ChapterTable!$S$20)&lt;&gt;0),"","보스")&amp;"인게임누적곱배수",ChapterTable!$S:$T,2,0)^C2071
    +VLOOKUP(SUBSTITUTE(SUBSTITUTE(E$1,"standard",""),"|Float","")&amp;IF(OR($L2071=TRUE,$A2071=0,MOD($A2071,ChapterTable!$S$20)&lt;&gt;0),"","보스")&amp;"인게임누적합배수",ChapterTable!$S:$T,2,0)*C2071)
  )
  )
  )
)</f>
        <v>354694.05120849609</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(VLOOKUP(SUBSTITUTE(SUBSTITUTE(F$1,"standard",""),"|Float","")&amp;IF(OR($L2071=TRUE,$A2071=0,MOD($A2071,ChapterTable!$S$20)&lt;&gt;0),"","보스")&amp;"인게임누적곱배수",ChapterTable!$S:$T,2,0)^D2071
    +VLOOKUP(SUBSTITUTE(SUBSTITUTE(F$1,"standard",""),"|Float","")&amp;IF(OR($L2071=TRUE,$A2071=0,MOD($A2071,ChapterTable!$S$20)&lt;&gt;0),"","보스")&amp;"인게임누적합배수",ChapterTable!$S:$T,2,0)*D2071)
  )
  )
  )
)</f>
        <v>106223.47887754439</v>
      </c>
      <c r="G2071" t="s">
        <v>737</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64"/>
        <v>21</v>
      </c>
      <c r="Q2071">
        <f t="shared" si="165"/>
        <v>21</v>
      </c>
      <c r="R2071" t="b">
        <f t="shared" ca="1" si="163"/>
        <v>1</v>
      </c>
      <c r="T2071" t="b">
        <f t="shared" ca="1" si="166"/>
        <v>1</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H2071">
        <v>1.5</v>
      </c>
      <c r="AI2071">
        <f t="shared" si="167"/>
        <v>0.33333333333333331</v>
      </c>
    </row>
    <row r="2072" spans="1:35" x14ac:dyDescent="0.3">
      <c r="A2072">
        <v>19</v>
      </c>
      <c r="B2072">
        <v>31</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3</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OFFSET(E2072,-$B2072+IF($L2072,1,0),0)*IF($B2072&gt;OFFSET($B2072,1,0),ChapterTable!$S$17,1)*
    (VLOOKUP(SUBSTITUTE(SUBSTITUTE(E$1,"standard",""),"|Float","")&amp;IF(OR($L2072=TRUE,$A2072=0,MOD($A2072,ChapterTable!$S$20)&lt;&gt;0),"","보스")&amp;"인게임누적곱배수",ChapterTable!$S:$T,2,0)^C2072
    +VLOOKUP(SUBSTITUTE(SUBSTITUTE(E$1,"standard",""),"|Float","")&amp;IF(OR($L2072=TRUE,$A2072=0,MOD($A2072,ChapterTable!$S$20)&lt;&gt;0),"","보스")&amp;"인게임누적합배수",ChapterTable!$S:$T,2,0)*C2072)
  )
  )
  )
)</f>
        <v>354694.05120849609</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(VLOOKUP(SUBSTITUTE(SUBSTITUTE(F$1,"standard",""),"|Float","")&amp;IF(OR($L2072=TRUE,$A2072=0,MOD($A2072,ChapterTable!$S$20)&lt;&gt;0),"","보스")&amp;"인게임누적곱배수",ChapterTable!$S:$T,2,0)^D2072
    +VLOOKUP(SUBSTITUTE(SUBSTITUTE(F$1,"standard",""),"|Float","")&amp;IF(OR($L2072=TRUE,$A2072=0,MOD($A2072,ChapterTable!$S$20)&lt;&gt;0),"","보스")&amp;"인게임누적합배수",ChapterTable!$S:$T,2,0)*D2072)
  )
  )
  )
)</f>
        <v>113151.09706521036</v>
      </c>
      <c r="G2072" t="s">
        <v>737</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64"/>
        <v>4</v>
      </c>
      <c r="Q2072">
        <f t="shared" si="165"/>
        <v>4</v>
      </c>
      <c r="R2072" t="b">
        <f t="shared" ca="1" si="163"/>
        <v>1</v>
      </c>
      <c r="T2072" t="b">
        <f t="shared" ca="1" si="166"/>
        <v>1</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H2072">
        <v>1.5</v>
      </c>
      <c r="AI2072">
        <f t="shared" si="167"/>
        <v>0.25</v>
      </c>
    </row>
    <row r="2073" spans="1:35" x14ac:dyDescent="0.3">
      <c r="A2073">
        <v>19</v>
      </c>
      <c r="B2073">
        <v>32</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OFFSET(E2073,-$B2073+IF($L2073,1,0),0)*IF($B2073&gt;OFFSET($B2073,1,0),ChapterTable!$S$17,1)*
    (VLOOKUP(SUBSTITUTE(SUBSTITUTE(E$1,"standard",""),"|Float","")&amp;IF(OR($L2073=TRUE,$A2073=0,MOD($A2073,ChapterTable!$S$20)&lt;&gt;0),"","보스")&amp;"인게임누적곱배수",ChapterTable!$S:$T,2,0)^C2073
    +VLOOKUP(SUBSTITUTE(SUBSTITUTE(E$1,"standard",""),"|Float","")&amp;IF(OR($L2073=TRUE,$A2073=0,MOD($A2073,ChapterTable!$S$20)&lt;&gt;0),"","보스")&amp;"인게임누적합배수",ChapterTable!$S:$T,2,0)*C2073)
  )
  )
  )
)</f>
        <v>354694.05120849609</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(VLOOKUP(SUBSTITUTE(SUBSTITUTE(F$1,"standard",""),"|Float","")&amp;IF(OR($L2073=TRUE,$A2073=0,MOD($A2073,ChapterTable!$S$20)&lt;&gt;0),"","보스")&amp;"인게임누적곱배수",ChapterTable!$S:$T,2,0)^D2073
    +VLOOKUP(SUBSTITUTE(SUBSTITUTE(F$1,"standard",""),"|Float","")&amp;IF(OR($L2073=TRUE,$A2073=0,MOD($A2073,ChapterTable!$S$20)&lt;&gt;0),"","보스")&amp;"인게임누적합배수",ChapterTable!$S:$T,2,0)*D2073)
  )
  )
  )
)</f>
        <v>113151.09706521036</v>
      </c>
      <c r="G2073" t="s">
        <v>737</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64"/>
        <v>4</v>
      </c>
      <c r="Q2073">
        <f t="shared" si="165"/>
        <v>4</v>
      </c>
      <c r="R2073" t="b">
        <f t="shared" ca="1" si="163"/>
        <v>1</v>
      </c>
      <c r="T2073" t="b">
        <f t="shared" ca="1" si="166"/>
        <v>1</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H2073">
        <v>1.5</v>
      </c>
      <c r="AI2073">
        <f t="shared" si="167"/>
        <v>0.25</v>
      </c>
    </row>
    <row r="2074" spans="1:35" x14ac:dyDescent="0.3">
      <c r="A2074">
        <v>19</v>
      </c>
      <c r="B2074">
        <v>33</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OFFSET(E2074,-$B2074+IF($L2074,1,0),0)*IF($B2074&gt;OFFSET($B2074,1,0),ChapterTable!$S$17,1)*
    (VLOOKUP(SUBSTITUTE(SUBSTITUTE(E$1,"standard",""),"|Float","")&amp;IF(OR($L2074=TRUE,$A2074=0,MOD($A2074,ChapterTable!$S$20)&lt;&gt;0),"","보스")&amp;"인게임누적곱배수",ChapterTable!$S:$T,2,0)^C2074
    +VLOOKUP(SUBSTITUTE(SUBSTITUTE(E$1,"standard",""),"|Float","")&amp;IF(OR($L2074=TRUE,$A2074=0,MOD($A2074,ChapterTable!$S$20)&lt;&gt;0),"","보스")&amp;"인게임누적합배수",ChapterTable!$S:$T,2,0)*C2074)
  )
  )
  )
)</f>
        <v>354694.05120849609</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(VLOOKUP(SUBSTITUTE(SUBSTITUTE(F$1,"standard",""),"|Float","")&amp;IF(OR($L2074=TRUE,$A2074=0,MOD($A2074,ChapterTable!$S$20)&lt;&gt;0),"","보스")&amp;"인게임누적곱배수",ChapterTable!$S:$T,2,0)^D2074
    +VLOOKUP(SUBSTITUTE(SUBSTITUTE(F$1,"standard",""),"|Float","")&amp;IF(OR($L2074=TRUE,$A2074=0,MOD($A2074,ChapterTable!$S$20)&lt;&gt;0),"","보스")&amp;"인게임누적합배수",ChapterTable!$S:$T,2,0)*D2074)
  )
  )
  )
)</f>
        <v>113151.09706521036</v>
      </c>
      <c r="G2074" t="s">
        <v>737</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64"/>
        <v>4</v>
      </c>
      <c r="Q2074">
        <f t="shared" si="165"/>
        <v>4</v>
      </c>
      <c r="R2074" t="b">
        <f t="shared" ca="1" si="163"/>
        <v>1</v>
      </c>
      <c r="T2074" t="b">
        <f t="shared" ca="1" si="166"/>
        <v>1</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H2074">
        <v>1.5</v>
      </c>
      <c r="AI2074">
        <f t="shared" si="167"/>
        <v>0.25</v>
      </c>
    </row>
    <row r="2075" spans="1:35" x14ac:dyDescent="0.3">
      <c r="A2075">
        <v>19</v>
      </c>
      <c r="B2075">
        <v>34</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OFFSET(E2075,-$B2075+IF($L2075,1,0),0)*IF($B2075&gt;OFFSET($B2075,1,0),ChapterTable!$S$17,1)*
    (VLOOKUP(SUBSTITUTE(SUBSTITUTE(E$1,"standard",""),"|Float","")&amp;IF(OR($L2075=TRUE,$A2075=0,MOD($A2075,ChapterTable!$S$20)&lt;&gt;0),"","보스")&amp;"인게임누적곱배수",ChapterTable!$S:$T,2,0)^C2075
    +VLOOKUP(SUBSTITUTE(SUBSTITUTE(E$1,"standard",""),"|Float","")&amp;IF(OR($L2075=TRUE,$A2075=0,MOD($A2075,ChapterTable!$S$20)&lt;&gt;0),"","보스")&amp;"인게임누적합배수",ChapterTable!$S:$T,2,0)*C2075)
  )
  )
  )
)</f>
        <v>354694.05120849609</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(VLOOKUP(SUBSTITUTE(SUBSTITUTE(F$1,"standard",""),"|Float","")&amp;IF(OR($L2075=TRUE,$A2075=0,MOD($A2075,ChapterTable!$S$20)&lt;&gt;0),"","보스")&amp;"인게임누적곱배수",ChapterTable!$S:$T,2,0)^D2075
    +VLOOKUP(SUBSTITUTE(SUBSTITUTE(F$1,"standard",""),"|Float","")&amp;IF(OR($L2075=TRUE,$A2075=0,MOD($A2075,ChapterTable!$S$20)&lt;&gt;0),"","보스")&amp;"인게임누적합배수",ChapterTable!$S:$T,2,0)*D2075)
  )
  )
  )
)</f>
        <v>113151.09706521036</v>
      </c>
      <c r="G2075" t="s">
        <v>737</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64"/>
        <v>4</v>
      </c>
      <c r="Q2075">
        <f t="shared" si="165"/>
        <v>4</v>
      </c>
      <c r="R2075" t="b">
        <f t="shared" ca="1" si="163"/>
        <v>1</v>
      </c>
      <c r="T2075" t="b">
        <f t="shared" ca="1" si="166"/>
        <v>1</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H2075">
        <v>1.5</v>
      </c>
      <c r="AI2075">
        <f t="shared" si="167"/>
        <v>0.25</v>
      </c>
    </row>
    <row r="2076" spans="1:35" x14ac:dyDescent="0.3">
      <c r="A2076">
        <v>19</v>
      </c>
      <c r="B2076">
        <v>35</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OFFSET(E2076,-$B2076+IF($L2076,1,0),0)*IF($B2076&gt;OFFSET($B2076,1,0),ChapterTable!$S$17,1)*
    (VLOOKUP(SUBSTITUTE(SUBSTITUTE(E$1,"standard",""),"|Float","")&amp;IF(OR($L2076=TRUE,$A2076=0,MOD($A2076,ChapterTable!$S$20)&lt;&gt;0),"","보스")&amp;"인게임누적곱배수",ChapterTable!$S:$T,2,0)^C2076
    +VLOOKUP(SUBSTITUTE(SUBSTITUTE(E$1,"standard",""),"|Float","")&amp;IF(OR($L2076=TRUE,$A2076=0,MOD($A2076,ChapterTable!$S$20)&lt;&gt;0),"","보스")&amp;"인게임누적합배수",ChapterTable!$S:$T,2,0)*C2076)
  )
  )
  )
)</f>
        <v>354694.05120849609</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(VLOOKUP(SUBSTITUTE(SUBSTITUTE(F$1,"standard",""),"|Float","")&amp;IF(OR($L2076=TRUE,$A2076=0,MOD($A2076,ChapterTable!$S$20)&lt;&gt;0),"","보스")&amp;"인게임누적곱배수",ChapterTable!$S:$T,2,0)^D2076
    +VLOOKUP(SUBSTITUTE(SUBSTITUTE(F$1,"standard",""),"|Float","")&amp;IF(OR($L2076=TRUE,$A2076=0,MOD($A2076,ChapterTable!$S$20)&lt;&gt;0),"","보스")&amp;"인게임누적합배수",ChapterTable!$S:$T,2,0)*D2076)
  )
  )
  )
)</f>
        <v>113151.09706521036</v>
      </c>
      <c r="G2076" t="s">
        <v>737</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64"/>
        <v>11</v>
      </c>
      <c r="Q2076">
        <f t="shared" si="165"/>
        <v>11</v>
      </c>
      <c r="R2076" t="b">
        <f t="shared" ca="1" si="163"/>
        <v>1</v>
      </c>
      <c r="T2076" t="b">
        <f t="shared" ca="1" si="166"/>
        <v>1</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H2076">
        <v>1.5</v>
      </c>
      <c r="AI2076">
        <f t="shared" si="167"/>
        <v>0.25</v>
      </c>
    </row>
    <row r="2077" spans="1:35" x14ac:dyDescent="0.3">
      <c r="A2077">
        <v>19</v>
      </c>
      <c r="B2077">
        <v>36</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4</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OFFSET(E2077,-$B2077+IF($L2077,1,0),0)*IF($B2077&gt;OFFSET($B2077,1,0),ChapterTable!$S$17,1)*
    (VLOOKUP(SUBSTITUTE(SUBSTITUTE(E$1,"standard",""),"|Float","")&amp;IF(OR($L2077=TRUE,$A2077=0,MOD($A2077,ChapterTable!$S$20)&lt;&gt;0),"","보스")&amp;"인게임누적곱배수",ChapterTable!$S:$T,2,0)^C2077
    +VLOOKUP(SUBSTITUTE(SUBSTITUTE(E$1,"standard",""),"|Float","")&amp;IF(OR($L2077=TRUE,$A2077=0,MOD($A2077,ChapterTable!$S$20)&lt;&gt;0),"","보스")&amp;"인게임누적합배수",ChapterTable!$S:$T,2,0)*C2077)
  )
  )
  )
)</f>
        <v>399030.80760955811</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(VLOOKUP(SUBSTITUTE(SUBSTITUTE(F$1,"standard",""),"|Float","")&amp;IF(OR($L2077=TRUE,$A2077=0,MOD($A2077,ChapterTable!$S$20)&lt;&gt;0),"","보스")&amp;"인게임누적곱배수",ChapterTable!$S:$T,2,0)^D2077
    +VLOOKUP(SUBSTITUTE(SUBSTITUTE(F$1,"standard",""),"|Float","")&amp;IF(OR($L2077=TRUE,$A2077=0,MOD($A2077,ChapterTable!$S$20)&lt;&gt;0),"","보스")&amp;"인게임누적합배수",ChapterTable!$S:$T,2,0)*D2077)
  )
  )
  )
)</f>
        <v>113151.09706521036</v>
      </c>
      <c r="G2077" t="s">
        <v>737</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64"/>
        <v>4</v>
      </c>
      <c r="Q2077">
        <f t="shared" si="165"/>
        <v>4</v>
      </c>
      <c r="R2077" t="b">
        <f t="shared" ca="1" si="163"/>
        <v>1</v>
      </c>
      <c r="T2077" t="b">
        <f t="shared" ca="1" si="166"/>
        <v>1</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H2077">
        <v>1.5</v>
      </c>
      <c r="AI2077">
        <f t="shared" si="167"/>
        <v>0.25</v>
      </c>
    </row>
    <row r="2078" spans="1:35" x14ac:dyDescent="0.3">
      <c r="A2078">
        <v>19</v>
      </c>
      <c r="B2078">
        <v>37</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OFFSET(E2078,-$B2078+IF($L2078,1,0),0)*IF($B2078&gt;OFFSET($B2078,1,0),ChapterTable!$S$17,1)*
    (VLOOKUP(SUBSTITUTE(SUBSTITUTE(E$1,"standard",""),"|Float","")&amp;IF(OR($L2078=TRUE,$A2078=0,MOD($A2078,ChapterTable!$S$20)&lt;&gt;0),"","보스")&amp;"인게임누적곱배수",ChapterTable!$S:$T,2,0)^C2078
    +VLOOKUP(SUBSTITUTE(SUBSTITUTE(E$1,"standard",""),"|Float","")&amp;IF(OR($L2078=TRUE,$A2078=0,MOD($A2078,ChapterTable!$S$20)&lt;&gt;0),"","보스")&amp;"인게임누적합배수",ChapterTable!$S:$T,2,0)*C2078)
  )
  )
  )
)</f>
        <v>399030.80760955811</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(VLOOKUP(SUBSTITUTE(SUBSTITUTE(F$1,"standard",""),"|Float","")&amp;IF(OR($L2078=TRUE,$A2078=0,MOD($A2078,ChapterTable!$S$20)&lt;&gt;0),"","보스")&amp;"인게임누적곱배수",ChapterTable!$S:$T,2,0)^D2078
    +VLOOKUP(SUBSTITUTE(SUBSTITUTE(F$1,"standard",""),"|Float","")&amp;IF(OR($L2078=TRUE,$A2078=0,MOD($A2078,ChapterTable!$S$20)&lt;&gt;0),"","보스")&amp;"인게임누적합배수",ChapterTable!$S:$T,2,0)*D2078)
  )
  )
  )
)</f>
        <v>113151.09706521036</v>
      </c>
      <c r="G2078" t="s">
        <v>737</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64"/>
        <v>4</v>
      </c>
      <c r="Q2078">
        <f t="shared" si="165"/>
        <v>4</v>
      </c>
      <c r="R2078" t="b">
        <f t="shared" ca="1" si="163"/>
        <v>1</v>
      </c>
      <c r="T2078" t="b">
        <f t="shared" ca="1" si="166"/>
        <v>1</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H2078">
        <v>1.5</v>
      </c>
      <c r="AI2078">
        <f t="shared" si="167"/>
        <v>0.25</v>
      </c>
    </row>
    <row r="2079" spans="1:35" x14ac:dyDescent="0.3">
      <c r="A2079">
        <v>19</v>
      </c>
      <c r="B2079">
        <v>38</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OFFSET(E2079,-$B2079+IF($L2079,1,0),0)*IF($B2079&gt;OFFSET($B2079,1,0),ChapterTable!$S$17,1)*
    (VLOOKUP(SUBSTITUTE(SUBSTITUTE(E$1,"standard",""),"|Float","")&amp;IF(OR($L2079=TRUE,$A2079=0,MOD($A2079,ChapterTable!$S$20)&lt;&gt;0),"","보스")&amp;"인게임누적곱배수",ChapterTable!$S:$T,2,0)^C2079
    +VLOOKUP(SUBSTITUTE(SUBSTITUTE(E$1,"standard",""),"|Float","")&amp;IF(OR($L2079=TRUE,$A2079=0,MOD($A2079,ChapterTable!$S$20)&lt;&gt;0),"","보스")&amp;"인게임누적합배수",ChapterTable!$S:$T,2,0)*C2079)
  )
  )
  )
)</f>
        <v>399030.80760955811</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(VLOOKUP(SUBSTITUTE(SUBSTITUTE(F$1,"standard",""),"|Float","")&amp;IF(OR($L2079=TRUE,$A2079=0,MOD($A2079,ChapterTable!$S$20)&lt;&gt;0),"","보스")&amp;"인게임누적곱배수",ChapterTable!$S:$T,2,0)^D2079
    +VLOOKUP(SUBSTITUTE(SUBSTITUTE(F$1,"standard",""),"|Float","")&amp;IF(OR($L2079=TRUE,$A2079=0,MOD($A2079,ChapterTable!$S$20)&lt;&gt;0),"","보스")&amp;"인게임누적합배수",ChapterTable!$S:$T,2,0)*D2079)
  )
  )
  )
)</f>
        <v>113151.09706521036</v>
      </c>
      <c r="G2079" t="s">
        <v>737</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64"/>
        <v>4</v>
      </c>
      <c r="Q2079">
        <f t="shared" si="165"/>
        <v>4</v>
      </c>
      <c r="R2079" t="b">
        <f t="shared" ca="1" si="163"/>
        <v>1</v>
      </c>
      <c r="T2079" t="b">
        <f t="shared" ca="1" si="166"/>
        <v>1</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H2079">
        <v>1.5</v>
      </c>
      <c r="AI2079">
        <f t="shared" si="167"/>
        <v>0.25</v>
      </c>
    </row>
    <row r="2080" spans="1:35" x14ac:dyDescent="0.3">
      <c r="A2080">
        <v>19</v>
      </c>
      <c r="B2080">
        <v>39</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OFFSET(E2080,-$B2080+IF($L2080,1,0),0)*IF($B2080&gt;OFFSET($B2080,1,0),ChapterTable!$S$17,1)*
    (VLOOKUP(SUBSTITUTE(SUBSTITUTE(E$1,"standard",""),"|Float","")&amp;IF(OR($L2080=TRUE,$A2080=0,MOD($A2080,ChapterTable!$S$20)&lt;&gt;0),"","보스")&amp;"인게임누적곱배수",ChapterTable!$S:$T,2,0)^C2080
    +VLOOKUP(SUBSTITUTE(SUBSTITUTE(E$1,"standard",""),"|Float","")&amp;IF(OR($L2080=TRUE,$A2080=0,MOD($A2080,ChapterTable!$S$20)&lt;&gt;0),"","보스")&amp;"인게임누적합배수",ChapterTable!$S:$T,2,0)*C2080)
  )
  )
  )
)</f>
        <v>399030.80760955811</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(VLOOKUP(SUBSTITUTE(SUBSTITUTE(F$1,"standard",""),"|Float","")&amp;IF(OR($L2080=TRUE,$A2080=0,MOD($A2080,ChapterTable!$S$20)&lt;&gt;0),"","보스")&amp;"인게임누적곱배수",ChapterTable!$S:$T,2,0)^D2080
    +VLOOKUP(SUBSTITUTE(SUBSTITUTE(F$1,"standard",""),"|Float","")&amp;IF(OR($L2080=TRUE,$A2080=0,MOD($A2080,ChapterTable!$S$20)&lt;&gt;0),"","보스")&amp;"인게임누적합배수",ChapterTable!$S:$T,2,0)*D2080)
  )
  )
  )
)</f>
        <v>113151.09706521036</v>
      </c>
      <c r="G2080" t="s">
        <v>737</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64"/>
        <v>94</v>
      </c>
      <c r="Q2080">
        <f t="shared" si="165"/>
        <v>94</v>
      </c>
      <c r="R2080" t="b">
        <f t="shared" ca="1" si="163"/>
        <v>1</v>
      </c>
      <c r="T2080" t="b">
        <f t="shared" ca="1" si="166"/>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H2080">
        <v>1.5</v>
      </c>
      <c r="AI2080">
        <f t="shared" si="167"/>
        <v>0.25</v>
      </c>
    </row>
    <row r="2081" spans="1:35" x14ac:dyDescent="0.3">
      <c r="A2081">
        <v>19</v>
      </c>
      <c r="B2081">
        <v>40</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OFFSET(E2081,-$B2081+IF($L2081,1,0),0)*IF($B2081&gt;OFFSET($B2081,1,0),ChapterTable!$S$17,1)*
    (VLOOKUP(SUBSTITUTE(SUBSTITUTE(E$1,"standard",""),"|Float","")&amp;IF(OR($L2081=TRUE,$A2081=0,MOD($A2081,ChapterTable!$S$20)&lt;&gt;0),"","보스")&amp;"인게임누적곱배수",ChapterTable!$S:$T,2,0)^C2081
    +VLOOKUP(SUBSTITUTE(SUBSTITUTE(E$1,"standard",""),"|Float","")&amp;IF(OR($L2081=TRUE,$A2081=0,MOD($A2081,ChapterTable!$S$20)&lt;&gt;0),"","보스")&amp;"인게임누적합배수",ChapterTable!$S:$T,2,0)*C2081)
  )
  )
  )
)</f>
        <v>399030.80760955811</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(VLOOKUP(SUBSTITUTE(SUBSTITUTE(F$1,"standard",""),"|Float","")&amp;IF(OR($L2081=TRUE,$A2081=0,MOD($A2081,ChapterTable!$S$20)&lt;&gt;0),"","보스")&amp;"인게임누적곱배수",ChapterTable!$S:$T,2,0)^D2081
    +VLOOKUP(SUBSTITUTE(SUBSTITUTE(F$1,"standard",""),"|Float","")&amp;IF(OR($L2081=TRUE,$A2081=0,MOD($A2081,ChapterTable!$S$20)&lt;&gt;0),"","보스")&amp;"인게임누적합배수",ChapterTable!$S:$T,2,0)*D2081)
  )
  )
  )
)</f>
        <v>113151.09706521036</v>
      </c>
      <c r="G2081" t="s">
        <v>737</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64"/>
        <v>21</v>
      </c>
      <c r="Q2081">
        <f t="shared" si="165"/>
        <v>21</v>
      </c>
      <c r="R2081" t="b">
        <f t="shared" ca="1" si="163"/>
        <v>1</v>
      </c>
      <c r="T2081" t="b">
        <f t="shared" ca="1" si="166"/>
        <v>1</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H2081">
        <v>1.5</v>
      </c>
      <c r="AI2081">
        <f t="shared" si="167"/>
        <v>0.25</v>
      </c>
    </row>
    <row r="2082" spans="1:35" x14ac:dyDescent="0.3">
      <c r="A2082">
        <v>19</v>
      </c>
      <c r="B2082">
        <v>41</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4</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OFFSET(E2082,-$B2082+IF($L2082,1,0),0)*IF($B2082&gt;OFFSET($B2082,1,0),ChapterTable!$S$17,1)*
    (VLOOKUP(SUBSTITUTE(SUBSTITUTE(E$1,"standard",""),"|Float","")&amp;IF(OR($L2082=TRUE,$A2082=0,MOD($A2082,ChapterTable!$S$20)&lt;&gt;0),"","보스")&amp;"인게임누적곱배수",ChapterTable!$S:$T,2,0)^C2082
    +VLOOKUP(SUBSTITUTE(SUBSTITUTE(E$1,"standard",""),"|Float","")&amp;IF(OR($L2082=TRUE,$A2082=0,MOD($A2082,ChapterTable!$S$20)&lt;&gt;0),"","보스")&amp;"인게임누적합배수",ChapterTable!$S:$T,2,0)*C2082)
  )
  )
  )
)</f>
        <v>399030.80760955811</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(VLOOKUP(SUBSTITUTE(SUBSTITUTE(F$1,"standard",""),"|Float","")&amp;IF(OR($L2082=TRUE,$A2082=0,MOD($A2082,ChapterTable!$S$20)&lt;&gt;0),"","보스")&amp;"인게임누적곱배수",ChapterTable!$S:$T,2,0)^D2082
    +VLOOKUP(SUBSTITUTE(SUBSTITUTE(F$1,"standard",""),"|Float","")&amp;IF(OR($L2082=TRUE,$A2082=0,MOD($A2082,ChapterTable!$S$20)&lt;&gt;0),"","보스")&amp;"인게임누적합배수",ChapterTable!$S:$T,2,0)*D2082)
  )
  )
  )
)</f>
        <v>120078.71525287628</v>
      </c>
      <c r="G2082" t="s">
        <v>737</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64"/>
        <v>5</v>
      </c>
      <c r="Q2082">
        <f t="shared" si="165"/>
        <v>5</v>
      </c>
      <c r="R2082" t="b">
        <f t="shared" ca="1" si="163"/>
        <v>1</v>
      </c>
      <c r="T2082" t="b">
        <f t="shared" ca="1" si="166"/>
        <v>1</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H2082">
        <v>1.5</v>
      </c>
      <c r="AI2082">
        <f t="shared" si="167"/>
        <v>0.2</v>
      </c>
    </row>
    <row r="2083" spans="1:35" x14ac:dyDescent="0.3">
      <c r="A2083">
        <v>19</v>
      </c>
      <c r="B2083">
        <v>42</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OFFSET(E2083,-$B2083+IF($L2083,1,0),0)*IF($B2083&gt;OFFSET($B2083,1,0),ChapterTable!$S$17,1)*
    (VLOOKUP(SUBSTITUTE(SUBSTITUTE(E$1,"standard",""),"|Float","")&amp;IF(OR($L2083=TRUE,$A2083=0,MOD($A2083,ChapterTable!$S$20)&lt;&gt;0),"","보스")&amp;"인게임누적곱배수",ChapterTable!$S:$T,2,0)^C2083
    +VLOOKUP(SUBSTITUTE(SUBSTITUTE(E$1,"standard",""),"|Float","")&amp;IF(OR($L2083=TRUE,$A2083=0,MOD($A2083,ChapterTable!$S$20)&lt;&gt;0),"","보스")&amp;"인게임누적합배수",ChapterTable!$S:$T,2,0)*C2083)
  )
  )
  )
)</f>
        <v>399030.80760955811</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(VLOOKUP(SUBSTITUTE(SUBSTITUTE(F$1,"standard",""),"|Float","")&amp;IF(OR($L2083=TRUE,$A2083=0,MOD($A2083,ChapterTable!$S$20)&lt;&gt;0),"","보스")&amp;"인게임누적곱배수",ChapterTable!$S:$T,2,0)^D2083
    +VLOOKUP(SUBSTITUTE(SUBSTITUTE(F$1,"standard",""),"|Float","")&amp;IF(OR($L2083=TRUE,$A2083=0,MOD($A2083,ChapterTable!$S$20)&lt;&gt;0),"","보스")&amp;"인게임누적합배수",ChapterTable!$S:$T,2,0)*D2083)
  )
  )
  )
)</f>
        <v>120078.71525287628</v>
      </c>
      <c r="G2083" t="s">
        <v>737</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64"/>
        <v>5</v>
      </c>
      <c r="Q2083">
        <f t="shared" si="165"/>
        <v>5</v>
      </c>
      <c r="R2083" t="b">
        <f t="shared" ca="1" si="163"/>
        <v>1</v>
      </c>
      <c r="T2083" t="b">
        <f t="shared" ca="1" si="166"/>
        <v>1</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H2083">
        <v>1.5</v>
      </c>
      <c r="AI2083">
        <f t="shared" si="167"/>
        <v>0.2</v>
      </c>
    </row>
    <row r="2084" spans="1:35" x14ac:dyDescent="0.3">
      <c r="A2084">
        <v>19</v>
      </c>
      <c r="B2084">
        <v>43</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OFFSET(E2084,-$B2084+IF($L2084,1,0),0)*IF($B2084&gt;OFFSET($B2084,1,0),ChapterTable!$S$17,1)*
    (VLOOKUP(SUBSTITUTE(SUBSTITUTE(E$1,"standard",""),"|Float","")&amp;IF(OR($L2084=TRUE,$A2084=0,MOD($A2084,ChapterTable!$S$20)&lt;&gt;0),"","보스")&amp;"인게임누적곱배수",ChapterTable!$S:$T,2,0)^C2084
    +VLOOKUP(SUBSTITUTE(SUBSTITUTE(E$1,"standard",""),"|Float","")&amp;IF(OR($L2084=TRUE,$A2084=0,MOD($A2084,ChapterTable!$S$20)&lt;&gt;0),"","보스")&amp;"인게임누적합배수",ChapterTable!$S:$T,2,0)*C2084)
  )
  )
  )
)</f>
        <v>399030.80760955811</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(VLOOKUP(SUBSTITUTE(SUBSTITUTE(F$1,"standard",""),"|Float","")&amp;IF(OR($L2084=TRUE,$A2084=0,MOD($A2084,ChapterTable!$S$20)&lt;&gt;0),"","보스")&amp;"인게임누적곱배수",ChapterTable!$S:$T,2,0)^D2084
    +VLOOKUP(SUBSTITUTE(SUBSTITUTE(F$1,"standard",""),"|Float","")&amp;IF(OR($L2084=TRUE,$A2084=0,MOD($A2084,ChapterTable!$S$20)&lt;&gt;0),"","보스")&amp;"인게임누적합배수",ChapterTable!$S:$T,2,0)*D2084)
  )
  )
  )
)</f>
        <v>120078.71525287628</v>
      </c>
      <c r="G2084" t="s">
        <v>737</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64"/>
        <v>5</v>
      </c>
      <c r="Q2084">
        <f t="shared" si="165"/>
        <v>5</v>
      </c>
      <c r="R2084" t="b">
        <f t="shared" ca="1" si="163"/>
        <v>1</v>
      </c>
      <c r="T2084" t="b">
        <f t="shared" ca="1" si="166"/>
        <v>1</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H2084">
        <v>1.5</v>
      </c>
      <c r="AI2084">
        <f t="shared" si="167"/>
        <v>0.2</v>
      </c>
    </row>
    <row r="2085" spans="1:35" x14ac:dyDescent="0.3">
      <c r="A2085">
        <v>19</v>
      </c>
      <c r="B2085">
        <v>44</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OFFSET(E2085,-$B2085+IF($L2085,1,0),0)*IF($B2085&gt;OFFSET($B2085,1,0),ChapterTable!$S$17,1)*
    (VLOOKUP(SUBSTITUTE(SUBSTITUTE(E$1,"standard",""),"|Float","")&amp;IF(OR($L2085=TRUE,$A2085=0,MOD($A2085,ChapterTable!$S$20)&lt;&gt;0),"","보스")&amp;"인게임누적곱배수",ChapterTable!$S:$T,2,0)^C2085
    +VLOOKUP(SUBSTITUTE(SUBSTITUTE(E$1,"standard",""),"|Float","")&amp;IF(OR($L2085=TRUE,$A2085=0,MOD($A2085,ChapterTable!$S$20)&lt;&gt;0),"","보스")&amp;"인게임누적합배수",ChapterTable!$S:$T,2,0)*C2085)
  )
  )
  )
)</f>
        <v>399030.80760955811</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(VLOOKUP(SUBSTITUTE(SUBSTITUTE(F$1,"standard",""),"|Float","")&amp;IF(OR($L2085=TRUE,$A2085=0,MOD($A2085,ChapterTable!$S$20)&lt;&gt;0),"","보스")&amp;"인게임누적곱배수",ChapterTable!$S:$T,2,0)^D2085
    +VLOOKUP(SUBSTITUTE(SUBSTITUTE(F$1,"standard",""),"|Float","")&amp;IF(OR($L2085=TRUE,$A2085=0,MOD($A2085,ChapterTable!$S$20)&lt;&gt;0),"","보스")&amp;"인게임누적합배수",ChapterTable!$S:$T,2,0)*D2085)
  )
  )
  )
)</f>
        <v>120078.71525287628</v>
      </c>
      <c r="G2085" t="s">
        <v>737</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64"/>
        <v>5</v>
      </c>
      <c r="Q2085">
        <f t="shared" si="165"/>
        <v>5</v>
      </c>
      <c r="R2085" t="b">
        <f t="shared" ca="1" si="163"/>
        <v>1</v>
      </c>
      <c r="T2085" t="b">
        <f t="shared" ca="1" si="166"/>
        <v>1</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H2085">
        <v>1.5</v>
      </c>
      <c r="AI2085">
        <f t="shared" si="167"/>
        <v>0.2</v>
      </c>
    </row>
    <row r="2086" spans="1:35" x14ac:dyDescent="0.3">
      <c r="A2086">
        <v>19</v>
      </c>
      <c r="B2086">
        <v>45</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OFFSET(E2086,-$B2086+IF($L2086,1,0),0)*IF($B2086&gt;OFFSET($B2086,1,0),ChapterTable!$S$17,1)*
    (VLOOKUP(SUBSTITUTE(SUBSTITUTE(E$1,"standard",""),"|Float","")&amp;IF(OR($L2086=TRUE,$A2086=0,MOD($A2086,ChapterTable!$S$20)&lt;&gt;0),"","보스")&amp;"인게임누적곱배수",ChapterTable!$S:$T,2,0)^C2086
    +VLOOKUP(SUBSTITUTE(SUBSTITUTE(E$1,"standard",""),"|Float","")&amp;IF(OR($L2086=TRUE,$A2086=0,MOD($A2086,ChapterTable!$S$20)&lt;&gt;0),"","보스")&amp;"인게임누적합배수",ChapterTable!$S:$T,2,0)*C2086)
  )
  )
  )
)</f>
        <v>399030.80760955811</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(VLOOKUP(SUBSTITUTE(SUBSTITUTE(F$1,"standard",""),"|Float","")&amp;IF(OR($L2086=TRUE,$A2086=0,MOD($A2086,ChapterTable!$S$20)&lt;&gt;0),"","보스")&amp;"인게임누적곱배수",ChapterTable!$S:$T,2,0)^D2086
    +VLOOKUP(SUBSTITUTE(SUBSTITUTE(F$1,"standard",""),"|Float","")&amp;IF(OR($L2086=TRUE,$A2086=0,MOD($A2086,ChapterTable!$S$20)&lt;&gt;0),"","보스")&amp;"인게임누적합배수",ChapterTable!$S:$T,2,0)*D2086)
  )
  )
  )
)</f>
        <v>120078.71525287628</v>
      </c>
      <c r="G2086" t="s">
        <v>737</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64"/>
        <v>11</v>
      </c>
      <c r="Q2086">
        <f t="shared" si="165"/>
        <v>11</v>
      </c>
      <c r="R2086" t="b">
        <f t="shared" ca="1" si="163"/>
        <v>1</v>
      </c>
      <c r="T2086" t="b">
        <f t="shared" ca="1" si="166"/>
        <v>1</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H2086">
        <v>1.5</v>
      </c>
      <c r="AI2086">
        <f t="shared" si="167"/>
        <v>0.2</v>
      </c>
    </row>
    <row r="2087" spans="1:35" x14ac:dyDescent="0.3">
      <c r="A2087">
        <v>19</v>
      </c>
      <c r="B2087">
        <v>46</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5</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OFFSET(E2087,-$B2087+IF($L2087,1,0),0)*IF($B2087&gt;OFFSET($B2087,1,0),ChapterTable!$S$17,1)*
    (VLOOKUP(SUBSTITUTE(SUBSTITUTE(E$1,"standard",""),"|Float","")&amp;IF(OR($L2087=TRUE,$A2087=0,MOD($A2087,ChapterTable!$S$20)&lt;&gt;0),"","보스")&amp;"인게임누적곱배수",ChapterTable!$S:$T,2,0)^C2087
    +VLOOKUP(SUBSTITUTE(SUBSTITUTE(E$1,"standard",""),"|Float","")&amp;IF(OR($L2087=TRUE,$A2087=0,MOD($A2087,ChapterTable!$S$20)&lt;&gt;0),"","보스")&amp;"인게임누적합배수",ChapterTable!$S:$T,2,0)*C2087)
  )
  )
  )
)</f>
        <v>443367.56401062012</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(VLOOKUP(SUBSTITUTE(SUBSTITUTE(F$1,"standard",""),"|Float","")&amp;IF(OR($L2087=TRUE,$A2087=0,MOD($A2087,ChapterTable!$S$20)&lt;&gt;0),"","보스")&amp;"인게임누적곱배수",ChapterTable!$S:$T,2,0)^D2087
    +VLOOKUP(SUBSTITUTE(SUBSTITUTE(F$1,"standard",""),"|Float","")&amp;IF(OR($L2087=TRUE,$A2087=0,MOD($A2087,ChapterTable!$S$20)&lt;&gt;0),"","보스")&amp;"인게임누적합배수",ChapterTable!$S:$T,2,0)*D2087)
  )
  )
  )
)</f>
        <v>120078.71525287628</v>
      </c>
      <c r="G2087" t="s">
        <v>737</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64"/>
        <v>5</v>
      </c>
      <c r="Q2087">
        <f t="shared" si="165"/>
        <v>5</v>
      </c>
      <c r="R2087" t="b">
        <f t="shared" ca="1" si="163"/>
        <v>1</v>
      </c>
      <c r="T2087" t="b">
        <f t="shared" ca="1" si="166"/>
        <v>1</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H2087">
        <v>1.5</v>
      </c>
      <c r="AI2087">
        <f t="shared" si="167"/>
        <v>0.2</v>
      </c>
    </row>
    <row r="2088" spans="1:35" x14ac:dyDescent="0.3">
      <c r="A2088">
        <v>19</v>
      </c>
      <c r="B2088">
        <v>47</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OFFSET(E2088,-$B2088+IF($L2088,1,0),0)*IF($B2088&gt;OFFSET($B2088,1,0),ChapterTable!$S$17,1)*
    (VLOOKUP(SUBSTITUTE(SUBSTITUTE(E$1,"standard",""),"|Float","")&amp;IF(OR($L2088=TRUE,$A2088=0,MOD($A2088,ChapterTable!$S$20)&lt;&gt;0),"","보스")&amp;"인게임누적곱배수",ChapterTable!$S:$T,2,0)^C2088
    +VLOOKUP(SUBSTITUTE(SUBSTITUTE(E$1,"standard",""),"|Float","")&amp;IF(OR($L2088=TRUE,$A2088=0,MOD($A2088,ChapterTable!$S$20)&lt;&gt;0),"","보스")&amp;"인게임누적합배수",ChapterTable!$S:$T,2,0)*C2088)
  )
  )
  )
)</f>
        <v>443367.56401062012</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(VLOOKUP(SUBSTITUTE(SUBSTITUTE(F$1,"standard",""),"|Float","")&amp;IF(OR($L2088=TRUE,$A2088=0,MOD($A2088,ChapterTable!$S$20)&lt;&gt;0),"","보스")&amp;"인게임누적곱배수",ChapterTable!$S:$T,2,0)^D2088
    +VLOOKUP(SUBSTITUTE(SUBSTITUTE(F$1,"standard",""),"|Float","")&amp;IF(OR($L2088=TRUE,$A2088=0,MOD($A2088,ChapterTable!$S$20)&lt;&gt;0),"","보스")&amp;"인게임누적합배수",ChapterTable!$S:$T,2,0)*D2088)
  )
  )
  )
)</f>
        <v>120078.71525287628</v>
      </c>
      <c r="G2088" t="s">
        <v>737</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64"/>
        <v>5</v>
      </c>
      <c r="Q2088">
        <f t="shared" si="165"/>
        <v>5</v>
      </c>
      <c r="R2088" t="b">
        <f t="shared" ca="1" si="163"/>
        <v>1</v>
      </c>
      <c r="T2088" t="b">
        <f t="shared" ca="1" si="166"/>
        <v>1</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H2088">
        <v>1.5</v>
      </c>
      <c r="AI2088">
        <f t="shared" si="167"/>
        <v>0.2</v>
      </c>
    </row>
    <row r="2089" spans="1:35" x14ac:dyDescent="0.3">
      <c r="A2089">
        <v>19</v>
      </c>
      <c r="B2089">
        <v>48</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OFFSET(E2089,-$B2089+IF($L2089,1,0),0)*IF($B2089&gt;OFFSET($B2089,1,0),ChapterTable!$S$17,1)*
    (VLOOKUP(SUBSTITUTE(SUBSTITUTE(E$1,"standard",""),"|Float","")&amp;IF(OR($L2089=TRUE,$A2089=0,MOD($A2089,ChapterTable!$S$20)&lt;&gt;0),"","보스")&amp;"인게임누적곱배수",ChapterTable!$S:$T,2,0)^C2089
    +VLOOKUP(SUBSTITUTE(SUBSTITUTE(E$1,"standard",""),"|Float","")&amp;IF(OR($L2089=TRUE,$A2089=0,MOD($A2089,ChapterTable!$S$20)&lt;&gt;0),"","보스")&amp;"인게임누적합배수",ChapterTable!$S:$T,2,0)*C2089)
  )
  )
  )
)</f>
        <v>443367.56401062012</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(VLOOKUP(SUBSTITUTE(SUBSTITUTE(F$1,"standard",""),"|Float","")&amp;IF(OR($L2089=TRUE,$A2089=0,MOD($A2089,ChapterTable!$S$20)&lt;&gt;0),"","보스")&amp;"인게임누적곱배수",ChapterTable!$S:$T,2,0)^D2089
    +VLOOKUP(SUBSTITUTE(SUBSTITUTE(F$1,"standard",""),"|Float","")&amp;IF(OR($L2089=TRUE,$A2089=0,MOD($A2089,ChapterTable!$S$20)&lt;&gt;0),"","보스")&amp;"인게임누적합배수",ChapterTable!$S:$T,2,0)*D2089)
  )
  )
  )
)</f>
        <v>120078.71525287628</v>
      </c>
      <c r="G2089" t="s">
        <v>737</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64"/>
        <v>5</v>
      </c>
      <c r="Q2089">
        <f t="shared" si="165"/>
        <v>5</v>
      </c>
      <c r="R2089" t="b">
        <f t="shared" ca="1" si="163"/>
        <v>1</v>
      </c>
      <c r="T2089" t="b">
        <f t="shared" ca="1" si="166"/>
        <v>1</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H2089">
        <v>1.5</v>
      </c>
      <c r="AI2089">
        <f t="shared" si="167"/>
        <v>0.2</v>
      </c>
    </row>
    <row r="2090" spans="1:35" x14ac:dyDescent="0.3">
      <c r="A2090">
        <v>19</v>
      </c>
      <c r="B2090">
        <v>49</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OFFSET(E2090,-$B2090+IF($L2090,1,0),0)*IF($B2090&gt;OFFSET($B2090,1,0),ChapterTable!$S$17,1)*
    (VLOOKUP(SUBSTITUTE(SUBSTITUTE(E$1,"standard",""),"|Float","")&amp;IF(OR($L2090=TRUE,$A2090=0,MOD($A2090,ChapterTable!$S$20)&lt;&gt;0),"","보스")&amp;"인게임누적곱배수",ChapterTable!$S:$T,2,0)^C2090
    +VLOOKUP(SUBSTITUTE(SUBSTITUTE(E$1,"standard",""),"|Float","")&amp;IF(OR($L2090=TRUE,$A2090=0,MOD($A2090,ChapterTable!$S$20)&lt;&gt;0),"","보스")&amp;"인게임누적합배수",ChapterTable!$S:$T,2,0)*C2090)
  )
  )
  )
)</f>
        <v>443367.56401062012</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(VLOOKUP(SUBSTITUTE(SUBSTITUTE(F$1,"standard",""),"|Float","")&amp;IF(OR($L2090=TRUE,$A2090=0,MOD($A2090,ChapterTable!$S$20)&lt;&gt;0),"","보스")&amp;"인게임누적곱배수",ChapterTable!$S:$T,2,0)^D2090
    +VLOOKUP(SUBSTITUTE(SUBSTITUTE(F$1,"standard",""),"|Float","")&amp;IF(OR($L2090=TRUE,$A2090=0,MOD($A2090,ChapterTable!$S$20)&lt;&gt;0),"","보스")&amp;"인게임누적합배수",ChapterTable!$S:$T,2,0)*D2090)
  )
  )
  )
)</f>
        <v>120078.71525287628</v>
      </c>
      <c r="G2090" t="s">
        <v>737</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64"/>
        <v>95</v>
      </c>
      <c r="Q2090">
        <f t="shared" si="165"/>
        <v>95</v>
      </c>
      <c r="R2090" t="b">
        <f t="shared" ca="1" si="163"/>
        <v>1</v>
      </c>
      <c r="T2090" t="b">
        <f t="shared" ca="1" si="166"/>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H2090">
        <v>1.5</v>
      </c>
      <c r="AI2090">
        <f t="shared" si="167"/>
        <v>0.2</v>
      </c>
    </row>
    <row r="2091" spans="1:35" x14ac:dyDescent="0.3">
      <c r="A2091">
        <v>19</v>
      </c>
      <c r="B2091">
        <v>50</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OFFSET(E2091,-$B2091+IF($L2091,1,0),0)*IF($B2091&gt;OFFSET($B2091,1,0),ChapterTable!$S$17,1)*
    (VLOOKUP(SUBSTITUTE(SUBSTITUTE(E$1,"standard",""),"|Float","")&amp;IF(OR($L2091=TRUE,$A2091=0,MOD($A2091,ChapterTable!$S$20)&lt;&gt;0),"","보스")&amp;"인게임누적곱배수",ChapterTable!$S:$T,2,0)^C2091
    +VLOOKUP(SUBSTITUTE(SUBSTITUTE(E$1,"standard",""),"|Float","")&amp;IF(OR($L2091=TRUE,$A2091=0,MOD($A2091,ChapterTable!$S$20)&lt;&gt;0),"","보스")&amp;"인게임누적합배수",ChapterTable!$S:$T,2,0)*C2091)
  )
  )
  )
)</f>
        <v>532041.07681274414</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(VLOOKUP(SUBSTITUTE(SUBSTITUTE(F$1,"standard",""),"|Float","")&amp;IF(OR($L2091=TRUE,$A2091=0,MOD($A2091,ChapterTable!$S$20)&lt;&gt;0),"","보스")&amp;"인게임누적곱배수",ChapterTable!$S:$T,2,0)^D2091
    +VLOOKUP(SUBSTITUTE(SUBSTITUTE(F$1,"standard",""),"|Float","")&amp;IF(OR($L2091=TRUE,$A2091=0,MOD($A2091,ChapterTable!$S$20)&lt;&gt;0),"","보스")&amp;"인게임누적합배수",ChapterTable!$S:$T,2,0)*D2091)
  )
  )
  )
)</f>
        <v>120078.71525287628</v>
      </c>
      <c r="G2091" t="s">
        <v>737</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64"/>
        <v>21</v>
      </c>
      <c r="Q2091">
        <f t="shared" si="165"/>
        <v>21</v>
      </c>
      <c r="R2091" t="b">
        <f t="shared" ca="1" si="163"/>
        <v>0</v>
      </c>
      <c r="T2091" t="b">
        <f t="shared" ca="1" si="166"/>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H2091">
        <v>1.5</v>
      </c>
      <c r="AI2091">
        <f t="shared" si="167"/>
        <v>0.2</v>
      </c>
    </row>
    <row r="2092" spans="1:35" x14ac:dyDescent="0.3">
      <c r="A2092">
        <v>20</v>
      </c>
      <c r="B2092">
        <v>1</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0</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0</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OFFSET(E2092,-$B2092+IF($L2092,1,0),0)*IF($B2092&gt;OFFSET($B2092,1,0),ChapterTable!$S$17,1)*
    (VLOOKUP(SUBSTITUTE(SUBSTITUTE(E$1,"standard",""),"|Float","")&amp;IF(OR($L2092=TRUE,$A2092=0,MOD($A2092,ChapterTable!$S$20)&lt;&gt;0),"","보스")&amp;"인게임누적곱배수",ChapterTable!$S:$T,2,0)^C2092
    +VLOOKUP(SUBSTITUTE(SUBSTITUTE(E$1,"standard",""),"|Float","")&amp;IF(OR($L2092=TRUE,$A2092=0,MOD($A2092,ChapterTable!$S$20)&lt;&gt;0),"","보스")&amp;"인게임누적합배수",ChapterTable!$S:$T,2,0)*C2092)
  )
  )
  )
)</f>
        <v>332525.67300796509</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(VLOOKUP(SUBSTITUTE(SUBSTITUTE(F$1,"standard",""),"|Float","")&amp;IF(OR($L2092=TRUE,$A2092=0,MOD($A2092,ChapterTable!$S$20)&lt;&gt;0),"","보스")&amp;"인게임누적곱배수",ChapterTable!$S:$T,2,0)^D2092
    +VLOOKUP(SUBSTITUTE(SUBSTITUTE(F$1,"standard",""),"|Float","")&amp;IF(OR($L2092=TRUE,$A2092=0,MOD($A2092,ChapterTable!$S$20)&lt;&gt;0),"","보스")&amp;"인게임누적합배수",ChapterTable!$S:$T,2,0)*D2092)
  )
  )
  )
)</f>
        <v>138552.36375331879</v>
      </c>
      <c r="G2092" t="s">
        <v>737</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64"/>
        <v>1</v>
      </c>
      <c r="Q2092">
        <f t="shared" si="165"/>
        <v>1</v>
      </c>
      <c r="R2092" t="b">
        <f t="shared" ca="1" si="163"/>
        <v>1</v>
      </c>
      <c r="T2092" t="b">
        <f t="shared" ca="1" si="166"/>
        <v>1</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H2092">
        <v>1.5</v>
      </c>
      <c r="AI2092">
        <f t="shared" si="167"/>
        <v>1</v>
      </c>
    </row>
    <row r="2093" spans="1:35" x14ac:dyDescent="0.3">
      <c r="A2093">
        <v>20</v>
      </c>
      <c r="B2093">
        <v>2</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OFFSET(E2093,-$B2093+IF($L2093,1,0),0)*IF($B2093&gt;OFFSET($B2093,1,0),ChapterTable!$S$17,1)*
    (VLOOKUP(SUBSTITUTE(SUBSTITUTE(E$1,"standard",""),"|Float","")&amp;IF(OR($L2093=TRUE,$A2093=0,MOD($A2093,ChapterTable!$S$20)&lt;&gt;0),"","보스")&amp;"인게임누적곱배수",ChapterTable!$S:$T,2,0)^C2093
    +VLOOKUP(SUBSTITUTE(SUBSTITUTE(E$1,"standard",""),"|Float","")&amp;IF(OR($L2093=TRUE,$A2093=0,MOD($A2093,ChapterTable!$S$20)&lt;&gt;0),"","보스")&amp;"인게임누적합배수",ChapterTable!$S:$T,2,0)*C2093)
  )
  )
  )
)</f>
        <v>332525.67300796509</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(VLOOKUP(SUBSTITUTE(SUBSTITUTE(F$1,"standard",""),"|Float","")&amp;IF(OR($L2093=TRUE,$A2093=0,MOD($A2093,ChapterTable!$S$20)&lt;&gt;0),"","보스")&amp;"인게임누적곱배수",ChapterTable!$S:$T,2,0)^D2093
    +VLOOKUP(SUBSTITUTE(SUBSTITUTE(F$1,"standard",""),"|Float","")&amp;IF(OR($L2093=TRUE,$A2093=0,MOD($A2093,ChapterTable!$S$20)&lt;&gt;0),"","보스")&amp;"인게임누적합배수",ChapterTable!$S:$T,2,0)*D2093)
  )
  )
  )
)</f>
        <v>138552.36375331879</v>
      </c>
      <c r="G2093" t="s">
        <v>737</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64"/>
        <v>1</v>
      </c>
      <c r="Q2093">
        <f t="shared" si="165"/>
        <v>1</v>
      </c>
      <c r="R2093" t="b">
        <f t="shared" ca="1" si="163"/>
        <v>1</v>
      </c>
      <c r="T2093" t="b">
        <f t="shared" ca="1" si="166"/>
        <v>1</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H2093">
        <v>1.5</v>
      </c>
      <c r="AI2093">
        <f t="shared" si="167"/>
        <v>1</v>
      </c>
    </row>
    <row r="2094" spans="1:35" x14ac:dyDescent="0.3">
      <c r="A2094">
        <v>20</v>
      </c>
      <c r="B2094">
        <v>3</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OFFSET(E2094,-$B2094+IF($L2094,1,0),0)*IF($B2094&gt;OFFSET($B2094,1,0),ChapterTable!$S$17,1)*
    (VLOOKUP(SUBSTITUTE(SUBSTITUTE(E$1,"standard",""),"|Float","")&amp;IF(OR($L2094=TRUE,$A2094=0,MOD($A2094,ChapterTable!$S$20)&lt;&gt;0),"","보스")&amp;"인게임누적곱배수",ChapterTable!$S:$T,2,0)^C2094
    +VLOOKUP(SUBSTITUTE(SUBSTITUTE(E$1,"standard",""),"|Float","")&amp;IF(OR($L2094=TRUE,$A2094=0,MOD($A2094,ChapterTable!$S$20)&lt;&gt;0),"","보스")&amp;"인게임누적합배수",ChapterTable!$S:$T,2,0)*C2094)
  )
  )
  )
)</f>
        <v>332525.67300796509</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(VLOOKUP(SUBSTITUTE(SUBSTITUTE(F$1,"standard",""),"|Float","")&amp;IF(OR($L2094=TRUE,$A2094=0,MOD($A2094,ChapterTable!$S$20)&lt;&gt;0),"","보스")&amp;"인게임누적곱배수",ChapterTable!$S:$T,2,0)^D2094
    +VLOOKUP(SUBSTITUTE(SUBSTITUTE(F$1,"standard",""),"|Float","")&amp;IF(OR($L2094=TRUE,$A2094=0,MOD($A2094,ChapterTable!$S$20)&lt;&gt;0),"","보스")&amp;"인게임누적합배수",ChapterTable!$S:$T,2,0)*D2094)
  )
  )
  )
)</f>
        <v>138552.36375331879</v>
      </c>
      <c r="G2094" t="s">
        <v>737</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64"/>
        <v>1</v>
      </c>
      <c r="Q2094">
        <f t="shared" si="165"/>
        <v>1</v>
      </c>
      <c r="R2094" t="b">
        <f t="shared" ca="1" si="163"/>
        <v>1</v>
      </c>
      <c r="T2094" t="b">
        <f t="shared" ca="1" si="166"/>
        <v>1</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H2094">
        <v>1.5</v>
      </c>
      <c r="AI2094">
        <f t="shared" si="167"/>
        <v>1</v>
      </c>
    </row>
    <row r="2095" spans="1:35" x14ac:dyDescent="0.3">
      <c r="A2095">
        <v>20</v>
      </c>
      <c r="B2095">
        <v>4</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OFFSET(E2095,-$B2095+IF($L2095,1,0),0)*IF($B2095&gt;OFFSET($B2095,1,0),ChapterTable!$S$17,1)*
    (VLOOKUP(SUBSTITUTE(SUBSTITUTE(E$1,"standard",""),"|Float","")&amp;IF(OR($L2095=TRUE,$A2095=0,MOD($A2095,ChapterTable!$S$20)&lt;&gt;0),"","보스")&amp;"인게임누적곱배수",ChapterTable!$S:$T,2,0)^C2095
    +VLOOKUP(SUBSTITUTE(SUBSTITUTE(E$1,"standard",""),"|Float","")&amp;IF(OR($L2095=TRUE,$A2095=0,MOD($A2095,ChapterTable!$S$20)&lt;&gt;0),"","보스")&amp;"인게임누적합배수",ChapterTable!$S:$T,2,0)*C2095)
  )
  )
  )
)</f>
        <v>332525.67300796509</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(VLOOKUP(SUBSTITUTE(SUBSTITUTE(F$1,"standard",""),"|Float","")&amp;IF(OR($L2095=TRUE,$A2095=0,MOD($A2095,ChapterTable!$S$20)&lt;&gt;0),"","보스")&amp;"인게임누적곱배수",ChapterTable!$S:$T,2,0)^D2095
    +VLOOKUP(SUBSTITUTE(SUBSTITUTE(F$1,"standard",""),"|Float","")&amp;IF(OR($L2095=TRUE,$A2095=0,MOD($A2095,ChapterTable!$S$20)&lt;&gt;0),"","보스")&amp;"인게임누적합배수",ChapterTable!$S:$T,2,0)*D2095)
  )
  )
  )
)</f>
        <v>138552.36375331879</v>
      </c>
      <c r="G2095" t="s">
        <v>737</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64"/>
        <v>1</v>
      </c>
      <c r="Q2095">
        <f t="shared" si="165"/>
        <v>1</v>
      </c>
      <c r="R2095" t="b">
        <f t="shared" ca="1" si="163"/>
        <v>1</v>
      </c>
      <c r="T2095" t="b">
        <f t="shared" ca="1" si="166"/>
        <v>1</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H2095">
        <v>1.5</v>
      </c>
      <c r="AI2095">
        <f t="shared" si="167"/>
        <v>1</v>
      </c>
    </row>
    <row r="2096" spans="1:35" x14ac:dyDescent="0.3">
      <c r="A2096">
        <v>20</v>
      </c>
      <c r="B2096">
        <v>5</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OFFSET(E2096,-$B2096+IF($L2096,1,0),0)*IF($B2096&gt;OFFSET($B2096,1,0),ChapterTable!$S$17,1)*
    (VLOOKUP(SUBSTITUTE(SUBSTITUTE(E$1,"standard",""),"|Float","")&amp;IF(OR($L2096=TRUE,$A2096=0,MOD($A2096,ChapterTable!$S$20)&lt;&gt;0),"","보스")&amp;"인게임누적곱배수",ChapterTable!$S:$T,2,0)^C2096
    +VLOOKUP(SUBSTITUTE(SUBSTITUTE(E$1,"standard",""),"|Float","")&amp;IF(OR($L2096=TRUE,$A2096=0,MOD($A2096,ChapterTable!$S$20)&lt;&gt;0),"","보스")&amp;"인게임누적합배수",ChapterTable!$S:$T,2,0)*C2096)
  )
  )
  )
)</f>
        <v>332525.67300796509</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(VLOOKUP(SUBSTITUTE(SUBSTITUTE(F$1,"standard",""),"|Float","")&amp;IF(OR($L2096=TRUE,$A2096=0,MOD($A2096,ChapterTable!$S$20)&lt;&gt;0),"","보스")&amp;"인게임누적곱배수",ChapterTable!$S:$T,2,0)^D2096
    +VLOOKUP(SUBSTITUTE(SUBSTITUTE(F$1,"standard",""),"|Float","")&amp;IF(OR($L2096=TRUE,$A2096=0,MOD($A2096,ChapterTable!$S$20)&lt;&gt;0),"","보스")&amp;"인게임누적합배수",ChapterTable!$S:$T,2,0)*D2096)
  )
  )
  )
)</f>
        <v>138552.36375331879</v>
      </c>
      <c r="G2096" t="s">
        <v>737</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64"/>
        <v>11</v>
      </c>
      <c r="Q2096">
        <f t="shared" si="165"/>
        <v>11</v>
      </c>
      <c r="R2096" t="b">
        <f t="shared" ca="1" si="163"/>
        <v>1</v>
      </c>
      <c r="T2096" t="b">
        <f t="shared" ca="1" si="166"/>
        <v>1</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H2096">
        <v>1.5</v>
      </c>
      <c r="AI2096">
        <f t="shared" si="167"/>
        <v>1</v>
      </c>
    </row>
    <row r="2097" spans="1:35" x14ac:dyDescent="0.3">
      <c r="A2097">
        <v>20</v>
      </c>
      <c r="B2097">
        <v>6</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1</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OFFSET(E2097,-$B2097+IF($L2097,1,0),0)*IF($B2097&gt;OFFSET($B2097,1,0),ChapterTable!$S$17,1)*
    (VLOOKUP(SUBSTITUTE(SUBSTITUTE(E$1,"standard",""),"|Float","")&amp;IF(OR($L2097=TRUE,$A2097=0,MOD($A2097,ChapterTable!$S$20)&lt;&gt;0),"","보스")&amp;"인게임누적곱배수",ChapterTable!$S:$T,2,0)^C2097
    +VLOOKUP(SUBSTITUTE(SUBSTITUTE(E$1,"standard",""),"|Float","")&amp;IF(OR($L2097=TRUE,$A2097=0,MOD($A2097,ChapterTable!$S$20)&lt;&gt;0),"","보스")&amp;"인게임누적합배수",ChapterTable!$S:$T,2,0)*C2097)
  )
  )
  )
)</f>
        <v>399030.80760955811</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(VLOOKUP(SUBSTITUTE(SUBSTITUTE(F$1,"standard",""),"|Float","")&amp;IF(OR($L2097=TRUE,$A2097=0,MOD($A2097,ChapterTable!$S$20)&lt;&gt;0),"","보스")&amp;"인게임누적곱배수",ChapterTable!$S:$T,2,0)^D2097
    +VLOOKUP(SUBSTITUTE(SUBSTITUTE(F$1,"standard",""),"|Float","")&amp;IF(OR($L2097=TRUE,$A2097=0,MOD($A2097,ChapterTable!$S$20)&lt;&gt;0),"","보스")&amp;"인게임누적합배수",ChapterTable!$S:$T,2,0)*D2097)
  )
  )
  )
)</f>
        <v>138552.36375331879</v>
      </c>
      <c r="G2097" t="s">
        <v>737</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64"/>
        <v>1</v>
      </c>
      <c r="Q2097">
        <f t="shared" si="165"/>
        <v>1</v>
      </c>
      <c r="R2097" t="b">
        <f t="shared" ca="1" si="163"/>
        <v>1</v>
      </c>
      <c r="T2097" t="b">
        <f t="shared" ca="1" si="166"/>
        <v>1</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H2097">
        <v>1.5</v>
      </c>
      <c r="AI2097">
        <f t="shared" si="167"/>
        <v>1</v>
      </c>
    </row>
    <row r="2098" spans="1:35" x14ac:dyDescent="0.3">
      <c r="A2098">
        <v>20</v>
      </c>
      <c r="B2098">
        <v>7</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OFFSET(E2098,-$B2098+IF($L2098,1,0),0)*IF($B2098&gt;OFFSET($B2098,1,0),ChapterTable!$S$17,1)*
    (VLOOKUP(SUBSTITUTE(SUBSTITUTE(E$1,"standard",""),"|Float","")&amp;IF(OR($L2098=TRUE,$A2098=0,MOD($A2098,ChapterTable!$S$20)&lt;&gt;0),"","보스")&amp;"인게임누적곱배수",ChapterTable!$S:$T,2,0)^C2098
    +VLOOKUP(SUBSTITUTE(SUBSTITUTE(E$1,"standard",""),"|Float","")&amp;IF(OR($L2098=TRUE,$A2098=0,MOD($A2098,ChapterTable!$S$20)&lt;&gt;0),"","보스")&amp;"인게임누적합배수",ChapterTable!$S:$T,2,0)*C2098)
  )
  )
  )
)</f>
        <v>399030.80760955811</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(VLOOKUP(SUBSTITUTE(SUBSTITUTE(F$1,"standard",""),"|Float","")&amp;IF(OR($L2098=TRUE,$A2098=0,MOD($A2098,ChapterTable!$S$20)&lt;&gt;0),"","보스")&amp;"인게임누적곱배수",ChapterTable!$S:$T,2,0)^D2098
    +VLOOKUP(SUBSTITUTE(SUBSTITUTE(F$1,"standard",""),"|Float","")&amp;IF(OR($L2098=TRUE,$A2098=0,MOD($A2098,ChapterTable!$S$20)&lt;&gt;0),"","보스")&amp;"인게임누적합배수",ChapterTable!$S:$T,2,0)*D2098)
  )
  )
  )
)</f>
        <v>138552.36375331879</v>
      </c>
      <c r="G2098" t="s">
        <v>737</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64"/>
        <v>1</v>
      </c>
      <c r="Q2098">
        <f t="shared" si="165"/>
        <v>1</v>
      </c>
      <c r="R2098" t="b">
        <f t="shared" ca="1" si="163"/>
        <v>1</v>
      </c>
      <c r="T2098" t="b">
        <f t="shared" ca="1" si="166"/>
        <v>1</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H2098">
        <v>1.5</v>
      </c>
      <c r="AI2098">
        <f t="shared" si="167"/>
        <v>1</v>
      </c>
    </row>
    <row r="2099" spans="1:35" x14ac:dyDescent="0.3">
      <c r="A2099">
        <v>20</v>
      </c>
      <c r="B2099">
        <v>8</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OFFSET(E2099,-$B2099+IF($L2099,1,0),0)*IF($B2099&gt;OFFSET($B2099,1,0),ChapterTable!$S$17,1)*
    (VLOOKUP(SUBSTITUTE(SUBSTITUTE(E$1,"standard",""),"|Float","")&amp;IF(OR($L2099=TRUE,$A2099=0,MOD($A2099,ChapterTable!$S$20)&lt;&gt;0),"","보스")&amp;"인게임누적곱배수",ChapterTable!$S:$T,2,0)^C2099
    +VLOOKUP(SUBSTITUTE(SUBSTITUTE(E$1,"standard",""),"|Float","")&amp;IF(OR($L2099=TRUE,$A2099=0,MOD($A2099,ChapterTable!$S$20)&lt;&gt;0),"","보스")&amp;"인게임누적합배수",ChapterTable!$S:$T,2,0)*C2099)
  )
  )
  )
)</f>
        <v>399030.80760955811</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(VLOOKUP(SUBSTITUTE(SUBSTITUTE(F$1,"standard",""),"|Float","")&amp;IF(OR($L2099=TRUE,$A2099=0,MOD($A2099,ChapterTable!$S$20)&lt;&gt;0),"","보스")&amp;"인게임누적곱배수",ChapterTable!$S:$T,2,0)^D2099
    +VLOOKUP(SUBSTITUTE(SUBSTITUTE(F$1,"standard",""),"|Float","")&amp;IF(OR($L2099=TRUE,$A2099=0,MOD($A2099,ChapterTable!$S$20)&lt;&gt;0),"","보스")&amp;"인게임누적합배수",ChapterTable!$S:$T,2,0)*D2099)
  )
  )
  )
)</f>
        <v>138552.36375331879</v>
      </c>
      <c r="G2099" t="s">
        <v>737</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64"/>
        <v>1</v>
      </c>
      <c r="Q2099">
        <f t="shared" si="165"/>
        <v>1</v>
      </c>
      <c r="R2099" t="b">
        <f t="shared" ca="1" si="163"/>
        <v>1</v>
      </c>
      <c r="T2099" t="b">
        <f t="shared" ca="1" si="166"/>
        <v>1</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H2099">
        <v>1.5</v>
      </c>
      <c r="AI2099">
        <f t="shared" si="167"/>
        <v>1</v>
      </c>
    </row>
    <row r="2100" spans="1:35" x14ac:dyDescent="0.3">
      <c r="A2100">
        <v>20</v>
      </c>
      <c r="B2100">
        <v>9</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OFFSET(E2100,-$B2100+IF($L2100,1,0),0)*IF($B2100&gt;OFFSET($B2100,1,0),ChapterTable!$S$17,1)*
    (VLOOKUP(SUBSTITUTE(SUBSTITUTE(E$1,"standard",""),"|Float","")&amp;IF(OR($L2100=TRUE,$A2100=0,MOD($A2100,ChapterTable!$S$20)&lt;&gt;0),"","보스")&amp;"인게임누적곱배수",ChapterTable!$S:$T,2,0)^C2100
    +VLOOKUP(SUBSTITUTE(SUBSTITUTE(E$1,"standard",""),"|Float","")&amp;IF(OR($L2100=TRUE,$A2100=0,MOD($A2100,ChapterTable!$S$20)&lt;&gt;0),"","보스")&amp;"인게임누적합배수",ChapterTable!$S:$T,2,0)*C2100)
  )
  )
  )
)</f>
        <v>399030.80760955811</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(VLOOKUP(SUBSTITUTE(SUBSTITUTE(F$1,"standard",""),"|Float","")&amp;IF(OR($L2100=TRUE,$A2100=0,MOD($A2100,ChapterTable!$S$20)&lt;&gt;0),"","보스")&amp;"인게임누적곱배수",ChapterTable!$S:$T,2,0)^D2100
    +VLOOKUP(SUBSTITUTE(SUBSTITUTE(F$1,"standard",""),"|Float","")&amp;IF(OR($L2100=TRUE,$A2100=0,MOD($A2100,ChapterTable!$S$20)&lt;&gt;0),"","보스")&amp;"인게임누적합배수",ChapterTable!$S:$T,2,0)*D2100)
  )
  )
  )
)</f>
        <v>138552.36375331879</v>
      </c>
      <c r="G2100" t="s">
        <v>737</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64"/>
        <v>91</v>
      </c>
      <c r="Q2100">
        <f t="shared" si="165"/>
        <v>91</v>
      </c>
      <c r="R2100" t="b">
        <f t="shared" ca="1" si="163"/>
        <v>1</v>
      </c>
      <c r="T2100" t="b">
        <f t="shared" ca="1" si="166"/>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H2100">
        <v>1.5</v>
      </c>
      <c r="AI2100">
        <f t="shared" si="167"/>
        <v>1</v>
      </c>
    </row>
    <row r="2101" spans="1:35" x14ac:dyDescent="0.3">
      <c r="A2101">
        <v>20</v>
      </c>
      <c r="B2101">
        <v>10</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OFFSET(E2101,-$B2101+IF($L2101,1,0),0)*IF($B2101&gt;OFFSET($B2101,1,0),ChapterTable!$S$17,1)*
    (VLOOKUP(SUBSTITUTE(SUBSTITUTE(E$1,"standard",""),"|Float","")&amp;IF(OR($L2101=TRUE,$A2101=0,MOD($A2101,ChapterTable!$S$20)&lt;&gt;0),"","보스")&amp;"인게임누적곱배수",ChapterTable!$S:$T,2,0)^C2101
    +VLOOKUP(SUBSTITUTE(SUBSTITUTE(E$1,"standard",""),"|Float","")&amp;IF(OR($L2101=TRUE,$A2101=0,MOD($A2101,ChapterTable!$S$20)&lt;&gt;0),"","보스")&amp;"인게임누적합배수",ChapterTable!$S:$T,2,0)*C2101)
  )
  )
  )
)</f>
        <v>399030.80760955811</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(VLOOKUP(SUBSTITUTE(SUBSTITUTE(F$1,"standard",""),"|Float","")&amp;IF(OR($L2101=TRUE,$A2101=0,MOD($A2101,ChapterTable!$S$20)&lt;&gt;0),"","보스")&amp;"인게임누적곱배수",ChapterTable!$S:$T,2,0)^D2101
    +VLOOKUP(SUBSTITUTE(SUBSTITUTE(F$1,"standard",""),"|Float","")&amp;IF(OR($L2101=TRUE,$A2101=0,MOD($A2101,ChapterTable!$S$20)&lt;&gt;0),"","보스")&amp;"인게임누적합배수",ChapterTable!$S:$T,2,0)*D2101)
  )
  )
  )
)</f>
        <v>138552.36375331879</v>
      </c>
      <c r="G2101" t="s">
        <v>737</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64"/>
        <v>21</v>
      </c>
      <c r="Q2101">
        <f t="shared" si="165"/>
        <v>21</v>
      </c>
      <c r="R2101" t="b">
        <f t="shared" ca="1" si="163"/>
        <v>1</v>
      </c>
      <c r="T2101" t="b">
        <f t="shared" ca="1" si="166"/>
        <v>1</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H2101">
        <v>1.5</v>
      </c>
      <c r="AI2101">
        <f t="shared" si="167"/>
        <v>1</v>
      </c>
    </row>
    <row r="2102" spans="1:35" x14ac:dyDescent="0.3">
      <c r="A2102">
        <v>20</v>
      </c>
      <c r="B2102">
        <v>11</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1</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OFFSET(E2102,-$B2102+IF($L2102,1,0),0)*IF($B2102&gt;OFFSET($B2102,1,0),ChapterTable!$S$17,1)*
    (VLOOKUP(SUBSTITUTE(SUBSTITUTE(E$1,"standard",""),"|Float","")&amp;IF(OR($L2102=TRUE,$A2102=0,MOD($A2102,ChapterTable!$S$20)&lt;&gt;0),"","보스")&amp;"인게임누적곱배수",ChapterTable!$S:$T,2,0)^C2102
    +VLOOKUP(SUBSTITUTE(SUBSTITUTE(E$1,"standard",""),"|Float","")&amp;IF(OR($L2102=TRUE,$A2102=0,MOD($A2102,ChapterTable!$S$20)&lt;&gt;0),"","보스")&amp;"인게임누적합배수",ChapterTable!$S:$T,2,0)*C2102)
  )
  )
  )
)</f>
        <v>399030.80760955811</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(VLOOKUP(SUBSTITUTE(SUBSTITUTE(F$1,"standard",""),"|Float","")&amp;IF(OR($L2102=TRUE,$A2102=0,MOD($A2102,ChapterTable!$S$20)&lt;&gt;0),"","보스")&amp;"인게임누적곱배수",ChapterTable!$S:$T,2,0)^D2102
    +VLOOKUP(SUBSTITUTE(SUBSTITUTE(F$1,"standard",""),"|Float","")&amp;IF(OR($L2102=TRUE,$A2102=0,MOD($A2102,ChapterTable!$S$20)&lt;&gt;0),"","보스")&amp;"인게임누적합배수",ChapterTable!$S:$T,2,0)*D2102)
  )
  )
  )
)</f>
        <v>148943.7910348177</v>
      </c>
      <c r="G2102" t="s">
        <v>737</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64"/>
        <v>2</v>
      </c>
      <c r="Q2102">
        <f t="shared" si="165"/>
        <v>2</v>
      </c>
      <c r="R2102" t="b">
        <f t="shared" ca="1" si="163"/>
        <v>1</v>
      </c>
      <c r="T2102" t="b">
        <f t="shared" ca="1" si="166"/>
        <v>1</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H2102">
        <v>1.5</v>
      </c>
      <c r="AI2102">
        <f t="shared" si="167"/>
        <v>0.5</v>
      </c>
    </row>
    <row r="2103" spans="1:35" x14ac:dyDescent="0.3">
      <c r="A2103">
        <v>20</v>
      </c>
      <c r="B2103">
        <v>12</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OFFSET(E2103,-$B2103+IF($L2103,1,0),0)*IF($B2103&gt;OFFSET($B2103,1,0),ChapterTable!$S$17,1)*
    (VLOOKUP(SUBSTITUTE(SUBSTITUTE(E$1,"standard",""),"|Float","")&amp;IF(OR($L2103=TRUE,$A2103=0,MOD($A2103,ChapterTable!$S$20)&lt;&gt;0),"","보스")&amp;"인게임누적곱배수",ChapterTable!$S:$T,2,0)^C2103
    +VLOOKUP(SUBSTITUTE(SUBSTITUTE(E$1,"standard",""),"|Float","")&amp;IF(OR($L2103=TRUE,$A2103=0,MOD($A2103,ChapterTable!$S$20)&lt;&gt;0),"","보스")&amp;"인게임누적합배수",ChapterTable!$S:$T,2,0)*C2103)
  )
  )
  )
)</f>
        <v>399030.80760955811</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(VLOOKUP(SUBSTITUTE(SUBSTITUTE(F$1,"standard",""),"|Float","")&amp;IF(OR($L2103=TRUE,$A2103=0,MOD($A2103,ChapterTable!$S$20)&lt;&gt;0),"","보스")&amp;"인게임누적곱배수",ChapterTable!$S:$T,2,0)^D2103
    +VLOOKUP(SUBSTITUTE(SUBSTITUTE(F$1,"standard",""),"|Float","")&amp;IF(OR($L2103=TRUE,$A2103=0,MOD($A2103,ChapterTable!$S$20)&lt;&gt;0),"","보스")&amp;"인게임누적합배수",ChapterTable!$S:$T,2,0)*D2103)
  )
  )
  )
)</f>
        <v>148943.7910348177</v>
      </c>
      <c r="G2103" t="s">
        <v>737</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64"/>
        <v>2</v>
      </c>
      <c r="Q2103">
        <f t="shared" si="165"/>
        <v>2</v>
      </c>
      <c r="R2103" t="b">
        <f t="shared" ca="1" si="163"/>
        <v>1</v>
      </c>
      <c r="T2103" t="b">
        <f t="shared" ca="1" si="166"/>
        <v>1</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H2103">
        <v>1.5</v>
      </c>
      <c r="AI2103">
        <f t="shared" si="167"/>
        <v>0.5</v>
      </c>
    </row>
    <row r="2104" spans="1:35" x14ac:dyDescent="0.3">
      <c r="A2104">
        <v>20</v>
      </c>
      <c r="B2104">
        <v>13</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OFFSET(E2104,-$B2104+IF($L2104,1,0),0)*IF($B2104&gt;OFFSET($B2104,1,0),ChapterTable!$S$17,1)*
    (VLOOKUP(SUBSTITUTE(SUBSTITUTE(E$1,"standard",""),"|Float","")&amp;IF(OR($L2104=TRUE,$A2104=0,MOD($A2104,ChapterTable!$S$20)&lt;&gt;0),"","보스")&amp;"인게임누적곱배수",ChapterTable!$S:$T,2,0)^C2104
    +VLOOKUP(SUBSTITUTE(SUBSTITUTE(E$1,"standard",""),"|Float","")&amp;IF(OR($L2104=TRUE,$A2104=0,MOD($A2104,ChapterTable!$S$20)&lt;&gt;0),"","보스")&amp;"인게임누적합배수",ChapterTable!$S:$T,2,0)*C2104)
  )
  )
  )
)</f>
        <v>399030.80760955811</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(VLOOKUP(SUBSTITUTE(SUBSTITUTE(F$1,"standard",""),"|Float","")&amp;IF(OR($L2104=TRUE,$A2104=0,MOD($A2104,ChapterTable!$S$20)&lt;&gt;0),"","보스")&amp;"인게임누적곱배수",ChapterTable!$S:$T,2,0)^D2104
    +VLOOKUP(SUBSTITUTE(SUBSTITUTE(F$1,"standard",""),"|Float","")&amp;IF(OR($L2104=TRUE,$A2104=0,MOD($A2104,ChapterTable!$S$20)&lt;&gt;0),"","보스")&amp;"인게임누적합배수",ChapterTable!$S:$T,2,0)*D2104)
  )
  )
  )
)</f>
        <v>148943.7910348177</v>
      </c>
      <c r="G2104" t="s">
        <v>737</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64"/>
        <v>2</v>
      </c>
      <c r="Q2104">
        <f t="shared" si="165"/>
        <v>2</v>
      </c>
      <c r="R2104" t="b">
        <f t="shared" ca="1" si="163"/>
        <v>1</v>
      </c>
      <c r="T2104" t="b">
        <f t="shared" ca="1" si="166"/>
        <v>1</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H2104">
        <v>1.5</v>
      </c>
      <c r="AI2104">
        <f t="shared" si="167"/>
        <v>0.5</v>
      </c>
    </row>
    <row r="2105" spans="1:35" x14ac:dyDescent="0.3">
      <c r="A2105">
        <v>20</v>
      </c>
      <c r="B2105">
        <v>14</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OFFSET(E2105,-$B2105+IF($L2105,1,0),0)*IF($B2105&gt;OFFSET($B2105,1,0),ChapterTable!$S$17,1)*
    (VLOOKUP(SUBSTITUTE(SUBSTITUTE(E$1,"standard",""),"|Float","")&amp;IF(OR($L2105=TRUE,$A2105=0,MOD($A2105,ChapterTable!$S$20)&lt;&gt;0),"","보스")&amp;"인게임누적곱배수",ChapterTable!$S:$T,2,0)^C2105
    +VLOOKUP(SUBSTITUTE(SUBSTITUTE(E$1,"standard",""),"|Float","")&amp;IF(OR($L2105=TRUE,$A2105=0,MOD($A2105,ChapterTable!$S$20)&lt;&gt;0),"","보스")&amp;"인게임누적합배수",ChapterTable!$S:$T,2,0)*C2105)
  )
  )
  )
)</f>
        <v>399030.80760955811</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(VLOOKUP(SUBSTITUTE(SUBSTITUTE(F$1,"standard",""),"|Float","")&amp;IF(OR($L2105=TRUE,$A2105=0,MOD($A2105,ChapterTable!$S$20)&lt;&gt;0),"","보스")&amp;"인게임누적곱배수",ChapterTable!$S:$T,2,0)^D2105
    +VLOOKUP(SUBSTITUTE(SUBSTITUTE(F$1,"standard",""),"|Float","")&amp;IF(OR($L2105=TRUE,$A2105=0,MOD($A2105,ChapterTable!$S$20)&lt;&gt;0),"","보스")&amp;"인게임누적합배수",ChapterTable!$S:$T,2,0)*D2105)
  )
  )
  )
)</f>
        <v>148943.7910348177</v>
      </c>
      <c r="G2105" t="s">
        <v>737</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64"/>
        <v>2</v>
      </c>
      <c r="Q2105">
        <f t="shared" si="165"/>
        <v>2</v>
      </c>
      <c r="R2105" t="b">
        <f t="shared" ca="1" si="163"/>
        <v>1</v>
      </c>
      <c r="T2105" t="b">
        <f t="shared" ca="1" si="166"/>
        <v>1</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H2105">
        <v>1.5</v>
      </c>
      <c r="AI2105">
        <f t="shared" si="167"/>
        <v>0.5</v>
      </c>
    </row>
    <row r="2106" spans="1:35" x14ac:dyDescent="0.3">
      <c r="A2106">
        <v>20</v>
      </c>
      <c r="B2106">
        <v>15</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OFFSET(E2106,-$B2106+IF($L2106,1,0),0)*IF($B2106&gt;OFFSET($B2106,1,0),ChapterTable!$S$17,1)*
    (VLOOKUP(SUBSTITUTE(SUBSTITUTE(E$1,"standard",""),"|Float","")&amp;IF(OR($L2106=TRUE,$A2106=0,MOD($A2106,ChapterTable!$S$20)&lt;&gt;0),"","보스")&amp;"인게임누적곱배수",ChapterTable!$S:$T,2,0)^C2106
    +VLOOKUP(SUBSTITUTE(SUBSTITUTE(E$1,"standard",""),"|Float","")&amp;IF(OR($L2106=TRUE,$A2106=0,MOD($A2106,ChapterTable!$S$20)&lt;&gt;0),"","보스")&amp;"인게임누적합배수",ChapterTable!$S:$T,2,0)*C2106)
  )
  )
  )
)</f>
        <v>399030.80760955811</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(VLOOKUP(SUBSTITUTE(SUBSTITUTE(F$1,"standard",""),"|Float","")&amp;IF(OR($L2106=TRUE,$A2106=0,MOD($A2106,ChapterTable!$S$20)&lt;&gt;0),"","보스")&amp;"인게임누적곱배수",ChapterTable!$S:$T,2,0)^D2106
    +VLOOKUP(SUBSTITUTE(SUBSTITUTE(F$1,"standard",""),"|Float","")&amp;IF(OR($L2106=TRUE,$A2106=0,MOD($A2106,ChapterTable!$S$20)&lt;&gt;0),"","보스")&amp;"인게임누적합배수",ChapterTable!$S:$T,2,0)*D2106)
  )
  )
  )
)</f>
        <v>148943.7910348177</v>
      </c>
      <c r="G2106" t="s">
        <v>737</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64"/>
        <v>11</v>
      </c>
      <c r="Q2106">
        <f t="shared" si="165"/>
        <v>11</v>
      </c>
      <c r="R2106" t="b">
        <f t="shared" ca="1" si="163"/>
        <v>1</v>
      </c>
      <c r="T2106" t="b">
        <f t="shared" ca="1" si="166"/>
        <v>1</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H2106">
        <v>1.5</v>
      </c>
      <c r="AI2106">
        <f t="shared" si="167"/>
        <v>0.5</v>
      </c>
    </row>
    <row r="2107" spans="1:35" x14ac:dyDescent="0.3">
      <c r="A2107">
        <v>20</v>
      </c>
      <c r="B2107">
        <v>16</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2</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OFFSET(E2107,-$B2107+IF($L2107,1,0),0)*IF($B2107&gt;OFFSET($B2107,1,0),ChapterTable!$S$17,1)*
    (VLOOKUP(SUBSTITUTE(SUBSTITUTE(E$1,"standard",""),"|Float","")&amp;IF(OR($L2107=TRUE,$A2107=0,MOD($A2107,ChapterTable!$S$20)&lt;&gt;0),"","보스")&amp;"인게임누적곱배수",ChapterTable!$S:$T,2,0)^C2107
    +VLOOKUP(SUBSTITUTE(SUBSTITUTE(E$1,"standard",""),"|Float","")&amp;IF(OR($L2107=TRUE,$A2107=0,MOD($A2107,ChapterTable!$S$20)&lt;&gt;0),"","보스")&amp;"인게임누적합배수",ChapterTable!$S:$T,2,0)*C2107)
  )
  )
  )
)</f>
        <v>465535.94221115106</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(VLOOKUP(SUBSTITUTE(SUBSTITUTE(F$1,"standard",""),"|Float","")&amp;IF(OR($L2107=TRUE,$A2107=0,MOD($A2107,ChapterTable!$S$20)&lt;&gt;0),"","보스")&amp;"인게임누적곱배수",ChapterTable!$S:$T,2,0)^D2107
    +VLOOKUP(SUBSTITUTE(SUBSTITUTE(F$1,"standard",""),"|Float","")&amp;IF(OR($L2107=TRUE,$A2107=0,MOD($A2107,ChapterTable!$S$20)&lt;&gt;0),"","보스")&amp;"인게임누적합배수",ChapterTable!$S:$T,2,0)*D2107)
  )
  )
  )
)</f>
        <v>148943.7910348177</v>
      </c>
      <c r="G2107" t="s">
        <v>737</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64"/>
        <v>2</v>
      </c>
      <c r="Q2107">
        <f t="shared" si="165"/>
        <v>2</v>
      </c>
      <c r="R2107" t="b">
        <f t="shared" ca="1" si="163"/>
        <v>1</v>
      </c>
      <c r="T2107" t="b">
        <f t="shared" ca="1" si="166"/>
        <v>1</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H2107">
        <v>1.5</v>
      </c>
      <c r="AI2107">
        <f t="shared" si="167"/>
        <v>0.5</v>
      </c>
    </row>
    <row r="2108" spans="1:35" x14ac:dyDescent="0.3">
      <c r="A2108">
        <v>20</v>
      </c>
      <c r="B2108">
        <v>17</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OFFSET(E2108,-$B2108+IF($L2108,1,0),0)*IF($B2108&gt;OFFSET($B2108,1,0),ChapterTable!$S$17,1)*
    (VLOOKUP(SUBSTITUTE(SUBSTITUTE(E$1,"standard",""),"|Float","")&amp;IF(OR($L2108=TRUE,$A2108=0,MOD($A2108,ChapterTable!$S$20)&lt;&gt;0),"","보스")&amp;"인게임누적곱배수",ChapterTable!$S:$T,2,0)^C2108
    +VLOOKUP(SUBSTITUTE(SUBSTITUTE(E$1,"standard",""),"|Float","")&amp;IF(OR($L2108=TRUE,$A2108=0,MOD($A2108,ChapterTable!$S$20)&lt;&gt;0),"","보스")&amp;"인게임누적합배수",ChapterTable!$S:$T,2,0)*C2108)
  )
  )
  )
)</f>
        <v>465535.94221115106</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(VLOOKUP(SUBSTITUTE(SUBSTITUTE(F$1,"standard",""),"|Float","")&amp;IF(OR($L2108=TRUE,$A2108=0,MOD($A2108,ChapterTable!$S$20)&lt;&gt;0),"","보스")&amp;"인게임누적곱배수",ChapterTable!$S:$T,2,0)^D2108
    +VLOOKUP(SUBSTITUTE(SUBSTITUTE(F$1,"standard",""),"|Float","")&amp;IF(OR($L2108=TRUE,$A2108=0,MOD($A2108,ChapterTable!$S$20)&lt;&gt;0),"","보스")&amp;"인게임누적합배수",ChapterTable!$S:$T,2,0)*D2108)
  )
  )
  )
)</f>
        <v>148943.7910348177</v>
      </c>
      <c r="G2108" t="s">
        <v>737</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64"/>
        <v>2</v>
      </c>
      <c r="Q2108">
        <f t="shared" si="165"/>
        <v>2</v>
      </c>
      <c r="R2108" t="b">
        <f t="shared" ca="1" si="163"/>
        <v>1</v>
      </c>
      <c r="T2108" t="b">
        <f t="shared" ca="1" si="166"/>
        <v>1</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H2108">
        <v>1.5</v>
      </c>
      <c r="AI2108">
        <f t="shared" si="167"/>
        <v>0.5</v>
      </c>
    </row>
    <row r="2109" spans="1:35" x14ac:dyDescent="0.3">
      <c r="A2109">
        <v>20</v>
      </c>
      <c r="B2109">
        <v>18</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OFFSET(E2109,-$B2109+IF($L2109,1,0),0)*IF($B2109&gt;OFFSET($B2109,1,0),ChapterTable!$S$17,1)*
    (VLOOKUP(SUBSTITUTE(SUBSTITUTE(E$1,"standard",""),"|Float","")&amp;IF(OR($L2109=TRUE,$A2109=0,MOD($A2109,ChapterTable!$S$20)&lt;&gt;0),"","보스")&amp;"인게임누적곱배수",ChapterTable!$S:$T,2,0)^C2109
    +VLOOKUP(SUBSTITUTE(SUBSTITUTE(E$1,"standard",""),"|Float","")&amp;IF(OR($L2109=TRUE,$A2109=0,MOD($A2109,ChapterTable!$S$20)&lt;&gt;0),"","보스")&amp;"인게임누적합배수",ChapterTable!$S:$T,2,0)*C2109)
  )
  )
  )
)</f>
        <v>465535.94221115106</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(VLOOKUP(SUBSTITUTE(SUBSTITUTE(F$1,"standard",""),"|Float","")&amp;IF(OR($L2109=TRUE,$A2109=0,MOD($A2109,ChapterTable!$S$20)&lt;&gt;0),"","보스")&amp;"인게임누적곱배수",ChapterTable!$S:$T,2,0)^D2109
    +VLOOKUP(SUBSTITUTE(SUBSTITUTE(F$1,"standard",""),"|Float","")&amp;IF(OR($L2109=TRUE,$A2109=0,MOD($A2109,ChapterTable!$S$20)&lt;&gt;0),"","보스")&amp;"인게임누적합배수",ChapterTable!$S:$T,2,0)*D2109)
  )
  )
  )
)</f>
        <v>148943.7910348177</v>
      </c>
      <c r="G2109" t="s">
        <v>737</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64"/>
        <v>2</v>
      </c>
      <c r="Q2109">
        <f t="shared" si="165"/>
        <v>2</v>
      </c>
      <c r="R2109" t="b">
        <f t="shared" ca="1" si="163"/>
        <v>1</v>
      </c>
      <c r="T2109" t="b">
        <f t="shared" ca="1" si="166"/>
        <v>1</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H2109">
        <v>1.5</v>
      </c>
      <c r="AI2109">
        <f t="shared" si="167"/>
        <v>0.5</v>
      </c>
    </row>
    <row r="2110" spans="1:35" x14ac:dyDescent="0.3">
      <c r="A2110">
        <v>20</v>
      </c>
      <c r="B2110">
        <v>19</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OFFSET(E2110,-$B2110+IF($L2110,1,0),0)*IF($B2110&gt;OFFSET($B2110,1,0),ChapterTable!$S$17,1)*
    (VLOOKUP(SUBSTITUTE(SUBSTITUTE(E$1,"standard",""),"|Float","")&amp;IF(OR($L2110=TRUE,$A2110=0,MOD($A2110,ChapterTable!$S$20)&lt;&gt;0),"","보스")&amp;"인게임누적곱배수",ChapterTable!$S:$T,2,0)^C2110
    +VLOOKUP(SUBSTITUTE(SUBSTITUTE(E$1,"standard",""),"|Float","")&amp;IF(OR($L2110=TRUE,$A2110=0,MOD($A2110,ChapterTable!$S$20)&lt;&gt;0),"","보스")&amp;"인게임누적합배수",ChapterTable!$S:$T,2,0)*C2110)
  )
  )
  )
)</f>
        <v>465535.94221115106</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(VLOOKUP(SUBSTITUTE(SUBSTITUTE(F$1,"standard",""),"|Float","")&amp;IF(OR($L2110=TRUE,$A2110=0,MOD($A2110,ChapterTable!$S$20)&lt;&gt;0),"","보스")&amp;"인게임누적곱배수",ChapterTable!$S:$T,2,0)^D2110
    +VLOOKUP(SUBSTITUTE(SUBSTITUTE(F$1,"standard",""),"|Float","")&amp;IF(OR($L2110=TRUE,$A2110=0,MOD($A2110,ChapterTable!$S$20)&lt;&gt;0),"","보스")&amp;"인게임누적합배수",ChapterTable!$S:$T,2,0)*D2110)
  )
  )
  )
)</f>
        <v>148943.7910348177</v>
      </c>
      <c r="G2110" t="s">
        <v>737</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64"/>
        <v>92</v>
      </c>
      <c r="Q2110">
        <f t="shared" si="165"/>
        <v>92</v>
      </c>
      <c r="R2110" t="b">
        <f t="shared" ca="1" si="163"/>
        <v>1</v>
      </c>
      <c r="T2110" t="b">
        <f t="shared" ca="1" si="166"/>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H2110">
        <v>1.5</v>
      </c>
      <c r="AI2110">
        <f t="shared" si="167"/>
        <v>0.5</v>
      </c>
    </row>
    <row r="2111" spans="1:35" x14ac:dyDescent="0.3">
      <c r="A2111">
        <v>20</v>
      </c>
      <c r="B2111">
        <v>20</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OFFSET(E2111,-$B2111+IF($L2111,1,0),0)*IF($B2111&gt;OFFSET($B2111,1,0),ChapterTable!$S$17,1)*
    (VLOOKUP(SUBSTITUTE(SUBSTITUTE(E$1,"standard",""),"|Float","")&amp;IF(OR($L2111=TRUE,$A2111=0,MOD($A2111,ChapterTable!$S$20)&lt;&gt;0),"","보스")&amp;"인게임누적곱배수",ChapterTable!$S:$T,2,0)^C2111
    +VLOOKUP(SUBSTITUTE(SUBSTITUTE(E$1,"standard",""),"|Float","")&amp;IF(OR($L2111=TRUE,$A2111=0,MOD($A2111,ChapterTable!$S$20)&lt;&gt;0),"","보스")&amp;"인게임누적합배수",ChapterTable!$S:$T,2,0)*C2111)
  )
  )
  )
)</f>
        <v>465535.94221115106</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(VLOOKUP(SUBSTITUTE(SUBSTITUTE(F$1,"standard",""),"|Float","")&amp;IF(OR($L2111=TRUE,$A2111=0,MOD($A2111,ChapterTable!$S$20)&lt;&gt;0),"","보스")&amp;"인게임누적곱배수",ChapterTable!$S:$T,2,0)^D2111
    +VLOOKUP(SUBSTITUTE(SUBSTITUTE(F$1,"standard",""),"|Float","")&amp;IF(OR($L2111=TRUE,$A2111=0,MOD($A2111,ChapterTable!$S$20)&lt;&gt;0),"","보스")&amp;"인게임누적합배수",ChapterTable!$S:$T,2,0)*D2111)
  )
  )
  )
)</f>
        <v>148943.7910348177</v>
      </c>
      <c r="G2111" t="s">
        <v>737</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64"/>
        <v>21</v>
      </c>
      <c r="Q2111">
        <f t="shared" si="165"/>
        <v>21</v>
      </c>
      <c r="R2111" t="b">
        <f t="shared" ca="1" si="163"/>
        <v>1</v>
      </c>
      <c r="T2111" t="b">
        <f t="shared" ca="1" si="166"/>
        <v>1</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H2111">
        <v>1.5</v>
      </c>
      <c r="AI2111">
        <f t="shared" si="167"/>
        <v>0.5</v>
      </c>
    </row>
    <row r="2112" spans="1:35" x14ac:dyDescent="0.3">
      <c r="A2112">
        <v>20</v>
      </c>
      <c r="B2112">
        <v>21</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2</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OFFSET(E2112,-$B2112+IF($L2112,1,0),0)*IF($B2112&gt;OFFSET($B2112,1,0),ChapterTable!$S$17,1)*
    (VLOOKUP(SUBSTITUTE(SUBSTITUTE(E$1,"standard",""),"|Float","")&amp;IF(OR($L2112=TRUE,$A2112=0,MOD($A2112,ChapterTable!$S$20)&lt;&gt;0),"","보스")&amp;"인게임누적곱배수",ChapterTable!$S:$T,2,0)^C2112
    +VLOOKUP(SUBSTITUTE(SUBSTITUTE(E$1,"standard",""),"|Float","")&amp;IF(OR($L2112=TRUE,$A2112=0,MOD($A2112,ChapterTable!$S$20)&lt;&gt;0),"","보스")&amp;"인게임누적합배수",ChapterTable!$S:$T,2,0)*C2112)
  )
  )
  )
)</f>
        <v>465535.94221115106</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(VLOOKUP(SUBSTITUTE(SUBSTITUTE(F$1,"standard",""),"|Float","")&amp;IF(OR($L2112=TRUE,$A2112=0,MOD($A2112,ChapterTable!$S$20)&lt;&gt;0),"","보스")&amp;"인게임누적곱배수",ChapterTable!$S:$T,2,0)^D2112
    +VLOOKUP(SUBSTITUTE(SUBSTITUTE(F$1,"standard",""),"|Float","")&amp;IF(OR($L2112=TRUE,$A2112=0,MOD($A2112,ChapterTable!$S$20)&lt;&gt;0),"","보스")&amp;"인게임누적합배수",ChapterTable!$S:$T,2,0)*D2112)
  )
  )
  )
)</f>
        <v>159335.2183163166</v>
      </c>
      <c r="G2112" t="s">
        <v>737</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64"/>
        <v>3</v>
      </c>
      <c r="Q2112">
        <f t="shared" si="165"/>
        <v>3</v>
      </c>
      <c r="R2112" t="b">
        <f t="shared" ca="1" si="163"/>
        <v>1</v>
      </c>
      <c r="T2112" t="b">
        <f t="shared" ca="1" si="166"/>
        <v>1</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H2112">
        <v>1.5</v>
      </c>
      <c r="AI2112">
        <f t="shared" si="167"/>
        <v>0.33333333333333331</v>
      </c>
    </row>
    <row r="2113" spans="1:35" x14ac:dyDescent="0.3">
      <c r="A2113">
        <v>20</v>
      </c>
      <c r="B2113">
        <v>22</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OFFSET(E2113,-$B2113+IF($L2113,1,0),0)*IF($B2113&gt;OFFSET($B2113,1,0),ChapterTable!$S$17,1)*
    (VLOOKUP(SUBSTITUTE(SUBSTITUTE(E$1,"standard",""),"|Float","")&amp;IF(OR($L2113=TRUE,$A2113=0,MOD($A2113,ChapterTable!$S$20)&lt;&gt;0),"","보스")&amp;"인게임누적곱배수",ChapterTable!$S:$T,2,0)^C2113
    +VLOOKUP(SUBSTITUTE(SUBSTITUTE(E$1,"standard",""),"|Float","")&amp;IF(OR($L2113=TRUE,$A2113=0,MOD($A2113,ChapterTable!$S$20)&lt;&gt;0),"","보스")&amp;"인게임누적합배수",ChapterTable!$S:$T,2,0)*C2113)
  )
  )
  )
)</f>
        <v>465535.94221115106</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(VLOOKUP(SUBSTITUTE(SUBSTITUTE(F$1,"standard",""),"|Float","")&amp;IF(OR($L2113=TRUE,$A2113=0,MOD($A2113,ChapterTable!$S$20)&lt;&gt;0),"","보스")&amp;"인게임누적곱배수",ChapterTable!$S:$T,2,0)^D2113
    +VLOOKUP(SUBSTITUTE(SUBSTITUTE(F$1,"standard",""),"|Float","")&amp;IF(OR($L2113=TRUE,$A2113=0,MOD($A2113,ChapterTable!$S$20)&lt;&gt;0),"","보스")&amp;"인게임누적합배수",ChapterTable!$S:$T,2,0)*D2113)
  )
  )
  )
)</f>
        <v>159335.2183163166</v>
      </c>
      <c r="G2113" t="s">
        <v>737</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64"/>
        <v>3</v>
      </c>
      <c r="Q2113">
        <f t="shared" si="165"/>
        <v>3</v>
      </c>
      <c r="R2113" t="b">
        <f t="shared" ca="1" si="163"/>
        <v>1</v>
      </c>
      <c r="T2113" t="b">
        <f t="shared" ca="1" si="166"/>
        <v>1</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H2113">
        <v>1.5</v>
      </c>
      <c r="AI2113">
        <f t="shared" si="167"/>
        <v>0.33333333333333331</v>
      </c>
    </row>
    <row r="2114" spans="1:35" x14ac:dyDescent="0.3">
      <c r="A2114">
        <v>20</v>
      </c>
      <c r="B2114">
        <v>23</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OFFSET(E2114,-$B2114+IF($L2114,1,0),0)*IF($B2114&gt;OFFSET($B2114,1,0),ChapterTable!$S$17,1)*
    (VLOOKUP(SUBSTITUTE(SUBSTITUTE(E$1,"standard",""),"|Float","")&amp;IF(OR($L2114=TRUE,$A2114=0,MOD($A2114,ChapterTable!$S$20)&lt;&gt;0),"","보스")&amp;"인게임누적곱배수",ChapterTable!$S:$T,2,0)^C2114
    +VLOOKUP(SUBSTITUTE(SUBSTITUTE(E$1,"standard",""),"|Float","")&amp;IF(OR($L2114=TRUE,$A2114=0,MOD($A2114,ChapterTable!$S$20)&lt;&gt;0),"","보스")&amp;"인게임누적합배수",ChapterTable!$S:$T,2,0)*C2114)
  )
  )
  )
)</f>
        <v>465535.94221115106</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(VLOOKUP(SUBSTITUTE(SUBSTITUTE(F$1,"standard",""),"|Float","")&amp;IF(OR($L2114=TRUE,$A2114=0,MOD($A2114,ChapterTable!$S$20)&lt;&gt;0),"","보스")&amp;"인게임누적곱배수",ChapterTable!$S:$T,2,0)^D2114
    +VLOOKUP(SUBSTITUTE(SUBSTITUTE(F$1,"standard",""),"|Float","")&amp;IF(OR($L2114=TRUE,$A2114=0,MOD($A2114,ChapterTable!$S$20)&lt;&gt;0),"","보스")&amp;"인게임누적합배수",ChapterTable!$S:$T,2,0)*D2114)
  )
  )
  )
)</f>
        <v>159335.2183163166</v>
      </c>
      <c r="G2114" t="s">
        <v>737</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64"/>
        <v>3</v>
      </c>
      <c r="Q2114">
        <f t="shared" si="165"/>
        <v>3</v>
      </c>
      <c r="R2114" t="b">
        <f t="shared" ref="R2114:R2177" ca="1" si="168">IF(OR(B2114=0,OFFSET(B2114,1,0)=0),FALSE,
IF(AND(L2114,B2114&lt;OFFSET(B2114,1,0)),TRUE,
IF(OFFSET(O2114,1,0)=21,TRUE,FALSE)))</f>
        <v>1</v>
      </c>
      <c r="T2114" t="b">
        <f t="shared" ca="1" si="166"/>
        <v>1</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H2114">
        <v>1.5</v>
      </c>
      <c r="AI2114">
        <f t="shared" si="167"/>
        <v>0.33333333333333331</v>
      </c>
    </row>
    <row r="2115" spans="1:35" x14ac:dyDescent="0.3">
      <c r="A2115">
        <v>20</v>
      </c>
      <c r="B2115">
        <v>24</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OFFSET(E2115,-$B2115+IF($L2115,1,0),0)*IF($B2115&gt;OFFSET($B2115,1,0),ChapterTable!$S$17,1)*
    (VLOOKUP(SUBSTITUTE(SUBSTITUTE(E$1,"standard",""),"|Float","")&amp;IF(OR($L2115=TRUE,$A2115=0,MOD($A2115,ChapterTable!$S$20)&lt;&gt;0),"","보스")&amp;"인게임누적곱배수",ChapterTable!$S:$T,2,0)^C2115
    +VLOOKUP(SUBSTITUTE(SUBSTITUTE(E$1,"standard",""),"|Float","")&amp;IF(OR($L2115=TRUE,$A2115=0,MOD($A2115,ChapterTable!$S$20)&lt;&gt;0),"","보스")&amp;"인게임누적합배수",ChapterTable!$S:$T,2,0)*C2115)
  )
  )
  )
)</f>
        <v>465535.94221115106</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(VLOOKUP(SUBSTITUTE(SUBSTITUTE(F$1,"standard",""),"|Float","")&amp;IF(OR($L2115=TRUE,$A2115=0,MOD($A2115,ChapterTable!$S$20)&lt;&gt;0),"","보스")&amp;"인게임누적곱배수",ChapterTable!$S:$T,2,0)^D2115
    +VLOOKUP(SUBSTITUTE(SUBSTITUTE(F$1,"standard",""),"|Float","")&amp;IF(OR($L2115=TRUE,$A2115=0,MOD($A2115,ChapterTable!$S$20)&lt;&gt;0),"","보스")&amp;"인게임누적합배수",ChapterTable!$S:$T,2,0)*D2115)
  )
  )
  )
)</f>
        <v>159335.2183163166</v>
      </c>
      <c r="G2115" t="s">
        <v>737</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169">IF(B2115=0,0,
  IF(AND(L2115=FALSE,A2115&lt;&gt;0,MOD(A2115,7)=0),21,
  IF(MOD(B2115,10)=0,21,
  IF(MOD(B2115,10)=5,11,
  IF(MOD(B2115,10)=9,INT(B2115/10)+91,
  INT(B2115/10+1))))))</f>
        <v>3</v>
      </c>
      <c r="Q2115">
        <f t="shared" ref="Q2115:Q2178" si="170">IF(ISBLANK(P2115),O2115,P2115)</f>
        <v>3</v>
      </c>
      <c r="R2115" t="b">
        <f t="shared" ca="1" si="168"/>
        <v>1</v>
      </c>
      <c r="T2115" t="b">
        <f t="shared" ref="T2115:T2178" ca="1" si="171">IF(ISBLANK(S2115),R2115,S2115)</f>
        <v>1</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H2115">
        <v>1.5</v>
      </c>
      <c r="AI2115">
        <f t="shared" si="167"/>
        <v>0.33333333333333331</v>
      </c>
    </row>
    <row r="2116" spans="1:35" x14ac:dyDescent="0.3">
      <c r="A2116">
        <v>20</v>
      </c>
      <c r="B2116">
        <v>25</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OFFSET(E2116,-$B2116+IF($L2116,1,0),0)*IF($B2116&gt;OFFSET($B2116,1,0),ChapterTable!$S$17,1)*
    (VLOOKUP(SUBSTITUTE(SUBSTITUTE(E$1,"standard",""),"|Float","")&amp;IF(OR($L2116=TRUE,$A2116=0,MOD($A2116,ChapterTable!$S$20)&lt;&gt;0),"","보스")&amp;"인게임누적곱배수",ChapterTable!$S:$T,2,0)^C2116
    +VLOOKUP(SUBSTITUTE(SUBSTITUTE(E$1,"standard",""),"|Float","")&amp;IF(OR($L2116=TRUE,$A2116=0,MOD($A2116,ChapterTable!$S$20)&lt;&gt;0),"","보스")&amp;"인게임누적합배수",ChapterTable!$S:$T,2,0)*C2116)
  )
  )
  )
)</f>
        <v>465535.94221115106</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(VLOOKUP(SUBSTITUTE(SUBSTITUTE(F$1,"standard",""),"|Float","")&amp;IF(OR($L2116=TRUE,$A2116=0,MOD($A2116,ChapterTable!$S$20)&lt;&gt;0),"","보스")&amp;"인게임누적곱배수",ChapterTable!$S:$T,2,0)^D2116
    +VLOOKUP(SUBSTITUTE(SUBSTITUTE(F$1,"standard",""),"|Float","")&amp;IF(OR($L2116=TRUE,$A2116=0,MOD($A2116,ChapterTable!$S$20)&lt;&gt;0),"","보스")&amp;"인게임누적합배수",ChapterTable!$S:$T,2,0)*D2116)
  )
  )
  )
)</f>
        <v>159335.2183163166</v>
      </c>
      <c r="G2116" t="s">
        <v>737</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169"/>
        <v>11</v>
      </c>
      <c r="Q2116">
        <f t="shared" si="170"/>
        <v>11</v>
      </c>
      <c r="R2116" t="b">
        <f t="shared" ca="1" si="168"/>
        <v>1</v>
      </c>
      <c r="T2116" t="b">
        <f t="shared" ca="1" si="171"/>
        <v>1</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H2116">
        <v>1.5</v>
      </c>
      <c r="AI2116">
        <f t="shared" ref="AI2116:AI2179" si="172">IF(B2116=0,0,1/(INT((B2116-1)/10)+1))</f>
        <v>0.33333333333333331</v>
      </c>
    </row>
    <row r="2117" spans="1:35" x14ac:dyDescent="0.3">
      <c r="A2117">
        <v>20</v>
      </c>
      <c r="B2117">
        <v>26</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3</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OFFSET(E2117,-$B2117+IF($L2117,1,0),0)*IF($B2117&gt;OFFSET($B2117,1,0),ChapterTable!$S$17,1)*
    (VLOOKUP(SUBSTITUTE(SUBSTITUTE(E$1,"standard",""),"|Float","")&amp;IF(OR($L2117=TRUE,$A2117=0,MOD($A2117,ChapterTable!$S$20)&lt;&gt;0),"","보스")&amp;"인게임누적곱배수",ChapterTable!$S:$T,2,0)^C2117
    +VLOOKUP(SUBSTITUTE(SUBSTITUTE(E$1,"standard",""),"|Float","")&amp;IF(OR($L2117=TRUE,$A2117=0,MOD($A2117,ChapterTable!$S$20)&lt;&gt;0),"","보스")&amp;"인게임누적합배수",ChapterTable!$S:$T,2,0)*C2117)
  )
  )
  )
)</f>
        <v>532041.07681274414</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(VLOOKUP(SUBSTITUTE(SUBSTITUTE(F$1,"standard",""),"|Float","")&amp;IF(OR($L2117=TRUE,$A2117=0,MOD($A2117,ChapterTable!$S$20)&lt;&gt;0),"","보스")&amp;"인게임누적곱배수",ChapterTable!$S:$T,2,0)^D2117
    +VLOOKUP(SUBSTITUTE(SUBSTITUTE(F$1,"standard",""),"|Float","")&amp;IF(OR($L2117=TRUE,$A2117=0,MOD($A2117,ChapterTable!$S$20)&lt;&gt;0),"","보스")&amp;"인게임누적합배수",ChapterTable!$S:$T,2,0)*D2117)
  )
  )
  )
)</f>
        <v>159335.2183163166</v>
      </c>
      <c r="G2117" t="s">
        <v>737</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169"/>
        <v>3</v>
      </c>
      <c r="Q2117">
        <f t="shared" si="170"/>
        <v>3</v>
      </c>
      <c r="R2117" t="b">
        <f t="shared" ca="1" si="168"/>
        <v>1</v>
      </c>
      <c r="T2117" t="b">
        <f t="shared" ca="1" si="171"/>
        <v>1</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H2117">
        <v>1.5</v>
      </c>
      <c r="AI2117">
        <f t="shared" si="172"/>
        <v>0.33333333333333331</v>
      </c>
    </row>
    <row r="2118" spans="1:35" x14ac:dyDescent="0.3">
      <c r="A2118">
        <v>20</v>
      </c>
      <c r="B2118">
        <v>27</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OFFSET(E2118,-$B2118+IF($L2118,1,0),0)*IF($B2118&gt;OFFSET($B2118,1,0),ChapterTable!$S$17,1)*
    (VLOOKUP(SUBSTITUTE(SUBSTITUTE(E$1,"standard",""),"|Float","")&amp;IF(OR($L2118=TRUE,$A2118=0,MOD($A2118,ChapterTable!$S$20)&lt;&gt;0),"","보스")&amp;"인게임누적곱배수",ChapterTable!$S:$T,2,0)^C2118
    +VLOOKUP(SUBSTITUTE(SUBSTITUTE(E$1,"standard",""),"|Float","")&amp;IF(OR($L2118=TRUE,$A2118=0,MOD($A2118,ChapterTable!$S$20)&lt;&gt;0),"","보스")&amp;"인게임누적합배수",ChapterTable!$S:$T,2,0)*C2118)
  )
  )
  )
)</f>
        <v>532041.07681274414</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(VLOOKUP(SUBSTITUTE(SUBSTITUTE(F$1,"standard",""),"|Float","")&amp;IF(OR($L2118=TRUE,$A2118=0,MOD($A2118,ChapterTable!$S$20)&lt;&gt;0),"","보스")&amp;"인게임누적곱배수",ChapterTable!$S:$T,2,0)^D2118
    +VLOOKUP(SUBSTITUTE(SUBSTITUTE(F$1,"standard",""),"|Float","")&amp;IF(OR($L2118=TRUE,$A2118=0,MOD($A2118,ChapterTable!$S$20)&lt;&gt;0),"","보스")&amp;"인게임누적합배수",ChapterTable!$S:$T,2,0)*D2118)
  )
  )
  )
)</f>
        <v>159335.2183163166</v>
      </c>
      <c r="G2118" t="s">
        <v>737</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169"/>
        <v>3</v>
      </c>
      <c r="Q2118">
        <f t="shared" si="170"/>
        <v>3</v>
      </c>
      <c r="R2118" t="b">
        <f t="shared" ca="1" si="168"/>
        <v>1</v>
      </c>
      <c r="T2118" t="b">
        <f t="shared" ca="1" si="171"/>
        <v>1</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H2118">
        <v>1.5</v>
      </c>
      <c r="AI2118">
        <f t="shared" si="172"/>
        <v>0.33333333333333331</v>
      </c>
    </row>
    <row r="2119" spans="1:35" x14ac:dyDescent="0.3">
      <c r="A2119">
        <v>20</v>
      </c>
      <c r="B2119">
        <v>28</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OFFSET(E2119,-$B2119+IF($L2119,1,0),0)*IF($B2119&gt;OFFSET($B2119,1,0),ChapterTable!$S$17,1)*
    (VLOOKUP(SUBSTITUTE(SUBSTITUTE(E$1,"standard",""),"|Float","")&amp;IF(OR($L2119=TRUE,$A2119=0,MOD($A2119,ChapterTable!$S$20)&lt;&gt;0),"","보스")&amp;"인게임누적곱배수",ChapterTable!$S:$T,2,0)^C2119
    +VLOOKUP(SUBSTITUTE(SUBSTITUTE(E$1,"standard",""),"|Float","")&amp;IF(OR($L2119=TRUE,$A2119=0,MOD($A2119,ChapterTable!$S$20)&lt;&gt;0),"","보스")&amp;"인게임누적합배수",ChapterTable!$S:$T,2,0)*C2119)
  )
  )
  )
)</f>
        <v>532041.07681274414</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(VLOOKUP(SUBSTITUTE(SUBSTITUTE(F$1,"standard",""),"|Float","")&amp;IF(OR($L2119=TRUE,$A2119=0,MOD($A2119,ChapterTable!$S$20)&lt;&gt;0),"","보스")&amp;"인게임누적곱배수",ChapterTable!$S:$T,2,0)^D2119
    +VLOOKUP(SUBSTITUTE(SUBSTITUTE(F$1,"standard",""),"|Float","")&amp;IF(OR($L2119=TRUE,$A2119=0,MOD($A2119,ChapterTable!$S$20)&lt;&gt;0),"","보스")&amp;"인게임누적합배수",ChapterTable!$S:$T,2,0)*D2119)
  )
  )
  )
)</f>
        <v>159335.2183163166</v>
      </c>
      <c r="G2119" t="s">
        <v>737</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169"/>
        <v>3</v>
      </c>
      <c r="Q2119">
        <f t="shared" si="170"/>
        <v>3</v>
      </c>
      <c r="R2119" t="b">
        <f t="shared" ca="1" si="168"/>
        <v>1</v>
      </c>
      <c r="T2119" t="b">
        <f t="shared" ca="1" si="171"/>
        <v>1</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H2119">
        <v>1.5</v>
      </c>
      <c r="AI2119">
        <f t="shared" si="172"/>
        <v>0.33333333333333331</v>
      </c>
    </row>
    <row r="2120" spans="1:35" x14ac:dyDescent="0.3">
      <c r="A2120">
        <v>20</v>
      </c>
      <c r="B2120">
        <v>29</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OFFSET(E2120,-$B2120+IF($L2120,1,0),0)*IF($B2120&gt;OFFSET($B2120,1,0),ChapterTable!$S$17,1)*
    (VLOOKUP(SUBSTITUTE(SUBSTITUTE(E$1,"standard",""),"|Float","")&amp;IF(OR($L2120=TRUE,$A2120=0,MOD($A2120,ChapterTable!$S$20)&lt;&gt;0),"","보스")&amp;"인게임누적곱배수",ChapterTable!$S:$T,2,0)^C2120
    +VLOOKUP(SUBSTITUTE(SUBSTITUTE(E$1,"standard",""),"|Float","")&amp;IF(OR($L2120=TRUE,$A2120=0,MOD($A2120,ChapterTable!$S$20)&lt;&gt;0),"","보스")&amp;"인게임누적합배수",ChapterTable!$S:$T,2,0)*C2120)
  )
  )
  )
)</f>
        <v>532041.07681274414</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(VLOOKUP(SUBSTITUTE(SUBSTITUTE(F$1,"standard",""),"|Float","")&amp;IF(OR($L2120=TRUE,$A2120=0,MOD($A2120,ChapterTable!$S$20)&lt;&gt;0),"","보스")&amp;"인게임누적곱배수",ChapterTable!$S:$T,2,0)^D2120
    +VLOOKUP(SUBSTITUTE(SUBSTITUTE(F$1,"standard",""),"|Float","")&amp;IF(OR($L2120=TRUE,$A2120=0,MOD($A2120,ChapterTable!$S$20)&lt;&gt;0),"","보스")&amp;"인게임누적합배수",ChapterTable!$S:$T,2,0)*D2120)
  )
  )
  )
)</f>
        <v>159335.2183163166</v>
      </c>
      <c r="G2120" t="s">
        <v>737</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169"/>
        <v>93</v>
      </c>
      <c r="Q2120">
        <f t="shared" si="170"/>
        <v>93</v>
      </c>
      <c r="R2120" t="b">
        <f t="shared" ca="1" si="168"/>
        <v>1</v>
      </c>
      <c r="T2120" t="b">
        <f t="shared" ca="1" si="171"/>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H2120">
        <v>1.5</v>
      </c>
      <c r="AI2120">
        <f t="shared" si="172"/>
        <v>0.33333333333333331</v>
      </c>
    </row>
    <row r="2121" spans="1:35" x14ac:dyDescent="0.3">
      <c r="A2121">
        <v>20</v>
      </c>
      <c r="B2121">
        <v>30</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OFFSET(E2121,-$B2121+IF($L2121,1,0),0)*IF($B2121&gt;OFFSET($B2121,1,0),ChapterTable!$S$17,1)*
    (VLOOKUP(SUBSTITUTE(SUBSTITUTE(E$1,"standard",""),"|Float","")&amp;IF(OR($L2121=TRUE,$A2121=0,MOD($A2121,ChapterTable!$S$20)&lt;&gt;0),"","보스")&amp;"인게임누적곱배수",ChapterTable!$S:$T,2,0)^C2121
    +VLOOKUP(SUBSTITUTE(SUBSTITUTE(E$1,"standard",""),"|Float","")&amp;IF(OR($L2121=TRUE,$A2121=0,MOD($A2121,ChapterTable!$S$20)&lt;&gt;0),"","보스")&amp;"인게임누적합배수",ChapterTable!$S:$T,2,0)*C2121)
  )
  )
  )
)</f>
        <v>532041.07681274414</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(VLOOKUP(SUBSTITUTE(SUBSTITUTE(F$1,"standard",""),"|Float","")&amp;IF(OR($L2121=TRUE,$A2121=0,MOD($A2121,ChapterTable!$S$20)&lt;&gt;0),"","보스")&amp;"인게임누적곱배수",ChapterTable!$S:$T,2,0)^D2121
    +VLOOKUP(SUBSTITUTE(SUBSTITUTE(F$1,"standard",""),"|Float","")&amp;IF(OR($L2121=TRUE,$A2121=0,MOD($A2121,ChapterTable!$S$20)&lt;&gt;0),"","보스")&amp;"인게임누적합배수",ChapterTable!$S:$T,2,0)*D2121)
  )
  )
  )
)</f>
        <v>159335.2183163166</v>
      </c>
      <c r="G2121" t="s">
        <v>737</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169"/>
        <v>21</v>
      </c>
      <c r="Q2121">
        <f t="shared" si="170"/>
        <v>21</v>
      </c>
      <c r="R2121" t="b">
        <f t="shared" ca="1" si="168"/>
        <v>1</v>
      </c>
      <c r="T2121" t="b">
        <f t="shared" ca="1" si="171"/>
        <v>1</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H2121">
        <v>1.5</v>
      </c>
      <c r="AI2121">
        <f t="shared" si="172"/>
        <v>0.33333333333333331</v>
      </c>
    </row>
    <row r="2122" spans="1:35" x14ac:dyDescent="0.3">
      <c r="A2122">
        <v>20</v>
      </c>
      <c r="B2122">
        <v>31</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3</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OFFSET(E2122,-$B2122+IF($L2122,1,0),0)*IF($B2122&gt;OFFSET($B2122,1,0),ChapterTable!$S$17,1)*
    (VLOOKUP(SUBSTITUTE(SUBSTITUTE(E$1,"standard",""),"|Float","")&amp;IF(OR($L2122=TRUE,$A2122=0,MOD($A2122,ChapterTable!$S$20)&lt;&gt;0),"","보스")&amp;"인게임누적곱배수",ChapterTable!$S:$T,2,0)^C2122
    +VLOOKUP(SUBSTITUTE(SUBSTITUTE(E$1,"standard",""),"|Float","")&amp;IF(OR($L2122=TRUE,$A2122=0,MOD($A2122,ChapterTable!$S$20)&lt;&gt;0),"","보스")&amp;"인게임누적합배수",ChapterTable!$S:$T,2,0)*C2122)
  )
  )
  )
)</f>
        <v>532041.07681274414</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(VLOOKUP(SUBSTITUTE(SUBSTITUTE(F$1,"standard",""),"|Float","")&amp;IF(OR($L2122=TRUE,$A2122=0,MOD($A2122,ChapterTable!$S$20)&lt;&gt;0),"","보스")&amp;"인게임누적곱배수",ChapterTable!$S:$T,2,0)^D2122
    +VLOOKUP(SUBSTITUTE(SUBSTITUTE(F$1,"standard",""),"|Float","")&amp;IF(OR($L2122=TRUE,$A2122=0,MOD($A2122,ChapterTable!$S$20)&lt;&gt;0),"","보스")&amp;"인게임누적합배수",ChapterTable!$S:$T,2,0)*D2122)
  )
  )
  )
)</f>
        <v>169726.64559781551</v>
      </c>
      <c r="G2122" t="s">
        <v>737</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169"/>
        <v>4</v>
      </c>
      <c r="Q2122">
        <f t="shared" si="170"/>
        <v>4</v>
      </c>
      <c r="R2122" t="b">
        <f t="shared" ca="1" si="168"/>
        <v>1</v>
      </c>
      <c r="T2122" t="b">
        <f t="shared" ca="1" si="171"/>
        <v>1</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H2122">
        <v>1.5</v>
      </c>
      <c r="AI2122">
        <f t="shared" si="172"/>
        <v>0.25</v>
      </c>
    </row>
    <row r="2123" spans="1:35" x14ac:dyDescent="0.3">
      <c r="A2123">
        <v>20</v>
      </c>
      <c r="B2123">
        <v>32</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OFFSET(E2123,-$B2123+IF($L2123,1,0),0)*IF($B2123&gt;OFFSET($B2123,1,0),ChapterTable!$S$17,1)*
    (VLOOKUP(SUBSTITUTE(SUBSTITUTE(E$1,"standard",""),"|Float","")&amp;IF(OR($L2123=TRUE,$A2123=0,MOD($A2123,ChapterTable!$S$20)&lt;&gt;0),"","보스")&amp;"인게임누적곱배수",ChapterTable!$S:$T,2,0)^C2123
    +VLOOKUP(SUBSTITUTE(SUBSTITUTE(E$1,"standard",""),"|Float","")&amp;IF(OR($L2123=TRUE,$A2123=0,MOD($A2123,ChapterTable!$S$20)&lt;&gt;0),"","보스")&amp;"인게임누적합배수",ChapterTable!$S:$T,2,0)*C2123)
  )
  )
  )
)</f>
        <v>532041.07681274414</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(VLOOKUP(SUBSTITUTE(SUBSTITUTE(F$1,"standard",""),"|Float","")&amp;IF(OR($L2123=TRUE,$A2123=0,MOD($A2123,ChapterTable!$S$20)&lt;&gt;0),"","보스")&amp;"인게임누적곱배수",ChapterTable!$S:$T,2,0)^D2123
    +VLOOKUP(SUBSTITUTE(SUBSTITUTE(F$1,"standard",""),"|Float","")&amp;IF(OR($L2123=TRUE,$A2123=0,MOD($A2123,ChapterTable!$S$20)&lt;&gt;0),"","보스")&amp;"인게임누적합배수",ChapterTable!$S:$T,2,0)*D2123)
  )
  )
  )
)</f>
        <v>169726.64559781551</v>
      </c>
      <c r="G2123" t="s">
        <v>737</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169"/>
        <v>4</v>
      </c>
      <c r="Q2123">
        <f t="shared" si="170"/>
        <v>4</v>
      </c>
      <c r="R2123" t="b">
        <f t="shared" ca="1" si="168"/>
        <v>1</v>
      </c>
      <c r="T2123" t="b">
        <f t="shared" ca="1" si="171"/>
        <v>1</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H2123">
        <v>1.5</v>
      </c>
      <c r="AI2123">
        <f t="shared" si="172"/>
        <v>0.25</v>
      </c>
    </row>
    <row r="2124" spans="1:35" x14ac:dyDescent="0.3">
      <c r="A2124">
        <v>20</v>
      </c>
      <c r="B2124">
        <v>33</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OFFSET(E2124,-$B2124+IF($L2124,1,0),0)*IF($B2124&gt;OFFSET($B2124,1,0),ChapterTable!$S$17,1)*
    (VLOOKUP(SUBSTITUTE(SUBSTITUTE(E$1,"standard",""),"|Float","")&amp;IF(OR($L2124=TRUE,$A2124=0,MOD($A2124,ChapterTable!$S$20)&lt;&gt;0),"","보스")&amp;"인게임누적곱배수",ChapterTable!$S:$T,2,0)^C2124
    +VLOOKUP(SUBSTITUTE(SUBSTITUTE(E$1,"standard",""),"|Float","")&amp;IF(OR($L2124=TRUE,$A2124=0,MOD($A2124,ChapterTable!$S$20)&lt;&gt;0),"","보스")&amp;"인게임누적합배수",ChapterTable!$S:$T,2,0)*C2124)
  )
  )
  )
)</f>
        <v>532041.07681274414</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(VLOOKUP(SUBSTITUTE(SUBSTITUTE(F$1,"standard",""),"|Float","")&amp;IF(OR($L2124=TRUE,$A2124=0,MOD($A2124,ChapterTable!$S$20)&lt;&gt;0),"","보스")&amp;"인게임누적곱배수",ChapterTable!$S:$T,2,0)^D2124
    +VLOOKUP(SUBSTITUTE(SUBSTITUTE(F$1,"standard",""),"|Float","")&amp;IF(OR($L2124=TRUE,$A2124=0,MOD($A2124,ChapterTable!$S$20)&lt;&gt;0),"","보스")&amp;"인게임누적합배수",ChapterTable!$S:$T,2,0)*D2124)
  )
  )
  )
)</f>
        <v>169726.64559781551</v>
      </c>
      <c r="G2124" t="s">
        <v>737</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169"/>
        <v>4</v>
      </c>
      <c r="Q2124">
        <f t="shared" si="170"/>
        <v>4</v>
      </c>
      <c r="R2124" t="b">
        <f t="shared" ca="1" si="168"/>
        <v>1</v>
      </c>
      <c r="T2124" t="b">
        <f t="shared" ca="1" si="171"/>
        <v>1</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H2124">
        <v>1.5</v>
      </c>
      <c r="AI2124">
        <f t="shared" si="172"/>
        <v>0.25</v>
      </c>
    </row>
    <row r="2125" spans="1:35" x14ac:dyDescent="0.3">
      <c r="A2125">
        <v>20</v>
      </c>
      <c r="B2125">
        <v>34</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OFFSET(E2125,-$B2125+IF($L2125,1,0),0)*IF($B2125&gt;OFFSET($B2125,1,0),ChapterTable!$S$17,1)*
    (VLOOKUP(SUBSTITUTE(SUBSTITUTE(E$1,"standard",""),"|Float","")&amp;IF(OR($L2125=TRUE,$A2125=0,MOD($A2125,ChapterTable!$S$20)&lt;&gt;0),"","보스")&amp;"인게임누적곱배수",ChapterTable!$S:$T,2,0)^C2125
    +VLOOKUP(SUBSTITUTE(SUBSTITUTE(E$1,"standard",""),"|Float","")&amp;IF(OR($L2125=TRUE,$A2125=0,MOD($A2125,ChapterTable!$S$20)&lt;&gt;0),"","보스")&amp;"인게임누적합배수",ChapterTable!$S:$T,2,0)*C2125)
  )
  )
  )
)</f>
        <v>532041.07681274414</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(VLOOKUP(SUBSTITUTE(SUBSTITUTE(F$1,"standard",""),"|Float","")&amp;IF(OR($L2125=TRUE,$A2125=0,MOD($A2125,ChapterTable!$S$20)&lt;&gt;0),"","보스")&amp;"인게임누적곱배수",ChapterTable!$S:$T,2,0)^D2125
    +VLOOKUP(SUBSTITUTE(SUBSTITUTE(F$1,"standard",""),"|Float","")&amp;IF(OR($L2125=TRUE,$A2125=0,MOD($A2125,ChapterTable!$S$20)&lt;&gt;0),"","보스")&amp;"인게임누적합배수",ChapterTable!$S:$T,2,0)*D2125)
  )
  )
  )
)</f>
        <v>169726.64559781551</v>
      </c>
      <c r="G2125" t="s">
        <v>737</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169"/>
        <v>4</v>
      </c>
      <c r="Q2125">
        <f t="shared" si="170"/>
        <v>4</v>
      </c>
      <c r="R2125" t="b">
        <f t="shared" ca="1" si="168"/>
        <v>1</v>
      </c>
      <c r="T2125" t="b">
        <f t="shared" ca="1" si="171"/>
        <v>1</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H2125">
        <v>1.5</v>
      </c>
      <c r="AI2125">
        <f t="shared" si="172"/>
        <v>0.25</v>
      </c>
    </row>
    <row r="2126" spans="1:35" x14ac:dyDescent="0.3">
      <c r="A2126">
        <v>20</v>
      </c>
      <c r="B2126">
        <v>35</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OFFSET(E2126,-$B2126+IF($L2126,1,0),0)*IF($B2126&gt;OFFSET($B2126,1,0),ChapterTable!$S$17,1)*
    (VLOOKUP(SUBSTITUTE(SUBSTITUTE(E$1,"standard",""),"|Float","")&amp;IF(OR($L2126=TRUE,$A2126=0,MOD($A2126,ChapterTable!$S$20)&lt;&gt;0),"","보스")&amp;"인게임누적곱배수",ChapterTable!$S:$T,2,0)^C2126
    +VLOOKUP(SUBSTITUTE(SUBSTITUTE(E$1,"standard",""),"|Float","")&amp;IF(OR($L2126=TRUE,$A2126=0,MOD($A2126,ChapterTable!$S$20)&lt;&gt;0),"","보스")&amp;"인게임누적합배수",ChapterTable!$S:$T,2,0)*C2126)
  )
  )
  )
)</f>
        <v>532041.07681274414</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(VLOOKUP(SUBSTITUTE(SUBSTITUTE(F$1,"standard",""),"|Float","")&amp;IF(OR($L2126=TRUE,$A2126=0,MOD($A2126,ChapterTable!$S$20)&lt;&gt;0),"","보스")&amp;"인게임누적곱배수",ChapterTable!$S:$T,2,0)^D2126
    +VLOOKUP(SUBSTITUTE(SUBSTITUTE(F$1,"standard",""),"|Float","")&amp;IF(OR($L2126=TRUE,$A2126=0,MOD($A2126,ChapterTable!$S$20)&lt;&gt;0),"","보스")&amp;"인게임누적합배수",ChapterTable!$S:$T,2,0)*D2126)
  )
  )
  )
)</f>
        <v>169726.64559781551</v>
      </c>
      <c r="G2126" t="s">
        <v>737</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169"/>
        <v>11</v>
      </c>
      <c r="Q2126">
        <f t="shared" si="170"/>
        <v>11</v>
      </c>
      <c r="R2126" t="b">
        <f t="shared" ca="1" si="168"/>
        <v>1</v>
      </c>
      <c r="T2126" t="b">
        <f t="shared" ca="1" si="171"/>
        <v>1</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H2126">
        <v>1.5</v>
      </c>
      <c r="AI2126">
        <f t="shared" si="172"/>
        <v>0.25</v>
      </c>
    </row>
    <row r="2127" spans="1:35" x14ac:dyDescent="0.3">
      <c r="A2127">
        <v>20</v>
      </c>
      <c r="B2127">
        <v>36</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4</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OFFSET(E2127,-$B2127+IF($L2127,1,0),0)*IF($B2127&gt;OFFSET($B2127,1,0),ChapterTable!$S$17,1)*
    (VLOOKUP(SUBSTITUTE(SUBSTITUTE(E$1,"standard",""),"|Float","")&amp;IF(OR($L2127=TRUE,$A2127=0,MOD($A2127,ChapterTable!$S$20)&lt;&gt;0),"","보스")&amp;"인게임누적곱배수",ChapterTable!$S:$T,2,0)^C2127
    +VLOOKUP(SUBSTITUTE(SUBSTITUTE(E$1,"standard",""),"|Float","")&amp;IF(OR($L2127=TRUE,$A2127=0,MOD($A2127,ChapterTable!$S$20)&lt;&gt;0),"","보스")&amp;"인게임누적합배수",ChapterTable!$S:$T,2,0)*C2127)
  )
  )
  )
)</f>
        <v>598546.21141433716</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(VLOOKUP(SUBSTITUTE(SUBSTITUTE(F$1,"standard",""),"|Float","")&amp;IF(OR($L2127=TRUE,$A2127=0,MOD($A2127,ChapterTable!$S$20)&lt;&gt;0),"","보스")&amp;"인게임누적곱배수",ChapterTable!$S:$T,2,0)^D2127
    +VLOOKUP(SUBSTITUTE(SUBSTITUTE(F$1,"standard",""),"|Float","")&amp;IF(OR($L2127=TRUE,$A2127=0,MOD($A2127,ChapterTable!$S$20)&lt;&gt;0),"","보스")&amp;"인게임누적합배수",ChapterTable!$S:$T,2,0)*D2127)
  )
  )
  )
)</f>
        <v>169726.64559781551</v>
      </c>
      <c r="G2127" t="s">
        <v>737</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169"/>
        <v>4</v>
      </c>
      <c r="Q2127">
        <f t="shared" si="170"/>
        <v>4</v>
      </c>
      <c r="R2127" t="b">
        <f t="shared" ca="1" si="168"/>
        <v>1</v>
      </c>
      <c r="T2127" t="b">
        <f t="shared" ca="1" si="171"/>
        <v>1</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H2127">
        <v>1.5</v>
      </c>
      <c r="AI2127">
        <f t="shared" si="172"/>
        <v>0.25</v>
      </c>
    </row>
    <row r="2128" spans="1:35" x14ac:dyDescent="0.3">
      <c r="A2128">
        <v>20</v>
      </c>
      <c r="B2128">
        <v>37</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OFFSET(E2128,-$B2128+IF($L2128,1,0),0)*IF($B2128&gt;OFFSET($B2128,1,0),ChapterTable!$S$17,1)*
    (VLOOKUP(SUBSTITUTE(SUBSTITUTE(E$1,"standard",""),"|Float","")&amp;IF(OR($L2128=TRUE,$A2128=0,MOD($A2128,ChapterTable!$S$20)&lt;&gt;0),"","보스")&amp;"인게임누적곱배수",ChapterTable!$S:$T,2,0)^C2128
    +VLOOKUP(SUBSTITUTE(SUBSTITUTE(E$1,"standard",""),"|Float","")&amp;IF(OR($L2128=TRUE,$A2128=0,MOD($A2128,ChapterTable!$S$20)&lt;&gt;0),"","보스")&amp;"인게임누적합배수",ChapterTable!$S:$T,2,0)*C2128)
  )
  )
  )
)</f>
        <v>598546.21141433716</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(VLOOKUP(SUBSTITUTE(SUBSTITUTE(F$1,"standard",""),"|Float","")&amp;IF(OR($L2128=TRUE,$A2128=0,MOD($A2128,ChapterTable!$S$20)&lt;&gt;0),"","보스")&amp;"인게임누적곱배수",ChapterTable!$S:$T,2,0)^D2128
    +VLOOKUP(SUBSTITUTE(SUBSTITUTE(F$1,"standard",""),"|Float","")&amp;IF(OR($L2128=TRUE,$A2128=0,MOD($A2128,ChapterTable!$S$20)&lt;&gt;0),"","보스")&amp;"인게임누적합배수",ChapterTable!$S:$T,2,0)*D2128)
  )
  )
  )
)</f>
        <v>169726.64559781551</v>
      </c>
      <c r="G2128" t="s">
        <v>737</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169"/>
        <v>4</v>
      </c>
      <c r="Q2128">
        <f t="shared" si="170"/>
        <v>4</v>
      </c>
      <c r="R2128" t="b">
        <f t="shared" ca="1" si="168"/>
        <v>1</v>
      </c>
      <c r="T2128" t="b">
        <f t="shared" ca="1" si="171"/>
        <v>1</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H2128">
        <v>1.5</v>
      </c>
      <c r="AI2128">
        <f t="shared" si="172"/>
        <v>0.25</v>
      </c>
    </row>
    <row r="2129" spans="1:35" x14ac:dyDescent="0.3">
      <c r="A2129">
        <v>20</v>
      </c>
      <c r="B2129">
        <v>38</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OFFSET(E2129,-$B2129+IF($L2129,1,0),0)*IF($B2129&gt;OFFSET($B2129,1,0),ChapterTable!$S$17,1)*
    (VLOOKUP(SUBSTITUTE(SUBSTITUTE(E$1,"standard",""),"|Float","")&amp;IF(OR($L2129=TRUE,$A2129=0,MOD($A2129,ChapterTable!$S$20)&lt;&gt;0),"","보스")&amp;"인게임누적곱배수",ChapterTable!$S:$T,2,0)^C2129
    +VLOOKUP(SUBSTITUTE(SUBSTITUTE(E$1,"standard",""),"|Float","")&amp;IF(OR($L2129=TRUE,$A2129=0,MOD($A2129,ChapterTable!$S$20)&lt;&gt;0),"","보스")&amp;"인게임누적합배수",ChapterTable!$S:$T,2,0)*C2129)
  )
  )
  )
)</f>
        <v>598546.21141433716</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(VLOOKUP(SUBSTITUTE(SUBSTITUTE(F$1,"standard",""),"|Float","")&amp;IF(OR($L2129=TRUE,$A2129=0,MOD($A2129,ChapterTable!$S$20)&lt;&gt;0),"","보스")&amp;"인게임누적곱배수",ChapterTable!$S:$T,2,0)^D2129
    +VLOOKUP(SUBSTITUTE(SUBSTITUTE(F$1,"standard",""),"|Float","")&amp;IF(OR($L2129=TRUE,$A2129=0,MOD($A2129,ChapterTable!$S$20)&lt;&gt;0),"","보스")&amp;"인게임누적합배수",ChapterTable!$S:$T,2,0)*D2129)
  )
  )
  )
)</f>
        <v>169726.64559781551</v>
      </c>
      <c r="G2129" t="s">
        <v>737</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169"/>
        <v>4</v>
      </c>
      <c r="Q2129">
        <f t="shared" si="170"/>
        <v>4</v>
      </c>
      <c r="R2129" t="b">
        <f t="shared" ca="1" si="168"/>
        <v>1</v>
      </c>
      <c r="T2129" t="b">
        <f t="shared" ca="1" si="171"/>
        <v>1</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H2129">
        <v>1.5</v>
      </c>
      <c r="AI2129">
        <f t="shared" si="172"/>
        <v>0.25</v>
      </c>
    </row>
    <row r="2130" spans="1:35" x14ac:dyDescent="0.3">
      <c r="A2130">
        <v>20</v>
      </c>
      <c r="B2130">
        <v>39</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OFFSET(E2130,-$B2130+IF($L2130,1,0),0)*IF($B2130&gt;OFFSET($B2130,1,0),ChapterTable!$S$17,1)*
    (VLOOKUP(SUBSTITUTE(SUBSTITUTE(E$1,"standard",""),"|Float","")&amp;IF(OR($L2130=TRUE,$A2130=0,MOD($A2130,ChapterTable!$S$20)&lt;&gt;0),"","보스")&amp;"인게임누적곱배수",ChapterTable!$S:$T,2,0)^C2130
    +VLOOKUP(SUBSTITUTE(SUBSTITUTE(E$1,"standard",""),"|Float","")&amp;IF(OR($L2130=TRUE,$A2130=0,MOD($A2130,ChapterTable!$S$20)&lt;&gt;0),"","보스")&amp;"인게임누적합배수",ChapterTable!$S:$T,2,0)*C2130)
  )
  )
  )
)</f>
        <v>598546.21141433716</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(VLOOKUP(SUBSTITUTE(SUBSTITUTE(F$1,"standard",""),"|Float","")&amp;IF(OR($L2130=TRUE,$A2130=0,MOD($A2130,ChapterTable!$S$20)&lt;&gt;0),"","보스")&amp;"인게임누적곱배수",ChapterTable!$S:$T,2,0)^D2130
    +VLOOKUP(SUBSTITUTE(SUBSTITUTE(F$1,"standard",""),"|Float","")&amp;IF(OR($L2130=TRUE,$A2130=0,MOD($A2130,ChapterTable!$S$20)&lt;&gt;0),"","보스")&amp;"인게임누적합배수",ChapterTable!$S:$T,2,0)*D2130)
  )
  )
  )
)</f>
        <v>169726.64559781551</v>
      </c>
      <c r="G2130" t="s">
        <v>737</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169"/>
        <v>94</v>
      </c>
      <c r="Q2130">
        <f t="shared" si="170"/>
        <v>94</v>
      </c>
      <c r="R2130" t="b">
        <f t="shared" ca="1" si="168"/>
        <v>1</v>
      </c>
      <c r="T2130" t="b">
        <f t="shared" ca="1" si="171"/>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H2130">
        <v>1.5</v>
      </c>
      <c r="AI2130">
        <f t="shared" si="172"/>
        <v>0.25</v>
      </c>
    </row>
    <row r="2131" spans="1:35" x14ac:dyDescent="0.3">
      <c r="A2131">
        <v>20</v>
      </c>
      <c r="B2131">
        <v>40</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OFFSET(E2131,-$B2131+IF($L2131,1,0),0)*IF($B2131&gt;OFFSET($B2131,1,0),ChapterTable!$S$17,1)*
    (VLOOKUP(SUBSTITUTE(SUBSTITUTE(E$1,"standard",""),"|Float","")&amp;IF(OR($L2131=TRUE,$A2131=0,MOD($A2131,ChapterTable!$S$20)&lt;&gt;0),"","보스")&amp;"인게임누적곱배수",ChapterTable!$S:$T,2,0)^C2131
    +VLOOKUP(SUBSTITUTE(SUBSTITUTE(E$1,"standard",""),"|Float","")&amp;IF(OR($L2131=TRUE,$A2131=0,MOD($A2131,ChapterTable!$S$20)&lt;&gt;0),"","보스")&amp;"인게임누적합배수",ChapterTable!$S:$T,2,0)*C2131)
  )
  )
  )
)</f>
        <v>598546.21141433716</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(VLOOKUP(SUBSTITUTE(SUBSTITUTE(F$1,"standard",""),"|Float","")&amp;IF(OR($L2131=TRUE,$A2131=0,MOD($A2131,ChapterTable!$S$20)&lt;&gt;0),"","보스")&amp;"인게임누적곱배수",ChapterTable!$S:$T,2,0)^D2131
    +VLOOKUP(SUBSTITUTE(SUBSTITUTE(F$1,"standard",""),"|Float","")&amp;IF(OR($L2131=TRUE,$A2131=0,MOD($A2131,ChapterTable!$S$20)&lt;&gt;0),"","보스")&amp;"인게임누적합배수",ChapterTable!$S:$T,2,0)*D2131)
  )
  )
  )
)</f>
        <v>169726.64559781551</v>
      </c>
      <c r="G2131" t="s">
        <v>737</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169"/>
        <v>21</v>
      </c>
      <c r="Q2131">
        <f t="shared" si="170"/>
        <v>21</v>
      </c>
      <c r="R2131" t="b">
        <f t="shared" ca="1" si="168"/>
        <v>1</v>
      </c>
      <c r="T2131" t="b">
        <f t="shared" ca="1" si="171"/>
        <v>1</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H2131">
        <v>1.5</v>
      </c>
      <c r="AI2131">
        <f t="shared" si="172"/>
        <v>0.25</v>
      </c>
    </row>
    <row r="2132" spans="1:35" x14ac:dyDescent="0.3">
      <c r="A2132">
        <v>20</v>
      </c>
      <c r="B2132">
        <v>41</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4</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OFFSET(E2132,-$B2132+IF($L2132,1,0),0)*IF($B2132&gt;OFFSET($B2132,1,0),ChapterTable!$S$17,1)*
    (VLOOKUP(SUBSTITUTE(SUBSTITUTE(E$1,"standard",""),"|Float","")&amp;IF(OR($L2132=TRUE,$A2132=0,MOD($A2132,ChapterTable!$S$20)&lt;&gt;0),"","보스")&amp;"인게임누적곱배수",ChapterTable!$S:$T,2,0)^C2132
    +VLOOKUP(SUBSTITUTE(SUBSTITUTE(E$1,"standard",""),"|Float","")&amp;IF(OR($L2132=TRUE,$A2132=0,MOD($A2132,ChapterTable!$S$20)&lt;&gt;0),"","보스")&amp;"인게임누적합배수",ChapterTable!$S:$T,2,0)*C2132)
  )
  )
  )
)</f>
        <v>598546.21141433716</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(VLOOKUP(SUBSTITUTE(SUBSTITUTE(F$1,"standard",""),"|Float","")&amp;IF(OR($L2132=TRUE,$A2132=0,MOD($A2132,ChapterTable!$S$20)&lt;&gt;0),"","보스")&amp;"인게임누적곱배수",ChapterTable!$S:$T,2,0)^D2132
    +VLOOKUP(SUBSTITUTE(SUBSTITUTE(F$1,"standard",""),"|Float","")&amp;IF(OR($L2132=TRUE,$A2132=0,MOD($A2132,ChapterTable!$S$20)&lt;&gt;0),"","보스")&amp;"인게임누적합배수",ChapterTable!$S:$T,2,0)*D2132)
  )
  )
  )
)</f>
        <v>180118.07287931442</v>
      </c>
      <c r="G2132" t="s">
        <v>737</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169"/>
        <v>5</v>
      </c>
      <c r="Q2132">
        <f t="shared" si="170"/>
        <v>5</v>
      </c>
      <c r="R2132" t="b">
        <f t="shared" ca="1" si="168"/>
        <v>1</v>
      </c>
      <c r="T2132" t="b">
        <f t="shared" ca="1" si="171"/>
        <v>1</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H2132">
        <v>1.5</v>
      </c>
      <c r="AI2132">
        <f t="shared" si="172"/>
        <v>0.2</v>
      </c>
    </row>
    <row r="2133" spans="1:35" x14ac:dyDescent="0.3">
      <c r="A2133">
        <v>20</v>
      </c>
      <c r="B2133">
        <v>42</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OFFSET(E2133,-$B2133+IF($L2133,1,0),0)*IF($B2133&gt;OFFSET($B2133,1,0),ChapterTable!$S$17,1)*
    (VLOOKUP(SUBSTITUTE(SUBSTITUTE(E$1,"standard",""),"|Float","")&amp;IF(OR($L2133=TRUE,$A2133=0,MOD($A2133,ChapterTable!$S$20)&lt;&gt;0),"","보스")&amp;"인게임누적곱배수",ChapterTable!$S:$T,2,0)^C2133
    +VLOOKUP(SUBSTITUTE(SUBSTITUTE(E$1,"standard",""),"|Float","")&amp;IF(OR($L2133=TRUE,$A2133=0,MOD($A2133,ChapterTable!$S$20)&lt;&gt;0),"","보스")&amp;"인게임누적합배수",ChapterTable!$S:$T,2,0)*C2133)
  )
  )
  )
)</f>
        <v>598546.21141433716</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(VLOOKUP(SUBSTITUTE(SUBSTITUTE(F$1,"standard",""),"|Float","")&amp;IF(OR($L2133=TRUE,$A2133=0,MOD($A2133,ChapterTable!$S$20)&lt;&gt;0),"","보스")&amp;"인게임누적곱배수",ChapterTable!$S:$T,2,0)^D2133
    +VLOOKUP(SUBSTITUTE(SUBSTITUTE(F$1,"standard",""),"|Float","")&amp;IF(OR($L2133=TRUE,$A2133=0,MOD($A2133,ChapterTable!$S$20)&lt;&gt;0),"","보스")&amp;"인게임누적합배수",ChapterTable!$S:$T,2,0)*D2133)
  )
  )
  )
)</f>
        <v>180118.07287931442</v>
      </c>
      <c r="G2133" t="s">
        <v>737</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169"/>
        <v>5</v>
      </c>
      <c r="Q2133">
        <f t="shared" si="170"/>
        <v>5</v>
      </c>
      <c r="R2133" t="b">
        <f t="shared" ca="1" si="168"/>
        <v>1</v>
      </c>
      <c r="T2133" t="b">
        <f t="shared" ca="1" si="171"/>
        <v>1</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H2133">
        <v>1.5</v>
      </c>
      <c r="AI2133">
        <f t="shared" si="172"/>
        <v>0.2</v>
      </c>
    </row>
    <row r="2134" spans="1:35" x14ac:dyDescent="0.3">
      <c r="A2134">
        <v>20</v>
      </c>
      <c r="B2134">
        <v>43</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OFFSET(E2134,-$B2134+IF($L2134,1,0),0)*IF($B2134&gt;OFFSET($B2134,1,0),ChapterTable!$S$17,1)*
    (VLOOKUP(SUBSTITUTE(SUBSTITUTE(E$1,"standard",""),"|Float","")&amp;IF(OR($L2134=TRUE,$A2134=0,MOD($A2134,ChapterTable!$S$20)&lt;&gt;0),"","보스")&amp;"인게임누적곱배수",ChapterTable!$S:$T,2,0)^C2134
    +VLOOKUP(SUBSTITUTE(SUBSTITUTE(E$1,"standard",""),"|Float","")&amp;IF(OR($L2134=TRUE,$A2134=0,MOD($A2134,ChapterTable!$S$20)&lt;&gt;0),"","보스")&amp;"인게임누적합배수",ChapterTable!$S:$T,2,0)*C2134)
  )
  )
  )
)</f>
        <v>598546.21141433716</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(VLOOKUP(SUBSTITUTE(SUBSTITUTE(F$1,"standard",""),"|Float","")&amp;IF(OR($L2134=TRUE,$A2134=0,MOD($A2134,ChapterTable!$S$20)&lt;&gt;0),"","보스")&amp;"인게임누적곱배수",ChapterTable!$S:$T,2,0)^D2134
    +VLOOKUP(SUBSTITUTE(SUBSTITUTE(F$1,"standard",""),"|Float","")&amp;IF(OR($L2134=TRUE,$A2134=0,MOD($A2134,ChapterTable!$S$20)&lt;&gt;0),"","보스")&amp;"인게임누적합배수",ChapterTable!$S:$T,2,0)*D2134)
  )
  )
  )
)</f>
        <v>180118.07287931442</v>
      </c>
      <c r="G2134" t="s">
        <v>737</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169"/>
        <v>5</v>
      </c>
      <c r="Q2134">
        <f t="shared" si="170"/>
        <v>5</v>
      </c>
      <c r="R2134" t="b">
        <f t="shared" ca="1" si="168"/>
        <v>1</v>
      </c>
      <c r="T2134" t="b">
        <f t="shared" ca="1" si="171"/>
        <v>1</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H2134">
        <v>1.5</v>
      </c>
      <c r="AI2134">
        <f t="shared" si="172"/>
        <v>0.2</v>
      </c>
    </row>
    <row r="2135" spans="1:35" x14ac:dyDescent="0.3">
      <c r="A2135">
        <v>20</v>
      </c>
      <c r="B2135">
        <v>44</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OFFSET(E2135,-$B2135+IF($L2135,1,0),0)*IF($B2135&gt;OFFSET($B2135,1,0),ChapterTable!$S$17,1)*
    (VLOOKUP(SUBSTITUTE(SUBSTITUTE(E$1,"standard",""),"|Float","")&amp;IF(OR($L2135=TRUE,$A2135=0,MOD($A2135,ChapterTable!$S$20)&lt;&gt;0),"","보스")&amp;"인게임누적곱배수",ChapterTable!$S:$T,2,0)^C2135
    +VLOOKUP(SUBSTITUTE(SUBSTITUTE(E$1,"standard",""),"|Float","")&amp;IF(OR($L2135=TRUE,$A2135=0,MOD($A2135,ChapterTable!$S$20)&lt;&gt;0),"","보스")&amp;"인게임누적합배수",ChapterTable!$S:$T,2,0)*C2135)
  )
  )
  )
)</f>
        <v>598546.21141433716</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(VLOOKUP(SUBSTITUTE(SUBSTITUTE(F$1,"standard",""),"|Float","")&amp;IF(OR($L2135=TRUE,$A2135=0,MOD($A2135,ChapterTable!$S$20)&lt;&gt;0),"","보스")&amp;"인게임누적곱배수",ChapterTable!$S:$T,2,0)^D2135
    +VLOOKUP(SUBSTITUTE(SUBSTITUTE(F$1,"standard",""),"|Float","")&amp;IF(OR($L2135=TRUE,$A2135=0,MOD($A2135,ChapterTable!$S$20)&lt;&gt;0),"","보스")&amp;"인게임누적합배수",ChapterTable!$S:$T,2,0)*D2135)
  )
  )
  )
)</f>
        <v>180118.07287931442</v>
      </c>
      <c r="G2135" t="s">
        <v>737</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169"/>
        <v>5</v>
      </c>
      <c r="Q2135">
        <f t="shared" si="170"/>
        <v>5</v>
      </c>
      <c r="R2135" t="b">
        <f t="shared" ca="1" si="168"/>
        <v>1</v>
      </c>
      <c r="T2135" t="b">
        <f t="shared" ca="1" si="171"/>
        <v>1</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H2135">
        <v>1.5</v>
      </c>
      <c r="AI2135">
        <f t="shared" si="172"/>
        <v>0.2</v>
      </c>
    </row>
    <row r="2136" spans="1:35" x14ac:dyDescent="0.3">
      <c r="A2136">
        <v>20</v>
      </c>
      <c r="B2136">
        <v>45</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OFFSET(E2136,-$B2136+IF($L2136,1,0),0)*IF($B2136&gt;OFFSET($B2136,1,0),ChapterTable!$S$17,1)*
    (VLOOKUP(SUBSTITUTE(SUBSTITUTE(E$1,"standard",""),"|Float","")&amp;IF(OR($L2136=TRUE,$A2136=0,MOD($A2136,ChapterTable!$S$20)&lt;&gt;0),"","보스")&amp;"인게임누적곱배수",ChapterTable!$S:$T,2,0)^C2136
    +VLOOKUP(SUBSTITUTE(SUBSTITUTE(E$1,"standard",""),"|Float","")&amp;IF(OR($L2136=TRUE,$A2136=0,MOD($A2136,ChapterTable!$S$20)&lt;&gt;0),"","보스")&amp;"인게임누적합배수",ChapterTable!$S:$T,2,0)*C2136)
  )
  )
  )
)</f>
        <v>598546.21141433716</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(VLOOKUP(SUBSTITUTE(SUBSTITUTE(F$1,"standard",""),"|Float","")&amp;IF(OR($L2136=TRUE,$A2136=0,MOD($A2136,ChapterTable!$S$20)&lt;&gt;0),"","보스")&amp;"인게임누적곱배수",ChapterTable!$S:$T,2,0)^D2136
    +VLOOKUP(SUBSTITUTE(SUBSTITUTE(F$1,"standard",""),"|Float","")&amp;IF(OR($L2136=TRUE,$A2136=0,MOD($A2136,ChapterTable!$S$20)&lt;&gt;0),"","보스")&amp;"인게임누적합배수",ChapterTable!$S:$T,2,0)*D2136)
  )
  )
  )
)</f>
        <v>180118.07287931442</v>
      </c>
      <c r="G2136" t="s">
        <v>737</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169"/>
        <v>11</v>
      </c>
      <c r="Q2136">
        <f t="shared" si="170"/>
        <v>11</v>
      </c>
      <c r="R2136" t="b">
        <f t="shared" ca="1" si="168"/>
        <v>1</v>
      </c>
      <c r="T2136" t="b">
        <f t="shared" ca="1" si="171"/>
        <v>1</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H2136">
        <v>1.5</v>
      </c>
      <c r="AI2136">
        <f t="shared" si="172"/>
        <v>0.2</v>
      </c>
    </row>
    <row r="2137" spans="1:35" x14ac:dyDescent="0.3">
      <c r="A2137">
        <v>20</v>
      </c>
      <c r="B2137">
        <v>46</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5</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OFFSET(E2137,-$B2137+IF($L2137,1,0),0)*IF($B2137&gt;OFFSET($B2137,1,0),ChapterTable!$S$17,1)*
    (VLOOKUP(SUBSTITUTE(SUBSTITUTE(E$1,"standard",""),"|Float","")&amp;IF(OR($L2137=TRUE,$A2137=0,MOD($A2137,ChapterTable!$S$20)&lt;&gt;0),"","보스")&amp;"인게임누적곱배수",ChapterTable!$S:$T,2,0)^C2137
    +VLOOKUP(SUBSTITUTE(SUBSTITUTE(E$1,"standard",""),"|Float","")&amp;IF(OR($L2137=TRUE,$A2137=0,MOD($A2137,ChapterTable!$S$20)&lt;&gt;0),"","보스")&amp;"인게임누적합배수",ChapterTable!$S:$T,2,0)*C2137)
  )
  )
  )
)</f>
        <v>665051.34601593018</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(VLOOKUP(SUBSTITUTE(SUBSTITUTE(F$1,"standard",""),"|Float","")&amp;IF(OR($L2137=TRUE,$A2137=0,MOD($A2137,ChapterTable!$S$20)&lt;&gt;0),"","보스")&amp;"인게임누적곱배수",ChapterTable!$S:$T,2,0)^D2137
    +VLOOKUP(SUBSTITUTE(SUBSTITUTE(F$1,"standard",""),"|Float","")&amp;IF(OR($L2137=TRUE,$A2137=0,MOD($A2137,ChapterTable!$S$20)&lt;&gt;0),"","보스")&amp;"인게임누적합배수",ChapterTable!$S:$T,2,0)*D2137)
  )
  )
  )
)</f>
        <v>180118.07287931442</v>
      </c>
      <c r="G2137" t="s">
        <v>737</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169"/>
        <v>5</v>
      </c>
      <c r="Q2137">
        <f t="shared" si="170"/>
        <v>5</v>
      </c>
      <c r="R2137" t="b">
        <f t="shared" ca="1" si="168"/>
        <v>1</v>
      </c>
      <c r="T2137" t="b">
        <f t="shared" ca="1" si="171"/>
        <v>1</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H2137">
        <v>1.5</v>
      </c>
      <c r="AI2137">
        <f t="shared" si="172"/>
        <v>0.2</v>
      </c>
    </row>
    <row r="2138" spans="1:35" x14ac:dyDescent="0.3">
      <c r="A2138">
        <v>20</v>
      </c>
      <c r="B2138">
        <v>47</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OFFSET(E2138,-$B2138+IF($L2138,1,0),0)*IF($B2138&gt;OFFSET($B2138,1,0),ChapterTable!$S$17,1)*
    (VLOOKUP(SUBSTITUTE(SUBSTITUTE(E$1,"standard",""),"|Float","")&amp;IF(OR($L2138=TRUE,$A2138=0,MOD($A2138,ChapterTable!$S$20)&lt;&gt;0),"","보스")&amp;"인게임누적곱배수",ChapterTable!$S:$T,2,0)^C2138
    +VLOOKUP(SUBSTITUTE(SUBSTITUTE(E$1,"standard",""),"|Float","")&amp;IF(OR($L2138=TRUE,$A2138=0,MOD($A2138,ChapterTable!$S$20)&lt;&gt;0),"","보스")&amp;"인게임누적합배수",ChapterTable!$S:$T,2,0)*C2138)
  )
  )
  )
)</f>
        <v>665051.34601593018</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(VLOOKUP(SUBSTITUTE(SUBSTITUTE(F$1,"standard",""),"|Float","")&amp;IF(OR($L2138=TRUE,$A2138=0,MOD($A2138,ChapterTable!$S$20)&lt;&gt;0),"","보스")&amp;"인게임누적곱배수",ChapterTable!$S:$T,2,0)^D2138
    +VLOOKUP(SUBSTITUTE(SUBSTITUTE(F$1,"standard",""),"|Float","")&amp;IF(OR($L2138=TRUE,$A2138=0,MOD($A2138,ChapterTable!$S$20)&lt;&gt;0),"","보스")&amp;"인게임누적합배수",ChapterTable!$S:$T,2,0)*D2138)
  )
  )
  )
)</f>
        <v>180118.07287931442</v>
      </c>
      <c r="G2138" t="s">
        <v>737</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169"/>
        <v>5</v>
      </c>
      <c r="Q2138">
        <f t="shared" si="170"/>
        <v>5</v>
      </c>
      <c r="R2138" t="b">
        <f t="shared" ca="1" si="168"/>
        <v>1</v>
      </c>
      <c r="T2138" t="b">
        <f t="shared" ca="1" si="171"/>
        <v>1</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H2138">
        <v>1.5</v>
      </c>
      <c r="AI2138">
        <f t="shared" si="172"/>
        <v>0.2</v>
      </c>
    </row>
    <row r="2139" spans="1:35" x14ac:dyDescent="0.3">
      <c r="A2139">
        <v>20</v>
      </c>
      <c r="B2139">
        <v>48</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OFFSET(E2139,-$B2139+IF($L2139,1,0),0)*IF($B2139&gt;OFFSET($B2139,1,0),ChapterTable!$S$17,1)*
    (VLOOKUP(SUBSTITUTE(SUBSTITUTE(E$1,"standard",""),"|Float","")&amp;IF(OR($L2139=TRUE,$A2139=0,MOD($A2139,ChapterTable!$S$20)&lt;&gt;0),"","보스")&amp;"인게임누적곱배수",ChapterTable!$S:$T,2,0)^C2139
    +VLOOKUP(SUBSTITUTE(SUBSTITUTE(E$1,"standard",""),"|Float","")&amp;IF(OR($L2139=TRUE,$A2139=0,MOD($A2139,ChapterTable!$S$20)&lt;&gt;0),"","보스")&amp;"인게임누적합배수",ChapterTable!$S:$T,2,0)*C2139)
  )
  )
  )
)</f>
        <v>665051.34601593018</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(VLOOKUP(SUBSTITUTE(SUBSTITUTE(F$1,"standard",""),"|Float","")&amp;IF(OR($L2139=TRUE,$A2139=0,MOD($A2139,ChapterTable!$S$20)&lt;&gt;0),"","보스")&amp;"인게임누적곱배수",ChapterTable!$S:$T,2,0)^D2139
    +VLOOKUP(SUBSTITUTE(SUBSTITUTE(F$1,"standard",""),"|Float","")&amp;IF(OR($L2139=TRUE,$A2139=0,MOD($A2139,ChapterTable!$S$20)&lt;&gt;0),"","보스")&amp;"인게임누적합배수",ChapterTable!$S:$T,2,0)*D2139)
  )
  )
  )
)</f>
        <v>180118.07287931442</v>
      </c>
      <c r="G2139" t="s">
        <v>737</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169"/>
        <v>5</v>
      </c>
      <c r="Q2139">
        <f t="shared" si="170"/>
        <v>5</v>
      </c>
      <c r="R2139" t="b">
        <f t="shared" ca="1" si="168"/>
        <v>1</v>
      </c>
      <c r="T2139" t="b">
        <f t="shared" ca="1" si="171"/>
        <v>1</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H2139">
        <v>1.5</v>
      </c>
      <c r="AI2139">
        <f t="shared" si="172"/>
        <v>0.2</v>
      </c>
    </row>
    <row r="2140" spans="1:35" x14ac:dyDescent="0.3">
      <c r="A2140">
        <v>20</v>
      </c>
      <c r="B2140">
        <v>49</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OFFSET(E2140,-$B2140+IF($L2140,1,0),0)*IF($B2140&gt;OFFSET($B2140,1,0),ChapterTable!$S$17,1)*
    (VLOOKUP(SUBSTITUTE(SUBSTITUTE(E$1,"standard",""),"|Float","")&amp;IF(OR($L2140=TRUE,$A2140=0,MOD($A2140,ChapterTable!$S$20)&lt;&gt;0),"","보스")&amp;"인게임누적곱배수",ChapterTable!$S:$T,2,0)^C2140
    +VLOOKUP(SUBSTITUTE(SUBSTITUTE(E$1,"standard",""),"|Float","")&amp;IF(OR($L2140=TRUE,$A2140=0,MOD($A2140,ChapterTable!$S$20)&lt;&gt;0),"","보스")&amp;"인게임누적합배수",ChapterTable!$S:$T,2,0)*C2140)
  )
  )
  )
)</f>
        <v>665051.34601593018</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(VLOOKUP(SUBSTITUTE(SUBSTITUTE(F$1,"standard",""),"|Float","")&amp;IF(OR($L2140=TRUE,$A2140=0,MOD($A2140,ChapterTable!$S$20)&lt;&gt;0),"","보스")&amp;"인게임누적곱배수",ChapterTable!$S:$T,2,0)^D2140
    +VLOOKUP(SUBSTITUTE(SUBSTITUTE(F$1,"standard",""),"|Float","")&amp;IF(OR($L2140=TRUE,$A2140=0,MOD($A2140,ChapterTable!$S$20)&lt;&gt;0),"","보스")&amp;"인게임누적합배수",ChapterTable!$S:$T,2,0)*D2140)
  )
  )
  )
)</f>
        <v>180118.07287931442</v>
      </c>
      <c r="G2140" t="s">
        <v>737</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169"/>
        <v>95</v>
      </c>
      <c r="Q2140">
        <f t="shared" si="170"/>
        <v>95</v>
      </c>
      <c r="R2140" t="b">
        <f t="shared" ca="1" si="168"/>
        <v>1</v>
      </c>
      <c r="T2140" t="b">
        <f t="shared" ca="1" si="171"/>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H2140">
        <v>1.5</v>
      </c>
      <c r="AI2140">
        <f t="shared" si="172"/>
        <v>0.2</v>
      </c>
    </row>
    <row r="2141" spans="1:35" x14ac:dyDescent="0.3">
      <c r="A2141">
        <v>20</v>
      </c>
      <c r="B2141">
        <v>50</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OFFSET(E2141,-$B2141+IF($L2141,1,0),0)*IF($B2141&gt;OFFSET($B2141,1,0),ChapterTable!$S$17,1)*
    (VLOOKUP(SUBSTITUTE(SUBSTITUTE(E$1,"standard",""),"|Float","")&amp;IF(OR($L2141=TRUE,$A2141=0,MOD($A2141,ChapterTable!$S$20)&lt;&gt;0),"","보스")&amp;"인게임누적곱배수",ChapterTable!$S:$T,2,0)^C2141
    +VLOOKUP(SUBSTITUTE(SUBSTITUTE(E$1,"standard",""),"|Float","")&amp;IF(OR($L2141=TRUE,$A2141=0,MOD($A2141,ChapterTable!$S$20)&lt;&gt;0),"","보스")&amp;"인게임누적합배수",ChapterTable!$S:$T,2,0)*C2141)
  )
  )
  )
)</f>
        <v>798061.61521911621</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(VLOOKUP(SUBSTITUTE(SUBSTITUTE(F$1,"standard",""),"|Float","")&amp;IF(OR($L2141=TRUE,$A2141=0,MOD($A2141,ChapterTable!$S$20)&lt;&gt;0),"","보스")&amp;"인게임누적곱배수",ChapterTable!$S:$T,2,0)^D2141
    +VLOOKUP(SUBSTITUTE(SUBSTITUTE(F$1,"standard",""),"|Float","")&amp;IF(OR($L2141=TRUE,$A2141=0,MOD($A2141,ChapterTable!$S$20)&lt;&gt;0),"","보스")&amp;"인게임누적합배수",ChapterTable!$S:$T,2,0)*D2141)
  )
  )
  )
)</f>
        <v>180118.07287931442</v>
      </c>
      <c r="G2141" t="s">
        <v>737</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169"/>
        <v>21</v>
      </c>
      <c r="Q2141">
        <f t="shared" si="170"/>
        <v>21</v>
      </c>
      <c r="R2141" t="b">
        <f t="shared" ca="1" si="168"/>
        <v>0</v>
      </c>
      <c r="T2141" t="b">
        <f t="shared" ca="1" si="171"/>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H2141">
        <v>1.5</v>
      </c>
      <c r="AI2141">
        <f t="shared" si="172"/>
        <v>0.2</v>
      </c>
    </row>
    <row r="2142" spans="1:35" x14ac:dyDescent="0.3">
      <c r="A2142">
        <v>21</v>
      </c>
      <c r="B2142">
        <v>1</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0</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0</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OFFSET(E2142,-$B2142+IF($L2142,1,0),0)*IF($B2142&gt;OFFSET($B2142,1,0),ChapterTable!$S$17,1)*
    (VLOOKUP(SUBSTITUTE(SUBSTITUTE(E$1,"standard",""),"|Float","")&amp;IF(OR($L2142=TRUE,$A2142=0,MOD($A2142,ChapterTable!$S$20)&lt;&gt;0),"","보스")&amp;"인게임누적곱배수",ChapterTable!$S:$T,2,0)^C2142
    +VLOOKUP(SUBSTITUTE(SUBSTITUTE(E$1,"standard",""),"|Float","")&amp;IF(OR($L2142=TRUE,$A2142=0,MOD($A2142,ChapterTable!$S$20)&lt;&gt;0),"","보스")&amp;"인게임누적합배수",ChapterTable!$S:$T,2,0)*C2142)
  )
  )
  )
)</f>
        <v>498788.50951194763</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(VLOOKUP(SUBSTITUTE(SUBSTITUTE(F$1,"standard",""),"|Float","")&amp;IF(OR($L2142=TRUE,$A2142=0,MOD($A2142,ChapterTable!$S$20)&lt;&gt;0),"","보스")&amp;"인게임누적곱배수",ChapterTable!$S:$T,2,0)^D2142
    +VLOOKUP(SUBSTITUTE(SUBSTITUTE(F$1,"standard",""),"|Float","")&amp;IF(OR($L2142=TRUE,$A2142=0,MOD($A2142,ChapterTable!$S$20)&lt;&gt;0),"","보스")&amp;"인게임누적합배수",ChapterTable!$S:$T,2,0)*D2142)
  )
  )
  )
)</f>
        <v>207828.54562997818</v>
      </c>
      <c r="G2142" t="s">
        <v>737</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169"/>
        <v>1</v>
      </c>
      <c r="Q2142">
        <f t="shared" si="170"/>
        <v>1</v>
      </c>
      <c r="R2142" t="b">
        <f t="shared" ca="1" si="168"/>
        <v>1</v>
      </c>
      <c r="T2142" t="b">
        <f t="shared" ca="1" si="171"/>
        <v>1</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H2142">
        <v>1.5</v>
      </c>
      <c r="AI2142">
        <f t="shared" si="172"/>
        <v>1</v>
      </c>
    </row>
    <row r="2143" spans="1:35" x14ac:dyDescent="0.3">
      <c r="A2143">
        <v>21</v>
      </c>
      <c r="B2143">
        <v>2</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OFFSET(E2143,-$B2143+IF($L2143,1,0),0)*IF($B2143&gt;OFFSET($B2143,1,0),ChapterTable!$S$17,1)*
    (VLOOKUP(SUBSTITUTE(SUBSTITUTE(E$1,"standard",""),"|Float","")&amp;IF(OR($L2143=TRUE,$A2143=0,MOD($A2143,ChapterTable!$S$20)&lt;&gt;0),"","보스")&amp;"인게임누적곱배수",ChapterTable!$S:$T,2,0)^C2143
    +VLOOKUP(SUBSTITUTE(SUBSTITUTE(E$1,"standard",""),"|Float","")&amp;IF(OR($L2143=TRUE,$A2143=0,MOD($A2143,ChapterTable!$S$20)&lt;&gt;0),"","보스")&amp;"인게임누적합배수",ChapterTable!$S:$T,2,0)*C2143)
  )
  )
  )
)</f>
        <v>498788.50951194763</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(VLOOKUP(SUBSTITUTE(SUBSTITUTE(F$1,"standard",""),"|Float","")&amp;IF(OR($L2143=TRUE,$A2143=0,MOD($A2143,ChapterTable!$S$20)&lt;&gt;0),"","보스")&amp;"인게임누적곱배수",ChapterTable!$S:$T,2,0)^D2143
    +VLOOKUP(SUBSTITUTE(SUBSTITUTE(F$1,"standard",""),"|Float","")&amp;IF(OR($L2143=TRUE,$A2143=0,MOD($A2143,ChapterTable!$S$20)&lt;&gt;0),"","보스")&amp;"인게임누적합배수",ChapterTable!$S:$T,2,0)*D2143)
  )
  )
  )
)</f>
        <v>207828.54562997818</v>
      </c>
      <c r="G2143" t="s">
        <v>737</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169"/>
        <v>1</v>
      </c>
      <c r="Q2143">
        <f t="shared" si="170"/>
        <v>1</v>
      </c>
      <c r="R2143" t="b">
        <f t="shared" ca="1" si="168"/>
        <v>1</v>
      </c>
      <c r="T2143" t="b">
        <f t="shared" ca="1" si="171"/>
        <v>1</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H2143">
        <v>1.5</v>
      </c>
      <c r="AI2143">
        <f t="shared" si="172"/>
        <v>1</v>
      </c>
    </row>
    <row r="2144" spans="1:35" x14ac:dyDescent="0.3">
      <c r="A2144">
        <v>21</v>
      </c>
      <c r="B2144">
        <v>3</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OFFSET(E2144,-$B2144+IF($L2144,1,0),0)*IF($B2144&gt;OFFSET($B2144,1,0),ChapterTable!$S$17,1)*
    (VLOOKUP(SUBSTITUTE(SUBSTITUTE(E$1,"standard",""),"|Float","")&amp;IF(OR($L2144=TRUE,$A2144=0,MOD($A2144,ChapterTable!$S$20)&lt;&gt;0),"","보스")&amp;"인게임누적곱배수",ChapterTable!$S:$T,2,0)^C2144
    +VLOOKUP(SUBSTITUTE(SUBSTITUTE(E$1,"standard",""),"|Float","")&amp;IF(OR($L2144=TRUE,$A2144=0,MOD($A2144,ChapterTable!$S$20)&lt;&gt;0),"","보스")&amp;"인게임누적합배수",ChapterTable!$S:$T,2,0)*C2144)
  )
  )
  )
)</f>
        <v>498788.50951194763</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(VLOOKUP(SUBSTITUTE(SUBSTITUTE(F$1,"standard",""),"|Float","")&amp;IF(OR($L2144=TRUE,$A2144=0,MOD($A2144,ChapterTable!$S$20)&lt;&gt;0),"","보스")&amp;"인게임누적곱배수",ChapterTable!$S:$T,2,0)^D2144
    +VLOOKUP(SUBSTITUTE(SUBSTITUTE(F$1,"standard",""),"|Float","")&amp;IF(OR($L2144=TRUE,$A2144=0,MOD($A2144,ChapterTable!$S$20)&lt;&gt;0),"","보스")&amp;"인게임누적합배수",ChapterTable!$S:$T,2,0)*D2144)
  )
  )
  )
)</f>
        <v>207828.54562997818</v>
      </c>
      <c r="G2144" t="s">
        <v>737</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169"/>
        <v>1</v>
      </c>
      <c r="Q2144">
        <f t="shared" si="170"/>
        <v>1</v>
      </c>
      <c r="R2144" t="b">
        <f t="shared" ca="1" si="168"/>
        <v>1</v>
      </c>
      <c r="T2144" t="b">
        <f t="shared" ca="1" si="171"/>
        <v>1</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H2144">
        <v>1.5</v>
      </c>
      <c r="AI2144">
        <f t="shared" si="172"/>
        <v>1</v>
      </c>
    </row>
    <row r="2145" spans="1:35" x14ac:dyDescent="0.3">
      <c r="A2145">
        <v>21</v>
      </c>
      <c r="B2145">
        <v>4</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OFFSET(E2145,-$B2145+IF($L2145,1,0),0)*IF($B2145&gt;OFFSET($B2145,1,0),ChapterTable!$S$17,1)*
    (VLOOKUP(SUBSTITUTE(SUBSTITUTE(E$1,"standard",""),"|Float","")&amp;IF(OR($L2145=TRUE,$A2145=0,MOD($A2145,ChapterTable!$S$20)&lt;&gt;0),"","보스")&amp;"인게임누적곱배수",ChapterTable!$S:$T,2,0)^C2145
    +VLOOKUP(SUBSTITUTE(SUBSTITUTE(E$1,"standard",""),"|Float","")&amp;IF(OR($L2145=TRUE,$A2145=0,MOD($A2145,ChapterTable!$S$20)&lt;&gt;0),"","보스")&amp;"인게임누적합배수",ChapterTable!$S:$T,2,0)*C2145)
  )
  )
  )
)</f>
        <v>498788.50951194763</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(VLOOKUP(SUBSTITUTE(SUBSTITUTE(F$1,"standard",""),"|Float","")&amp;IF(OR($L2145=TRUE,$A2145=0,MOD($A2145,ChapterTable!$S$20)&lt;&gt;0),"","보스")&amp;"인게임누적곱배수",ChapterTable!$S:$T,2,0)^D2145
    +VLOOKUP(SUBSTITUTE(SUBSTITUTE(F$1,"standard",""),"|Float","")&amp;IF(OR($L2145=TRUE,$A2145=0,MOD($A2145,ChapterTable!$S$20)&lt;&gt;0),"","보스")&amp;"인게임누적합배수",ChapterTable!$S:$T,2,0)*D2145)
  )
  )
  )
)</f>
        <v>207828.54562997818</v>
      </c>
      <c r="G2145" t="s">
        <v>737</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169"/>
        <v>1</v>
      </c>
      <c r="Q2145">
        <f t="shared" si="170"/>
        <v>1</v>
      </c>
      <c r="R2145" t="b">
        <f t="shared" ca="1" si="168"/>
        <v>1</v>
      </c>
      <c r="T2145" t="b">
        <f t="shared" ca="1" si="171"/>
        <v>1</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H2145">
        <v>1.5</v>
      </c>
      <c r="AI2145">
        <f t="shared" si="172"/>
        <v>1</v>
      </c>
    </row>
    <row r="2146" spans="1:35" x14ac:dyDescent="0.3">
      <c r="A2146">
        <v>21</v>
      </c>
      <c r="B2146">
        <v>5</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OFFSET(E2146,-$B2146+IF($L2146,1,0),0)*IF($B2146&gt;OFFSET($B2146,1,0),ChapterTable!$S$17,1)*
    (VLOOKUP(SUBSTITUTE(SUBSTITUTE(E$1,"standard",""),"|Float","")&amp;IF(OR($L2146=TRUE,$A2146=0,MOD($A2146,ChapterTable!$S$20)&lt;&gt;0),"","보스")&amp;"인게임누적곱배수",ChapterTable!$S:$T,2,0)^C2146
    +VLOOKUP(SUBSTITUTE(SUBSTITUTE(E$1,"standard",""),"|Float","")&amp;IF(OR($L2146=TRUE,$A2146=0,MOD($A2146,ChapterTable!$S$20)&lt;&gt;0),"","보스")&amp;"인게임누적합배수",ChapterTable!$S:$T,2,0)*C2146)
  )
  )
  )
)</f>
        <v>498788.50951194763</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(VLOOKUP(SUBSTITUTE(SUBSTITUTE(F$1,"standard",""),"|Float","")&amp;IF(OR($L2146=TRUE,$A2146=0,MOD($A2146,ChapterTable!$S$20)&lt;&gt;0),"","보스")&amp;"인게임누적곱배수",ChapterTable!$S:$T,2,0)^D2146
    +VLOOKUP(SUBSTITUTE(SUBSTITUTE(F$1,"standard",""),"|Float","")&amp;IF(OR($L2146=TRUE,$A2146=0,MOD($A2146,ChapterTable!$S$20)&lt;&gt;0),"","보스")&amp;"인게임누적합배수",ChapterTable!$S:$T,2,0)*D2146)
  )
  )
  )
)</f>
        <v>207828.54562997818</v>
      </c>
      <c r="G2146" t="s">
        <v>737</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169"/>
        <v>11</v>
      </c>
      <c r="Q2146">
        <f t="shared" si="170"/>
        <v>11</v>
      </c>
      <c r="R2146" t="b">
        <f t="shared" ca="1" si="168"/>
        <v>1</v>
      </c>
      <c r="T2146" t="b">
        <f t="shared" ca="1" si="171"/>
        <v>1</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H2146">
        <v>1.5</v>
      </c>
      <c r="AI2146">
        <f t="shared" si="172"/>
        <v>1</v>
      </c>
    </row>
    <row r="2147" spans="1:35" x14ac:dyDescent="0.3">
      <c r="A2147">
        <v>21</v>
      </c>
      <c r="B2147">
        <v>6</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1</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OFFSET(E2147,-$B2147+IF($L2147,1,0),0)*IF($B2147&gt;OFFSET($B2147,1,0),ChapterTable!$S$17,1)*
    (VLOOKUP(SUBSTITUTE(SUBSTITUTE(E$1,"standard",""),"|Float","")&amp;IF(OR($L2147=TRUE,$A2147=0,MOD($A2147,ChapterTable!$S$20)&lt;&gt;0),"","보스")&amp;"인게임누적곱배수",ChapterTable!$S:$T,2,0)^C2147
    +VLOOKUP(SUBSTITUTE(SUBSTITUTE(E$1,"standard",""),"|Float","")&amp;IF(OR($L2147=TRUE,$A2147=0,MOD($A2147,ChapterTable!$S$20)&lt;&gt;0),"","보스")&amp;"인게임누적합배수",ChapterTable!$S:$T,2,0)*C2147)
  )
  )
  )
)</f>
        <v>598546.21141433716</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(VLOOKUP(SUBSTITUTE(SUBSTITUTE(F$1,"standard",""),"|Float","")&amp;IF(OR($L2147=TRUE,$A2147=0,MOD($A2147,ChapterTable!$S$20)&lt;&gt;0),"","보스")&amp;"인게임누적곱배수",ChapterTable!$S:$T,2,0)^D2147
    +VLOOKUP(SUBSTITUTE(SUBSTITUTE(F$1,"standard",""),"|Float","")&amp;IF(OR($L2147=TRUE,$A2147=0,MOD($A2147,ChapterTable!$S$20)&lt;&gt;0),"","보스")&amp;"인게임누적합배수",ChapterTable!$S:$T,2,0)*D2147)
  )
  )
  )
)</f>
        <v>207828.54562997818</v>
      </c>
      <c r="G2147" t="s">
        <v>737</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169"/>
        <v>1</v>
      </c>
      <c r="Q2147">
        <f t="shared" si="170"/>
        <v>1</v>
      </c>
      <c r="R2147" t="b">
        <f t="shared" ca="1" si="168"/>
        <v>1</v>
      </c>
      <c r="T2147" t="b">
        <f t="shared" ca="1" si="171"/>
        <v>1</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H2147">
        <v>1.5</v>
      </c>
      <c r="AI2147">
        <f t="shared" si="172"/>
        <v>1</v>
      </c>
    </row>
    <row r="2148" spans="1:35" x14ac:dyDescent="0.3">
      <c r="A2148">
        <v>21</v>
      </c>
      <c r="B2148">
        <v>7</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OFFSET(E2148,-$B2148+IF($L2148,1,0),0)*IF($B2148&gt;OFFSET($B2148,1,0),ChapterTable!$S$17,1)*
    (VLOOKUP(SUBSTITUTE(SUBSTITUTE(E$1,"standard",""),"|Float","")&amp;IF(OR($L2148=TRUE,$A2148=0,MOD($A2148,ChapterTable!$S$20)&lt;&gt;0),"","보스")&amp;"인게임누적곱배수",ChapterTable!$S:$T,2,0)^C2148
    +VLOOKUP(SUBSTITUTE(SUBSTITUTE(E$1,"standard",""),"|Float","")&amp;IF(OR($L2148=TRUE,$A2148=0,MOD($A2148,ChapterTable!$S$20)&lt;&gt;0),"","보스")&amp;"인게임누적합배수",ChapterTable!$S:$T,2,0)*C2148)
  )
  )
  )
)</f>
        <v>598546.21141433716</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(VLOOKUP(SUBSTITUTE(SUBSTITUTE(F$1,"standard",""),"|Float","")&amp;IF(OR($L2148=TRUE,$A2148=0,MOD($A2148,ChapterTable!$S$20)&lt;&gt;0),"","보스")&amp;"인게임누적곱배수",ChapterTable!$S:$T,2,0)^D2148
    +VLOOKUP(SUBSTITUTE(SUBSTITUTE(F$1,"standard",""),"|Float","")&amp;IF(OR($L2148=TRUE,$A2148=0,MOD($A2148,ChapterTable!$S$20)&lt;&gt;0),"","보스")&amp;"인게임누적합배수",ChapterTable!$S:$T,2,0)*D2148)
  )
  )
  )
)</f>
        <v>207828.54562997818</v>
      </c>
      <c r="G2148" t="s">
        <v>737</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169"/>
        <v>1</v>
      </c>
      <c r="Q2148">
        <f t="shared" si="170"/>
        <v>1</v>
      </c>
      <c r="R2148" t="b">
        <f t="shared" ca="1" si="168"/>
        <v>1</v>
      </c>
      <c r="T2148" t="b">
        <f t="shared" ca="1" si="171"/>
        <v>1</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H2148">
        <v>1.5</v>
      </c>
      <c r="AI2148">
        <f t="shared" si="172"/>
        <v>1</v>
      </c>
    </row>
    <row r="2149" spans="1:35" x14ac:dyDescent="0.3">
      <c r="A2149">
        <v>21</v>
      </c>
      <c r="B2149">
        <v>8</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OFFSET(E2149,-$B2149+IF($L2149,1,0),0)*IF($B2149&gt;OFFSET($B2149,1,0),ChapterTable!$S$17,1)*
    (VLOOKUP(SUBSTITUTE(SUBSTITUTE(E$1,"standard",""),"|Float","")&amp;IF(OR($L2149=TRUE,$A2149=0,MOD($A2149,ChapterTable!$S$20)&lt;&gt;0),"","보스")&amp;"인게임누적곱배수",ChapterTable!$S:$T,2,0)^C2149
    +VLOOKUP(SUBSTITUTE(SUBSTITUTE(E$1,"standard",""),"|Float","")&amp;IF(OR($L2149=TRUE,$A2149=0,MOD($A2149,ChapterTable!$S$20)&lt;&gt;0),"","보스")&amp;"인게임누적합배수",ChapterTable!$S:$T,2,0)*C2149)
  )
  )
  )
)</f>
        <v>598546.21141433716</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(VLOOKUP(SUBSTITUTE(SUBSTITUTE(F$1,"standard",""),"|Float","")&amp;IF(OR($L2149=TRUE,$A2149=0,MOD($A2149,ChapterTable!$S$20)&lt;&gt;0),"","보스")&amp;"인게임누적곱배수",ChapterTable!$S:$T,2,0)^D2149
    +VLOOKUP(SUBSTITUTE(SUBSTITUTE(F$1,"standard",""),"|Float","")&amp;IF(OR($L2149=TRUE,$A2149=0,MOD($A2149,ChapterTable!$S$20)&lt;&gt;0),"","보스")&amp;"인게임누적합배수",ChapterTable!$S:$T,2,0)*D2149)
  )
  )
  )
)</f>
        <v>207828.54562997818</v>
      </c>
      <c r="G2149" t="s">
        <v>737</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169"/>
        <v>1</v>
      </c>
      <c r="Q2149">
        <f t="shared" si="170"/>
        <v>1</v>
      </c>
      <c r="R2149" t="b">
        <f t="shared" ca="1" si="168"/>
        <v>1</v>
      </c>
      <c r="T2149" t="b">
        <f t="shared" ca="1" si="171"/>
        <v>1</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H2149">
        <v>1.5</v>
      </c>
      <c r="AI2149">
        <f t="shared" si="172"/>
        <v>1</v>
      </c>
    </row>
    <row r="2150" spans="1:35" x14ac:dyDescent="0.3">
      <c r="A2150">
        <v>21</v>
      </c>
      <c r="B2150">
        <v>9</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OFFSET(E2150,-$B2150+IF($L2150,1,0),0)*IF($B2150&gt;OFFSET($B2150,1,0),ChapterTable!$S$17,1)*
    (VLOOKUP(SUBSTITUTE(SUBSTITUTE(E$1,"standard",""),"|Float","")&amp;IF(OR($L2150=TRUE,$A2150=0,MOD($A2150,ChapterTable!$S$20)&lt;&gt;0),"","보스")&amp;"인게임누적곱배수",ChapterTable!$S:$T,2,0)^C2150
    +VLOOKUP(SUBSTITUTE(SUBSTITUTE(E$1,"standard",""),"|Float","")&amp;IF(OR($L2150=TRUE,$A2150=0,MOD($A2150,ChapterTable!$S$20)&lt;&gt;0),"","보스")&amp;"인게임누적합배수",ChapterTable!$S:$T,2,0)*C2150)
  )
  )
  )
)</f>
        <v>598546.21141433716</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(VLOOKUP(SUBSTITUTE(SUBSTITUTE(F$1,"standard",""),"|Float","")&amp;IF(OR($L2150=TRUE,$A2150=0,MOD($A2150,ChapterTable!$S$20)&lt;&gt;0),"","보스")&amp;"인게임누적곱배수",ChapterTable!$S:$T,2,0)^D2150
    +VLOOKUP(SUBSTITUTE(SUBSTITUTE(F$1,"standard",""),"|Float","")&amp;IF(OR($L2150=TRUE,$A2150=0,MOD($A2150,ChapterTable!$S$20)&lt;&gt;0),"","보스")&amp;"인게임누적합배수",ChapterTable!$S:$T,2,0)*D2150)
  )
  )
  )
)</f>
        <v>207828.54562997818</v>
      </c>
      <c r="G2150" t="s">
        <v>737</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169"/>
        <v>91</v>
      </c>
      <c r="Q2150">
        <f t="shared" si="170"/>
        <v>91</v>
      </c>
      <c r="R2150" t="b">
        <f t="shared" ca="1" si="168"/>
        <v>1</v>
      </c>
      <c r="T2150" t="b">
        <f t="shared" ca="1" si="171"/>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H2150">
        <v>1.5</v>
      </c>
      <c r="AI2150">
        <f t="shared" si="172"/>
        <v>1</v>
      </c>
    </row>
    <row r="2151" spans="1:35" x14ac:dyDescent="0.3">
      <c r="A2151">
        <v>21</v>
      </c>
      <c r="B2151">
        <v>10</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OFFSET(E2151,-$B2151+IF($L2151,1,0),0)*IF($B2151&gt;OFFSET($B2151,1,0),ChapterTable!$S$17,1)*
    (VLOOKUP(SUBSTITUTE(SUBSTITUTE(E$1,"standard",""),"|Float","")&amp;IF(OR($L2151=TRUE,$A2151=0,MOD($A2151,ChapterTable!$S$20)&lt;&gt;0),"","보스")&amp;"인게임누적곱배수",ChapterTable!$S:$T,2,0)^C2151
    +VLOOKUP(SUBSTITUTE(SUBSTITUTE(E$1,"standard",""),"|Float","")&amp;IF(OR($L2151=TRUE,$A2151=0,MOD($A2151,ChapterTable!$S$20)&lt;&gt;0),"","보스")&amp;"인게임누적합배수",ChapterTable!$S:$T,2,0)*C2151)
  )
  )
  )
)</f>
        <v>598546.21141433716</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(VLOOKUP(SUBSTITUTE(SUBSTITUTE(F$1,"standard",""),"|Float","")&amp;IF(OR($L2151=TRUE,$A2151=0,MOD($A2151,ChapterTable!$S$20)&lt;&gt;0),"","보스")&amp;"인게임누적곱배수",ChapterTable!$S:$T,2,0)^D2151
    +VLOOKUP(SUBSTITUTE(SUBSTITUTE(F$1,"standard",""),"|Float","")&amp;IF(OR($L2151=TRUE,$A2151=0,MOD($A2151,ChapterTable!$S$20)&lt;&gt;0),"","보스")&amp;"인게임누적합배수",ChapterTable!$S:$T,2,0)*D2151)
  )
  )
  )
)</f>
        <v>207828.54562997818</v>
      </c>
      <c r="G2151" t="s">
        <v>737</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169"/>
        <v>21</v>
      </c>
      <c r="Q2151">
        <f t="shared" si="170"/>
        <v>21</v>
      </c>
      <c r="R2151" t="b">
        <f t="shared" ca="1" si="168"/>
        <v>1</v>
      </c>
      <c r="T2151" t="b">
        <f t="shared" ca="1" si="171"/>
        <v>1</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H2151">
        <v>1.5</v>
      </c>
      <c r="AI2151">
        <f t="shared" si="172"/>
        <v>1</v>
      </c>
    </row>
    <row r="2152" spans="1:35" x14ac:dyDescent="0.3">
      <c r="A2152">
        <v>21</v>
      </c>
      <c r="B2152">
        <v>11</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1</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OFFSET(E2152,-$B2152+IF($L2152,1,0),0)*IF($B2152&gt;OFFSET($B2152,1,0),ChapterTable!$S$17,1)*
    (VLOOKUP(SUBSTITUTE(SUBSTITUTE(E$1,"standard",""),"|Float","")&amp;IF(OR($L2152=TRUE,$A2152=0,MOD($A2152,ChapterTable!$S$20)&lt;&gt;0),"","보스")&amp;"인게임누적곱배수",ChapterTable!$S:$T,2,0)^C2152
    +VLOOKUP(SUBSTITUTE(SUBSTITUTE(E$1,"standard",""),"|Float","")&amp;IF(OR($L2152=TRUE,$A2152=0,MOD($A2152,ChapterTable!$S$20)&lt;&gt;0),"","보스")&amp;"인게임누적합배수",ChapterTable!$S:$T,2,0)*C2152)
  )
  )
  )
)</f>
        <v>598546.21141433716</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(VLOOKUP(SUBSTITUTE(SUBSTITUTE(F$1,"standard",""),"|Float","")&amp;IF(OR($L2152=TRUE,$A2152=0,MOD($A2152,ChapterTable!$S$20)&lt;&gt;0),"","보스")&amp;"인게임누적곱배수",ChapterTable!$S:$T,2,0)^D2152
    +VLOOKUP(SUBSTITUTE(SUBSTITUTE(F$1,"standard",""),"|Float","")&amp;IF(OR($L2152=TRUE,$A2152=0,MOD($A2152,ChapterTable!$S$20)&lt;&gt;0),"","보스")&amp;"인게임누적합배수",ChapterTable!$S:$T,2,0)*D2152)
  )
  )
  )
)</f>
        <v>223415.68655222654</v>
      </c>
      <c r="G2152" t="s">
        <v>737</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169"/>
        <v>2</v>
      </c>
      <c r="Q2152">
        <f t="shared" si="170"/>
        <v>2</v>
      </c>
      <c r="R2152" t="b">
        <f t="shared" ca="1" si="168"/>
        <v>1</v>
      </c>
      <c r="T2152" t="b">
        <f t="shared" ca="1" si="171"/>
        <v>1</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H2152">
        <v>1.5</v>
      </c>
      <c r="AI2152">
        <f t="shared" si="172"/>
        <v>0.5</v>
      </c>
    </row>
    <row r="2153" spans="1:35" x14ac:dyDescent="0.3">
      <c r="A2153">
        <v>21</v>
      </c>
      <c r="B2153">
        <v>12</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OFFSET(E2153,-$B2153+IF($L2153,1,0),0)*IF($B2153&gt;OFFSET($B2153,1,0),ChapterTable!$S$17,1)*
    (VLOOKUP(SUBSTITUTE(SUBSTITUTE(E$1,"standard",""),"|Float","")&amp;IF(OR($L2153=TRUE,$A2153=0,MOD($A2153,ChapterTable!$S$20)&lt;&gt;0),"","보스")&amp;"인게임누적곱배수",ChapterTable!$S:$T,2,0)^C2153
    +VLOOKUP(SUBSTITUTE(SUBSTITUTE(E$1,"standard",""),"|Float","")&amp;IF(OR($L2153=TRUE,$A2153=0,MOD($A2153,ChapterTable!$S$20)&lt;&gt;0),"","보스")&amp;"인게임누적합배수",ChapterTable!$S:$T,2,0)*C2153)
  )
  )
  )
)</f>
        <v>598546.21141433716</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(VLOOKUP(SUBSTITUTE(SUBSTITUTE(F$1,"standard",""),"|Float","")&amp;IF(OR($L2153=TRUE,$A2153=0,MOD($A2153,ChapterTable!$S$20)&lt;&gt;0),"","보스")&amp;"인게임누적곱배수",ChapterTable!$S:$T,2,0)^D2153
    +VLOOKUP(SUBSTITUTE(SUBSTITUTE(F$1,"standard",""),"|Float","")&amp;IF(OR($L2153=TRUE,$A2153=0,MOD($A2153,ChapterTable!$S$20)&lt;&gt;0),"","보스")&amp;"인게임누적합배수",ChapterTable!$S:$T,2,0)*D2153)
  )
  )
  )
)</f>
        <v>223415.68655222654</v>
      </c>
      <c r="G2153" t="s">
        <v>737</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169"/>
        <v>2</v>
      </c>
      <c r="Q2153">
        <f t="shared" si="170"/>
        <v>2</v>
      </c>
      <c r="R2153" t="b">
        <f t="shared" ca="1" si="168"/>
        <v>1</v>
      </c>
      <c r="T2153" t="b">
        <f t="shared" ca="1" si="171"/>
        <v>1</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H2153">
        <v>1.5</v>
      </c>
      <c r="AI2153">
        <f t="shared" si="172"/>
        <v>0.5</v>
      </c>
    </row>
    <row r="2154" spans="1:35" x14ac:dyDescent="0.3">
      <c r="A2154">
        <v>21</v>
      </c>
      <c r="B2154">
        <v>13</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OFFSET(E2154,-$B2154+IF($L2154,1,0),0)*IF($B2154&gt;OFFSET($B2154,1,0),ChapterTable!$S$17,1)*
    (VLOOKUP(SUBSTITUTE(SUBSTITUTE(E$1,"standard",""),"|Float","")&amp;IF(OR($L2154=TRUE,$A2154=0,MOD($A2154,ChapterTable!$S$20)&lt;&gt;0),"","보스")&amp;"인게임누적곱배수",ChapterTable!$S:$T,2,0)^C2154
    +VLOOKUP(SUBSTITUTE(SUBSTITUTE(E$1,"standard",""),"|Float","")&amp;IF(OR($L2154=TRUE,$A2154=0,MOD($A2154,ChapterTable!$S$20)&lt;&gt;0),"","보스")&amp;"인게임누적합배수",ChapterTable!$S:$T,2,0)*C2154)
  )
  )
  )
)</f>
        <v>598546.21141433716</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(VLOOKUP(SUBSTITUTE(SUBSTITUTE(F$1,"standard",""),"|Float","")&amp;IF(OR($L2154=TRUE,$A2154=0,MOD($A2154,ChapterTable!$S$20)&lt;&gt;0),"","보스")&amp;"인게임누적곱배수",ChapterTable!$S:$T,2,0)^D2154
    +VLOOKUP(SUBSTITUTE(SUBSTITUTE(F$1,"standard",""),"|Float","")&amp;IF(OR($L2154=TRUE,$A2154=0,MOD($A2154,ChapterTable!$S$20)&lt;&gt;0),"","보스")&amp;"인게임누적합배수",ChapterTable!$S:$T,2,0)*D2154)
  )
  )
  )
)</f>
        <v>223415.68655222654</v>
      </c>
      <c r="G2154" t="s">
        <v>737</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169"/>
        <v>2</v>
      </c>
      <c r="Q2154">
        <f t="shared" si="170"/>
        <v>2</v>
      </c>
      <c r="R2154" t="b">
        <f t="shared" ca="1" si="168"/>
        <v>1</v>
      </c>
      <c r="T2154" t="b">
        <f t="shared" ca="1" si="171"/>
        <v>1</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H2154">
        <v>1.5</v>
      </c>
      <c r="AI2154">
        <f t="shared" si="172"/>
        <v>0.5</v>
      </c>
    </row>
    <row r="2155" spans="1:35" x14ac:dyDescent="0.3">
      <c r="A2155">
        <v>21</v>
      </c>
      <c r="B2155">
        <v>14</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OFFSET(E2155,-$B2155+IF($L2155,1,0),0)*IF($B2155&gt;OFFSET($B2155,1,0),ChapterTable!$S$17,1)*
    (VLOOKUP(SUBSTITUTE(SUBSTITUTE(E$1,"standard",""),"|Float","")&amp;IF(OR($L2155=TRUE,$A2155=0,MOD($A2155,ChapterTable!$S$20)&lt;&gt;0),"","보스")&amp;"인게임누적곱배수",ChapterTable!$S:$T,2,0)^C2155
    +VLOOKUP(SUBSTITUTE(SUBSTITUTE(E$1,"standard",""),"|Float","")&amp;IF(OR($L2155=TRUE,$A2155=0,MOD($A2155,ChapterTable!$S$20)&lt;&gt;0),"","보스")&amp;"인게임누적합배수",ChapterTable!$S:$T,2,0)*C2155)
  )
  )
  )
)</f>
        <v>598546.21141433716</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(VLOOKUP(SUBSTITUTE(SUBSTITUTE(F$1,"standard",""),"|Float","")&amp;IF(OR($L2155=TRUE,$A2155=0,MOD($A2155,ChapterTable!$S$20)&lt;&gt;0),"","보스")&amp;"인게임누적곱배수",ChapterTable!$S:$T,2,0)^D2155
    +VLOOKUP(SUBSTITUTE(SUBSTITUTE(F$1,"standard",""),"|Float","")&amp;IF(OR($L2155=TRUE,$A2155=0,MOD($A2155,ChapterTable!$S$20)&lt;&gt;0),"","보스")&amp;"인게임누적합배수",ChapterTable!$S:$T,2,0)*D2155)
  )
  )
  )
)</f>
        <v>223415.68655222654</v>
      </c>
      <c r="G2155" t="s">
        <v>737</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169"/>
        <v>2</v>
      </c>
      <c r="Q2155">
        <f t="shared" si="170"/>
        <v>2</v>
      </c>
      <c r="R2155" t="b">
        <f t="shared" ca="1" si="168"/>
        <v>1</v>
      </c>
      <c r="T2155" t="b">
        <f t="shared" ca="1" si="171"/>
        <v>1</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H2155">
        <v>1.5</v>
      </c>
      <c r="AI2155">
        <f t="shared" si="172"/>
        <v>0.5</v>
      </c>
    </row>
    <row r="2156" spans="1:35" x14ac:dyDescent="0.3">
      <c r="A2156">
        <v>21</v>
      </c>
      <c r="B2156">
        <v>15</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OFFSET(E2156,-$B2156+IF($L2156,1,0),0)*IF($B2156&gt;OFFSET($B2156,1,0),ChapterTable!$S$17,1)*
    (VLOOKUP(SUBSTITUTE(SUBSTITUTE(E$1,"standard",""),"|Float","")&amp;IF(OR($L2156=TRUE,$A2156=0,MOD($A2156,ChapterTable!$S$20)&lt;&gt;0),"","보스")&amp;"인게임누적곱배수",ChapterTable!$S:$T,2,0)^C2156
    +VLOOKUP(SUBSTITUTE(SUBSTITUTE(E$1,"standard",""),"|Float","")&amp;IF(OR($L2156=TRUE,$A2156=0,MOD($A2156,ChapterTable!$S$20)&lt;&gt;0),"","보스")&amp;"인게임누적합배수",ChapterTable!$S:$T,2,0)*C2156)
  )
  )
  )
)</f>
        <v>598546.21141433716</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(VLOOKUP(SUBSTITUTE(SUBSTITUTE(F$1,"standard",""),"|Float","")&amp;IF(OR($L2156=TRUE,$A2156=0,MOD($A2156,ChapterTable!$S$20)&lt;&gt;0),"","보스")&amp;"인게임누적곱배수",ChapterTable!$S:$T,2,0)^D2156
    +VLOOKUP(SUBSTITUTE(SUBSTITUTE(F$1,"standard",""),"|Float","")&amp;IF(OR($L2156=TRUE,$A2156=0,MOD($A2156,ChapterTable!$S$20)&lt;&gt;0),"","보스")&amp;"인게임누적합배수",ChapterTable!$S:$T,2,0)*D2156)
  )
  )
  )
)</f>
        <v>223415.68655222654</v>
      </c>
      <c r="G2156" t="s">
        <v>737</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169"/>
        <v>11</v>
      </c>
      <c r="Q2156">
        <f t="shared" si="170"/>
        <v>11</v>
      </c>
      <c r="R2156" t="b">
        <f t="shared" ca="1" si="168"/>
        <v>1</v>
      </c>
      <c r="T2156" t="b">
        <f t="shared" ca="1" si="171"/>
        <v>1</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H2156">
        <v>1.5</v>
      </c>
      <c r="AI2156">
        <f t="shared" si="172"/>
        <v>0.5</v>
      </c>
    </row>
    <row r="2157" spans="1:35" x14ac:dyDescent="0.3">
      <c r="A2157">
        <v>21</v>
      </c>
      <c r="B2157">
        <v>16</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2</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OFFSET(E2157,-$B2157+IF($L2157,1,0),0)*IF($B2157&gt;OFFSET($B2157,1,0),ChapterTable!$S$17,1)*
    (VLOOKUP(SUBSTITUTE(SUBSTITUTE(E$1,"standard",""),"|Float","")&amp;IF(OR($L2157=TRUE,$A2157=0,MOD($A2157,ChapterTable!$S$20)&lt;&gt;0),"","보스")&amp;"인게임누적곱배수",ChapterTable!$S:$T,2,0)^C2157
    +VLOOKUP(SUBSTITUTE(SUBSTITUTE(E$1,"standard",""),"|Float","")&amp;IF(OR($L2157=TRUE,$A2157=0,MOD($A2157,ChapterTable!$S$20)&lt;&gt;0),"","보스")&amp;"인게임누적합배수",ChapterTable!$S:$T,2,0)*C2157)
  )
  )
  )
)</f>
        <v>698303.91331672668</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(VLOOKUP(SUBSTITUTE(SUBSTITUTE(F$1,"standard",""),"|Float","")&amp;IF(OR($L2157=TRUE,$A2157=0,MOD($A2157,ChapterTable!$S$20)&lt;&gt;0),"","보스")&amp;"인게임누적곱배수",ChapterTable!$S:$T,2,0)^D2157
    +VLOOKUP(SUBSTITUTE(SUBSTITUTE(F$1,"standard",""),"|Float","")&amp;IF(OR($L2157=TRUE,$A2157=0,MOD($A2157,ChapterTable!$S$20)&lt;&gt;0),"","보스")&amp;"인게임누적합배수",ChapterTable!$S:$T,2,0)*D2157)
  )
  )
  )
)</f>
        <v>223415.68655222654</v>
      </c>
      <c r="G2157" t="s">
        <v>737</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169"/>
        <v>2</v>
      </c>
      <c r="Q2157">
        <f t="shared" si="170"/>
        <v>2</v>
      </c>
      <c r="R2157" t="b">
        <f t="shared" ca="1" si="168"/>
        <v>1</v>
      </c>
      <c r="T2157" t="b">
        <f t="shared" ca="1" si="171"/>
        <v>1</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H2157">
        <v>1.5</v>
      </c>
      <c r="AI2157">
        <f t="shared" si="172"/>
        <v>0.5</v>
      </c>
    </row>
    <row r="2158" spans="1:35" x14ac:dyDescent="0.3">
      <c r="A2158">
        <v>21</v>
      </c>
      <c r="B2158">
        <v>17</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OFFSET(E2158,-$B2158+IF($L2158,1,0),0)*IF($B2158&gt;OFFSET($B2158,1,0),ChapterTable!$S$17,1)*
    (VLOOKUP(SUBSTITUTE(SUBSTITUTE(E$1,"standard",""),"|Float","")&amp;IF(OR($L2158=TRUE,$A2158=0,MOD($A2158,ChapterTable!$S$20)&lt;&gt;0),"","보스")&amp;"인게임누적곱배수",ChapterTable!$S:$T,2,0)^C2158
    +VLOOKUP(SUBSTITUTE(SUBSTITUTE(E$1,"standard",""),"|Float","")&amp;IF(OR($L2158=TRUE,$A2158=0,MOD($A2158,ChapterTable!$S$20)&lt;&gt;0),"","보스")&amp;"인게임누적합배수",ChapterTable!$S:$T,2,0)*C2158)
  )
  )
  )
)</f>
        <v>698303.91331672668</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(VLOOKUP(SUBSTITUTE(SUBSTITUTE(F$1,"standard",""),"|Float","")&amp;IF(OR($L2158=TRUE,$A2158=0,MOD($A2158,ChapterTable!$S$20)&lt;&gt;0),"","보스")&amp;"인게임누적곱배수",ChapterTable!$S:$T,2,0)^D2158
    +VLOOKUP(SUBSTITUTE(SUBSTITUTE(F$1,"standard",""),"|Float","")&amp;IF(OR($L2158=TRUE,$A2158=0,MOD($A2158,ChapterTable!$S$20)&lt;&gt;0),"","보스")&amp;"인게임누적합배수",ChapterTable!$S:$T,2,0)*D2158)
  )
  )
  )
)</f>
        <v>223415.68655222654</v>
      </c>
      <c r="G2158" t="s">
        <v>737</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169"/>
        <v>2</v>
      </c>
      <c r="Q2158">
        <f t="shared" si="170"/>
        <v>2</v>
      </c>
      <c r="R2158" t="b">
        <f t="shared" ca="1" si="168"/>
        <v>1</v>
      </c>
      <c r="T2158" t="b">
        <f t="shared" ca="1" si="171"/>
        <v>1</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H2158">
        <v>1.5</v>
      </c>
      <c r="AI2158">
        <f t="shared" si="172"/>
        <v>0.5</v>
      </c>
    </row>
    <row r="2159" spans="1:35" x14ac:dyDescent="0.3">
      <c r="A2159">
        <v>21</v>
      </c>
      <c r="B2159">
        <v>18</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OFFSET(E2159,-$B2159+IF($L2159,1,0),0)*IF($B2159&gt;OFFSET($B2159,1,0),ChapterTable!$S$17,1)*
    (VLOOKUP(SUBSTITUTE(SUBSTITUTE(E$1,"standard",""),"|Float","")&amp;IF(OR($L2159=TRUE,$A2159=0,MOD($A2159,ChapterTable!$S$20)&lt;&gt;0),"","보스")&amp;"인게임누적곱배수",ChapterTable!$S:$T,2,0)^C2159
    +VLOOKUP(SUBSTITUTE(SUBSTITUTE(E$1,"standard",""),"|Float","")&amp;IF(OR($L2159=TRUE,$A2159=0,MOD($A2159,ChapterTable!$S$20)&lt;&gt;0),"","보스")&amp;"인게임누적합배수",ChapterTable!$S:$T,2,0)*C2159)
  )
  )
  )
)</f>
        <v>698303.91331672668</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(VLOOKUP(SUBSTITUTE(SUBSTITUTE(F$1,"standard",""),"|Float","")&amp;IF(OR($L2159=TRUE,$A2159=0,MOD($A2159,ChapterTable!$S$20)&lt;&gt;0),"","보스")&amp;"인게임누적곱배수",ChapterTable!$S:$T,2,0)^D2159
    +VLOOKUP(SUBSTITUTE(SUBSTITUTE(F$1,"standard",""),"|Float","")&amp;IF(OR($L2159=TRUE,$A2159=0,MOD($A2159,ChapterTable!$S$20)&lt;&gt;0),"","보스")&amp;"인게임누적합배수",ChapterTable!$S:$T,2,0)*D2159)
  )
  )
  )
)</f>
        <v>223415.68655222654</v>
      </c>
      <c r="G2159" t="s">
        <v>737</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169"/>
        <v>2</v>
      </c>
      <c r="Q2159">
        <f t="shared" si="170"/>
        <v>2</v>
      </c>
      <c r="R2159" t="b">
        <f t="shared" ca="1" si="168"/>
        <v>1</v>
      </c>
      <c r="T2159" t="b">
        <f t="shared" ca="1" si="171"/>
        <v>1</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H2159">
        <v>1.5</v>
      </c>
      <c r="AI2159">
        <f t="shared" si="172"/>
        <v>0.5</v>
      </c>
    </row>
    <row r="2160" spans="1:35" x14ac:dyDescent="0.3">
      <c r="A2160">
        <v>21</v>
      </c>
      <c r="B2160">
        <v>19</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OFFSET(E2160,-$B2160+IF($L2160,1,0),0)*IF($B2160&gt;OFFSET($B2160,1,0),ChapterTable!$S$17,1)*
    (VLOOKUP(SUBSTITUTE(SUBSTITUTE(E$1,"standard",""),"|Float","")&amp;IF(OR($L2160=TRUE,$A2160=0,MOD($A2160,ChapterTable!$S$20)&lt;&gt;0),"","보스")&amp;"인게임누적곱배수",ChapterTable!$S:$T,2,0)^C2160
    +VLOOKUP(SUBSTITUTE(SUBSTITUTE(E$1,"standard",""),"|Float","")&amp;IF(OR($L2160=TRUE,$A2160=0,MOD($A2160,ChapterTable!$S$20)&lt;&gt;0),"","보스")&amp;"인게임누적합배수",ChapterTable!$S:$T,2,0)*C2160)
  )
  )
  )
)</f>
        <v>698303.91331672668</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(VLOOKUP(SUBSTITUTE(SUBSTITUTE(F$1,"standard",""),"|Float","")&amp;IF(OR($L2160=TRUE,$A2160=0,MOD($A2160,ChapterTable!$S$20)&lt;&gt;0),"","보스")&amp;"인게임누적곱배수",ChapterTable!$S:$T,2,0)^D2160
    +VLOOKUP(SUBSTITUTE(SUBSTITUTE(F$1,"standard",""),"|Float","")&amp;IF(OR($L2160=TRUE,$A2160=0,MOD($A2160,ChapterTable!$S$20)&lt;&gt;0),"","보스")&amp;"인게임누적합배수",ChapterTable!$S:$T,2,0)*D2160)
  )
  )
  )
)</f>
        <v>223415.68655222654</v>
      </c>
      <c r="G2160" t="s">
        <v>737</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169"/>
        <v>92</v>
      </c>
      <c r="Q2160">
        <f t="shared" si="170"/>
        <v>92</v>
      </c>
      <c r="R2160" t="b">
        <f t="shared" ca="1" si="168"/>
        <v>1</v>
      </c>
      <c r="T2160" t="b">
        <f t="shared" ca="1" si="171"/>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H2160">
        <v>1.5</v>
      </c>
      <c r="AI2160">
        <f t="shared" si="172"/>
        <v>0.5</v>
      </c>
    </row>
    <row r="2161" spans="1:35" x14ac:dyDescent="0.3">
      <c r="A2161">
        <v>21</v>
      </c>
      <c r="B2161">
        <v>20</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OFFSET(E2161,-$B2161+IF($L2161,1,0),0)*IF($B2161&gt;OFFSET($B2161,1,0),ChapterTable!$S$17,1)*
    (VLOOKUP(SUBSTITUTE(SUBSTITUTE(E$1,"standard",""),"|Float","")&amp;IF(OR($L2161=TRUE,$A2161=0,MOD($A2161,ChapterTable!$S$20)&lt;&gt;0),"","보스")&amp;"인게임누적곱배수",ChapterTable!$S:$T,2,0)^C2161
    +VLOOKUP(SUBSTITUTE(SUBSTITUTE(E$1,"standard",""),"|Float","")&amp;IF(OR($L2161=TRUE,$A2161=0,MOD($A2161,ChapterTable!$S$20)&lt;&gt;0),"","보스")&amp;"인게임누적합배수",ChapterTable!$S:$T,2,0)*C2161)
  )
  )
  )
)</f>
        <v>698303.91331672668</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(VLOOKUP(SUBSTITUTE(SUBSTITUTE(F$1,"standard",""),"|Float","")&amp;IF(OR($L2161=TRUE,$A2161=0,MOD($A2161,ChapterTable!$S$20)&lt;&gt;0),"","보스")&amp;"인게임누적곱배수",ChapterTable!$S:$T,2,0)^D2161
    +VLOOKUP(SUBSTITUTE(SUBSTITUTE(F$1,"standard",""),"|Float","")&amp;IF(OR($L2161=TRUE,$A2161=0,MOD($A2161,ChapterTable!$S$20)&lt;&gt;0),"","보스")&amp;"인게임누적합배수",ChapterTable!$S:$T,2,0)*D2161)
  )
  )
  )
)</f>
        <v>223415.68655222654</v>
      </c>
      <c r="G2161" t="s">
        <v>737</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169"/>
        <v>21</v>
      </c>
      <c r="Q2161">
        <f t="shared" si="170"/>
        <v>21</v>
      </c>
      <c r="R2161" t="b">
        <f t="shared" ca="1" si="168"/>
        <v>1</v>
      </c>
      <c r="T2161" t="b">
        <f t="shared" ca="1" si="171"/>
        <v>1</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H2161">
        <v>1.5</v>
      </c>
      <c r="AI2161">
        <f t="shared" si="172"/>
        <v>0.5</v>
      </c>
    </row>
    <row r="2162" spans="1:35" x14ac:dyDescent="0.3">
      <c r="A2162">
        <v>21</v>
      </c>
      <c r="B2162">
        <v>21</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2</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OFFSET(E2162,-$B2162+IF($L2162,1,0),0)*IF($B2162&gt;OFFSET($B2162,1,0),ChapterTable!$S$17,1)*
    (VLOOKUP(SUBSTITUTE(SUBSTITUTE(E$1,"standard",""),"|Float","")&amp;IF(OR($L2162=TRUE,$A2162=0,MOD($A2162,ChapterTable!$S$20)&lt;&gt;0),"","보스")&amp;"인게임누적곱배수",ChapterTable!$S:$T,2,0)^C2162
    +VLOOKUP(SUBSTITUTE(SUBSTITUTE(E$1,"standard",""),"|Float","")&amp;IF(OR($L2162=TRUE,$A2162=0,MOD($A2162,ChapterTable!$S$20)&lt;&gt;0),"","보스")&amp;"인게임누적합배수",ChapterTable!$S:$T,2,0)*C2162)
  )
  )
  )
)</f>
        <v>698303.91331672668</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(VLOOKUP(SUBSTITUTE(SUBSTITUTE(F$1,"standard",""),"|Float","")&amp;IF(OR($L2162=TRUE,$A2162=0,MOD($A2162,ChapterTable!$S$20)&lt;&gt;0),"","보스")&amp;"인게임누적곱배수",ChapterTable!$S:$T,2,0)^D2162
    +VLOOKUP(SUBSTITUTE(SUBSTITUTE(F$1,"standard",""),"|Float","")&amp;IF(OR($L2162=TRUE,$A2162=0,MOD($A2162,ChapterTable!$S$20)&lt;&gt;0),"","보스")&amp;"인게임누적합배수",ChapterTable!$S:$T,2,0)*D2162)
  )
  )
  )
)</f>
        <v>239002.82747447488</v>
      </c>
      <c r="G2162" t="s">
        <v>737</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169"/>
        <v>3</v>
      </c>
      <c r="Q2162">
        <f t="shared" si="170"/>
        <v>3</v>
      </c>
      <c r="R2162" t="b">
        <f t="shared" ca="1" si="168"/>
        <v>1</v>
      </c>
      <c r="T2162" t="b">
        <f t="shared" ca="1" si="171"/>
        <v>1</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H2162">
        <v>1.5</v>
      </c>
      <c r="AI2162">
        <f t="shared" si="172"/>
        <v>0.33333333333333331</v>
      </c>
    </row>
    <row r="2163" spans="1:35" x14ac:dyDescent="0.3">
      <c r="A2163">
        <v>21</v>
      </c>
      <c r="B2163">
        <v>22</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OFFSET(E2163,-$B2163+IF($L2163,1,0),0)*IF($B2163&gt;OFFSET($B2163,1,0),ChapterTable!$S$17,1)*
    (VLOOKUP(SUBSTITUTE(SUBSTITUTE(E$1,"standard",""),"|Float","")&amp;IF(OR($L2163=TRUE,$A2163=0,MOD($A2163,ChapterTable!$S$20)&lt;&gt;0),"","보스")&amp;"인게임누적곱배수",ChapterTable!$S:$T,2,0)^C2163
    +VLOOKUP(SUBSTITUTE(SUBSTITUTE(E$1,"standard",""),"|Float","")&amp;IF(OR($L2163=TRUE,$A2163=0,MOD($A2163,ChapterTable!$S$20)&lt;&gt;0),"","보스")&amp;"인게임누적합배수",ChapterTable!$S:$T,2,0)*C2163)
  )
  )
  )
)</f>
        <v>698303.91331672668</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(VLOOKUP(SUBSTITUTE(SUBSTITUTE(F$1,"standard",""),"|Float","")&amp;IF(OR($L2163=TRUE,$A2163=0,MOD($A2163,ChapterTable!$S$20)&lt;&gt;0),"","보스")&amp;"인게임누적곱배수",ChapterTable!$S:$T,2,0)^D2163
    +VLOOKUP(SUBSTITUTE(SUBSTITUTE(F$1,"standard",""),"|Float","")&amp;IF(OR($L2163=TRUE,$A2163=0,MOD($A2163,ChapterTable!$S$20)&lt;&gt;0),"","보스")&amp;"인게임누적합배수",ChapterTable!$S:$T,2,0)*D2163)
  )
  )
  )
)</f>
        <v>239002.82747447488</v>
      </c>
      <c r="G2163" t="s">
        <v>737</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169"/>
        <v>3</v>
      </c>
      <c r="Q2163">
        <f t="shared" si="170"/>
        <v>3</v>
      </c>
      <c r="R2163" t="b">
        <f t="shared" ca="1" si="168"/>
        <v>1</v>
      </c>
      <c r="T2163" t="b">
        <f t="shared" ca="1" si="171"/>
        <v>1</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H2163">
        <v>1.5</v>
      </c>
      <c r="AI2163">
        <f t="shared" si="172"/>
        <v>0.33333333333333331</v>
      </c>
    </row>
    <row r="2164" spans="1:35" x14ac:dyDescent="0.3">
      <c r="A2164">
        <v>21</v>
      </c>
      <c r="B2164">
        <v>23</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OFFSET(E2164,-$B2164+IF($L2164,1,0),0)*IF($B2164&gt;OFFSET($B2164,1,0),ChapterTable!$S$17,1)*
    (VLOOKUP(SUBSTITUTE(SUBSTITUTE(E$1,"standard",""),"|Float","")&amp;IF(OR($L2164=TRUE,$A2164=0,MOD($A2164,ChapterTable!$S$20)&lt;&gt;0),"","보스")&amp;"인게임누적곱배수",ChapterTable!$S:$T,2,0)^C2164
    +VLOOKUP(SUBSTITUTE(SUBSTITUTE(E$1,"standard",""),"|Float","")&amp;IF(OR($L2164=TRUE,$A2164=0,MOD($A2164,ChapterTable!$S$20)&lt;&gt;0),"","보스")&amp;"인게임누적합배수",ChapterTable!$S:$T,2,0)*C2164)
  )
  )
  )
)</f>
        <v>698303.91331672668</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(VLOOKUP(SUBSTITUTE(SUBSTITUTE(F$1,"standard",""),"|Float","")&amp;IF(OR($L2164=TRUE,$A2164=0,MOD($A2164,ChapterTable!$S$20)&lt;&gt;0),"","보스")&amp;"인게임누적곱배수",ChapterTable!$S:$T,2,0)^D2164
    +VLOOKUP(SUBSTITUTE(SUBSTITUTE(F$1,"standard",""),"|Float","")&amp;IF(OR($L2164=TRUE,$A2164=0,MOD($A2164,ChapterTable!$S$20)&lt;&gt;0),"","보스")&amp;"인게임누적합배수",ChapterTable!$S:$T,2,0)*D2164)
  )
  )
  )
)</f>
        <v>239002.82747447488</v>
      </c>
      <c r="G2164" t="s">
        <v>737</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169"/>
        <v>3</v>
      </c>
      <c r="Q2164">
        <f t="shared" si="170"/>
        <v>3</v>
      </c>
      <c r="R2164" t="b">
        <f t="shared" ca="1" si="168"/>
        <v>1</v>
      </c>
      <c r="T2164" t="b">
        <f t="shared" ca="1" si="171"/>
        <v>1</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H2164">
        <v>1.5</v>
      </c>
      <c r="AI2164">
        <f t="shared" si="172"/>
        <v>0.33333333333333331</v>
      </c>
    </row>
    <row r="2165" spans="1:35" x14ac:dyDescent="0.3">
      <c r="A2165">
        <v>21</v>
      </c>
      <c r="B2165">
        <v>24</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OFFSET(E2165,-$B2165+IF($L2165,1,0),0)*IF($B2165&gt;OFFSET($B2165,1,0),ChapterTable!$S$17,1)*
    (VLOOKUP(SUBSTITUTE(SUBSTITUTE(E$1,"standard",""),"|Float","")&amp;IF(OR($L2165=TRUE,$A2165=0,MOD($A2165,ChapterTable!$S$20)&lt;&gt;0),"","보스")&amp;"인게임누적곱배수",ChapterTable!$S:$T,2,0)^C2165
    +VLOOKUP(SUBSTITUTE(SUBSTITUTE(E$1,"standard",""),"|Float","")&amp;IF(OR($L2165=TRUE,$A2165=0,MOD($A2165,ChapterTable!$S$20)&lt;&gt;0),"","보스")&amp;"인게임누적합배수",ChapterTable!$S:$T,2,0)*C2165)
  )
  )
  )
)</f>
        <v>698303.91331672668</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(VLOOKUP(SUBSTITUTE(SUBSTITUTE(F$1,"standard",""),"|Float","")&amp;IF(OR($L2165=TRUE,$A2165=0,MOD($A2165,ChapterTable!$S$20)&lt;&gt;0),"","보스")&amp;"인게임누적곱배수",ChapterTable!$S:$T,2,0)^D2165
    +VLOOKUP(SUBSTITUTE(SUBSTITUTE(F$1,"standard",""),"|Float","")&amp;IF(OR($L2165=TRUE,$A2165=0,MOD($A2165,ChapterTable!$S$20)&lt;&gt;0),"","보스")&amp;"인게임누적합배수",ChapterTable!$S:$T,2,0)*D2165)
  )
  )
  )
)</f>
        <v>239002.82747447488</v>
      </c>
      <c r="G2165" t="s">
        <v>737</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169"/>
        <v>3</v>
      </c>
      <c r="Q2165">
        <f t="shared" si="170"/>
        <v>3</v>
      </c>
      <c r="R2165" t="b">
        <f t="shared" ca="1" si="168"/>
        <v>1</v>
      </c>
      <c r="T2165" t="b">
        <f t="shared" ca="1" si="171"/>
        <v>1</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H2165">
        <v>1.5</v>
      </c>
      <c r="AI2165">
        <f t="shared" si="172"/>
        <v>0.33333333333333331</v>
      </c>
    </row>
    <row r="2166" spans="1:35" x14ac:dyDescent="0.3">
      <c r="A2166">
        <v>21</v>
      </c>
      <c r="B2166">
        <v>25</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OFFSET(E2166,-$B2166+IF($L2166,1,0),0)*IF($B2166&gt;OFFSET($B2166,1,0),ChapterTable!$S$17,1)*
    (VLOOKUP(SUBSTITUTE(SUBSTITUTE(E$1,"standard",""),"|Float","")&amp;IF(OR($L2166=TRUE,$A2166=0,MOD($A2166,ChapterTable!$S$20)&lt;&gt;0),"","보스")&amp;"인게임누적곱배수",ChapterTable!$S:$T,2,0)^C2166
    +VLOOKUP(SUBSTITUTE(SUBSTITUTE(E$1,"standard",""),"|Float","")&amp;IF(OR($L2166=TRUE,$A2166=0,MOD($A2166,ChapterTable!$S$20)&lt;&gt;0),"","보스")&amp;"인게임누적합배수",ChapterTable!$S:$T,2,0)*C2166)
  )
  )
  )
)</f>
        <v>698303.91331672668</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(VLOOKUP(SUBSTITUTE(SUBSTITUTE(F$1,"standard",""),"|Float","")&amp;IF(OR($L2166=TRUE,$A2166=0,MOD($A2166,ChapterTable!$S$20)&lt;&gt;0),"","보스")&amp;"인게임누적곱배수",ChapterTable!$S:$T,2,0)^D2166
    +VLOOKUP(SUBSTITUTE(SUBSTITUTE(F$1,"standard",""),"|Float","")&amp;IF(OR($L2166=TRUE,$A2166=0,MOD($A2166,ChapterTable!$S$20)&lt;&gt;0),"","보스")&amp;"인게임누적합배수",ChapterTable!$S:$T,2,0)*D2166)
  )
  )
  )
)</f>
        <v>239002.82747447488</v>
      </c>
      <c r="G2166" t="s">
        <v>737</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169"/>
        <v>11</v>
      </c>
      <c r="Q2166">
        <f t="shared" si="170"/>
        <v>11</v>
      </c>
      <c r="R2166" t="b">
        <f t="shared" ca="1" si="168"/>
        <v>1</v>
      </c>
      <c r="T2166" t="b">
        <f t="shared" ca="1" si="171"/>
        <v>1</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H2166">
        <v>1.5</v>
      </c>
      <c r="AI2166">
        <f t="shared" si="172"/>
        <v>0.33333333333333331</v>
      </c>
    </row>
    <row r="2167" spans="1:35" x14ac:dyDescent="0.3">
      <c r="A2167">
        <v>21</v>
      </c>
      <c r="B2167">
        <v>26</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3</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OFFSET(E2167,-$B2167+IF($L2167,1,0),0)*IF($B2167&gt;OFFSET($B2167,1,0),ChapterTable!$S$17,1)*
    (VLOOKUP(SUBSTITUTE(SUBSTITUTE(E$1,"standard",""),"|Float","")&amp;IF(OR($L2167=TRUE,$A2167=0,MOD($A2167,ChapterTable!$S$20)&lt;&gt;0),"","보스")&amp;"인게임누적곱배수",ChapterTable!$S:$T,2,0)^C2167
    +VLOOKUP(SUBSTITUTE(SUBSTITUTE(E$1,"standard",""),"|Float","")&amp;IF(OR($L2167=TRUE,$A2167=0,MOD($A2167,ChapterTable!$S$20)&lt;&gt;0),"","보스")&amp;"인게임누적합배수",ChapterTable!$S:$T,2,0)*C2167)
  )
  )
  )
)</f>
        <v>798061.61521911621</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(VLOOKUP(SUBSTITUTE(SUBSTITUTE(F$1,"standard",""),"|Float","")&amp;IF(OR($L2167=TRUE,$A2167=0,MOD($A2167,ChapterTable!$S$20)&lt;&gt;0),"","보스")&amp;"인게임누적곱배수",ChapterTable!$S:$T,2,0)^D2167
    +VLOOKUP(SUBSTITUTE(SUBSTITUTE(F$1,"standard",""),"|Float","")&amp;IF(OR($L2167=TRUE,$A2167=0,MOD($A2167,ChapterTable!$S$20)&lt;&gt;0),"","보스")&amp;"인게임누적합배수",ChapterTable!$S:$T,2,0)*D2167)
  )
  )
  )
)</f>
        <v>239002.82747447488</v>
      </c>
      <c r="G2167" t="s">
        <v>737</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169"/>
        <v>3</v>
      </c>
      <c r="Q2167">
        <f t="shared" si="170"/>
        <v>3</v>
      </c>
      <c r="R2167" t="b">
        <f t="shared" ca="1" si="168"/>
        <v>1</v>
      </c>
      <c r="T2167" t="b">
        <f t="shared" ca="1" si="171"/>
        <v>1</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H2167">
        <v>1.5</v>
      </c>
      <c r="AI2167">
        <f t="shared" si="172"/>
        <v>0.33333333333333331</v>
      </c>
    </row>
    <row r="2168" spans="1:35" x14ac:dyDescent="0.3">
      <c r="A2168">
        <v>21</v>
      </c>
      <c r="B2168">
        <v>27</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OFFSET(E2168,-$B2168+IF($L2168,1,0),0)*IF($B2168&gt;OFFSET($B2168,1,0),ChapterTable!$S$17,1)*
    (VLOOKUP(SUBSTITUTE(SUBSTITUTE(E$1,"standard",""),"|Float","")&amp;IF(OR($L2168=TRUE,$A2168=0,MOD($A2168,ChapterTable!$S$20)&lt;&gt;0),"","보스")&amp;"인게임누적곱배수",ChapterTable!$S:$T,2,0)^C2168
    +VLOOKUP(SUBSTITUTE(SUBSTITUTE(E$1,"standard",""),"|Float","")&amp;IF(OR($L2168=TRUE,$A2168=0,MOD($A2168,ChapterTable!$S$20)&lt;&gt;0),"","보스")&amp;"인게임누적합배수",ChapterTable!$S:$T,2,0)*C2168)
  )
  )
  )
)</f>
        <v>798061.61521911621</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(VLOOKUP(SUBSTITUTE(SUBSTITUTE(F$1,"standard",""),"|Float","")&amp;IF(OR($L2168=TRUE,$A2168=0,MOD($A2168,ChapterTable!$S$20)&lt;&gt;0),"","보스")&amp;"인게임누적곱배수",ChapterTable!$S:$T,2,0)^D2168
    +VLOOKUP(SUBSTITUTE(SUBSTITUTE(F$1,"standard",""),"|Float","")&amp;IF(OR($L2168=TRUE,$A2168=0,MOD($A2168,ChapterTable!$S$20)&lt;&gt;0),"","보스")&amp;"인게임누적합배수",ChapterTable!$S:$T,2,0)*D2168)
  )
  )
  )
)</f>
        <v>239002.82747447488</v>
      </c>
      <c r="G2168" t="s">
        <v>737</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169"/>
        <v>3</v>
      </c>
      <c r="Q2168">
        <f t="shared" si="170"/>
        <v>3</v>
      </c>
      <c r="R2168" t="b">
        <f t="shared" ca="1" si="168"/>
        <v>1</v>
      </c>
      <c r="T2168" t="b">
        <f t="shared" ca="1" si="171"/>
        <v>1</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H2168">
        <v>1.5</v>
      </c>
      <c r="AI2168">
        <f t="shared" si="172"/>
        <v>0.33333333333333331</v>
      </c>
    </row>
    <row r="2169" spans="1:35" x14ac:dyDescent="0.3">
      <c r="A2169">
        <v>21</v>
      </c>
      <c r="B2169">
        <v>28</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OFFSET(E2169,-$B2169+IF($L2169,1,0),0)*IF($B2169&gt;OFFSET($B2169,1,0),ChapterTable!$S$17,1)*
    (VLOOKUP(SUBSTITUTE(SUBSTITUTE(E$1,"standard",""),"|Float","")&amp;IF(OR($L2169=TRUE,$A2169=0,MOD($A2169,ChapterTable!$S$20)&lt;&gt;0),"","보스")&amp;"인게임누적곱배수",ChapterTable!$S:$T,2,0)^C2169
    +VLOOKUP(SUBSTITUTE(SUBSTITUTE(E$1,"standard",""),"|Float","")&amp;IF(OR($L2169=TRUE,$A2169=0,MOD($A2169,ChapterTable!$S$20)&lt;&gt;0),"","보스")&amp;"인게임누적합배수",ChapterTable!$S:$T,2,0)*C2169)
  )
  )
  )
)</f>
        <v>798061.61521911621</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(VLOOKUP(SUBSTITUTE(SUBSTITUTE(F$1,"standard",""),"|Float","")&amp;IF(OR($L2169=TRUE,$A2169=0,MOD($A2169,ChapterTable!$S$20)&lt;&gt;0),"","보스")&amp;"인게임누적곱배수",ChapterTable!$S:$T,2,0)^D2169
    +VLOOKUP(SUBSTITUTE(SUBSTITUTE(F$1,"standard",""),"|Float","")&amp;IF(OR($L2169=TRUE,$A2169=0,MOD($A2169,ChapterTable!$S$20)&lt;&gt;0),"","보스")&amp;"인게임누적합배수",ChapterTable!$S:$T,2,0)*D2169)
  )
  )
  )
)</f>
        <v>239002.82747447488</v>
      </c>
      <c r="G2169" t="s">
        <v>737</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169"/>
        <v>3</v>
      </c>
      <c r="Q2169">
        <f t="shared" si="170"/>
        <v>3</v>
      </c>
      <c r="R2169" t="b">
        <f t="shared" ca="1" si="168"/>
        <v>1</v>
      </c>
      <c r="T2169" t="b">
        <f t="shared" ca="1" si="171"/>
        <v>1</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H2169">
        <v>1.5</v>
      </c>
      <c r="AI2169">
        <f t="shared" si="172"/>
        <v>0.33333333333333331</v>
      </c>
    </row>
    <row r="2170" spans="1:35" x14ac:dyDescent="0.3">
      <c r="A2170">
        <v>21</v>
      </c>
      <c r="B2170">
        <v>29</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OFFSET(E2170,-$B2170+IF($L2170,1,0),0)*IF($B2170&gt;OFFSET($B2170,1,0),ChapterTable!$S$17,1)*
    (VLOOKUP(SUBSTITUTE(SUBSTITUTE(E$1,"standard",""),"|Float","")&amp;IF(OR($L2170=TRUE,$A2170=0,MOD($A2170,ChapterTable!$S$20)&lt;&gt;0),"","보스")&amp;"인게임누적곱배수",ChapterTable!$S:$T,2,0)^C2170
    +VLOOKUP(SUBSTITUTE(SUBSTITUTE(E$1,"standard",""),"|Float","")&amp;IF(OR($L2170=TRUE,$A2170=0,MOD($A2170,ChapterTable!$S$20)&lt;&gt;0),"","보스")&amp;"인게임누적합배수",ChapterTable!$S:$T,2,0)*C2170)
  )
  )
  )
)</f>
        <v>798061.61521911621</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(VLOOKUP(SUBSTITUTE(SUBSTITUTE(F$1,"standard",""),"|Float","")&amp;IF(OR($L2170=TRUE,$A2170=0,MOD($A2170,ChapterTable!$S$20)&lt;&gt;0),"","보스")&amp;"인게임누적곱배수",ChapterTable!$S:$T,2,0)^D2170
    +VLOOKUP(SUBSTITUTE(SUBSTITUTE(F$1,"standard",""),"|Float","")&amp;IF(OR($L2170=TRUE,$A2170=0,MOD($A2170,ChapterTable!$S$20)&lt;&gt;0),"","보스")&amp;"인게임누적합배수",ChapterTable!$S:$T,2,0)*D2170)
  )
  )
  )
)</f>
        <v>239002.82747447488</v>
      </c>
      <c r="G2170" t="s">
        <v>737</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169"/>
        <v>93</v>
      </c>
      <c r="Q2170">
        <f t="shared" si="170"/>
        <v>93</v>
      </c>
      <c r="R2170" t="b">
        <f t="shared" ca="1" si="168"/>
        <v>1</v>
      </c>
      <c r="T2170" t="b">
        <f t="shared" ca="1" si="171"/>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H2170">
        <v>1.5</v>
      </c>
      <c r="AI2170">
        <f t="shared" si="172"/>
        <v>0.33333333333333331</v>
      </c>
    </row>
    <row r="2171" spans="1:35" x14ac:dyDescent="0.3">
      <c r="A2171">
        <v>21</v>
      </c>
      <c r="B2171">
        <v>30</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OFFSET(E2171,-$B2171+IF($L2171,1,0),0)*IF($B2171&gt;OFFSET($B2171,1,0),ChapterTable!$S$17,1)*
    (VLOOKUP(SUBSTITUTE(SUBSTITUTE(E$1,"standard",""),"|Float","")&amp;IF(OR($L2171=TRUE,$A2171=0,MOD($A2171,ChapterTable!$S$20)&lt;&gt;0),"","보스")&amp;"인게임누적곱배수",ChapterTable!$S:$T,2,0)^C2171
    +VLOOKUP(SUBSTITUTE(SUBSTITUTE(E$1,"standard",""),"|Float","")&amp;IF(OR($L2171=TRUE,$A2171=0,MOD($A2171,ChapterTable!$S$20)&lt;&gt;0),"","보스")&amp;"인게임누적합배수",ChapterTable!$S:$T,2,0)*C2171)
  )
  )
  )
)</f>
        <v>798061.61521911621</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(VLOOKUP(SUBSTITUTE(SUBSTITUTE(F$1,"standard",""),"|Float","")&amp;IF(OR($L2171=TRUE,$A2171=0,MOD($A2171,ChapterTable!$S$20)&lt;&gt;0),"","보스")&amp;"인게임누적곱배수",ChapterTable!$S:$T,2,0)^D2171
    +VLOOKUP(SUBSTITUTE(SUBSTITUTE(F$1,"standard",""),"|Float","")&amp;IF(OR($L2171=TRUE,$A2171=0,MOD($A2171,ChapterTable!$S$20)&lt;&gt;0),"","보스")&amp;"인게임누적합배수",ChapterTable!$S:$T,2,0)*D2171)
  )
  )
  )
)</f>
        <v>239002.82747447488</v>
      </c>
      <c r="G2171" t="s">
        <v>737</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169"/>
        <v>21</v>
      </c>
      <c r="Q2171">
        <f t="shared" si="170"/>
        <v>21</v>
      </c>
      <c r="R2171" t="b">
        <f t="shared" ca="1" si="168"/>
        <v>1</v>
      </c>
      <c r="T2171" t="b">
        <f t="shared" ca="1" si="171"/>
        <v>1</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H2171">
        <v>1.5</v>
      </c>
      <c r="AI2171">
        <f t="shared" si="172"/>
        <v>0.33333333333333331</v>
      </c>
    </row>
    <row r="2172" spans="1:35" x14ac:dyDescent="0.3">
      <c r="A2172">
        <v>21</v>
      </c>
      <c r="B2172">
        <v>31</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3</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OFFSET(E2172,-$B2172+IF($L2172,1,0),0)*IF($B2172&gt;OFFSET($B2172,1,0),ChapterTable!$S$17,1)*
    (VLOOKUP(SUBSTITUTE(SUBSTITUTE(E$1,"standard",""),"|Float","")&amp;IF(OR($L2172=TRUE,$A2172=0,MOD($A2172,ChapterTable!$S$20)&lt;&gt;0),"","보스")&amp;"인게임누적곱배수",ChapterTable!$S:$T,2,0)^C2172
    +VLOOKUP(SUBSTITUTE(SUBSTITUTE(E$1,"standard",""),"|Float","")&amp;IF(OR($L2172=TRUE,$A2172=0,MOD($A2172,ChapterTable!$S$20)&lt;&gt;0),"","보스")&amp;"인게임누적합배수",ChapterTable!$S:$T,2,0)*C2172)
  )
  )
  )
)</f>
        <v>798061.61521911621</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(VLOOKUP(SUBSTITUTE(SUBSTITUTE(F$1,"standard",""),"|Float","")&amp;IF(OR($L2172=TRUE,$A2172=0,MOD($A2172,ChapterTable!$S$20)&lt;&gt;0),"","보스")&amp;"인게임누적곱배수",ChapterTable!$S:$T,2,0)^D2172
    +VLOOKUP(SUBSTITUTE(SUBSTITUTE(F$1,"standard",""),"|Float","")&amp;IF(OR($L2172=TRUE,$A2172=0,MOD($A2172,ChapterTable!$S$20)&lt;&gt;0),"","보스")&amp;"인게임누적합배수",ChapterTable!$S:$T,2,0)*D2172)
  )
  )
  )
)</f>
        <v>254589.9683967233</v>
      </c>
      <c r="G2172" t="s">
        <v>737</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169"/>
        <v>4</v>
      </c>
      <c r="Q2172">
        <f t="shared" si="170"/>
        <v>4</v>
      </c>
      <c r="R2172" t="b">
        <f t="shared" ca="1" si="168"/>
        <v>1</v>
      </c>
      <c r="T2172" t="b">
        <f t="shared" ca="1" si="171"/>
        <v>1</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H2172">
        <v>1.5</v>
      </c>
      <c r="AI2172">
        <f t="shared" si="172"/>
        <v>0.25</v>
      </c>
    </row>
    <row r="2173" spans="1:35" x14ac:dyDescent="0.3">
      <c r="A2173">
        <v>21</v>
      </c>
      <c r="B2173">
        <v>32</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OFFSET(E2173,-$B2173+IF($L2173,1,0),0)*IF($B2173&gt;OFFSET($B2173,1,0),ChapterTable!$S$17,1)*
    (VLOOKUP(SUBSTITUTE(SUBSTITUTE(E$1,"standard",""),"|Float","")&amp;IF(OR($L2173=TRUE,$A2173=0,MOD($A2173,ChapterTable!$S$20)&lt;&gt;0),"","보스")&amp;"인게임누적곱배수",ChapterTable!$S:$T,2,0)^C2173
    +VLOOKUP(SUBSTITUTE(SUBSTITUTE(E$1,"standard",""),"|Float","")&amp;IF(OR($L2173=TRUE,$A2173=0,MOD($A2173,ChapterTable!$S$20)&lt;&gt;0),"","보스")&amp;"인게임누적합배수",ChapterTable!$S:$T,2,0)*C2173)
  )
  )
  )
)</f>
        <v>798061.61521911621</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(VLOOKUP(SUBSTITUTE(SUBSTITUTE(F$1,"standard",""),"|Float","")&amp;IF(OR($L2173=TRUE,$A2173=0,MOD($A2173,ChapterTable!$S$20)&lt;&gt;0),"","보스")&amp;"인게임누적곱배수",ChapterTable!$S:$T,2,0)^D2173
    +VLOOKUP(SUBSTITUTE(SUBSTITUTE(F$1,"standard",""),"|Float","")&amp;IF(OR($L2173=TRUE,$A2173=0,MOD($A2173,ChapterTable!$S$20)&lt;&gt;0),"","보스")&amp;"인게임누적합배수",ChapterTable!$S:$T,2,0)*D2173)
  )
  )
  )
)</f>
        <v>254589.9683967233</v>
      </c>
      <c r="G2173" t="s">
        <v>737</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169"/>
        <v>4</v>
      </c>
      <c r="Q2173">
        <f t="shared" si="170"/>
        <v>4</v>
      </c>
      <c r="R2173" t="b">
        <f t="shared" ca="1" si="168"/>
        <v>1</v>
      </c>
      <c r="T2173" t="b">
        <f t="shared" ca="1" si="171"/>
        <v>1</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H2173">
        <v>1.5</v>
      </c>
      <c r="AI2173">
        <f t="shared" si="172"/>
        <v>0.25</v>
      </c>
    </row>
    <row r="2174" spans="1:35" x14ac:dyDescent="0.3">
      <c r="A2174">
        <v>21</v>
      </c>
      <c r="B2174">
        <v>33</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OFFSET(E2174,-$B2174+IF($L2174,1,0),0)*IF($B2174&gt;OFFSET($B2174,1,0),ChapterTable!$S$17,1)*
    (VLOOKUP(SUBSTITUTE(SUBSTITUTE(E$1,"standard",""),"|Float","")&amp;IF(OR($L2174=TRUE,$A2174=0,MOD($A2174,ChapterTable!$S$20)&lt;&gt;0),"","보스")&amp;"인게임누적곱배수",ChapterTable!$S:$T,2,0)^C2174
    +VLOOKUP(SUBSTITUTE(SUBSTITUTE(E$1,"standard",""),"|Float","")&amp;IF(OR($L2174=TRUE,$A2174=0,MOD($A2174,ChapterTable!$S$20)&lt;&gt;0),"","보스")&amp;"인게임누적합배수",ChapterTable!$S:$T,2,0)*C2174)
  )
  )
  )
)</f>
        <v>798061.61521911621</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(VLOOKUP(SUBSTITUTE(SUBSTITUTE(F$1,"standard",""),"|Float","")&amp;IF(OR($L2174=TRUE,$A2174=0,MOD($A2174,ChapterTable!$S$20)&lt;&gt;0),"","보스")&amp;"인게임누적곱배수",ChapterTable!$S:$T,2,0)^D2174
    +VLOOKUP(SUBSTITUTE(SUBSTITUTE(F$1,"standard",""),"|Float","")&amp;IF(OR($L2174=TRUE,$A2174=0,MOD($A2174,ChapterTable!$S$20)&lt;&gt;0),"","보스")&amp;"인게임누적합배수",ChapterTable!$S:$T,2,0)*D2174)
  )
  )
  )
)</f>
        <v>254589.9683967233</v>
      </c>
      <c r="G2174" t="s">
        <v>737</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169"/>
        <v>4</v>
      </c>
      <c r="Q2174">
        <f t="shared" si="170"/>
        <v>4</v>
      </c>
      <c r="R2174" t="b">
        <f t="shared" ca="1" si="168"/>
        <v>1</v>
      </c>
      <c r="T2174" t="b">
        <f t="shared" ca="1" si="171"/>
        <v>1</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H2174">
        <v>1.5</v>
      </c>
      <c r="AI2174">
        <f t="shared" si="172"/>
        <v>0.25</v>
      </c>
    </row>
    <row r="2175" spans="1:35" x14ac:dyDescent="0.3">
      <c r="A2175">
        <v>21</v>
      </c>
      <c r="B2175">
        <v>34</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OFFSET(E2175,-$B2175+IF($L2175,1,0),0)*IF($B2175&gt;OFFSET($B2175,1,0),ChapterTable!$S$17,1)*
    (VLOOKUP(SUBSTITUTE(SUBSTITUTE(E$1,"standard",""),"|Float","")&amp;IF(OR($L2175=TRUE,$A2175=0,MOD($A2175,ChapterTable!$S$20)&lt;&gt;0),"","보스")&amp;"인게임누적곱배수",ChapterTable!$S:$T,2,0)^C2175
    +VLOOKUP(SUBSTITUTE(SUBSTITUTE(E$1,"standard",""),"|Float","")&amp;IF(OR($L2175=TRUE,$A2175=0,MOD($A2175,ChapterTable!$S$20)&lt;&gt;0),"","보스")&amp;"인게임누적합배수",ChapterTable!$S:$T,2,0)*C2175)
  )
  )
  )
)</f>
        <v>798061.61521911621</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(VLOOKUP(SUBSTITUTE(SUBSTITUTE(F$1,"standard",""),"|Float","")&amp;IF(OR($L2175=TRUE,$A2175=0,MOD($A2175,ChapterTable!$S$20)&lt;&gt;0),"","보스")&amp;"인게임누적곱배수",ChapterTable!$S:$T,2,0)^D2175
    +VLOOKUP(SUBSTITUTE(SUBSTITUTE(F$1,"standard",""),"|Float","")&amp;IF(OR($L2175=TRUE,$A2175=0,MOD($A2175,ChapterTable!$S$20)&lt;&gt;0),"","보스")&amp;"인게임누적합배수",ChapterTable!$S:$T,2,0)*D2175)
  )
  )
  )
)</f>
        <v>254589.9683967233</v>
      </c>
      <c r="G2175" t="s">
        <v>737</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169"/>
        <v>4</v>
      </c>
      <c r="Q2175">
        <f t="shared" si="170"/>
        <v>4</v>
      </c>
      <c r="R2175" t="b">
        <f t="shared" ca="1" si="168"/>
        <v>1</v>
      </c>
      <c r="T2175" t="b">
        <f t="shared" ca="1" si="171"/>
        <v>1</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H2175">
        <v>1.5</v>
      </c>
      <c r="AI2175">
        <f t="shared" si="172"/>
        <v>0.25</v>
      </c>
    </row>
    <row r="2176" spans="1:35" x14ac:dyDescent="0.3">
      <c r="A2176">
        <v>21</v>
      </c>
      <c r="B2176">
        <v>35</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OFFSET(E2176,-$B2176+IF($L2176,1,0),0)*IF($B2176&gt;OFFSET($B2176,1,0),ChapterTable!$S$17,1)*
    (VLOOKUP(SUBSTITUTE(SUBSTITUTE(E$1,"standard",""),"|Float","")&amp;IF(OR($L2176=TRUE,$A2176=0,MOD($A2176,ChapterTable!$S$20)&lt;&gt;0),"","보스")&amp;"인게임누적곱배수",ChapterTable!$S:$T,2,0)^C2176
    +VLOOKUP(SUBSTITUTE(SUBSTITUTE(E$1,"standard",""),"|Float","")&amp;IF(OR($L2176=TRUE,$A2176=0,MOD($A2176,ChapterTable!$S$20)&lt;&gt;0),"","보스")&amp;"인게임누적합배수",ChapterTable!$S:$T,2,0)*C2176)
  )
  )
  )
)</f>
        <v>798061.61521911621</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(VLOOKUP(SUBSTITUTE(SUBSTITUTE(F$1,"standard",""),"|Float","")&amp;IF(OR($L2176=TRUE,$A2176=0,MOD($A2176,ChapterTable!$S$20)&lt;&gt;0),"","보스")&amp;"인게임누적곱배수",ChapterTable!$S:$T,2,0)^D2176
    +VLOOKUP(SUBSTITUTE(SUBSTITUTE(F$1,"standard",""),"|Float","")&amp;IF(OR($L2176=TRUE,$A2176=0,MOD($A2176,ChapterTable!$S$20)&lt;&gt;0),"","보스")&amp;"인게임누적합배수",ChapterTable!$S:$T,2,0)*D2176)
  )
  )
  )
)</f>
        <v>254589.9683967233</v>
      </c>
      <c r="G2176" t="s">
        <v>737</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169"/>
        <v>11</v>
      </c>
      <c r="Q2176">
        <f t="shared" si="170"/>
        <v>11</v>
      </c>
      <c r="R2176" t="b">
        <f t="shared" ca="1" si="168"/>
        <v>1</v>
      </c>
      <c r="T2176" t="b">
        <f t="shared" ca="1" si="171"/>
        <v>1</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H2176">
        <v>1.5</v>
      </c>
      <c r="AI2176">
        <f t="shared" si="172"/>
        <v>0.25</v>
      </c>
    </row>
    <row r="2177" spans="1:35" x14ac:dyDescent="0.3">
      <c r="A2177">
        <v>21</v>
      </c>
      <c r="B2177">
        <v>36</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4</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OFFSET(E2177,-$B2177+IF($L2177,1,0),0)*IF($B2177&gt;OFFSET($B2177,1,0),ChapterTable!$S$17,1)*
    (VLOOKUP(SUBSTITUTE(SUBSTITUTE(E$1,"standard",""),"|Float","")&amp;IF(OR($L2177=TRUE,$A2177=0,MOD($A2177,ChapterTable!$S$20)&lt;&gt;0),"","보스")&amp;"인게임누적곱배수",ChapterTable!$S:$T,2,0)^C2177
    +VLOOKUP(SUBSTITUTE(SUBSTITUTE(E$1,"standard",""),"|Float","")&amp;IF(OR($L2177=TRUE,$A2177=0,MOD($A2177,ChapterTable!$S$20)&lt;&gt;0),"","보스")&amp;"인게임누적합배수",ChapterTable!$S:$T,2,0)*C2177)
  )
  )
  )
)</f>
        <v>897819.31712150574</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(VLOOKUP(SUBSTITUTE(SUBSTITUTE(F$1,"standard",""),"|Float","")&amp;IF(OR($L2177=TRUE,$A2177=0,MOD($A2177,ChapterTable!$S$20)&lt;&gt;0),"","보스")&amp;"인게임누적곱배수",ChapterTable!$S:$T,2,0)^D2177
    +VLOOKUP(SUBSTITUTE(SUBSTITUTE(F$1,"standard",""),"|Float","")&amp;IF(OR($L2177=TRUE,$A2177=0,MOD($A2177,ChapterTable!$S$20)&lt;&gt;0),"","보스")&amp;"인게임누적합배수",ChapterTable!$S:$T,2,0)*D2177)
  )
  )
  )
)</f>
        <v>254589.9683967233</v>
      </c>
      <c r="G2177" t="s">
        <v>737</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169"/>
        <v>4</v>
      </c>
      <c r="Q2177">
        <f t="shared" si="170"/>
        <v>4</v>
      </c>
      <c r="R2177" t="b">
        <f t="shared" ca="1" si="168"/>
        <v>1</v>
      </c>
      <c r="T2177" t="b">
        <f t="shared" ca="1" si="171"/>
        <v>1</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H2177">
        <v>1.5</v>
      </c>
      <c r="AI2177">
        <f t="shared" si="172"/>
        <v>0.25</v>
      </c>
    </row>
    <row r="2178" spans="1:35" x14ac:dyDescent="0.3">
      <c r="A2178">
        <v>21</v>
      </c>
      <c r="B2178">
        <v>37</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OFFSET(E2178,-$B2178+IF($L2178,1,0),0)*IF($B2178&gt;OFFSET($B2178,1,0),ChapterTable!$S$17,1)*
    (VLOOKUP(SUBSTITUTE(SUBSTITUTE(E$1,"standard",""),"|Float","")&amp;IF(OR($L2178=TRUE,$A2178=0,MOD($A2178,ChapterTable!$S$20)&lt;&gt;0),"","보스")&amp;"인게임누적곱배수",ChapterTable!$S:$T,2,0)^C2178
    +VLOOKUP(SUBSTITUTE(SUBSTITUTE(E$1,"standard",""),"|Float","")&amp;IF(OR($L2178=TRUE,$A2178=0,MOD($A2178,ChapterTable!$S$20)&lt;&gt;0),"","보스")&amp;"인게임누적합배수",ChapterTable!$S:$T,2,0)*C2178)
  )
  )
  )
)</f>
        <v>897819.31712150574</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(VLOOKUP(SUBSTITUTE(SUBSTITUTE(F$1,"standard",""),"|Float","")&amp;IF(OR($L2178=TRUE,$A2178=0,MOD($A2178,ChapterTable!$S$20)&lt;&gt;0),"","보스")&amp;"인게임누적곱배수",ChapterTable!$S:$T,2,0)^D2178
    +VLOOKUP(SUBSTITUTE(SUBSTITUTE(F$1,"standard",""),"|Float","")&amp;IF(OR($L2178=TRUE,$A2178=0,MOD($A2178,ChapterTable!$S$20)&lt;&gt;0),"","보스")&amp;"인게임누적합배수",ChapterTable!$S:$T,2,0)*D2178)
  )
  )
  )
)</f>
        <v>254589.9683967233</v>
      </c>
      <c r="G2178" t="s">
        <v>737</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169"/>
        <v>4</v>
      </c>
      <c r="Q2178">
        <f t="shared" si="170"/>
        <v>4</v>
      </c>
      <c r="R2178" t="b">
        <f t="shared" ref="R2178:R2241" ca="1" si="173">IF(OR(B2178=0,OFFSET(B2178,1,0)=0),FALSE,
IF(AND(L2178,B2178&lt;OFFSET(B2178,1,0)),TRUE,
IF(OFFSET(O2178,1,0)=21,TRUE,FALSE)))</f>
        <v>1</v>
      </c>
      <c r="T2178" t="b">
        <f t="shared" ca="1" si="171"/>
        <v>1</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H2178">
        <v>1.5</v>
      </c>
      <c r="AI2178">
        <f t="shared" si="172"/>
        <v>0.25</v>
      </c>
    </row>
    <row r="2179" spans="1:35" x14ac:dyDescent="0.3">
      <c r="A2179">
        <v>21</v>
      </c>
      <c r="B2179">
        <v>38</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OFFSET(E2179,-$B2179+IF($L2179,1,0),0)*IF($B2179&gt;OFFSET($B2179,1,0),ChapterTable!$S$17,1)*
    (VLOOKUP(SUBSTITUTE(SUBSTITUTE(E$1,"standard",""),"|Float","")&amp;IF(OR($L2179=TRUE,$A2179=0,MOD($A2179,ChapterTable!$S$20)&lt;&gt;0),"","보스")&amp;"인게임누적곱배수",ChapterTable!$S:$T,2,0)^C2179
    +VLOOKUP(SUBSTITUTE(SUBSTITUTE(E$1,"standard",""),"|Float","")&amp;IF(OR($L2179=TRUE,$A2179=0,MOD($A2179,ChapterTable!$S$20)&lt;&gt;0),"","보스")&amp;"인게임누적합배수",ChapterTable!$S:$T,2,0)*C2179)
  )
  )
  )
)</f>
        <v>897819.31712150574</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(VLOOKUP(SUBSTITUTE(SUBSTITUTE(F$1,"standard",""),"|Float","")&amp;IF(OR($L2179=TRUE,$A2179=0,MOD($A2179,ChapterTable!$S$20)&lt;&gt;0),"","보스")&amp;"인게임누적곱배수",ChapterTable!$S:$T,2,0)^D2179
    +VLOOKUP(SUBSTITUTE(SUBSTITUTE(F$1,"standard",""),"|Float","")&amp;IF(OR($L2179=TRUE,$A2179=0,MOD($A2179,ChapterTable!$S$20)&lt;&gt;0),"","보스")&amp;"인게임누적합배수",ChapterTable!$S:$T,2,0)*D2179)
  )
  )
  )
)</f>
        <v>254589.9683967233</v>
      </c>
      <c r="G2179" t="s">
        <v>737</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174">IF(B2179=0,0,
  IF(AND(L2179=FALSE,A2179&lt;&gt;0,MOD(A2179,7)=0),21,
  IF(MOD(B2179,10)=0,21,
  IF(MOD(B2179,10)=5,11,
  IF(MOD(B2179,10)=9,INT(B2179/10)+91,
  INT(B2179/10+1))))))</f>
        <v>4</v>
      </c>
      <c r="Q2179">
        <f t="shared" ref="Q2179:Q2242" si="175">IF(ISBLANK(P2179),O2179,P2179)</f>
        <v>4</v>
      </c>
      <c r="R2179" t="b">
        <f t="shared" ca="1" si="173"/>
        <v>1</v>
      </c>
      <c r="T2179" t="b">
        <f t="shared" ref="T2179:T2242" ca="1" si="176">IF(ISBLANK(S2179),R2179,S2179)</f>
        <v>1</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H2179">
        <v>1.5</v>
      </c>
      <c r="AI2179">
        <f t="shared" si="172"/>
        <v>0.25</v>
      </c>
    </row>
    <row r="2180" spans="1:35" x14ac:dyDescent="0.3">
      <c r="A2180">
        <v>21</v>
      </c>
      <c r="B2180">
        <v>39</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OFFSET(E2180,-$B2180+IF($L2180,1,0),0)*IF($B2180&gt;OFFSET($B2180,1,0),ChapterTable!$S$17,1)*
    (VLOOKUP(SUBSTITUTE(SUBSTITUTE(E$1,"standard",""),"|Float","")&amp;IF(OR($L2180=TRUE,$A2180=0,MOD($A2180,ChapterTable!$S$20)&lt;&gt;0),"","보스")&amp;"인게임누적곱배수",ChapterTable!$S:$T,2,0)^C2180
    +VLOOKUP(SUBSTITUTE(SUBSTITUTE(E$1,"standard",""),"|Float","")&amp;IF(OR($L2180=TRUE,$A2180=0,MOD($A2180,ChapterTable!$S$20)&lt;&gt;0),"","보스")&amp;"인게임누적합배수",ChapterTable!$S:$T,2,0)*C2180)
  )
  )
  )
)</f>
        <v>897819.31712150574</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(VLOOKUP(SUBSTITUTE(SUBSTITUTE(F$1,"standard",""),"|Float","")&amp;IF(OR($L2180=TRUE,$A2180=0,MOD($A2180,ChapterTable!$S$20)&lt;&gt;0),"","보스")&amp;"인게임누적곱배수",ChapterTable!$S:$T,2,0)^D2180
    +VLOOKUP(SUBSTITUTE(SUBSTITUTE(F$1,"standard",""),"|Float","")&amp;IF(OR($L2180=TRUE,$A2180=0,MOD($A2180,ChapterTable!$S$20)&lt;&gt;0),"","보스")&amp;"인게임누적합배수",ChapterTable!$S:$T,2,0)*D2180)
  )
  )
  )
)</f>
        <v>254589.9683967233</v>
      </c>
      <c r="G2180" t="s">
        <v>737</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174"/>
        <v>94</v>
      </c>
      <c r="Q2180">
        <f t="shared" si="175"/>
        <v>94</v>
      </c>
      <c r="R2180" t="b">
        <f t="shared" ca="1" si="173"/>
        <v>1</v>
      </c>
      <c r="T2180" t="b">
        <f t="shared" ca="1" si="176"/>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H2180">
        <v>1.5</v>
      </c>
      <c r="AI2180">
        <f t="shared" ref="AI2180:AI2243" si="177">IF(B2180=0,0,1/(INT((B2180-1)/10)+1))</f>
        <v>0.25</v>
      </c>
    </row>
    <row r="2181" spans="1:35" x14ac:dyDescent="0.3">
      <c r="A2181">
        <v>21</v>
      </c>
      <c r="B2181">
        <v>40</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OFFSET(E2181,-$B2181+IF($L2181,1,0),0)*IF($B2181&gt;OFFSET($B2181,1,0),ChapterTable!$S$17,1)*
    (VLOOKUP(SUBSTITUTE(SUBSTITUTE(E$1,"standard",""),"|Float","")&amp;IF(OR($L2181=TRUE,$A2181=0,MOD($A2181,ChapterTable!$S$20)&lt;&gt;0),"","보스")&amp;"인게임누적곱배수",ChapterTable!$S:$T,2,0)^C2181
    +VLOOKUP(SUBSTITUTE(SUBSTITUTE(E$1,"standard",""),"|Float","")&amp;IF(OR($L2181=TRUE,$A2181=0,MOD($A2181,ChapterTable!$S$20)&lt;&gt;0),"","보스")&amp;"인게임누적합배수",ChapterTable!$S:$T,2,0)*C2181)
  )
  )
  )
)</f>
        <v>897819.31712150574</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(VLOOKUP(SUBSTITUTE(SUBSTITUTE(F$1,"standard",""),"|Float","")&amp;IF(OR($L2181=TRUE,$A2181=0,MOD($A2181,ChapterTable!$S$20)&lt;&gt;0),"","보스")&amp;"인게임누적곱배수",ChapterTable!$S:$T,2,0)^D2181
    +VLOOKUP(SUBSTITUTE(SUBSTITUTE(F$1,"standard",""),"|Float","")&amp;IF(OR($L2181=TRUE,$A2181=0,MOD($A2181,ChapterTable!$S$20)&lt;&gt;0),"","보스")&amp;"인게임누적합배수",ChapterTable!$S:$T,2,0)*D2181)
  )
  )
  )
)</f>
        <v>254589.9683967233</v>
      </c>
      <c r="G2181" t="s">
        <v>737</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174"/>
        <v>21</v>
      </c>
      <c r="Q2181">
        <f t="shared" si="175"/>
        <v>21</v>
      </c>
      <c r="R2181" t="b">
        <f t="shared" ca="1" si="173"/>
        <v>1</v>
      </c>
      <c r="T2181" t="b">
        <f t="shared" ca="1" si="176"/>
        <v>1</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H2181">
        <v>1.5</v>
      </c>
      <c r="AI2181">
        <f t="shared" si="177"/>
        <v>0.25</v>
      </c>
    </row>
    <row r="2182" spans="1:35" x14ac:dyDescent="0.3">
      <c r="A2182">
        <v>21</v>
      </c>
      <c r="B2182">
        <v>41</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4</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OFFSET(E2182,-$B2182+IF($L2182,1,0),0)*IF($B2182&gt;OFFSET($B2182,1,0),ChapterTable!$S$17,1)*
    (VLOOKUP(SUBSTITUTE(SUBSTITUTE(E$1,"standard",""),"|Float","")&amp;IF(OR($L2182=TRUE,$A2182=0,MOD($A2182,ChapterTable!$S$20)&lt;&gt;0),"","보스")&amp;"인게임누적곱배수",ChapterTable!$S:$T,2,0)^C2182
    +VLOOKUP(SUBSTITUTE(SUBSTITUTE(E$1,"standard",""),"|Float","")&amp;IF(OR($L2182=TRUE,$A2182=0,MOD($A2182,ChapterTable!$S$20)&lt;&gt;0),"","보스")&amp;"인게임누적합배수",ChapterTable!$S:$T,2,0)*C2182)
  )
  )
  )
)</f>
        <v>897819.31712150574</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(VLOOKUP(SUBSTITUTE(SUBSTITUTE(F$1,"standard",""),"|Float","")&amp;IF(OR($L2182=TRUE,$A2182=0,MOD($A2182,ChapterTable!$S$20)&lt;&gt;0),"","보스")&amp;"인게임누적곱배수",ChapterTable!$S:$T,2,0)^D2182
    +VLOOKUP(SUBSTITUTE(SUBSTITUTE(F$1,"standard",""),"|Float","")&amp;IF(OR($L2182=TRUE,$A2182=0,MOD($A2182,ChapterTable!$S$20)&lt;&gt;0),"","보스")&amp;"인게임누적합배수",ChapterTable!$S:$T,2,0)*D2182)
  )
  )
  )
)</f>
        <v>270177.10931897163</v>
      </c>
      <c r="G2182" t="s">
        <v>737</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174"/>
        <v>5</v>
      </c>
      <c r="Q2182">
        <f t="shared" si="175"/>
        <v>5</v>
      </c>
      <c r="R2182" t="b">
        <f t="shared" ca="1" si="173"/>
        <v>1</v>
      </c>
      <c r="T2182" t="b">
        <f t="shared" ca="1" si="176"/>
        <v>1</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H2182">
        <v>1.5</v>
      </c>
      <c r="AI2182">
        <f t="shared" si="177"/>
        <v>0.2</v>
      </c>
    </row>
    <row r="2183" spans="1:35" x14ac:dyDescent="0.3">
      <c r="A2183">
        <v>21</v>
      </c>
      <c r="B2183">
        <v>42</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OFFSET(E2183,-$B2183+IF($L2183,1,0),0)*IF($B2183&gt;OFFSET($B2183,1,0),ChapterTable!$S$17,1)*
    (VLOOKUP(SUBSTITUTE(SUBSTITUTE(E$1,"standard",""),"|Float","")&amp;IF(OR($L2183=TRUE,$A2183=0,MOD($A2183,ChapterTable!$S$20)&lt;&gt;0),"","보스")&amp;"인게임누적곱배수",ChapterTable!$S:$T,2,0)^C2183
    +VLOOKUP(SUBSTITUTE(SUBSTITUTE(E$1,"standard",""),"|Float","")&amp;IF(OR($L2183=TRUE,$A2183=0,MOD($A2183,ChapterTable!$S$20)&lt;&gt;0),"","보스")&amp;"인게임누적합배수",ChapterTable!$S:$T,2,0)*C2183)
  )
  )
  )
)</f>
        <v>897819.31712150574</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(VLOOKUP(SUBSTITUTE(SUBSTITUTE(F$1,"standard",""),"|Float","")&amp;IF(OR($L2183=TRUE,$A2183=0,MOD($A2183,ChapterTable!$S$20)&lt;&gt;0),"","보스")&amp;"인게임누적곱배수",ChapterTable!$S:$T,2,0)^D2183
    +VLOOKUP(SUBSTITUTE(SUBSTITUTE(F$1,"standard",""),"|Float","")&amp;IF(OR($L2183=TRUE,$A2183=0,MOD($A2183,ChapterTable!$S$20)&lt;&gt;0),"","보스")&amp;"인게임누적합배수",ChapterTable!$S:$T,2,0)*D2183)
  )
  )
  )
)</f>
        <v>270177.10931897163</v>
      </c>
      <c r="G2183" t="s">
        <v>737</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174"/>
        <v>5</v>
      </c>
      <c r="Q2183">
        <f t="shared" si="175"/>
        <v>5</v>
      </c>
      <c r="R2183" t="b">
        <f t="shared" ca="1" si="173"/>
        <v>1</v>
      </c>
      <c r="T2183" t="b">
        <f t="shared" ca="1" si="176"/>
        <v>1</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H2183">
        <v>1.5</v>
      </c>
      <c r="AI2183">
        <f t="shared" si="177"/>
        <v>0.2</v>
      </c>
    </row>
    <row r="2184" spans="1:35" x14ac:dyDescent="0.3">
      <c r="A2184">
        <v>21</v>
      </c>
      <c r="B2184">
        <v>43</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OFFSET(E2184,-$B2184+IF($L2184,1,0),0)*IF($B2184&gt;OFFSET($B2184,1,0),ChapterTable!$S$17,1)*
    (VLOOKUP(SUBSTITUTE(SUBSTITUTE(E$1,"standard",""),"|Float","")&amp;IF(OR($L2184=TRUE,$A2184=0,MOD($A2184,ChapterTable!$S$20)&lt;&gt;0),"","보스")&amp;"인게임누적곱배수",ChapterTable!$S:$T,2,0)^C2184
    +VLOOKUP(SUBSTITUTE(SUBSTITUTE(E$1,"standard",""),"|Float","")&amp;IF(OR($L2184=TRUE,$A2184=0,MOD($A2184,ChapterTable!$S$20)&lt;&gt;0),"","보스")&amp;"인게임누적합배수",ChapterTable!$S:$T,2,0)*C2184)
  )
  )
  )
)</f>
        <v>897819.31712150574</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(VLOOKUP(SUBSTITUTE(SUBSTITUTE(F$1,"standard",""),"|Float","")&amp;IF(OR($L2184=TRUE,$A2184=0,MOD($A2184,ChapterTable!$S$20)&lt;&gt;0),"","보스")&amp;"인게임누적곱배수",ChapterTable!$S:$T,2,0)^D2184
    +VLOOKUP(SUBSTITUTE(SUBSTITUTE(F$1,"standard",""),"|Float","")&amp;IF(OR($L2184=TRUE,$A2184=0,MOD($A2184,ChapterTable!$S$20)&lt;&gt;0),"","보스")&amp;"인게임누적합배수",ChapterTable!$S:$T,2,0)*D2184)
  )
  )
  )
)</f>
        <v>270177.10931897163</v>
      </c>
      <c r="G2184" t="s">
        <v>737</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174"/>
        <v>5</v>
      </c>
      <c r="Q2184">
        <f t="shared" si="175"/>
        <v>5</v>
      </c>
      <c r="R2184" t="b">
        <f t="shared" ca="1" si="173"/>
        <v>1</v>
      </c>
      <c r="T2184" t="b">
        <f t="shared" ca="1" si="176"/>
        <v>1</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H2184">
        <v>1.5</v>
      </c>
      <c r="AI2184">
        <f t="shared" si="177"/>
        <v>0.2</v>
      </c>
    </row>
    <row r="2185" spans="1:35" x14ac:dyDescent="0.3">
      <c r="A2185">
        <v>21</v>
      </c>
      <c r="B2185">
        <v>44</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OFFSET(E2185,-$B2185+IF($L2185,1,0),0)*IF($B2185&gt;OFFSET($B2185,1,0),ChapterTable!$S$17,1)*
    (VLOOKUP(SUBSTITUTE(SUBSTITUTE(E$1,"standard",""),"|Float","")&amp;IF(OR($L2185=TRUE,$A2185=0,MOD($A2185,ChapterTable!$S$20)&lt;&gt;0),"","보스")&amp;"인게임누적곱배수",ChapterTable!$S:$T,2,0)^C2185
    +VLOOKUP(SUBSTITUTE(SUBSTITUTE(E$1,"standard",""),"|Float","")&amp;IF(OR($L2185=TRUE,$A2185=0,MOD($A2185,ChapterTable!$S$20)&lt;&gt;0),"","보스")&amp;"인게임누적합배수",ChapterTable!$S:$T,2,0)*C2185)
  )
  )
  )
)</f>
        <v>897819.31712150574</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(VLOOKUP(SUBSTITUTE(SUBSTITUTE(F$1,"standard",""),"|Float","")&amp;IF(OR($L2185=TRUE,$A2185=0,MOD($A2185,ChapterTable!$S$20)&lt;&gt;0),"","보스")&amp;"인게임누적곱배수",ChapterTable!$S:$T,2,0)^D2185
    +VLOOKUP(SUBSTITUTE(SUBSTITUTE(F$1,"standard",""),"|Float","")&amp;IF(OR($L2185=TRUE,$A2185=0,MOD($A2185,ChapterTable!$S$20)&lt;&gt;0),"","보스")&amp;"인게임누적합배수",ChapterTable!$S:$T,2,0)*D2185)
  )
  )
  )
)</f>
        <v>270177.10931897163</v>
      </c>
      <c r="G2185" t="s">
        <v>737</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174"/>
        <v>5</v>
      </c>
      <c r="Q2185">
        <f t="shared" si="175"/>
        <v>5</v>
      </c>
      <c r="R2185" t="b">
        <f t="shared" ca="1" si="173"/>
        <v>1</v>
      </c>
      <c r="T2185" t="b">
        <f t="shared" ca="1" si="176"/>
        <v>1</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H2185">
        <v>1.5</v>
      </c>
      <c r="AI2185">
        <f t="shared" si="177"/>
        <v>0.2</v>
      </c>
    </row>
    <row r="2186" spans="1:35" x14ac:dyDescent="0.3">
      <c r="A2186">
        <v>21</v>
      </c>
      <c r="B2186">
        <v>45</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OFFSET(E2186,-$B2186+IF($L2186,1,0),0)*IF($B2186&gt;OFFSET($B2186,1,0),ChapterTable!$S$17,1)*
    (VLOOKUP(SUBSTITUTE(SUBSTITUTE(E$1,"standard",""),"|Float","")&amp;IF(OR($L2186=TRUE,$A2186=0,MOD($A2186,ChapterTable!$S$20)&lt;&gt;0),"","보스")&amp;"인게임누적곱배수",ChapterTable!$S:$T,2,0)^C2186
    +VLOOKUP(SUBSTITUTE(SUBSTITUTE(E$1,"standard",""),"|Float","")&amp;IF(OR($L2186=TRUE,$A2186=0,MOD($A2186,ChapterTable!$S$20)&lt;&gt;0),"","보스")&amp;"인게임누적합배수",ChapterTable!$S:$T,2,0)*C2186)
  )
  )
  )
)</f>
        <v>897819.31712150574</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(VLOOKUP(SUBSTITUTE(SUBSTITUTE(F$1,"standard",""),"|Float","")&amp;IF(OR($L2186=TRUE,$A2186=0,MOD($A2186,ChapterTable!$S$20)&lt;&gt;0),"","보스")&amp;"인게임누적곱배수",ChapterTable!$S:$T,2,0)^D2186
    +VLOOKUP(SUBSTITUTE(SUBSTITUTE(F$1,"standard",""),"|Float","")&amp;IF(OR($L2186=TRUE,$A2186=0,MOD($A2186,ChapterTable!$S$20)&lt;&gt;0),"","보스")&amp;"인게임누적합배수",ChapterTable!$S:$T,2,0)*D2186)
  )
  )
  )
)</f>
        <v>270177.10931897163</v>
      </c>
      <c r="G2186" t="s">
        <v>737</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174"/>
        <v>11</v>
      </c>
      <c r="Q2186">
        <f t="shared" si="175"/>
        <v>11</v>
      </c>
      <c r="R2186" t="b">
        <f t="shared" ca="1" si="173"/>
        <v>1</v>
      </c>
      <c r="T2186" t="b">
        <f t="shared" ca="1" si="176"/>
        <v>1</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H2186">
        <v>1.5</v>
      </c>
      <c r="AI2186">
        <f t="shared" si="177"/>
        <v>0.2</v>
      </c>
    </row>
    <row r="2187" spans="1:35" x14ac:dyDescent="0.3">
      <c r="A2187">
        <v>21</v>
      </c>
      <c r="B2187">
        <v>46</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5</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OFFSET(E2187,-$B2187+IF($L2187,1,0),0)*IF($B2187&gt;OFFSET($B2187,1,0),ChapterTable!$S$17,1)*
    (VLOOKUP(SUBSTITUTE(SUBSTITUTE(E$1,"standard",""),"|Float","")&amp;IF(OR($L2187=TRUE,$A2187=0,MOD($A2187,ChapterTable!$S$20)&lt;&gt;0),"","보스")&amp;"인게임누적곱배수",ChapterTable!$S:$T,2,0)^C2187
    +VLOOKUP(SUBSTITUTE(SUBSTITUTE(E$1,"standard",""),"|Float","")&amp;IF(OR($L2187=TRUE,$A2187=0,MOD($A2187,ChapterTable!$S$20)&lt;&gt;0),"","보스")&amp;"인게임누적합배수",ChapterTable!$S:$T,2,0)*C2187)
  )
  )
  )
)</f>
        <v>997577.01902389526</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(VLOOKUP(SUBSTITUTE(SUBSTITUTE(F$1,"standard",""),"|Float","")&amp;IF(OR($L2187=TRUE,$A2187=0,MOD($A2187,ChapterTable!$S$20)&lt;&gt;0),"","보스")&amp;"인게임누적곱배수",ChapterTable!$S:$T,2,0)^D2187
    +VLOOKUP(SUBSTITUTE(SUBSTITUTE(F$1,"standard",""),"|Float","")&amp;IF(OR($L2187=TRUE,$A2187=0,MOD($A2187,ChapterTable!$S$20)&lt;&gt;0),"","보스")&amp;"인게임누적합배수",ChapterTable!$S:$T,2,0)*D2187)
  )
  )
  )
)</f>
        <v>270177.10931897163</v>
      </c>
      <c r="G2187" t="s">
        <v>737</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174"/>
        <v>5</v>
      </c>
      <c r="Q2187">
        <f t="shared" si="175"/>
        <v>5</v>
      </c>
      <c r="R2187" t="b">
        <f t="shared" ca="1" si="173"/>
        <v>1</v>
      </c>
      <c r="T2187" t="b">
        <f t="shared" ca="1" si="176"/>
        <v>1</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H2187">
        <v>1.5</v>
      </c>
      <c r="AI2187">
        <f t="shared" si="177"/>
        <v>0.2</v>
      </c>
    </row>
    <row r="2188" spans="1:35" x14ac:dyDescent="0.3">
      <c r="A2188">
        <v>21</v>
      </c>
      <c r="B2188">
        <v>47</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OFFSET(E2188,-$B2188+IF($L2188,1,0),0)*IF($B2188&gt;OFFSET($B2188,1,0),ChapterTable!$S$17,1)*
    (VLOOKUP(SUBSTITUTE(SUBSTITUTE(E$1,"standard",""),"|Float","")&amp;IF(OR($L2188=TRUE,$A2188=0,MOD($A2188,ChapterTable!$S$20)&lt;&gt;0),"","보스")&amp;"인게임누적곱배수",ChapterTable!$S:$T,2,0)^C2188
    +VLOOKUP(SUBSTITUTE(SUBSTITUTE(E$1,"standard",""),"|Float","")&amp;IF(OR($L2188=TRUE,$A2188=0,MOD($A2188,ChapterTable!$S$20)&lt;&gt;0),"","보스")&amp;"인게임누적합배수",ChapterTable!$S:$T,2,0)*C2188)
  )
  )
  )
)</f>
        <v>997577.01902389526</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(VLOOKUP(SUBSTITUTE(SUBSTITUTE(F$1,"standard",""),"|Float","")&amp;IF(OR($L2188=TRUE,$A2188=0,MOD($A2188,ChapterTable!$S$20)&lt;&gt;0),"","보스")&amp;"인게임누적곱배수",ChapterTable!$S:$T,2,0)^D2188
    +VLOOKUP(SUBSTITUTE(SUBSTITUTE(F$1,"standard",""),"|Float","")&amp;IF(OR($L2188=TRUE,$A2188=0,MOD($A2188,ChapterTable!$S$20)&lt;&gt;0),"","보스")&amp;"인게임누적합배수",ChapterTable!$S:$T,2,0)*D2188)
  )
  )
  )
)</f>
        <v>270177.10931897163</v>
      </c>
      <c r="G2188" t="s">
        <v>737</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174"/>
        <v>5</v>
      </c>
      <c r="Q2188">
        <f t="shared" si="175"/>
        <v>5</v>
      </c>
      <c r="R2188" t="b">
        <f t="shared" ca="1" si="173"/>
        <v>1</v>
      </c>
      <c r="T2188" t="b">
        <f t="shared" ca="1" si="176"/>
        <v>1</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H2188">
        <v>1.5</v>
      </c>
      <c r="AI2188">
        <f t="shared" si="177"/>
        <v>0.2</v>
      </c>
    </row>
    <row r="2189" spans="1:35" x14ac:dyDescent="0.3">
      <c r="A2189">
        <v>21</v>
      </c>
      <c r="B2189">
        <v>48</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OFFSET(E2189,-$B2189+IF($L2189,1,0),0)*IF($B2189&gt;OFFSET($B2189,1,0),ChapterTable!$S$17,1)*
    (VLOOKUP(SUBSTITUTE(SUBSTITUTE(E$1,"standard",""),"|Float","")&amp;IF(OR($L2189=TRUE,$A2189=0,MOD($A2189,ChapterTable!$S$20)&lt;&gt;0),"","보스")&amp;"인게임누적곱배수",ChapterTable!$S:$T,2,0)^C2189
    +VLOOKUP(SUBSTITUTE(SUBSTITUTE(E$1,"standard",""),"|Float","")&amp;IF(OR($L2189=TRUE,$A2189=0,MOD($A2189,ChapterTable!$S$20)&lt;&gt;0),"","보스")&amp;"인게임누적합배수",ChapterTable!$S:$T,2,0)*C2189)
  )
  )
  )
)</f>
        <v>997577.01902389526</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(VLOOKUP(SUBSTITUTE(SUBSTITUTE(F$1,"standard",""),"|Float","")&amp;IF(OR($L2189=TRUE,$A2189=0,MOD($A2189,ChapterTable!$S$20)&lt;&gt;0),"","보스")&amp;"인게임누적곱배수",ChapterTable!$S:$T,2,0)^D2189
    +VLOOKUP(SUBSTITUTE(SUBSTITUTE(F$1,"standard",""),"|Float","")&amp;IF(OR($L2189=TRUE,$A2189=0,MOD($A2189,ChapterTable!$S$20)&lt;&gt;0),"","보스")&amp;"인게임누적합배수",ChapterTable!$S:$T,2,0)*D2189)
  )
  )
  )
)</f>
        <v>270177.10931897163</v>
      </c>
      <c r="G2189" t="s">
        <v>737</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174"/>
        <v>5</v>
      </c>
      <c r="Q2189">
        <f t="shared" si="175"/>
        <v>5</v>
      </c>
      <c r="R2189" t="b">
        <f t="shared" ca="1" si="173"/>
        <v>1</v>
      </c>
      <c r="T2189" t="b">
        <f t="shared" ca="1" si="176"/>
        <v>1</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H2189">
        <v>1.5</v>
      </c>
      <c r="AI2189">
        <f t="shared" si="177"/>
        <v>0.2</v>
      </c>
    </row>
    <row r="2190" spans="1:35" x14ac:dyDescent="0.3">
      <c r="A2190">
        <v>21</v>
      </c>
      <c r="B2190">
        <v>49</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OFFSET(E2190,-$B2190+IF($L2190,1,0),0)*IF($B2190&gt;OFFSET($B2190,1,0),ChapterTable!$S$17,1)*
    (VLOOKUP(SUBSTITUTE(SUBSTITUTE(E$1,"standard",""),"|Float","")&amp;IF(OR($L2190=TRUE,$A2190=0,MOD($A2190,ChapterTable!$S$20)&lt;&gt;0),"","보스")&amp;"인게임누적곱배수",ChapterTable!$S:$T,2,0)^C2190
    +VLOOKUP(SUBSTITUTE(SUBSTITUTE(E$1,"standard",""),"|Float","")&amp;IF(OR($L2190=TRUE,$A2190=0,MOD($A2190,ChapterTable!$S$20)&lt;&gt;0),"","보스")&amp;"인게임누적합배수",ChapterTable!$S:$T,2,0)*C2190)
  )
  )
  )
)</f>
        <v>997577.01902389526</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(VLOOKUP(SUBSTITUTE(SUBSTITUTE(F$1,"standard",""),"|Float","")&amp;IF(OR($L2190=TRUE,$A2190=0,MOD($A2190,ChapterTable!$S$20)&lt;&gt;0),"","보스")&amp;"인게임누적곱배수",ChapterTable!$S:$T,2,0)^D2190
    +VLOOKUP(SUBSTITUTE(SUBSTITUTE(F$1,"standard",""),"|Float","")&amp;IF(OR($L2190=TRUE,$A2190=0,MOD($A2190,ChapterTable!$S$20)&lt;&gt;0),"","보스")&amp;"인게임누적합배수",ChapterTable!$S:$T,2,0)*D2190)
  )
  )
  )
)</f>
        <v>270177.10931897163</v>
      </c>
      <c r="G2190" t="s">
        <v>737</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174"/>
        <v>95</v>
      </c>
      <c r="Q2190">
        <f t="shared" si="175"/>
        <v>95</v>
      </c>
      <c r="R2190" t="b">
        <f t="shared" ca="1" si="173"/>
        <v>1</v>
      </c>
      <c r="T2190" t="b">
        <f t="shared" ca="1" si="176"/>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H2190">
        <v>1.5</v>
      </c>
      <c r="AI2190">
        <f t="shared" si="177"/>
        <v>0.2</v>
      </c>
    </row>
    <row r="2191" spans="1:35" x14ac:dyDescent="0.3">
      <c r="A2191">
        <v>21</v>
      </c>
      <c r="B2191">
        <v>50</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OFFSET(E2191,-$B2191+IF($L2191,1,0),0)*IF($B2191&gt;OFFSET($B2191,1,0),ChapterTable!$S$17,1)*
    (VLOOKUP(SUBSTITUTE(SUBSTITUTE(E$1,"standard",""),"|Float","")&amp;IF(OR($L2191=TRUE,$A2191=0,MOD($A2191,ChapterTable!$S$20)&lt;&gt;0),"","보스")&amp;"인게임누적곱배수",ChapterTable!$S:$T,2,0)^C2191
    +VLOOKUP(SUBSTITUTE(SUBSTITUTE(E$1,"standard",""),"|Float","")&amp;IF(OR($L2191=TRUE,$A2191=0,MOD($A2191,ChapterTable!$S$20)&lt;&gt;0),"","보스")&amp;"인게임누적합배수",ChapterTable!$S:$T,2,0)*C2191)
  )
  )
  )
)</f>
        <v>1197092.4228286743</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(VLOOKUP(SUBSTITUTE(SUBSTITUTE(F$1,"standard",""),"|Float","")&amp;IF(OR($L2191=TRUE,$A2191=0,MOD($A2191,ChapterTable!$S$20)&lt;&gt;0),"","보스")&amp;"인게임누적곱배수",ChapterTable!$S:$T,2,0)^D2191
    +VLOOKUP(SUBSTITUTE(SUBSTITUTE(F$1,"standard",""),"|Float","")&amp;IF(OR($L2191=TRUE,$A2191=0,MOD($A2191,ChapterTable!$S$20)&lt;&gt;0),"","보스")&amp;"인게임누적합배수",ChapterTable!$S:$T,2,0)*D2191)
  )
  )
  )
)</f>
        <v>270177.10931897163</v>
      </c>
      <c r="G2191" t="s">
        <v>737</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174"/>
        <v>21</v>
      </c>
      <c r="Q2191">
        <f t="shared" si="175"/>
        <v>21</v>
      </c>
      <c r="R2191" t="b">
        <f t="shared" ca="1" si="173"/>
        <v>0</v>
      </c>
      <c r="T2191" t="b">
        <f t="shared" ca="1" si="176"/>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H2191">
        <v>1.5</v>
      </c>
      <c r="AI2191">
        <f t="shared" si="177"/>
        <v>0.2</v>
      </c>
    </row>
    <row r="2192" spans="1:35" x14ac:dyDescent="0.3">
      <c r="A2192">
        <v>22</v>
      </c>
      <c r="B2192">
        <v>1</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0</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0</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OFFSET(E2192,-$B2192+IF($L2192,1,0),0)*IF($B2192&gt;OFFSET($B2192,1,0),ChapterTable!$S$17,1)*
    (VLOOKUP(SUBSTITUTE(SUBSTITUTE(E$1,"standard",""),"|Float","")&amp;IF(OR($L2192=TRUE,$A2192=0,MOD($A2192,ChapterTable!$S$20)&lt;&gt;0),"","보스")&amp;"인게임누적곱배수",ChapterTable!$S:$T,2,0)^C2192
    +VLOOKUP(SUBSTITUTE(SUBSTITUTE(E$1,"standard",""),"|Float","")&amp;IF(OR($L2192=TRUE,$A2192=0,MOD($A2192,ChapterTable!$S$20)&lt;&gt;0),"","보스")&amp;"인게임누적합배수",ChapterTable!$S:$T,2,0)*C2192)
  )
  )
  )
)</f>
        <v>748182.76426792145</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(VLOOKUP(SUBSTITUTE(SUBSTITUTE(F$1,"standard",""),"|Float","")&amp;IF(OR($L2192=TRUE,$A2192=0,MOD($A2192,ChapterTable!$S$20)&lt;&gt;0),"","보스")&amp;"인게임누적곱배수",ChapterTable!$S:$T,2,0)^D2192
    +VLOOKUP(SUBSTITUTE(SUBSTITUTE(F$1,"standard",""),"|Float","")&amp;IF(OR($L2192=TRUE,$A2192=0,MOD($A2192,ChapterTable!$S$20)&lt;&gt;0),"","보스")&amp;"인게임누적합배수",ChapterTable!$S:$T,2,0)*D2192)
  )
  )
  )
)</f>
        <v>311742.81844496727</v>
      </c>
      <c r="G2192" t="s">
        <v>737</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174"/>
        <v>1</v>
      </c>
      <c r="Q2192">
        <f t="shared" si="175"/>
        <v>1</v>
      </c>
      <c r="R2192" t="b">
        <f t="shared" ca="1" si="173"/>
        <v>1</v>
      </c>
      <c r="T2192" t="b">
        <f t="shared" ca="1" si="176"/>
        <v>1</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H2192">
        <v>1.5</v>
      </c>
      <c r="AI2192">
        <f t="shared" si="177"/>
        <v>1</v>
      </c>
    </row>
    <row r="2193" spans="1:35" x14ac:dyDescent="0.3">
      <c r="A2193">
        <v>22</v>
      </c>
      <c r="B2193">
        <v>2</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OFFSET(E2193,-$B2193+IF($L2193,1,0),0)*IF($B2193&gt;OFFSET($B2193,1,0),ChapterTable!$S$17,1)*
    (VLOOKUP(SUBSTITUTE(SUBSTITUTE(E$1,"standard",""),"|Float","")&amp;IF(OR($L2193=TRUE,$A2193=0,MOD($A2193,ChapterTable!$S$20)&lt;&gt;0),"","보스")&amp;"인게임누적곱배수",ChapterTable!$S:$T,2,0)^C2193
    +VLOOKUP(SUBSTITUTE(SUBSTITUTE(E$1,"standard",""),"|Float","")&amp;IF(OR($L2193=TRUE,$A2193=0,MOD($A2193,ChapterTable!$S$20)&lt;&gt;0),"","보스")&amp;"인게임누적합배수",ChapterTable!$S:$T,2,0)*C2193)
  )
  )
  )
)</f>
        <v>748182.76426792145</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(VLOOKUP(SUBSTITUTE(SUBSTITUTE(F$1,"standard",""),"|Float","")&amp;IF(OR($L2193=TRUE,$A2193=0,MOD($A2193,ChapterTable!$S$20)&lt;&gt;0),"","보스")&amp;"인게임누적곱배수",ChapterTable!$S:$T,2,0)^D2193
    +VLOOKUP(SUBSTITUTE(SUBSTITUTE(F$1,"standard",""),"|Float","")&amp;IF(OR($L2193=TRUE,$A2193=0,MOD($A2193,ChapterTable!$S$20)&lt;&gt;0),"","보스")&amp;"인게임누적합배수",ChapterTable!$S:$T,2,0)*D2193)
  )
  )
  )
)</f>
        <v>311742.81844496727</v>
      </c>
      <c r="G2193" t="s">
        <v>737</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174"/>
        <v>1</v>
      </c>
      <c r="Q2193">
        <f t="shared" si="175"/>
        <v>1</v>
      </c>
      <c r="R2193" t="b">
        <f t="shared" ca="1" si="173"/>
        <v>1</v>
      </c>
      <c r="T2193" t="b">
        <f t="shared" ca="1" si="176"/>
        <v>1</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H2193">
        <v>1.5</v>
      </c>
      <c r="AI2193">
        <f t="shared" si="177"/>
        <v>1</v>
      </c>
    </row>
    <row r="2194" spans="1:35" x14ac:dyDescent="0.3">
      <c r="A2194">
        <v>22</v>
      </c>
      <c r="B2194">
        <v>3</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OFFSET(E2194,-$B2194+IF($L2194,1,0),0)*IF($B2194&gt;OFFSET($B2194,1,0),ChapterTable!$S$17,1)*
    (VLOOKUP(SUBSTITUTE(SUBSTITUTE(E$1,"standard",""),"|Float","")&amp;IF(OR($L2194=TRUE,$A2194=0,MOD($A2194,ChapterTable!$S$20)&lt;&gt;0),"","보스")&amp;"인게임누적곱배수",ChapterTable!$S:$T,2,0)^C2194
    +VLOOKUP(SUBSTITUTE(SUBSTITUTE(E$1,"standard",""),"|Float","")&amp;IF(OR($L2194=TRUE,$A2194=0,MOD($A2194,ChapterTable!$S$20)&lt;&gt;0),"","보스")&amp;"인게임누적합배수",ChapterTable!$S:$T,2,0)*C2194)
  )
  )
  )
)</f>
        <v>748182.76426792145</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(VLOOKUP(SUBSTITUTE(SUBSTITUTE(F$1,"standard",""),"|Float","")&amp;IF(OR($L2194=TRUE,$A2194=0,MOD($A2194,ChapterTable!$S$20)&lt;&gt;0),"","보스")&amp;"인게임누적곱배수",ChapterTable!$S:$T,2,0)^D2194
    +VLOOKUP(SUBSTITUTE(SUBSTITUTE(F$1,"standard",""),"|Float","")&amp;IF(OR($L2194=TRUE,$A2194=0,MOD($A2194,ChapterTable!$S$20)&lt;&gt;0),"","보스")&amp;"인게임누적합배수",ChapterTable!$S:$T,2,0)*D2194)
  )
  )
  )
)</f>
        <v>311742.81844496727</v>
      </c>
      <c r="G2194" t="s">
        <v>737</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174"/>
        <v>1</v>
      </c>
      <c r="Q2194">
        <f t="shared" si="175"/>
        <v>1</v>
      </c>
      <c r="R2194" t="b">
        <f t="shared" ca="1" si="173"/>
        <v>1</v>
      </c>
      <c r="T2194" t="b">
        <f t="shared" ca="1" si="176"/>
        <v>1</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H2194">
        <v>1.5</v>
      </c>
      <c r="AI2194">
        <f t="shared" si="177"/>
        <v>1</v>
      </c>
    </row>
    <row r="2195" spans="1:35" x14ac:dyDescent="0.3">
      <c r="A2195">
        <v>22</v>
      </c>
      <c r="B2195">
        <v>4</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OFFSET(E2195,-$B2195+IF($L2195,1,0),0)*IF($B2195&gt;OFFSET($B2195,1,0),ChapterTable!$S$17,1)*
    (VLOOKUP(SUBSTITUTE(SUBSTITUTE(E$1,"standard",""),"|Float","")&amp;IF(OR($L2195=TRUE,$A2195=0,MOD($A2195,ChapterTable!$S$20)&lt;&gt;0),"","보스")&amp;"인게임누적곱배수",ChapterTable!$S:$T,2,0)^C2195
    +VLOOKUP(SUBSTITUTE(SUBSTITUTE(E$1,"standard",""),"|Float","")&amp;IF(OR($L2195=TRUE,$A2195=0,MOD($A2195,ChapterTable!$S$20)&lt;&gt;0),"","보스")&amp;"인게임누적합배수",ChapterTable!$S:$T,2,0)*C2195)
  )
  )
  )
)</f>
        <v>748182.76426792145</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(VLOOKUP(SUBSTITUTE(SUBSTITUTE(F$1,"standard",""),"|Float","")&amp;IF(OR($L2195=TRUE,$A2195=0,MOD($A2195,ChapterTable!$S$20)&lt;&gt;0),"","보스")&amp;"인게임누적곱배수",ChapterTable!$S:$T,2,0)^D2195
    +VLOOKUP(SUBSTITUTE(SUBSTITUTE(F$1,"standard",""),"|Float","")&amp;IF(OR($L2195=TRUE,$A2195=0,MOD($A2195,ChapterTable!$S$20)&lt;&gt;0),"","보스")&amp;"인게임누적합배수",ChapterTable!$S:$T,2,0)*D2195)
  )
  )
  )
)</f>
        <v>311742.81844496727</v>
      </c>
      <c r="G2195" t="s">
        <v>737</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174"/>
        <v>1</v>
      </c>
      <c r="Q2195">
        <f t="shared" si="175"/>
        <v>1</v>
      </c>
      <c r="R2195" t="b">
        <f t="shared" ca="1" si="173"/>
        <v>1</v>
      </c>
      <c r="T2195" t="b">
        <f t="shared" ca="1" si="176"/>
        <v>1</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H2195">
        <v>1.5</v>
      </c>
      <c r="AI2195">
        <f t="shared" si="177"/>
        <v>1</v>
      </c>
    </row>
    <row r="2196" spans="1:35" x14ac:dyDescent="0.3">
      <c r="A2196">
        <v>22</v>
      </c>
      <c r="B2196">
        <v>5</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OFFSET(E2196,-$B2196+IF($L2196,1,0),0)*IF($B2196&gt;OFFSET($B2196,1,0),ChapterTable!$S$17,1)*
    (VLOOKUP(SUBSTITUTE(SUBSTITUTE(E$1,"standard",""),"|Float","")&amp;IF(OR($L2196=TRUE,$A2196=0,MOD($A2196,ChapterTable!$S$20)&lt;&gt;0),"","보스")&amp;"인게임누적곱배수",ChapterTable!$S:$T,2,0)^C2196
    +VLOOKUP(SUBSTITUTE(SUBSTITUTE(E$1,"standard",""),"|Float","")&amp;IF(OR($L2196=TRUE,$A2196=0,MOD($A2196,ChapterTable!$S$20)&lt;&gt;0),"","보스")&amp;"인게임누적합배수",ChapterTable!$S:$T,2,0)*C2196)
  )
  )
  )
)</f>
        <v>748182.76426792145</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(VLOOKUP(SUBSTITUTE(SUBSTITUTE(F$1,"standard",""),"|Float","")&amp;IF(OR($L2196=TRUE,$A2196=0,MOD($A2196,ChapterTable!$S$20)&lt;&gt;0),"","보스")&amp;"인게임누적곱배수",ChapterTable!$S:$T,2,0)^D2196
    +VLOOKUP(SUBSTITUTE(SUBSTITUTE(F$1,"standard",""),"|Float","")&amp;IF(OR($L2196=TRUE,$A2196=0,MOD($A2196,ChapterTable!$S$20)&lt;&gt;0),"","보스")&amp;"인게임누적합배수",ChapterTable!$S:$T,2,0)*D2196)
  )
  )
  )
)</f>
        <v>311742.81844496727</v>
      </c>
      <c r="G2196" t="s">
        <v>737</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174"/>
        <v>11</v>
      </c>
      <c r="Q2196">
        <f t="shared" si="175"/>
        <v>11</v>
      </c>
      <c r="R2196" t="b">
        <f t="shared" ca="1" si="173"/>
        <v>1</v>
      </c>
      <c r="T2196" t="b">
        <f t="shared" ca="1" si="176"/>
        <v>1</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H2196">
        <v>1.5</v>
      </c>
      <c r="AI2196">
        <f t="shared" si="177"/>
        <v>1</v>
      </c>
    </row>
    <row r="2197" spans="1:35" x14ac:dyDescent="0.3">
      <c r="A2197">
        <v>22</v>
      </c>
      <c r="B2197">
        <v>6</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1</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OFFSET(E2197,-$B2197+IF($L2197,1,0),0)*IF($B2197&gt;OFFSET($B2197,1,0),ChapterTable!$S$17,1)*
    (VLOOKUP(SUBSTITUTE(SUBSTITUTE(E$1,"standard",""),"|Float","")&amp;IF(OR($L2197=TRUE,$A2197=0,MOD($A2197,ChapterTable!$S$20)&lt;&gt;0),"","보스")&amp;"인게임누적곱배수",ChapterTable!$S:$T,2,0)^C2197
    +VLOOKUP(SUBSTITUTE(SUBSTITUTE(E$1,"standard",""),"|Float","")&amp;IF(OR($L2197=TRUE,$A2197=0,MOD($A2197,ChapterTable!$S$20)&lt;&gt;0),"","보스")&amp;"인게임누적합배수",ChapterTable!$S:$T,2,0)*C2197)
  )
  )
  )
)</f>
        <v>897819.31712150574</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(VLOOKUP(SUBSTITUTE(SUBSTITUTE(F$1,"standard",""),"|Float","")&amp;IF(OR($L2197=TRUE,$A2197=0,MOD($A2197,ChapterTable!$S$20)&lt;&gt;0),"","보스")&amp;"인게임누적곱배수",ChapterTable!$S:$T,2,0)^D2197
    +VLOOKUP(SUBSTITUTE(SUBSTITUTE(F$1,"standard",""),"|Float","")&amp;IF(OR($L2197=TRUE,$A2197=0,MOD($A2197,ChapterTable!$S$20)&lt;&gt;0),"","보스")&amp;"인게임누적합배수",ChapterTable!$S:$T,2,0)*D2197)
  )
  )
  )
)</f>
        <v>311742.81844496727</v>
      </c>
      <c r="G2197" t="s">
        <v>737</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174"/>
        <v>1</v>
      </c>
      <c r="Q2197">
        <f t="shared" si="175"/>
        <v>1</v>
      </c>
      <c r="R2197" t="b">
        <f t="shared" ca="1" si="173"/>
        <v>1</v>
      </c>
      <c r="T2197" t="b">
        <f t="shared" ca="1" si="176"/>
        <v>1</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H2197">
        <v>1.5</v>
      </c>
      <c r="AI2197">
        <f t="shared" si="177"/>
        <v>1</v>
      </c>
    </row>
    <row r="2198" spans="1:35" x14ac:dyDescent="0.3">
      <c r="A2198">
        <v>22</v>
      </c>
      <c r="B2198">
        <v>7</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OFFSET(E2198,-$B2198+IF($L2198,1,0),0)*IF($B2198&gt;OFFSET($B2198,1,0),ChapterTable!$S$17,1)*
    (VLOOKUP(SUBSTITUTE(SUBSTITUTE(E$1,"standard",""),"|Float","")&amp;IF(OR($L2198=TRUE,$A2198=0,MOD($A2198,ChapterTable!$S$20)&lt;&gt;0),"","보스")&amp;"인게임누적곱배수",ChapterTable!$S:$T,2,0)^C2198
    +VLOOKUP(SUBSTITUTE(SUBSTITUTE(E$1,"standard",""),"|Float","")&amp;IF(OR($L2198=TRUE,$A2198=0,MOD($A2198,ChapterTable!$S$20)&lt;&gt;0),"","보스")&amp;"인게임누적합배수",ChapterTable!$S:$T,2,0)*C2198)
  )
  )
  )
)</f>
        <v>897819.31712150574</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(VLOOKUP(SUBSTITUTE(SUBSTITUTE(F$1,"standard",""),"|Float","")&amp;IF(OR($L2198=TRUE,$A2198=0,MOD($A2198,ChapterTable!$S$20)&lt;&gt;0),"","보스")&amp;"인게임누적곱배수",ChapterTable!$S:$T,2,0)^D2198
    +VLOOKUP(SUBSTITUTE(SUBSTITUTE(F$1,"standard",""),"|Float","")&amp;IF(OR($L2198=TRUE,$A2198=0,MOD($A2198,ChapterTable!$S$20)&lt;&gt;0),"","보스")&amp;"인게임누적합배수",ChapterTable!$S:$T,2,0)*D2198)
  )
  )
  )
)</f>
        <v>311742.81844496727</v>
      </c>
      <c r="G2198" t="s">
        <v>737</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174"/>
        <v>1</v>
      </c>
      <c r="Q2198">
        <f t="shared" si="175"/>
        <v>1</v>
      </c>
      <c r="R2198" t="b">
        <f t="shared" ca="1" si="173"/>
        <v>1</v>
      </c>
      <c r="T2198" t="b">
        <f t="shared" ca="1" si="176"/>
        <v>1</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H2198">
        <v>1.5</v>
      </c>
      <c r="AI2198">
        <f t="shared" si="177"/>
        <v>1</v>
      </c>
    </row>
    <row r="2199" spans="1:35" x14ac:dyDescent="0.3">
      <c r="A2199">
        <v>22</v>
      </c>
      <c r="B2199">
        <v>8</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OFFSET(E2199,-$B2199+IF($L2199,1,0),0)*IF($B2199&gt;OFFSET($B2199,1,0),ChapterTable!$S$17,1)*
    (VLOOKUP(SUBSTITUTE(SUBSTITUTE(E$1,"standard",""),"|Float","")&amp;IF(OR($L2199=TRUE,$A2199=0,MOD($A2199,ChapterTable!$S$20)&lt;&gt;0),"","보스")&amp;"인게임누적곱배수",ChapterTable!$S:$T,2,0)^C2199
    +VLOOKUP(SUBSTITUTE(SUBSTITUTE(E$1,"standard",""),"|Float","")&amp;IF(OR($L2199=TRUE,$A2199=0,MOD($A2199,ChapterTable!$S$20)&lt;&gt;0),"","보스")&amp;"인게임누적합배수",ChapterTable!$S:$T,2,0)*C2199)
  )
  )
  )
)</f>
        <v>897819.31712150574</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(VLOOKUP(SUBSTITUTE(SUBSTITUTE(F$1,"standard",""),"|Float","")&amp;IF(OR($L2199=TRUE,$A2199=0,MOD($A2199,ChapterTable!$S$20)&lt;&gt;0),"","보스")&amp;"인게임누적곱배수",ChapterTable!$S:$T,2,0)^D2199
    +VLOOKUP(SUBSTITUTE(SUBSTITUTE(F$1,"standard",""),"|Float","")&amp;IF(OR($L2199=TRUE,$A2199=0,MOD($A2199,ChapterTable!$S$20)&lt;&gt;0),"","보스")&amp;"인게임누적합배수",ChapterTable!$S:$T,2,0)*D2199)
  )
  )
  )
)</f>
        <v>311742.81844496727</v>
      </c>
      <c r="G2199" t="s">
        <v>737</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174"/>
        <v>1</v>
      </c>
      <c r="Q2199">
        <f t="shared" si="175"/>
        <v>1</v>
      </c>
      <c r="R2199" t="b">
        <f t="shared" ca="1" si="173"/>
        <v>1</v>
      </c>
      <c r="T2199" t="b">
        <f t="shared" ca="1" si="176"/>
        <v>1</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H2199">
        <v>1.5</v>
      </c>
      <c r="AI2199">
        <f t="shared" si="177"/>
        <v>1</v>
      </c>
    </row>
    <row r="2200" spans="1:35" x14ac:dyDescent="0.3">
      <c r="A2200">
        <v>22</v>
      </c>
      <c r="B2200">
        <v>9</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OFFSET(E2200,-$B2200+IF($L2200,1,0),0)*IF($B2200&gt;OFFSET($B2200,1,0),ChapterTable!$S$17,1)*
    (VLOOKUP(SUBSTITUTE(SUBSTITUTE(E$1,"standard",""),"|Float","")&amp;IF(OR($L2200=TRUE,$A2200=0,MOD($A2200,ChapterTable!$S$20)&lt;&gt;0),"","보스")&amp;"인게임누적곱배수",ChapterTable!$S:$T,2,0)^C2200
    +VLOOKUP(SUBSTITUTE(SUBSTITUTE(E$1,"standard",""),"|Float","")&amp;IF(OR($L2200=TRUE,$A2200=0,MOD($A2200,ChapterTable!$S$20)&lt;&gt;0),"","보스")&amp;"인게임누적합배수",ChapterTable!$S:$T,2,0)*C2200)
  )
  )
  )
)</f>
        <v>897819.31712150574</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(VLOOKUP(SUBSTITUTE(SUBSTITUTE(F$1,"standard",""),"|Float","")&amp;IF(OR($L2200=TRUE,$A2200=0,MOD($A2200,ChapterTable!$S$20)&lt;&gt;0),"","보스")&amp;"인게임누적곱배수",ChapterTable!$S:$T,2,0)^D2200
    +VLOOKUP(SUBSTITUTE(SUBSTITUTE(F$1,"standard",""),"|Float","")&amp;IF(OR($L2200=TRUE,$A2200=0,MOD($A2200,ChapterTable!$S$20)&lt;&gt;0),"","보스")&amp;"인게임누적합배수",ChapterTable!$S:$T,2,0)*D2200)
  )
  )
  )
)</f>
        <v>311742.81844496727</v>
      </c>
      <c r="G2200" t="s">
        <v>737</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174"/>
        <v>91</v>
      </c>
      <c r="Q2200">
        <f t="shared" si="175"/>
        <v>91</v>
      </c>
      <c r="R2200" t="b">
        <f t="shared" ca="1" si="173"/>
        <v>1</v>
      </c>
      <c r="T2200" t="b">
        <f t="shared" ca="1" si="176"/>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H2200">
        <v>1.5</v>
      </c>
      <c r="AI2200">
        <f t="shared" si="177"/>
        <v>1</v>
      </c>
    </row>
    <row r="2201" spans="1:35" x14ac:dyDescent="0.3">
      <c r="A2201">
        <v>22</v>
      </c>
      <c r="B2201">
        <v>10</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OFFSET(E2201,-$B2201+IF($L2201,1,0),0)*IF($B2201&gt;OFFSET($B2201,1,0),ChapterTable!$S$17,1)*
    (VLOOKUP(SUBSTITUTE(SUBSTITUTE(E$1,"standard",""),"|Float","")&amp;IF(OR($L2201=TRUE,$A2201=0,MOD($A2201,ChapterTable!$S$20)&lt;&gt;0),"","보스")&amp;"인게임누적곱배수",ChapterTable!$S:$T,2,0)^C2201
    +VLOOKUP(SUBSTITUTE(SUBSTITUTE(E$1,"standard",""),"|Float","")&amp;IF(OR($L2201=TRUE,$A2201=0,MOD($A2201,ChapterTable!$S$20)&lt;&gt;0),"","보스")&amp;"인게임누적합배수",ChapterTable!$S:$T,2,0)*C2201)
  )
  )
  )
)</f>
        <v>897819.31712150574</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(VLOOKUP(SUBSTITUTE(SUBSTITUTE(F$1,"standard",""),"|Float","")&amp;IF(OR($L2201=TRUE,$A2201=0,MOD($A2201,ChapterTable!$S$20)&lt;&gt;0),"","보스")&amp;"인게임누적곱배수",ChapterTable!$S:$T,2,0)^D2201
    +VLOOKUP(SUBSTITUTE(SUBSTITUTE(F$1,"standard",""),"|Float","")&amp;IF(OR($L2201=TRUE,$A2201=0,MOD($A2201,ChapterTable!$S$20)&lt;&gt;0),"","보스")&amp;"인게임누적합배수",ChapterTable!$S:$T,2,0)*D2201)
  )
  )
  )
)</f>
        <v>311742.81844496727</v>
      </c>
      <c r="G2201" t="s">
        <v>737</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174"/>
        <v>21</v>
      </c>
      <c r="Q2201">
        <f t="shared" si="175"/>
        <v>21</v>
      </c>
      <c r="R2201" t="b">
        <f t="shared" ca="1" si="173"/>
        <v>1</v>
      </c>
      <c r="T2201" t="b">
        <f t="shared" ca="1" si="176"/>
        <v>1</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H2201">
        <v>1.5</v>
      </c>
      <c r="AI2201">
        <f t="shared" si="177"/>
        <v>1</v>
      </c>
    </row>
    <row r="2202" spans="1:35" x14ac:dyDescent="0.3">
      <c r="A2202">
        <v>22</v>
      </c>
      <c r="B2202">
        <v>11</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1</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OFFSET(E2202,-$B2202+IF($L2202,1,0),0)*IF($B2202&gt;OFFSET($B2202,1,0),ChapterTable!$S$17,1)*
    (VLOOKUP(SUBSTITUTE(SUBSTITUTE(E$1,"standard",""),"|Float","")&amp;IF(OR($L2202=TRUE,$A2202=0,MOD($A2202,ChapterTable!$S$20)&lt;&gt;0),"","보스")&amp;"인게임누적곱배수",ChapterTable!$S:$T,2,0)^C2202
    +VLOOKUP(SUBSTITUTE(SUBSTITUTE(E$1,"standard",""),"|Float","")&amp;IF(OR($L2202=TRUE,$A2202=0,MOD($A2202,ChapterTable!$S$20)&lt;&gt;0),"","보스")&amp;"인게임누적합배수",ChapterTable!$S:$T,2,0)*C2202)
  )
  )
  )
)</f>
        <v>897819.31712150574</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(VLOOKUP(SUBSTITUTE(SUBSTITUTE(F$1,"standard",""),"|Float","")&amp;IF(OR($L2202=TRUE,$A2202=0,MOD($A2202,ChapterTable!$S$20)&lt;&gt;0),"","보스")&amp;"인게임누적곱배수",ChapterTable!$S:$T,2,0)^D2202
    +VLOOKUP(SUBSTITUTE(SUBSTITUTE(F$1,"standard",""),"|Float","")&amp;IF(OR($L2202=TRUE,$A2202=0,MOD($A2202,ChapterTable!$S$20)&lt;&gt;0),"","보스")&amp;"인게임누적합배수",ChapterTable!$S:$T,2,0)*D2202)
  )
  )
  )
)</f>
        <v>335123.52982833982</v>
      </c>
      <c r="G2202" t="s">
        <v>737</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174"/>
        <v>2</v>
      </c>
      <c r="Q2202">
        <f t="shared" si="175"/>
        <v>2</v>
      </c>
      <c r="R2202" t="b">
        <f t="shared" ca="1" si="173"/>
        <v>1</v>
      </c>
      <c r="T2202" t="b">
        <f t="shared" ca="1" si="176"/>
        <v>1</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H2202">
        <v>1.5</v>
      </c>
      <c r="AI2202">
        <f t="shared" si="177"/>
        <v>0.5</v>
      </c>
    </row>
    <row r="2203" spans="1:35" x14ac:dyDescent="0.3">
      <c r="A2203">
        <v>22</v>
      </c>
      <c r="B2203">
        <v>12</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OFFSET(E2203,-$B2203+IF($L2203,1,0),0)*IF($B2203&gt;OFFSET($B2203,1,0),ChapterTable!$S$17,1)*
    (VLOOKUP(SUBSTITUTE(SUBSTITUTE(E$1,"standard",""),"|Float","")&amp;IF(OR($L2203=TRUE,$A2203=0,MOD($A2203,ChapterTable!$S$20)&lt;&gt;0),"","보스")&amp;"인게임누적곱배수",ChapterTable!$S:$T,2,0)^C2203
    +VLOOKUP(SUBSTITUTE(SUBSTITUTE(E$1,"standard",""),"|Float","")&amp;IF(OR($L2203=TRUE,$A2203=0,MOD($A2203,ChapterTable!$S$20)&lt;&gt;0),"","보스")&amp;"인게임누적합배수",ChapterTable!$S:$T,2,0)*C2203)
  )
  )
  )
)</f>
        <v>897819.31712150574</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(VLOOKUP(SUBSTITUTE(SUBSTITUTE(F$1,"standard",""),"|Float","")&amp;IF(OR($L2203=TRUE,$A2203=0,MOD($A2203,ChapterTable!$S$20)&lt;&gt;0),"","보스")&amp;"인게임누적곱배수",ChapterTable!$S:$T,2,0)^D2203
    +VLOOKUP(SUBSTITUTE(SUBSTITUTE(F$1,"standard",""),"|Float","")&amp;IF(OR($L2203=TRUE,$A2203=0,MOD($A2203,ChapterTable!$S$20)&lt;&gt;0),"","보스")&amp;"인게임누적합배수",ChapterTable!$S:$T,2,0)*D2203)
  )
  )
  )
)</f>
        <v>335123.52982833982</v>
      </c>
      <c r="G2203" t="s">
        <v>737</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174"/>
        <v>2</v>
      </c>
      <c r="Q2203">
        <f t="shared" si="175"/>
        <v>2</v>
      </c>
      <c r="R2203" t="b">
        <f t="shared" ca="1" si="173"/>
        <v>1</v>
      </c>
      <c r="T2203" t="b">
        <f t="shared" ca="1" si="176"/>
        <v>1</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H2203">
        <v>1.5</v>
      </c>
      <c r="AI2203">
        <f t="shared" si="177"/>
        <v>0.5</v>
      </c>
    </row>
    <row r="2204" spans="1:35" x14ac:dyDescent="0.3">
      <c r="A2204">
        <v>22</v>
      </c>
      <c r="B2204">
        <v>13</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OFFSET(E2204,-$B2204+IF($L2204,1,0),0)*IF($B2204&gt;OFFSET($B2204,1,0),ChapterTable!$S$17,1)*
    (VLOOKUP(SUBSTITUTE(SUBSTITUTE(E$1,"standard",""),"|Float","")&amp;IF(OR($L2204=TRUE,$A2204=0,MOD($A2204,ChapterTable!$S$20)&lt;&gt;0),"","보스")&amp;"인게임누적곱배수",ChapterTable!$S:$T,2,0)^C2204
    +VLOOKUP(SUBSTITUTE(SUBSTITUTE(E$1,"standard",""),"|Float","")&amp;IF(OR($L2204=TRUE,$A2204=0,MOD($A2204,ChapterTable!$S$20)&lt;&gt;0),"","보스")&amp;"인게임누적합배수",ChapterTable!$S:$T,2,0)*C2204)
  )
  )
  )
)</f>
        <v>897819.31712150574</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(VLOOKUP(SUBSTITUTE(SUBSTITUTE(F$1,"standard",""),"|Float","")&amp;IF(OR($L2204=TRUE,$A2204=0,MOD($A2204,ChapterTable!$S$20)&lt;&gt;0),"","보스")&amp;"인게임누적곱배수",ChapterTable!$S:$T,2,0)^D2204
    +VLOOKUP(SUBSTITUTE(SUBSTITUTE(F$1,"standard",""),"|Float","")&amp;IF(OR($L2204=TRUE,$A2204=0,MOD($A2204,ChapterTable!$S$20)&lt;&gt;0),"","보스")&amp;"인게임누적합배수",ChapterTable!$S:$T,2,0)*D2204)
  )
  )
  )
)</f>
        <v>335123.52982833982</v>
      </c>
      <c r="G2204" t="s">
        <v>737</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174"/>
        <v>2</v>
      </c>
      <c r="Q2204">
        <f t="shared" si="175"/>
        <v>2</v>
      </c>
      <c r="R2204" t="b">
        <f t="shared" ca="1" si="173"/>
        <v>1</v>
      </c>
      <c r="T2204" t="b">
        <f t="shared" ca="1" si="176"/>
        <v>1</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H2204">
        <v>1.5</v>
      </c>
      <c r="AI2204">
        <f t="shared" si="177"/>
        <v>0.5</v>
      </c>
    </row>
    <row r="2205" spans="1:35" x14ac:dyDescent="0.3">
      <c r="A2205">
        <v>22</v>
      </c>
      <c r="B2205">
        <v>14</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OFFSET(E2205,-$B2205+IF($L2205,1,0),0)*IF($B2205&gt;OFFSET($B2205,1,0),ChapterTable!$S$17,1)*
    (VLOOKUP(SUBSTITUTE(SUBSTITUTE(E$1,"standard",""),"|Float","")&amp;IF(OR($L2205=TRUE,$A2205=0,MOD($A2205,ChapterTable!$S$20)&lt;&gt;0),"","보스")&amp;"인게임누적곱배수",ChapterTable!$S:$T,2,0)^C2205
    +VLOOKUP(SUBSTITUTE(SUBSTITUTE(E$1,"standard",""),"|Float","")&amp;IF(OR($L2205=TRUE,$A2205=0,MOD($A2205,ChapterTable!$S$20)&lt;&gt;0),"","보스")&amp;"인게임누적합배수",ChapterTable!$S:$T,2,0)*C2205)
  )
  )
  )
)</f>
        <v>897819.31712150574</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(VLOOKUP(SUBSTITUTE(SUBSTITUTE(F$1,"standard",""),"|Float","")&amp;IF(OR($L2205=TRUE,$A2205=0,MOD($A2205,ChapterTable!$S$20)&lt;&gt;0),"","보스")&amp;"인게임누적곱배수",ChapterTable!$S:$T,2,0)^D2205
    +VLOOKUP(SUBSTITUTE(SUBSTITUTE(F$1,"standard",""),"|Float","")&amp;IF(OR($L2205=TRUE,$A2205=0,MOD($A2205,ChapterTable!$S$20)&lt;&gt;0),"","보스")&amp;"인게임누적합배수",ChapterTable!$S:$T,2,0)*D2205)
  )
  )
  )
)</f>
        <v>335123.52982833982</v>
      </c>
      <c r="G2205" t="s">
        <v>737</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174"/>
        <v>2</v>
      </c>
      <c r="Q2205">
        <f t="shared" si="175"/>
        <v>2</v>
      </c>
      <c r="R2205" t="b">
        <f t="shared" ca="1" si="173"/>
        <v>1</v>
      </c>
      <c r="T2205" t="b">
        <f t="shared" ca="1" si="176"/>
        <v>1</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H2205">
        <v>1.5</v>
      </c>
      <c r="AI2205">
        <f t="shared" si="177"/>
        <v>0.5</v>
      </c>
    </row>
    <row r="2206" spans="1:35" x14ac:dyDescent="0.3">
      <c r="A2206">
        <v>22</v>
      </c>
      <c r="B2206">
        <v>15</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OFFSET(E2206,-$B2206+IF($L2206,1,0),0)*IF($B2206&gt;OFFSET($B2206,1,0),ChapterTable!$S$17,1)*
    (VLOOKUP(SUBSTITUTE(SUBSTITUTE(E$1,"standard",""),"|Float","")&amp;IF(OR($L2206=TRUE,$A2206=0,MOD($A2206,ChapterTable!$S$20)&lt;&gt;0),"","보스")&amp;"인게임누적곱배수",ChapterTable!$S:$T,2,0)^C2206
    +VLOOKUP(SUBSTITUTE(SUBSTITUTE(E$1,"standard",""),"|Float","")&amp;IF(OR($L2206=TRUE,$A2206=0,MOD($A2206,ChapterTable!$S$20)&lt;&gt;0),"","보스")&amp;"인게임누적합배수",ChapterTable!$S:$T,2,0)*C2206)
  )
  )
  )
)</f>
        <v>897819.31712150574</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(VLOOKUP(SUBSTITUTE(SUBSTITUTE(F$1,"standard",""),"|Float","")&amp;IF(OR($L2206=TRUE,$A2206=0,MOD($A2206,ChapterTable!$S$20)&lt;&gt;0),"","보스")&amp;"인게임누적곱배수",ChapterTable!$S:$T,2,0)^D2206
    +VLOOKUP(SUBSTITUTE(SUBSTITUTE(F$1,"standard",""),"|Float","")&amp;IF(OR($L2206=TRUE,$A2206=0,MOD($A2206,ChapterTable!$S$20)&lt;&gt;0),"","보스")&amp;"인게임누적합배수",ChapterTable!$S:$T,2,0)*D2206)
  )
  )
  )
)</f>
        <v>335123.52982833982</v>
      </c>
      <c r="G2206" t="s">
        <v>737</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174"/>
        <v>11</v>
      </c>
      <c r="Q2206">
        <f t="shared" si="175"/>
        <v>11</v>
      </c>
      <c r="R2206" t="b">
        <f t="shared" ca="1" si="173"/>
        <v>1</v>
      </c>
      <c r="T2206" t="b">
        <f t="shared" ca="1" si="176"/>
        <v>1</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H2206">
        <v>1.5</v>
      </c>
      <c r="AI2206">
        <f t="shared" si="177"/>
        <v>0.5</v>
      </c>
    </row>
    <row r="2207" spans="1:35" x14ac:dyDescent="0.3">
      <c r="A2207">
        <v>22</v>
      </c>
      <c r="B2207">
        <v>16</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2</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OFFSET(E2207,-$B2207+IF($L2207,1,0),0)*IF($B2207&gt;OFFSET($B2207,1,0),ChapterTable!$S$17,1)*
    (VLOOKUP(SUBSTITUTE(SUBSTITUTE(E$1,"standard",""),"|Float","")&amp;IF(OR($L2207=TRUE,$A2207=0,MOD($A2207,ChapterTable!$S$20)&lt;&gt;0),"","보스")&amp;"인게임누적곱배수",ChapterTable!$S:$T,2,0)^C2207
    +VLOOKUP(SUBSTITUTE(SUBSTITUTE(E$1,"standard",""),"|Float","")&amp;IF(OR($L2207=TRUE,$A2207=0,MOD($A2207,ChapterTable!$S$20)&lt;&gt;0),"","보스")&amp;"인게임누적합배수",ChapterTable!$S:$T,2,0)*C2207)
  )
  )
  )
)</f>
        <v>1047455.8699750899</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(VLOOKUP(SUBSTITUTE(SUBSTITUTE(F$1,"standard",""),"|Float","")&amp;IF(OR($L2207=TRUE,$A2207=0,MOD($A2207,ChapterTable!$S$20)&lt;&gt;0),"","보스")&amp;"인게임누적곱배수",ChapterTable!$S:$T,2,0)^D2207
    +VLOOKUP(SUBSTITUTE(SUBSTITUTE(F$1,"standard",""),"|Float","")&amp;IF(OR($L2207=TRUE,$A2207=0,MOD($A2207,ChapterTable!$S$20)&lt;&gt;0),"","보스")&amp;"인게임누적합배수",ChapterTable!$S:$T,2,0)*D2207)
  )
  )
  )
)</f>
        <v>335123.52982833982</v>
      </c>
      <c r="G2207" t="s">
        <v>737</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174"/>
        <v>2</v>
      </c>
      <c r="Q2207">
        <f t="shared" si="175"/>
        <v>2</v>
      </c>
      <c r="R2207" t="b">
        <f t="shared" ca="1" si="173"/>
        <v>1</v>
      </c>
      <c r="T2207" t="b">
        <f t="shared" ca="1" si="176"/>
        <v>1</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H2207">
        <v>1.5</v>
      </c>
      <c r="AI2207">
        <f t="shared" si="177"/>
        <v>0.5</v>
      </c>
    </row>
    <row r="2208" spans="1:35" x14ac:dyDescent="0.3">
      <c r="A2208">
        <v>22</v>
      </c>
      <c r="B2208">
        <v>17</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OFFSET(E2208,-$B2208+IF($L2208,1,0),0)*IF($B2208&gt;OFFSET($B2208,1,0),ChapterTable!$S$17,1)*
    (VLOOKUP(SUBSTITUTE(SUBSTITUTE(E$1,"standard",""),"|Float","")&amp;IF(OR($L2208=TRUE,$A2208=0,MOD($A2208,ChapterTable!$S$20)&lt;&gt;0),"","보스")&amp;"인게임누적곱배수",ChapterTable!$S:$T,2,0)^C2208
    +VLOOKUP(SUBSTITUTE(SUBSTITUTE(E$1,"standard",""),"|Float","")&amp;IF(OR($L2208=TRUE,$A2208=0,MOD($A2208,ChapterTable!$S$20)&lt;&gt;0),"","보스")&amp;"인게임누적합배수",ChapterTable!$S:$T,2,0)*C2208)
  )
  )
  )
)</f>
        <v>1047455.8699750899</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(VLOOKUP(SUBSTITUTE(SUBSTITUTE(F$1,"standard",""),"|Float","")&amp;IF(OR($L2208=TRUE,$A2208=0,MOD($A2208,ChapterTable!$S$20)&lt;&gt;0),"","보스")&amp;"인게임누적곱배수",ChapterTable!$S:$T,2,0)^D2208
    +VLOOKUP(SUBSTITUTE(SUBSTITUTE(F$1,"standard",""),"|Float","")&amp;IF(OR($L2208=TRUE,$A2208=0,MOD($A2208,ChapterTable!$S$20)&lt;&gt;0),"","보스")&amp;"인게임누적합배수",ChapterTable!$S:$T,2,0)*D2208)
  )
  )
  )
)</f>
        <v>335123.52982833982</v>
      </c>
      <c r="G2208" t="s">
        <v>737</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174"/>
        <v>2</v>
      </c>
      <c r="Q2208">
        <f t="shared" si="175"/>
        <v>2</v>
      </c>
      <c r="R2208" t="b">
        <f t="shared" ca="1" si="173"/>
        <v>1</v>
      </c>
      <c r="T2208" t="b">
        <f t="shared" ca="1" si="176"/>
        <v>1</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H2208">
        <v>1.5</v>
      </c>
      <c r="AI2208">
        <f t="shared" si="177"/>
        <v>0.5</v>
      </c>
    </row>
    <row r="2209" spans="1:35" x14ac:dyDescent="0.3">
      <c r="A2209">
        <v>22</v>
      </c>
      <c r="B2209">
        <v>18</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OFFSET(E2209,-$B2209+IF($L2209,1,0),0)*IF($B2209&gt;OFFSET($B2209,1,0),ChapterTable!$S$17,1)*
    (VLOOKUP(SUBSTITUTE(SUBSTITUTE(E$1,"standard",""),"|Float","")&amp;IF(OR($L2209=TRUE,$A2209=0,MOD($A2209,ChapterTable!$S$20)&lt;&gt;0),"","보스")&amp;"인게임누적곱배수",ChapterTable!$S:$T,2,0)^C2209
    +VLOOKUP(SUBSTITUTE(SUBSTITUTE(E$1,"standard",""),"|Float","")&amp;IF(OR($L2209=TRUE,$A2209=0,MOD($A2209,ChapterTable!$S$20)&lt;&gt;0),"","보스")&amp;"인게임누적합배수",ChapterTable!$S:$T,2,0)*C2209)
  )
  )
  )
)</f>
        <v>1047455.8699750899</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(VLOOKUP(SUBSTITUTE(SUBSTITUTE(F$1,"standard",""),"|Float","")&amp;IF(OR($L2209=TRUE,$A2209=0,MOD($A2209,ChapterTable!$S$20)&lt;&gt;0),"","보스")&amp;"인게임누적곱배수",ChapterTable!$S:$T,2,0)^D2209
    +VLOOKUP(SUBSTITUTE(SUBSTITUTE(F$1,"standard",""),"|Float","")&amp;IF(OR($L2209=TRUE,$A2209=0,MOD($A2209,ChapterTable!$S$20)&lt;&gt;0),"","보스")&amp;"인게임누적합배수",ChapterTable!$S:$T,2,0)*D2209)
  )
  )
  )
)</f>
        <v>335123.52982833982</v>
      </c>
      <c r="G2209" t="s">
        <v>737</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174"/>
        <v>2</v>
      </c>
      <c r="Q2209">
        <f t="shared" si="175"/>
        <v>2</v>
      </c>
      <c r="R2209" t="b">
        <f t="shared" ca="1" si="173"/>
        <v>1</v>
      </c>
      <c r="T2209" t="b">
        <f t="shared" ca="1" si="176"/>
        <v>1</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H2209">
        <v>1.5</v>
      </c>
      <c r="AI2209">
        <f t="shared" si="177"/>
        <v>0.5</v>
      </c>
    </row>
    <row r="2210" spans="1:35" x14ac:dyDescent="0.3">
      <c r="A2210">
        <v>22</v>
      </c>
      <c r="B2210">
        <v>19</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OFFSET(E2210,-$B2210+IF($L2210,1,0),0)*IF($B2210&gt;OFFSET($B2210,1,0),ChapterTable!$S$17,1)*
    (VLOOKUP(SUBSTITUTE(SUBSTITUTE(E$1,"standard",""),"|Float","")&amp;IF(OR($L2210=TRUE,$A2210=0,MOD($A2210,ChapterTable!$S$20)&lt;&gt;0),"","보스")&amp;"인게임누적곱배수",ChapterTable!$S:$T,2,0)^C2210
    +VLOOKUP(SUBSTITUTE(SUBSTITUTE(E$1,"standard",""),"|Float","")&amp;IF(OR($L2210=TRUE,$A2210=0,MOD($A2210,ChapterTable!$S$20)&lt;&gt;0),"","보스")&amp;"인게임누적합배수",ChapterTable!$S:$T,2,0)*C2210)
  )
  )
  )
)</f>
        <v>1047455.8699750899</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(VLOOKUP(SUBSTITUTE(SUBSTITUTE(F$1,"standard",""),"|Float","")&amp;IF(OR($L2210=TRUE,$A2210=0,MOD($A2210,ChapterTable!$S$20)&lt;&gt;0),"","보스")&amp;"인게임누적곱배수",ChapterTable!$S:$T,2,0)^D2210
    +VLOOKUP(SUBSTITUTE(SUBSTITUTE(F$1,"standard",""),"|Float","")&amp;IF(OR($L2210=TRUE,$A2210=0,MOD($A2210,ChapterTable!$S$20)&lt;&gt;0),"","보스")&amp;"인게임누적합배수",ChapterTable!$S:$T,2,0)*D2210)
  )
  )
  )
)</f>
        <v>335123.52982833982</v>
      </c>
      <c r="G2210" t="s">
        <v>737</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174"/>
        <v>92</v>
      </c>
      <c r="Q2210">
        <f t="shared" si="175"/>
        <v>92</v>
      </c>
      <c r="R2210" t="b">
        <f t="shared" ca="1" si="173"/>
        <v>1</v>
      </c>
      <c r="T2210" t="b">
        <f t="shared" ca="1" si="176"/>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H2210">
        <v>1.5</v>
      </c>
      <c r="AI2210">
        <f t="shared" si="177"/>
        <v>0.5</v>
      </c>
    </row>
    <row r="2211" spans="1:35" x14ac:dyDescent="0.3">
      <c r="A2211">
        <v>22</v>
      </c>
      <c r="B2211">
        <v>20</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OFFSET(E2211,-$B2211+IF($L2211,1,0),0)*IF($B2211&gt;OFFSET($B2211,1,0),ChapterTable!$S$17,1)*
    (VLOOKUP(SUBSTITUTE(SUBSTITUTE(E$1,"standard",""),"|Float","")&amp;IF(OR($L2211=TRUE,$A2211=0,MOD($A2211,ChapterTable!$S$20)&lt;&gt;0),"","보스")&amp;"인게임누적곱배수",ChapterTable!$S:$T,2,0)^C2211
    +VLOOKUP(SUBSTITUTE(SUBSTITUTE(E$1,"standard",""),"|Float","")&amp;IF(OR($L2211=TRUE,$A2211=0,MOD($A2211,ChapterTable!$S$20)&lt;&gt;0),"","보스")&amp;"인게임누적합배수",ChapterTable!$S:$T,2,0)*C2211)
  )
  )
  )
)</f>
        <v>1047455.8699750899</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(VLOOKUP(SUBSTITUTE(SUBSTITUTE(F$1,"standard",""),"|Float","")&amp;IF(OR($L2211=TRUE,$A2211=0,MOD($A2211,ChapterTable!$S$20)&lt;&gt;0),"","보스")&amp;"인게임누적곱배수",ChapterTable!$S:$T,2,0)^D2211
    +VLOOKUP(SUBSTITUTE(SUBSTITUTE(F$1,"standard",""),"|Float","")&amp;IF(OR($L2211=TRUE,$A2211=0,MOD($A2211,ChapterTable!$S$20)&lt;&gt;0),"","보스")&amp;"인게임누적합배수",ChapterTable!$S:$T,2,0)*D2211)
  )
  )
  )
)</f>
        <v>335123.52982833982</v>
      </c>
      <c r="G2211" t="s">
        <v>737</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174"/>
        <v>21</v>
      </c>
      <c r="Q2211">
        <f t="shared" si="175"/>
        <v>21</v>
      </c>
      <c r="R2211" t="b">
        <f t="shared" ca="1" si="173"/>
        <v>1</v>
      </c>
      <c r="T2211" t="b">
        <f t="shared" ca="1" si="176"/>
        <v>1</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H2211">
        <v>1.5</v>
      </c>
      <c r="AI2211">
        <f t="shared" si="177"/>
        <v>0.5</v>
      </c>
    </row>
    <row r="2212" spans="1:35" x14ac:dyDescent="0.3">
      <c r="A2212">
        <v>22</v>
      </c>
      <c r="B2212">
        <v>21</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2</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OFFSET(E2212,-$B2212+IF($L2212,1,0),0)*IF($B2212&gt;OFFSET($B2212,1,0),ChapterTable!$S$17,1)*
    (VLOOKUP(SUBSTITUTE(SUBSTITUTE(E$1,"standard",""),"|Float","")&amp;IF(OR($L2212=TRUE,$A2212=0,MOD($A2212,ChapterTable!$S$20)&lt;&gt;0),"","보스")&amp;"인게임누적곱배수",ChapterTable!$S:$T,2,0)^C2212
    +VLOOKUP(SUBSTITUTE(SUBSTITUTE(E$1,"standard",""),"|Float","")&amp;IF(OR($L2212=TRUE,$A2212=0,MOD($A2212,ChapterTable!$S$20)&lt;&gt;0),"","보스")&amp;"인게임누적합배수",ChapterTable!$S:$T,2,0)*C2212)
  )
  )
  )
)</f>
        <v>1047455.8699750899</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(VLOOKUP(SUBSTITUTE(SUBSTITUTE(F$1,"standard",""),"|Float","")&amp;IF(OR($L2212=TRUE,$A2212=0,MOD($A2212,ChapterTable!$S$20)&lt;&gt;0),"","보스")&amp;"인게임누적곱배수",ChapterTable!$S:$T,2,0)^D2212
    +VLOOKUP(SUBSTITUTE(SUBSTITUTE(F$1,"standard",""),"|Float","")&amp;IF(OR($L2212=TRUE,$A2212=0,MOD($A2212,ChapterTable!$S$20)&lt;&gt;0),"","보스")&amp;"인게임누적합배수",ChapterTable!$S:$T,2,0)*D2212)
  )
  )
  )
)</f>
        <v>358504.24121171236</v>
      </c>
      <c r="G2212" t="s">
        <v>737</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174"/>
        <v>3</v>
      </c>
      <c r="Q2212">
        <f t="shared" si="175"/>
        <v>3</v>
      </c>
      <c r="R2212" t="b">
        <f t="shared" ca="1" si="173"/>
        <v>1</v>
      </c>
      <c r="T2212" t="b">
        <f t="shared" ca="1" si="176"/>
        <v>1</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H2212">
        <v>1.5</v>
      </c>
      <c r="AI2212">
        <f t="shared" si="177"/>
        <v>0.33333333333333331</v>
      </c>
    </row>
    <row r="2213" spans="1:35" x14ac:dyDescent="0.3">
      <c r="A2213">
        <v>22</v>
      </c>
      <c r="B2213">
        <v>22</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OFFSET(E2213,-$B2213+IF($L2213,1,0),0)*IF($B2213&gt;OFFSET($B2213,1,0),ChapterTable!$S$17,1)*
    (VLOOKUP(SUBSTITUTE(SUBSTITUTE(E$1,"standard",""),"|Float","")&amp;IF(OR($L2213=TRUE,$A2213=0,MOD($A2213,ChapterTable!$S$20)&lt;&gt;0),"","보스")&amp;"인게임누적곱배수",ChapterTable!$S:$T,2,0)^C2213
    +VLOOKUP(SUBSTITUTE(SUBSTITUTE(E$1,"standard",""),"|Float","")&amp;IF(OR($L2213=TRUE,$A2213=0,MOD($A2213,ChapterTable!$S$20)&lt;&gt;0),"","보스")&amp;"인게임누적합배수",ChapterTable!$S:$T,2,0)*C2213)
  )
  )
  )
)</f>
        <v>1047455.8699750899</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(VLOOKUP(SUBSTITUTE(SUBSTITUTE(F$1,"standard",""),"|Float","")&amp;IF(OR($L2213=TRUE,$A2213=0,MOD($A2213,ChapterTable!$S$20)&lt;&gt;0),"","보스")&amp;"인게임누적곱배수",ChapterTable!$S:$T,2,0)^D2213
    +VLOOKUP(SUBSTITUTE(SUBSTITUTE(F$1,"standard",""),"|Float","")&amp;IF(OR($L2213=TRUE,$A2213=0,MOD($A2213,ChapterTable!$S$20)&lt;&gt;0),"","보스")&amp;"인게임누적합배수",ChapterTable!$S:$T,2,0)*D2213)
  )
  )
  )
)</f>
        <v>358504.24121171236</v>
      </c>
      <c r="G2213" t="s">
        <v>737</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174"/>
        <v>3</v>
      </c>
      <c r="Q2213">
        <f t="shared" si="175"/>
        <v>3</v>
      </c>
      <c r="R2213" t="b">
        <f t="shared" ca="1" si="173"/>
        <v>1</v>
      </c>
      <c r="T2213" t="b">
        <f t="shared" ca="1" si="176"/>
        <v>1</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H2213">
        <v>1.5</v>
      </c>
      <c r="AI2213">
        <f t="shared" si="177"/>
        <v>0.33333333333333331</v>
      </c>
    </row>
    <row r="2214" spans="1:35" x14ac:dyDescent="0.3">
      <c r="A2214">
        <v>22</v>
      </c>
      <c r="B2214">
        <v>23</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OFFSET(E2214,-$B2214+IF($L2214,1,0),0)*IF($B2214&gt;OFFSET($B2214,1,0),ChapterTable!$S$17,1)*
    (VLOOKUP(SUBSTITUTE(SUBSTITUTE(E$1,"standard",""),"|Float","")&amp;IF(OR($L2214=TRUE,$A2214=0,MOD($A2214,ChapterTable!$S$20)&lt;&gt;0),"","보스")&amp;"인게임누적곱배수",ChapterTable!$S:$T,2,0)^C2214
    +VLOOKUP(SUBSTITUTE(SUBSTITUTE(E$1,"standard",""),"|Float","")&amp;IF(OR($L2214=TRUE,$A2214=0,MOD($A2214,ChapterTable!$S$20)&lt;&gt;0),"","보스")&amp;"인게임누적합배수",ChapterTable!$S:$T,2,0)*C2214)
  )
  )
  )
)</f>
        <v>1047455.8699750899</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(VLOOKUP(SUBSTITUTE(SUBSTITUTE(F$1,"standard",""),"|Float","")&amp;IF(OR($L2214=TRUE,$A2214=0,MOD($A2214,ChapterTable!$S$20)&lt;&gt;0),"","보스")&amp;"인게임누적곱배수",ChapterTable!$S:$T,2,0)^D2214
    +VLOOKUP(SUBSTITUTE(SUBSTITUTE(F$1,"standard",""),"|Float","")&amp;IF(OR($L2214=TRUE,$A2214=0,MOD($A2214,ChapterTable!$S$20)&lt;&gt;0),"","보스")&amp;"인게임누적합배수",ChapterTable!$S:$T,2,0)*D2214)
  )
  )
  )
)</f>
        <v>358504.24121171236</v>
      </c>
      <c r="G2214" t="s">
        <v>737</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174"/>
        <v>3</v>
      </c>
      <c r="Q2214">
        <f t="shared" si="175"/>
        <v>3</v>
      </c>
      <c r="R2214" t="b">
        <f t="shared" ca="1" si="173"/>
        <v>1</v>
      </c>
      <c r="T2214" t="b">
        <f t="shared" ca="1" si="176"/>
        <v>1</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H2214">
        <v>1.5</v>
      </c>
      <c r="AI2214">
        <f t="shared" si="177"/>
        <v>0.33333333333333331</v>
      </c>
    </row>
    <row r="2215" spans="1:35" x14ac:dyDescent="0.3">
      <c r="A2215">
        <v>22</v>
      </c>
      <c r="B2215">
        <v>24</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OFFSET(E2215,-$B2215+IF($L2215,1,0),0)*IF($B2215&gt;OFFSET($B2215,1,0),ChapterTable!$S$17,1)*
    (VLOOKUP(SUBSTITUTE(SUBSTITUTE(E$1,"standard",""),"|Float","")&amp;IF(OR($L2215=TRUE,$A2215=0,MOD($A2215,ChapterTable!$S$20)&lt;&gt;0),"","보스")&amp;"인게임누적곱배수",ChapterTable!$S:$T,2,0)^C2215
    +VLOOKUP(SUBSTITUTE(SUBSTITUTE(E$1,"standard",""),"|Float","")&amp;IF(OR($L2215=TRUE,$A2215=0,MOD($A2215,ChapterTable!$S$20)&lt;&gt;0),"","보스")&amp;"인게임누적합배수",ChapterTable!$S:$T,2,0)*C2215)
  )
  )
  )
)</f>
        <v>1047455.8699750899</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(VLOOKUP(SUBSTITUTE(SUBSTITUTE(F$1,"standard",""),"|Float","")&amp;IF(OR($L2215=TRUE,$A2215=0,MOD($A2215,ChapterTable!$S$20)&lt;&gt;0),"","보스")&amp;"인게임누적곱배수",ChapterTable!$S:$T,2,0)^D2215
    +VLOOKUP(SUBSTITUTE(SUBSTITUTE(F$1,"standard",""),"|Float","")&amp;IF(OR($L2215=TRUE,$A2215=0,MOD($A2215,ChapterTable!$S$20)&lt;&gt;0),"","보스")&amp;"인게임누적합배수",ChapterTable!$S:$T,2,0)*D2215)
  )
  )
  )
)</f>
        <v>358504.24121171236</v>
      </c>
      <c r="G2215" t="s">
        <v>737</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174"/>
        <v>3</v>
      </c>
      <c r="Q2215">
        <f t="shared" si="175"/>
        <v>3</v>
      </c>
      <c r="R2215" t="b">
        <f t="shared" ca="1" si="173"/>
        <v>1</v>
      </c>
      <c r="T2215" t="b">
        <f t="shared" ca="1" si="176"/>
        <v>1</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H2215">
        <v>1.5</v>
      </c>
      <c r="AI2215">
        <f t="shared" si="177"/>
        <v>0.33333333333333331</v>
      </c>
    </row>
    <row r="2216" spans="1:35" x14ac:dyDescent="0.3">
      <c r="A2216">
        <v>22</v>
      </c>
      <c r="B2216">
        <v>25</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OFFSET(E2216,-$B2216+IF($L2216,1,0),0)*IF($B2216&gt;OFFSET($B2216,1,0),ChapterTable!$S$17,1)*
    (VLOOKUP(SUBSTITUTE(SUBSTITUTE(E$1,"standard",""),"|Float","")&amp;IF(OR($L2216=TRUE,$A2216=0,MOD($A2216,ChapterTable!$S$20)&lt;&gt;0),"","보스")&amp;"인게임누적곱배수",ChapterTable!$S:$T,2,0)^C2216
    +VLOOKUP(SUBSTITUTE(SUBSTITUTE(E$1,"standard",""),"|Float","")&amp;IF(OR($L2216=TRUE,$A2216=0,MOD($A2216,ChapterTable!$S$20)&lt;&gt;0),"","보스")&amp;"인게임누적합배수",ChapterTable!$S:$T,2,0)*C2216)
  )
  )
  )
)</f>
        <v>1047455.8699750899</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(VLOOKUP(SUBSTITUTE(SUBSTITUTE(F$1,"standard",""),"|Float","")&amp;IF(OR($L2216=TRUE,$A2216=0,MOD($A2216,ChapterTable!$S$20)&lt;&gt;0),"","보스")&amp;"인게임누적곱배수",ChapterTable!$S:$T,2,0)^D2216
    +VLOOKUP(SUBSTITUTE(SUBSTITUTE(F$1,"standard",""),"|Float","")&amp;IF(OR($L2216=TRUE,$A2216=0,MOD($A2216,ChapterTable!$S$20)&lt;&gt;0),"","보스")&amp;"인게임누적합배수",ChapterTable!$S:$T,2,0)*D2216)
  )
  )
  )
)</f>
        <v>358504.24121171236</v>
      </c>
      <c r="G2216" t="s">
        <v>737</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174"/>
        <v>11</v>
      </c>
      <c r="Q2216">
        <f t="shared" si="175"/>
        <v>11</v>
      </c>
      <c r="R2216" t="b">
        <f t="shared" ca="1" si="173"/>
        <v>1</v>
      </c>
      <c r="T2216" t="b">
        <f t="shared" ca="1" si="176"/>
        <v>1</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H2216">
        <v>1.5</v>
      </c>
      <c r="AI2216">
        <f t="shared" si="177"/>
        <v>0.33333333333333331</v>
      </c>
    </row>
    <row r="2217" spans="1:35" x14ac:dyDescent="0.3">
      <c r="A2217">
        <v>22</v>
      </c>
      <c r="B2217">
        <v>26</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3</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OFFSET(E2217,-$B2217+IF($L2217,1,0),0)*IF($B2217&gt;OFFSET($B2217,1,0),ChapterTable!$S$17,1)*
    (VLOOKUP(SUBSTITUTE(SUBSTITUTE(E$1,"standard",""),"|Float","")&amp;IF(OR($L2217=TRUE,$A2217=0,MOD($A2217,ChapterTable!$S$20)&lt;&gt;0),"","보스")&amp;"인게임누적곱배수",ChapterTable!$S:$T,2,0)^C2217
    +VLOOKUP(SUBSTITUTE(SUBSTITUTE(E$1,"standard",""),"|Float","")&amp;IF(OR($L2217=TRUE,$A2217=0,MOD($A2217,ChapterTable!$S$20)&lt;&gt;0),"","보스")&amp;"인게임누적합배수",ChapterTable!$S:$T,2,0)*C2217)
  )
  )
  )
)</f>
        <v>1197092.4228286743</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(VLOOKUP(SUBSTITUTE(SUBSTITUTE(F$1,"standard",""),"|Float","")&amp;IF(OR($L2217=TRUE,$A2217=0,MOD($A2217,ChapterTable!$S$20)&lt;&gt;0),"","보스")&amp;"인게임누적곱배수",ChapterTable!$S:$T,2,0)^D2217
    +VLOOKUP(SUBSTITUTE(SUBSTITUTE(F$1,"standard",""),"|Float","")&amp;IF(OR($L2217=TRUE,$A2217=0,MOD($A2217,ChapterTable!$S$20)&lt;&gt;0),"","보스")&amp;"인게임누적합배수",ChapterTable!$S:$T,2,0)*D2217)
  )
  )
  )
)</f>
        <v>358504.24121171236</v>
      </c>
      <c r="G2217" t="s">
        <v>737</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174"/>
        <v>3</v>
      </c>
      <c r="Q2217">
        <f t="shared" si="175"/>
        <v>3</v>
      </c>
      <c r="R2217" t="b">
        <f t="shared" ca="1" si="173"/>
        <v>1</v>
      </c>
      <c r="T2217" t="b">
        <f t="shared" ca="1" si="176"/>
        <v>1</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H2217">
        <v>1.5</v>
      </c>
      <c r="AI2217">
        <f t="shared" si="177"/>
        <v>0.33333333333333331</v>
      </c>
    </row>
    <row r="2218" spans="1:35" x14ac:dyDescent="0.3">
      <c r="A2218">
        <v>22</v>
      </c>
      <c r="B2218">
        <v>27</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OFFSET(E2218,-$B2218+IF($L2218,1,0),0)*IF($B2218&gt;OFFSET($B2218,1,0),ChapterTable!$S$17,1)*
    (VLOOKUP(SUBSTITUTE(SUBSTITUTE(E$1,"standard",""),"|Float","")&amp;IF(OR($L2218=TRUE,$A2218=0,MOD($A2218,ChapterTable!$S$20)&lt;&gt;0),"","보스")&amp;"인게임누적곱배수",ChapterTable!$S:$T,2,0)^C2218
    +VLOOKUP(SUBSTITUTE(SUBSTITUTE(E$1,"standard",""),"|Float","")&amp;IF(OR($L2218=TRUE,$A2218=0,MOD($A2218,ChapterTable!$S$20)&lt;&gt;0),"","보스")&amp;"인게임누적합배수",ChapterTable!$S:$T,2,0)*C2218)
  )
  )
  )
)</f>
        <v>1197092.4228286743</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(VLOOKUP(SUBSTITUTE(SUBSTITUTE(F$1,"standard",""),"|Float","")&amp;IF(OR($L2218=TRUE,$A2218=0,MOD($A2218,ChapterTable!$S$20)&lt;&gt;0),"","보스")&amp;"인게임누적곱배수",ChapterTable!$S:$T,2,0)^D2218
    +VLOOKUP(SUBSTITUTE(SUBSTITUTE(F$1,"standard",""),"|Float","")&amp;IF(OR($L2218=TRUE,$A2218=0,MOD($A2218,ChapterTable!$S$20)&lt;&gt;0),"","보스")&amp;"인게임누적합배수",ChapterTable!$S:$T,2,0)*D2218)
  )
  )
  )
)</f>
        <v>358504.24121171236</v>
      </c>
      <c r="G2218" t="s">
        <v>737</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174"/>
        <v>3</v>
      </c>
      <c r="Q2218">
        <f t="shared" si="175"/>
        <v>3</v>
      </c>
      <c r="R2218" t="b">
        <f t="shared" ca="1" si="173"/>
        <v>1</v>
      </c>
      <c r="T2218" t="b">
        <f t="shared" ca="1" si="176"/>
        <v>1</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H2218">
        <v>1.5</v>
      </c>
      <c r="AI2218">
        <f t="shared" si="177"/>
        <v>0.33333333333333331</v>
      </c>
    </row>
    <row r="2219" spans="1:35" x14ac:dyDescent="0.3">
      <c r="A2219">
        <v>22</v>
      </c>
      <c r="B2219">
        <v>28</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OFFSET(E2219,-$B2219+IF($L2219,1,0),0)*IF($B2219&gt;OFFSET($B2219,1,0),ChapterTable!$S$17,1)*
    (VLOOKUP(SUBSTITUTE(SUBSTITUTE(E$1,"standard",""),"|Float","")&amp;IF(OR($L2219=TRUE,$A2219=0,MOD($A2219,ChapterTable!$S$20)&lt;&gt;0),"","보스")&amp;"인게임누적곱배수",ChapterTable!$S:$T,2,0)^C2219
    +VLOOKUP(SUBSTITUTE(SUBSTITUTE(E$1,"standard",""),"|Float","")&amp;IF(OR($L2219=TRUE,$A2219=0,MOD($A2219,ChapterTable!$S$20)&lt;&gt;0),"","보스")&amp;"인게임누적합배수",ChapterTable!$S:$T,2,0)*C2219)
  )
  )
  )
)</f>
        <v>1197092.4228286743</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(VLOOKUP(SUBSTITUTE(SUBSTITUTE(F$1,"standard",""),"|Float","")&amp;IF(OR($L2219=TRUE,$A2219=0,MOD($A2219,ChapterTable!$S$20)&lt;&gt;0),"","보스")&amp;"인게임누적곱배수",ChapterTable!$S:$T,2,0)^D2219
    +VLOOKUP(SUBSTITUTE(SUBSTITUTE(F$1,"standard",""),"|Float","")&amp;IF(OR($L2219=TRUE,$A2219=0,MOD($A2219,ChapterTable!$S$20)&lt;&gt;0),"","보스")&amp;"인게임누적합배수",ChapterTable!$S:$T,2,0)*D2219)
  )
  )
  )
)</f>
        <v>358504.24121171236</v>
      </c>
      <c r="G2219" t="s">
        <v>737</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174"/>
        <v>3</v>
      </c>
      <c r="Q2219">
        <f t="shared" si="175"/>
        <v>3</v>
      </c>
      <c r="R2219" t="b">
        <f t="shared" ca="1" si="173"/>
        <v>1</v>
      </c>
      <c r="T2219" t="b">
        <f t="shared" ca="1" si="176"/>
        <v>1</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H2219">
        <v>1.5</v>
      </c>
      <c r="AI2219">
        <f t="shared" si="177"/>
        <v>0.33333333333333331</v>
      </c>
    </row>
    <row r="2220" spans="1:35" x14ac:dyDescent="0.3">
      <c r="A2220">
        <v>22</v>
      </c>
      <c r="B2220">
        <v>29</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OFFSET(E2220,-$B2220+IF($L2220,1,0),0)*IF($B2220&gt;OFFSET($B2220,1,0),ChapterTable!$S$17,1)*
    (VLOOKUP(SUBSTITUTE(SUBSTITUTE(E$1,"standard",""),"|Float","")&amp;IF(OR($L2220=TRUE,$A2220=0,MOD($A2220,ChapterTable!$S$20)&lt;&gt;0),"","보스")&amp;"인게임누적곱배수",ChapterTable!$S:$T,2,0)^C2220
    +VLOOKUP(SUBSTITUTE(SUBSTITUTE(E$1,"standard",""),"|Float","")&amp;IF(OR($L2220=TRUE,$A2220=0,MOD($A2220,ChapterTable!$S$20)&lt;&gt;0),"","보스")&amp;"인게임누적합배수",ChapterTable!$S:$T,2,0)*C2220)
  )
  )
  )
)</f>
        <v>1197092.4228286743</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(VLOOKUP(SUBSTITUTE(SUBSTITUTE(F$1,"standard",""),"|Float","")&amp;IF(OR($L2220=TRUE,$A2220=0,MOD($A2220,ChapterTable!$S$20)&lt;&gt;0),"","보스")&amp;"인게임누적곱배수",ChapterTable!$S:$T,2,0)^D2220
    +VLOOKUP(SUBSTITUTE(SUBSTITUTE(F$1,"standard",""),"|Float","")&amp;IF(OR($L2220=TRUE,$A2220=0,MOD($A2220,ChapterTable!$S$20)&lt;&gt;0),"","보스")&amp;"인게임누적합배수",ChapterTable!$S:$T,2,0)*D2220)
  )
  )
  )
)</f>
        <v>358504.24121171236</v>
      </c>
      <c r="G2220" t="s">
        <v>737</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174"/>
        <v>93</v>
      </c>
      <c r="Q2220">
        <f t="shared" si="175"/>
        <v>93</v>
      </c>
      <c r="R2220" t="b">
        <f t="shared" ca="1" si="173"/>
        <v>1</v>
      </c>
      <c r="T2220" t="b">
        <f t="shared" ca="1" si="176"/>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H2220">
        <v>1.5</v>
      </c>
      <c r="AI2220">
        <f t="shared" si="177"/>
        <v>0.33333333333333331</v>
      </c>
    </row>
    <row r="2221" spans="1:35" x14ac:dyDescent="0.3">
      <c r="A2221">
        <v>22</v>
      </c>
      <c r="B2221">
        <v>30</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OFFSET(E2221,-$B2221+IF($L2221,1,0),0)*IF($B2221&gt;OFFSET($B2221,1,0),ChapterTable!$S$17,1)*
    (VLOOKUP(SUBSTITUTE(SUBSTITUTE(E$1,"standard",""),"|Float","")&amp;IF(OR($L2221=TRUE,$A2221=0,MOD($A2221,ChapterTable!$S$20)&lt;&gt;0),"","보스")&amp;"인게임누적곱배수",ChapterTable!$S:$T,2,0)^C2221
    +VLOOKUP(SUBSTITUTE(SUBSTITUTE(E$1,"standard",""),"|Float","")&amp;IF(OR($L2221=TRUE,$A2221=0,MOD($A2221,ChapterTable!$S$20)&lt;&gt;0),"","보스")&amp;"인게임누적합배수",ChapterTable!$S:$T,2,0)*C2221)
  )
  )
  )
)</f>
        <v>1197092.4228286743</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(VLOOKUP(SUBSTITUTE(SUBSTITUTE(F$1,"standard",""),"|Float","")&amp;IF(OR($L2221=TRUE,$A2221=0,MOD($A2221,ChapterTable!$S$20)&lt;&gt;0),"","보스")&amp;"인게임누적곱배수",ChapterTable!$S:$T,2,0)^D2221
    +VLOOKUP(SUBSTITUTE(SUBSTITUTE(F$1,"standard",""),"|Float","")&amp;IF(OR($L2221=TRUE,$A2221=0,MOD($A2221,ChapterTable!$S$20)&lt;&gt;0),"","보스")&amp;"인게임누적합배수",ChapterTable!$S:$T,2,0)*D2221)
  )
  )
  )
)</f>
        <v>358504.24121171236</v>
      </c>
      <c r="G2221" t="s">
        <v>737</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174"/>
        <v>21</v>
      </c>
      <c r="Q2221">
        <f t="shared" si="175"/>
        <v>21</v>
      </c>
      <c r="R2221" t="b">
        <f t="shared" ca="1" si="173"/>
        <v>1</v>
      </c>
      <c r="T2221" t="b">
        <f t="shared" ca="1" si="176"/>
        <v>1</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H2221">
        <v>1.5</v>
      </c>
      <c r="AI2221">
        <f t="shared" si="177"/>
        <v>0.33333333333333331</v>
      </c>
    </row>
    <row r="2222" spans="1:35" x14ac:dyDescent="0.3">
      <c r="A2222">
        <v>22</v>
      </c>
      <c r="B2222">
        <v>31</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3</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OFFSET(E2222,-$B2222+IF($L2222,1,0),0)*IF($B2222&gt;OFFSET($B2222,1,0),ChapterTable!$S$17,1)*
    (VLOOKUP(SUBSTITUTE(SUBSTITUTE(E$1,"standard",""),"|Float","")&amp;IF(OR($L2222=TRUE,$A2222=0,MOD($A2222,ChapterTable!$S$20)&lt;&gt;0),"","보스")&amp;"인게임누적곱배수",ChapterTable!$S:$T,2,0)^C2222
    +VLOOKUP(SUBSTITUTE(SUBSTITUTE(E$1,"standard",""),"|Float","")&amp;IF(OR($L2222=TRUE,$A2222=0,MOD($A2222,ChapterTable!$S$20)&lt;&gt;0),"","보스")&amp;"인게임누적합배수",ChapterTable!$S:$T,2,0)*C2222)
  )
  )
  )
)</f>
        <v>1197092.4228286743</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(VLOOKUP(SUBSTITUTE(SUBSTITUTE(F$1,"standard",""),"|Float","")&amp;IF(OR($L2222=TRUE,$A2222=0,MOD($A2222,ChapterTable!$S$20)&lt;&gt;0),"","보스")&amp;"인게임누적곱배수",ChapterTable!$S:$T,2,0)^D2222
    +VLOOKUP(SUBSTITUTE(SUBSTITUTE(F$1,"standard",""),"|Float","")&amp;IF(OR($L2222=TRUE,$A2222=0,MOD($A2222,ChapterTable!$S$20)&lt;&gt;0),"","보스")&amp;"인게임누적합배수",ChapterTable!$S:$T,2,0)*D2222)
  )
  )
  )
)</f>
        <v>381884.95259508491</v>
      </c>
      <c r="G2222" t="s">
        <v>737</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174"/>
        <v>4</v>
      </c>
      <c r="Q2222">
        <f t="shared" si="175"/>
        <v>4</v>
      </c>
      <c r="R2222" t="b">
        <f t="shared" ca="1" si="173"/>
        <v>1</v>
      </c>
      <c r="T2222" t="b">
        <f t="shared" ca="1" si="176"/>
        <v>1</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H2222">
        <v>1.5</v>
      </c>
      <c r="AI2222">
        <f t="shared" si="177"/>
        <v>0.25</v>
      </c>
    </row>
    <row r="2223" spans="1:35" x14ac:dyDescent="0.3">
      <c r="A2223">
        <v>22</v>
      </c>
      <c r="B2223">
        <v>32</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OFFSET(E2223,-$B2223+IF($L2223,1,0),0)*IF($B2223&gt;OFFSET($B2223,1,0),ChapterTable!$S$17,1)*
    (VLOOKUP(SUBSTITUTE(SUBSTITUTE(E$1,"standard",""),"|Float","")&amp;IF(OR($L2223=TRUE,$A2223=0,MOD($A2223,ChapterTable!$S$20)&lt;&gt;0),"","보스")&amp;"인게임누적곱배수",ChapterTable!$S:$T,2,0)^C2223
    +VLOOKUP(SUBSTITUTE(SUBSTITUTE(E$1,"standard",""),"|Float","")&amp;IF(OR($L2223=TRUE,$A2223=0,MOD($A2223,ChapterTable!$S$20)&lt;&gt;0),"","보스")&amp;"인게임누적합배수",ChapterTable!$S:$T,2,0)*C2223)
  )
  )
  )
)</f>
        <v>1197092.4228286743</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(VLOOKUP(SUBSTITUTE(SUBSTITUTE(F$1,"standard",""),"|Float","")&amp;IF(OR($L2223=TRUE,$A2223=0,MOD($A2223,ChapterTable!$S$20)&lt;&gt;0),"","보스")&amp;"인게임누적곱배수",ChapterTable!$S:$T,2,0)^D2223
    +VLOOKUP(SUBSTITUTE(SUBSTITUTE(F$1,"standard",""),"|Float","")&amp;IF(OR($L2223=TRUE,$A2223=0,MOD($A2223,ChapterTable!$S$20)&lt;&gt;0),"","보스")&amp;"인게임누적합배수",ChapterTable!$S:$T,2,0)*D2223)
  )
  )
  )
)</f>
        <v>381884.95259508491</v>
      </c>
      <c r="G2223" t="s">
        <v>737</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174"/>
        <v>4</v>
      </c>
      <c r="Q2223">
        <f t="shared" si="175"/>
        <v>4</v>
      </c>
      <c r="R2223" t="b">
        <f t="shared" ca="1" si="173"/>
        <v>1</v>
      </c>
      <c r="T2223" t="b">
        <f t="shared" ca="1" si="176"/>
        <v>1</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H2223">
        <v>1.5</v>
      </c>
      <c r="AI2223">
        <f t="shared" si="177"/>
        <v>0.25</v>
      </c>
    </row>
    <row r="2224" spans="1:35" x14ac:dyDescent="0.3">
      <c r="A2224">
        <v>22</v>
      </c>
      <c r="B2224">
        <v>33</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OFFSET(E2224,-$B2224+IF($L2224,1,0),0)*IF($B2224&gt;OFFSET($B2224,1,0),ChapterTable!$S$17,1)*
    (VLOOKUP(SUBSTITUTE(SUBSTITUTE(E$1,"standard",""),"|Float","")&amp;IF(OR($L2224=TRUE,$A2224=0,MOD($A2224,ChapterTable!$S$20)&lt;&gt;0),"","보스")&amp;"인게임누적곱배수",ChapterTable!$S:$T,2,0)^C2224
    +VLOOKUP(SUBSTITUTE(SUBSTITUTE(E$1,"standard",""),"|Float","")&amp;IF(OR($L2224=TRUE,$A2224=0,MOD($A2224,ChapterTable!$S$20)&lt;&gt;0),"","보스")&amp;"인게임누적합배수",ChapterTable!$S:$T,2,0)*C2224)
  )
  )
  )
)</f>
        <v>1197092.4228286743</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(VLOOKUP(SUBSTITUTE(SUBSTITUTE(F$1,"standard",""),"|Float","")&amp;IF(OR($L2224=TRUE,$A2224=0,MOD($A2224,ChapterTable!$S$20)&lt;&gt;0),"","보스")&amp;"인게임누적곱배수",ChapterTable!$S:$T,2,0)^D2224
    +VLOOKUP(SUBSTITUTE(SUBSTITUTE(F$1,"standard",""),"|Float","")&amp;IF(OR($L2224=TRUE,$A2224=0,MOD($A2224,ChapterTable!$S$20)&lt;&gt;0),"","보스")&amp;"인게임누적합배수",ChapterTable!$S:$T,2,0)*D2224)
  )
  )
  )
)</f>
        <v>381884.95259508491</v>
      </c>
      <c r="G2224" t="s">
        <v>737</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174"/>
        <v>4</v>
      </c>
      <c r="Q2224">
        <f t="shared" si="175"/>
        <v>4</v>
      </c>
      <c r="R2224" t="b">
        <f t="shared" ca="1" si="173"/>
        <v>1</v>
      </c>
      <c r="T2224" t="b">
        <f t="shared" ca="1" si="176"/>
        <v>1</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H2224">
        <v>1.5</v>
      </c>
      <c r="AI2224">
        <f t="shared" si="177"/>
        <v>0.25</v>
      </c>
    </row>
    <row r="2225" spans="1:35" x14ac:dyDescent="0.3">
      <c r="A2225">
        <v>22</v>
      </c>
      <c r="B2225">
        <v>34</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OFFSET(E2225,-$B2225+IF($L2225,1,0),0)*IF($B2225&gt;OFFSET($B2225,1,0),ChapterTable!$S$17,1)*
    (VLOOKUP(SUBSTITUTE(SUBSTITUTE(E$1,"standard",""),"|Float","")&amp;IF(OR($L2225=TRUE,$A2225=0,MOD($A2225,ChapterTable!$S$20)&lt;&gt;0),"","보스")&amp;"인게임누적곱배수",ChapterTable!$S:$T,2,0)^C2225
    +VLOOKUP(SUBSTITUTE(SUBSTITUTE(E$1,"standard",""),"|Float","")&amp;IF(OR($L2225=TRUE,$A2225=0,MOD($A2225,ChapterTable!$S$20)&lt;&gt;0),"","보스")&amp;"인게임누적합배수",ChapterTable!$S:$T,2,0)*C2225)
  )
  )
  )
)</f>
        <v>1197092.4228286743</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(VLOOKUP(SUBSTITUTE(SUBSTITUTE(F$1,"standard",""),"|Float","")&amp;IF(OR($L2225=TRUE,$A2225=0,MOD($A2225,ChapterTable!$S$20)&lt;&gt;0),"","보스")&amp;"인게임누적곱배수",ChapterTable!$S:$T,2,0)^D2225
    +VLOOKUP(SUBSTITUTE(SUBSTITUTE(F$1,"standard",""),"|Float","")&amp;IF(OR($L2225=TRUE,$A2225=0,MOD($A2225,ChapterTable!$S$20)&lt;&gt;0),"","보스")&amp;"인게임누적합배수",ChapterTable!$S:$T,2,0)*D2225)
  )
  )
  )
)</f>
        <v>381884.95259508491</v>
      </c>
      <c r="G2225" t="s">
        <v>737</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174"/>
        <v>4</v>
      </c>
      <c r="Q2225">
        <f t="shared" si="175"/>
        <v>4</v>
      </c>
      <c r="R2225" t="b">
        <f t="shared" ca="1" si="173"/>
        <v>1</v>
      </c>
      <c r="T2225" t="b">
        <f t="shared" ca="1" si="176"/>
        <v>1</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H2225">
        <v>1.5</v>
      </c>
      <c r="AI2225">
        <f t="shared" si="177"/>
        <v>0.25</v>
      </c>
    </row>
    <row r="2226" spans="1:35" x14ac:dyDescent="0.3">
      <c r="A2226">
        <v>22</v>
      </c>
      <c r="B2226">
        <v>35</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OFFSET(E2226,-$B2226+IF($L2226,1,0),0)*IF($B2226&gt;OFFSET($B2226,1,0),ChapterTable!$S$17,1)*
    (VLOOKUP(SUBSTITUTE(SUBSTITUTE(E$1,"standard",""),"|Float","")&amp;IF(OR($L2226=TRUE,$A2226=0,MOD($A2226,ChapterTable!$S$20)&lt;&gt;0),"","보스")&amp;"인게임누적곱배수",ChapterTable!$S:$T,2,0)^C2226
    +VLOOKUP(SUBSTITUTE(SUBSTITUTE(E$1,"standard",""),"|Float","")&amp;IF(OR($L2226=TRUE,$A2226=0,MOD($A2226,ChapterTable!$S$20)&lt;&gt;0),"","보스")&amp;"인게임누적합배수",ChapterTable!$S:$T,2,0)*C2226)
  )
  )
  )
)</f>
        <v>1197092.4228286743</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(VLOOKUP(SUBSTITUTE(SUBSTITUTE(F$1,"standard",""),"|Float","")&amp;IF(OR($L2226=TRUE,$A2226=0,MOD($A2226,ChapterTable!$S$20)&lt;&gt;0),"","보스")&amp;"인게임누적곱배수",ChapterTable!$S:$T,2,0)^D2226
    +VLOOKUP(SUBSTITUTE(SUBSTITUTE(F$1,"standard",""),"|Float","")&amp;IF(OR($L2226=TRUE,$A2226=0,MOD($A2226,ChapterTable!$S$20)&lt;&gt;0),"","보스")&amp;"인게임누적합배수",ChapterTable!$S:$T,2,0)*D2226)
  )
  )
  )
)</f>
        <v>381884.95259508491</v>
      </c>
      <c r="G2226" t="s">
        <v>737</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174"/>
        <v>11</v>
      </c>
      <c r="Q2226">
        <f t="shared" si="175"/>
        <v>11</v>
      </c>
      <c r="R2226" t="b">
        <f t="shared" ca="1" si="173"/>
        <v>1</v>
      </c>
      <c r="T2226" t="b">
        <f t="shared" ca="1" si="176"/>
        <v>1</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H2226">
        <v>1.5</v>
      </c>
      <c r="AI2226">
        <f t="shared" si="177"/>
        <v>0.25</v>
      </c>
    </row>
    <row r="2227" spans="1:35" x14ac:dyDescent="0.3">
      <c r="A2227">
        <v>22</v>
      </c>
      <c r="B2227">
        <v>36</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4</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OFFSET(E2227,-$B2227+IF($L2227,1,0),0)*IF($B2227&gt;OFFSET($B2227,1,0),ChapterTable!$S$17,1)*
    (VLOOKUP(SUBSTITUTE(SUBSTITUTE(E$1,"standard",""),"|Float","")&amp;IF(OR($L2227=TRUE,$A2227=0,MOD($A2227,ChapterTable!$S$20)&lt;&gt;0),"","보스")&amp;"인게임누적곱배수",ChapterTable!$S:$T,2,0)^C2227
    +VLOOKUP(SUBSTITUTE(SUBSTITUTE(E$1,"standard",""),"|Float","")&amp;IF(OR($L2227=TRUE,$A2227=0,MOD($A2227,ChapterTable!$S$20)&lt;&gt;0),"","보스")&amp;"인게임누적합배수",ChapterTable!$S:$T,2,0)*C2227)
  )
  )
  )
)</f>
        <v>1346728.9756822586</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(VLOOKUP(SUBSTITUTE(SUBSTITUTE(F$1,"standard",""),"|Float","")&amp;IF(OR($L2227=TRUE,$A2227=0,MOD($A2227,ChapterTable!$S$20)&lt;&gt;0),"","보스")&amp;"인게임누적곱배수",ChapterTable!$S:$T,2,0)^D2227
    +VLOOKUP(SUBSTITUTE(SUBSTITUTE(F$1,"standard",""),"|Float","")&amp;IF(OR($L2227=TRUE,$A2227=0,MOD($A2227,ChapterTable!$S$20)&lt;&gt;0),"","보스")&amp;"인게임누적합배수",ChapterTable!$S:$T,2,0)*D2227)
  )
  )
  )
)</f>
        <v>381884.95259508491</v>
      </c>
      <c r="G2227" t="s">
        <v>737</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174"/>
        <v>4</v>
      </c>
      <c r="Q2227">
        <f t="shared" si="175"/>
        <v>4</v>
      </c>
      <c r="R2227" t="b">
        <f t="shared" ca="1" si="173"/>
        <v>1</v>
      </c>
      <c r="T2227" t="b">
        <f t="shared" ca="1" si="176"/>
        <v>1</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H2227">
        <v>1.5</v>
      </c>
      <c r="AI2227">
        <f t="shared" si="177"/>
        <v>0.25</v>
      </c>
    </row>
    <row r="2228" spans="1:35" x14ac:dyDescent="0.3">
      <c r="A2228">
        <v>22</v>
      </c>
      <c r="B2228">
        <v>37</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OFFSET(E2228,-$B2228+IF($L2228,1,0),0)*IF($B2228&gt;OFFSET($B2228,1,0),ChapterTable!$S$17,1)*
    (VLOOKUP(SUBSTITUTE(SUBSTITUTE(E$1,"standard",""),"|Float","")&amp;IF(OR($L2228=TRUE,$A2228=0,MOD($A2228,ChapterTable!$S$20)&lt;&gt;0),"","보스")&amp;"인게임누적곱배수",ChapterTable!$S:$T,2,0)^C2228
    +VLOOKUP(SUBSTITUTE(SUBSTITUTE(E$1,"standard",""),"|Float","")&amp;IF(OR($L2228=TRUE,$A2228=0,MOD($A2228,ChapterTable!$S$20)&lt;&gt;0),"","보스")&amp;"인게임누적합배수",ChapterTable!$S:$T,2,0)*C2228)
  )
  )
  )
)</f>
        <v>1346728.9756822586</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(VLOOKUP(SUBSTITUTE(SUBSTITUTE(F$1,"standard",""),"|Float","")&amp;IF(OR($L2228=TRUE,$A2228=0,MOD($A2228,ChapterTable!$S$20)&lt;&gt;0),"","보스")&amp;"인게임누적곱배수",ChapterTable!$S:$T,2,0)^D2228
    +VLOOKUP(SUBSTITUTE(SUBSTITUTE(F$1,"standard",""),"|Float","")&amp;IF(OR($L2228=TRUE,$A2228=0,MOD($A2228,ChapterTable!$S$20)&lt;&gt;0),"","보스")&amp;"인게임누적합배수",ChapterTable!$S:$T,2,0)*D2228)
  )
  )
  )
)</f>
        <v>381884.95259508491</v>
      </c>
      <c r="G2228" t="s">
        <v>737</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174"/>
        <v>4</v>
      </c>
      <c r="Q2228">
        <f t="shared" si="175"/>
        <v>4</v>
      </c>
      <c r="R2228" t="b">
        <f t="shared" ca="1" si="173"/>
        <v>1</v>
      </c>
      <c r="T2228" t="b">
        <f t="shared" ca="1" si="176"/>
        <v>1</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H2228">
        <v>1.5</v>
      </c>
      <c r="AI2228">
        <f t="shared" si="177"/>
        <v>0.25</v>
      </c>
    </row>
    <row r="2229" spans="1:35" x14ac:dyDescent="0.3">
      <c r="A2229">
        <v>22</v>
      </c>
      <c r="B2229">
        <v>38</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OFFSET(E2229,-$B2229+IF($L2229,1,0),0)*IF($B2229&gt;OFFSET($B2229,1,0),ChapterTable!$S$17,1)*
    (VLOOKUP(SUBSTITUTE(SUBSTITUTE(E$1,"standard",""),"|Float","")&amp;IF(OR($L2229=TRUE,$A2229=0,MOD($A2229,ChapterTable!$S$20)&lt;&gt;0),"","보스")&amp;"인게임누적곱배수",ChapterTable!$S:$T,2,0)^C2229
    +VLOOKUP(SUBSTITUTE(SUBSTITUTE(E$1,"standard",""),"|Float","")&amp;IF(OR($L2229=TRUE,$A2229=0,MOD($A2229,ChapterTable!$S$20)&lt;&gt;0),"","보스")&amp;"인게임누적합배수",ChapterTable!$S:$T,2,0)*C2229)
  )
  )
  )
)</f>
        <v>1346728.9756822586</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(VLOOKUP(SUBSTITUTE(SUBSTITUTE(F$1,"standard",""),"|Float","")&amp;IF(OR($L2229=TRUE,$A2229=0,MOD($A2229,ChapterTable!$S$20)&lt;&gt;0),"","보스")&amp;"인게임누적곱배수",ChapterTable!$S:$T,2,0)^D2229
    +VLOOKUP(SUBSTITUTE(SUBSTITUTE(F$1,"standard",""),"|Float","")&amp;IF(OR($L2229=TRUE,$A2229=0,MOD($A2229,ChapterTable!$S$20)&lt;&gt;0),"","보스")&amp;"인게임누적합배수",ChapterTable!$S:$T,2,0)*D2229)
  )
  )
  )
)</f>
        <v>381884.95259508491</v>
      </c>
      <c r="G2229" t="s">
        <v>737</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174"/>
        <v>4</v>
      </c>
      <c r="Q2229">
        <f t="shared" si="175"/>
        <v>4</v>
      </c>
      <c r="R2229" t="b">
        <f t="shared" ca="1" si="173"/>
        <v>1</v>
      </c>
      <c r="T2229" t="b">
        <f t="shared" ca="1" si="176"/>
        <v>1</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H2229">
        <v>1.5</v>
      </c>
      <c r="AI2229">
        <f t="shared" si="177"/>
        <v>0.25</v>
      </c>
    </row>
    <row r="2230" spans="1:35" x14ac:dyDescent="0.3">
      <c r="A2230">
        <v>22</v>
      </c>
      <c r="B2230">
        <v>39</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OFFSET(E2230,-$B2230+IF($L2230,1,0),0)*IF($B2230&gt;OFFSET($B2230,1,0),ChapterTable!$S$17,1)*
    (VLOOKUP(SUBSTITUTE(SUBSTITUTE(E$1,"standard",""),"|Float","")&amp;IF(OR($L2230=TRUE,$A2230=0,MOD($A2230,ChapterTable!$S$20)&lt;&gt;0),"","보스")&amp;"인게임누적곱배수",ChapterTable!$S:$T,2,0)^C2230
    +VLOOKUP(SUBSTITUTE(SUBSTITUTE(E$1,"standard",""),"|Float","")&amp;IF(OR($L2230=TRUE,$A2230=0,MOD($A2230,ChapterTable!$S$20)&lt;&gt;0),"","보스")&amp;"인게임누적합배수",ChapterTable!$S:$T,2,0)*C2230)
  )
  )
  )
)</f>
        <v>1346728.9756822586</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(VLOOKUP(SUBSTITUTE(SUBSTITUTE(F$1,"standard",""),"|Float","")&amp;IF(OR($L2230=TRUE,$A2230=0,MOD($A2230,ChapterTable!$S$20)&lt;&gt;0),"","보스")&amp;"인게임누적곱배수",ChapterTable!$S:$T,2,0)^D2230
    +VLOOKUP(SUBSTITUTE(SUBSTITUTE(F$1,"standard",""),"|Float","")&amp;IF(OR($L2230=TRUE,$A2230=0,MOD($A2230,ChapterTable!$S$20)&lt;&gt;0),"","보스")&amp;"인게임누적합배수",ChapterTable!$S:$T,2,0)*D2230)
  )
  )
  )
)</f>
        <v>381884.95259508491</v>
      </c>
      <c r="G2230" t="s">
        <v>737</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174"/>
        <v>94</v>
      </c>
      <c r="Q2230">
        <f t="shared" si="175"/>
        <v>94</v>
      </c>
      <c r="R2230" t="b">
        <f t="shared" ca="1" si="173"/>
        <v>1</v>
      </c>
      <c r="T2230" t="b">
        <f t="shared" ca="1" si="176"/>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H2230">
        <v>1.5</v>
      </c>
      <c r="AI2230">
        <f t="shared" si="177"/>
        <v>0.25</v>
      </c>
    </row>
    <row r="2231" spans="1:35" x14ac:dyDescent="0.3">
      <c r="A2231">
        <v>22</v>
      </c>
      <c r="B2231">
        <v>40</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OFFSET(E2231,-$B2231+IF($L2231,1,0),0)*IF($B2231&gt;OFFSET($B2231,1,0),ChapterTable!$S$17,1)*
    (VLOOKUP(SUBSTITUTE(SUBSTITUTE(E$1,"standard",""),"|Float","")&amp;IF(OR($L2231=TRUE,$A2231=0,MOD($A2231,ChapterTable!$S$20)&lt;&gt;0),"","보스")&amp;"인게임누적곱배수",ChapterTable!$S:$T,2,0)^C2231
    +VLOOKUP(SUBSTITUTE(SUBSTITUTE(E$1,"standard",""),"|Float","")&amp;IF(OR($L2231=TRUE,$A2231=0,MOD($A2231,ChapterTable!$S$20)&lt;&gt;0),"","보스")&amp;"인게임누적합배수",ChapterTable!$S:$T,2,0)*C2231)
  )
  )
  )
)</f>
        <v>1346728.9756822586</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(VLOOKUP(SUBSTITUTE(SUBSTITUTE(F$1,"standard",""),"|Float","")&amp;IF(OR($L2231=TRUE,$A2231=0,MOD($A2231,ChapterTable!$S$20)&lt;&gt;0),"","보스")&amp;"인게임누적곱배수",ChapterTable!$S:$T,2,0)^D2231
    +VLOOKUP(SUBSTITUTE(SUBSTITUTE(F$1,"standard",""),"|Float","")&amp;IF(OR($L2231=TRUE,$A2231=0,MOD($A2231,ChapterTable!$S$20)&lt;&gt;0),"","보스")&amp;"인게임누적합배수",ChapterTable!$S:$T,2,0)*D2231)
  )
  )
  )
)</f>
        <v>381884.95259508491</v>
      </c>
      <c r="G2231" t="s">
        <v>737</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174"/>
        <v>21</v>
      </c>
      <c r="Q2231">
        <f t="shared" si="175"/>
        <v>21</v>
      </c>
      <c r="R2231" t="b">
        <f t="shared" ca="1" si="173"/>
        <v>1</v>
      </c>
      <c r="T2231" t="b">
        <f t="shared" ca="1" si="176"/>
        <v>1</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H2231">
        <v>1.5</v>
      </c>
      <c r="AI2231">
        <f t="shared" si="177"/>
        <v>0.25</v>
      </c>
    </row>
    <row r="2232" spans="1:35" x14ac:dyDescent="0.3">
      <c r="A2232">
        <v>22</v>
      </c>
      <c r="B2232">
        <v>41</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4</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OFFSET(E2232,-$B2232+IF($L2232,1,0),0)*IF($B2232&gt;OFFSET($B2232,1,0),ChapterTable!$S$17,1)*
    (VLOOKUP(SUBSTITUTE(SUBSTITUTE(E$1,"standard",""),"|Float","")&amp;IF(OR($L2232=TRUE,$A2232=0,MOD($A2232,ChapterTable!$S$20)&lt;&gt;0),"","보스")&amp;"인게임누적곱배수",ChapterTable!$S:$T,2,0)^C2232
    +VLOOKUP(SUBSTITUTE(SUBSTITUTE(E$1,"standard",""),"|Float","")&amp;IF(OR($L2232=TRUE,$A2232=0,MOD($A2232,ChapterTable!$S$20)&lt;&gt;0),"","보스")&amp;"인게임누적합배수",ChapterTable!$S:$T,2,0)*C2232)
  )
  )
  )
)</f>
        <v>1346728.9756822586</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(VLOOKUP(SUBSTITUTE(SUBSTITUTE(F$1,"standard",""),"|Float","")&amp;IF(OR($L2232=TRUE,$A2232=0,MOD($A2232,ChapterTable!$S$20)&lt;&gt;0),"","보스")&amp;"인게임누적곱배수",ChapterTable!$S:$T,2,0)^D2232
    +VLOOKUP(SUBSTITUTE(SUBSTITUTE(F$1,"standard",""),"|Float","")&amp;IF(OR($L2232=TRUE,$A2232=0,MOD($A2232,ChapterTable!$S$20)&lt;&gt;0),"","보스")&amp;"인게임누적합배수",ChapterTable!$S:$T,2,0)*D2232)
  )
  )
  )
)</f>
        <v>405265.66397845745</v>
      </c>
      <c r="G2232" t="s">
        <v>737</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174"/>
        <v>5</v>
      </c>
      <c r="Q2232">
        <f t="shared" si="175"/>
        <v>5</v>
      </c>
      <c r="R2232" t="b">
        <f t="shared" ca="1" si="173"/>
        <v>1</v>
      </c>
      <c r="T2232" t="b">
        <f t="shared" ca="1" si="176"/>
        <v>1</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H2232">
        <v>1.5</v>
      </c>
      <c r="AI2232">
        <f t="shared" si="177"/>
        <v>0.2</v>
      </c>
    </row>
    <row r="2233" spans="1:35" x14ac:dyDescent="0.3">
      <c r="A2233">
        <v>22</v>
      </c>
      <c r="B2233">
        <v>42</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OFFSET(E2233,-$B2233+IF($L2233,1,0),0)*IF($B2233&gt;OFFSET($B2233,1,0),ChapterTable!$S$17,1)*
    (VLOOKUP(SUBSTITUTE(SUBSTITUTE(E$1,"standard",""),"|Float","")&amp;IF(OR($L2233=TRUE,$A2233=0,MOD($A2233,ChapterTable!$S$20)&lt;&gt;0),"","보스")&amp;"인게임누적곱배수",ChapterTable!$S:$T,2,0)^C2233
    +VLOOKUP(SUBSTITUTE(SUBSTITUTE(E$1,"standard",""),"|Float","")&amp;IF(OR($L2233=TRUE,$A2233=0,MOD($A2233,ChapterTable!$S$20)&lt;&gt;0),"","보스")&amp;"인게임누적합배수",ChapterTable!$S:$T,2,0)*C2233)
  )
  )
  )
)</f>
        <v>1346728.9756822586</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(VLOOKUP(SUBSTITUTE(SUBSTITUTE(F$1,"standard",""),"|Float","")&amp;IF(OR($L2233=TRUE,$A2233=0,MOD($A2233,ChapterTable!$S$20)&lt;&gt;0),"","보스")&amp;"인게임누적곱배수",ChapterTable!$S:$T,2,0)^D2233
    +VLOOKUP(SUBSTITUTE(SUBSTITUTE(F$1,"standard",""),"|Float","")&amp;IF(OR($L2233=TRUE,$A2233=0,MOD($A2233,ChapterTable!$S$20)&lt;&gt;0),"","보스")&amp;"인게임누적합배수",ChapterTable!$S:$T,2,0)*D2233)
  )
  )
  )
)</f>
        <v>405265.66397845745</v>
      </c>
      <c r="G2233" t="s">
        <v>737</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174"/>
        <v>5</v>
      </c>
      <c r="Q2233">
        <f t="shared" si="175"/>
        <v>5</v>
      </c>
      <c r="R2233" t="b">
        <f t="shared" ca="1" si="173"/>
        <v>1</v>
      </c>
      <c r="T2233" t="b">
        <f t="shared" ca="1" si="176"/>
        <v>1</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H2233">
        <v>1.5</v>
      </c>
      <c r="AI2233">
        <f t="shared" si="177"/>
        <v>0.2</v>
      </c>
    </row>
    <row r="2234" spans="1:35" x14ac:dyDescent="0.3">
      <c r="A2234">
        <v>22</v>
      </c>
      <c r="B2234">
        <v>43</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OFFSET(E2234,-$B2234+IF($L2234,1,0),0)*IF($B2234&gt;OFFSET($B2234,1,0),ChapterTable!$S$17,1)*
    (VLOOKUP(SUBSTITUTE(SUBSTITUTE(E$1,"standard",""),"|Float","")&amp;IF(OR($L2234=TRUE,$A2234=0,MOD($A2234,ChapterTable!$S$20)&lt;&gt;0),"","보스")&amp;"인게임누적곱배수",ChapterTable!$S:$T,2,0)^C2234
    +VLOOKUP(SUBSTITUTE(SUBSTITUTE(E$1,"standard",""),"|Float","")&amp;IF(OR($L2234=TRUE,$A2234=0,MOD($A2234,ChapterTable!$S$20)&lt;&gt;0),"","보스")&amp;"인게임누적합배수",ChapterTable!$S:$T,2,0)*C2234)
  )
  )
  )
)</f>
        <v>1346728.9756822586</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(VLOOKUP(SUBSTITUTE(SUBSTITUTE(F$1,"standard",""),"|Float","")&amp;IF(OR($L2234=TRUE,$A2234=0,MOD($A2234,ChapterTable!$S$20)&lt;&gt;0),"","보스")&amp;"인게임누적곱배수",ChapterTable!$S:$T,2,0)^D2234
    +VLOOKUP(SUBSTITUTE(SUBSTITUTE(F$1,"standard",""),"|Float","")&amp;IF(OR($L2234=TRUE,$A2234=0,MOD($A2234,ChapterTable!$S$20)&lt;&gt;0),"","보스")&amp;"인게임누적합배수",ChapterTable!$S:$T,2,0)*D2234)
  )
  )
  )
)</f>
        <v>405265.66397845745</v>
      </c>
      <c r="G2234" t="s">
        <v>737</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174"/>
        <v>5</v>
      </c>
      <c r="Q2234">
        <f t="shared" si="175"/>
        <v>5</v>
      </c>
      <c r="R2234" t="b">
        <f t="shared" ca="1" si="173"/>
        <v>1</v>
      </c>
      <c r="T2234" t="b">
        <f t="shared" ca="1" si="176"/>
        <v>1</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H2234">
        <v>1.5</v>
      </c>
      <c r="AI2234">
        <f t="shared" si="177"/>
        <v>0.2</v>
      </c>
    </row>
    <row r="2235" spans="1:35" x14ac:dyDescent="0.3">
      <c r="A2235">
        <v>22</v>
      </c>
      <c r="B2235">
        <v>44</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OFFSET(E2235,-$B2235+IF($L2235,1,0),0)*IF($B2235&gt;OFFSET($B2235,1,0),ChapterTable!$S$17,1)*
    (VLOOKUP(SUBSTITUTE(SUBSTITUTE(E$1,"standard",""),"|Float","")&amp;IF(OR($L2235=TRUE,$A2235=0,MOD($A2235,ChapterTable!$S$20)&lt;&gt;0),"","보스")&amp;"인게임누적곱배수",ChapterTable!$S:$T,2,0)^C2235
    +VLOOKUP(SUBSTITUTE(SUBSTITUTE(E$1,"standard",""),"|Float","")&amp;IF(OR($L2235=TRUE,$A2235=0,MOD($A2235,ChapterTable!$S$20)&lt;&gt;0),"","보스")&amp;"인게임누적합배수",ChapterTable!$S:$T,2,0)*C2235)
  )
  )
  )
)</f>
        <v>1346728.9756822586</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(VLOOKUP(SUBSTITUTE(SUBSTITUTE(F$1,"standard",""),"|Float","")&amp;IF(OR($L2235=TRUE,$A2235=0,MOD($A2235,ChapterTable!$S$20)&lt;&gt;0),"","보스")&amp;"인게임누적곱배수",ChapterTable!$S:$T,2,0)^D2235
    +VLOOKUP(SUBSTITUTE(SUBSTITUTE(F$1,"standard",""),"|Float","")&amp;IF(OR($L2235=TRUE,$A2235=0,MOD($A2235,ChapterTable!$S$20)&lt;&gt;0),"","보스")&amp;"인게임누적합배수",ChapterTable!$S:$T,2,0)*D2235)
  )
  )
  )
)</f>
        <v>405265.66397845745</v>
      </c>
      <c r="G2235" t="s">
        <v>737</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174"/>
        <v>5</v>
      </c>
      <c r="Q2235">
        <f t="shared" si="175"/>
        <v>5</v>
      </c>
      <c r="R2235" t="b">
        <f t="shared" ca="1" si="173"/>
        <v>1</v>
      </c>
      <c r="T2235" t="b">
        <f t="shared" ca="1" si="176"/>
        <v>1</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H2235">
        <v>1.5</v>
      </c>
      <c r="AI2235">
        <f t="shared" si="177"/>
        <v>0.2</v>
      </c>
    </row>
    <row r="2236" spans="1:35" x14ac:dyDescent="0.3">
      <c r="A2236">
        <v>22</v>
      </c>
      <c r="B2236">
        <v>45</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OFFSET(E2236,-$B2236+IF($L2236,1,0),0)*IF($B2236&gt;OFFSET($B2236,1,0),ChapterTable!$S$17,1)*
    (VLOOKUP(SUBSTITUTE(SUBSTITUTE(E$1,"standard",""),"|Float","")&amp;IF(OR($L2236=TRUE,$A2236=0,MOD($A2236,ChapterTable!$S$20)&lt;&gt;0),"","보스")&amp;"인게임누적곱배수",ChapterTable!$S:$T,2,0)^C2236
    +VLOOKUP(SUBSTITUTE(SUBSTITUTE(E$1,"standard",""),"|Float","")&amp;IF(OR($L2236=TRUE,$A2236=0,MOD($A2236,ChapterTable!$S$20)&lt;&gt;0),"","보스")&amp;"인게임누적합배수",ChapterTable!$S:$T,2,0)*C2236)
  )
  )
  )
)</f>
        <v>1346728.9756822586</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(VLOOKUP(SUBSTITUTE(SUBSTITUTE(F$1,"standard",""),"|Float","")&amp;IF(OR($L2236=TRUE,$A2236=0,MOD($A2236,ChapterTable!$S$20)&lt;&gt;0),"","보스")&amp;"인게임누적곱배수",ChapterTable!$S:$T,2,0)^D2236
    +VLOOKUP(SUBSTITUTE(SUBSTITUTE(F$1,"standard",""),"|Float","")&amp;IF(OR($L2236=TRUE,$A2236=0,MOD($A2236,ChapterTable!$S$20)&lt;&gt;0),"","보스")&amp;"인게임누적합배수",ChapterTable!$S:$T,2,0)*D2236)
  )
  )
  )
)</f>
        <v>405265.66397845745</v>
      </c>
      <c r="G2236" t="s">
        <v>737</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174"/>
        <v>11</v>
      </c>
      <c r="Q2236">
        <f t="shared" si="175"/>
        <v>11</v>
      </c>
      <c r="R2236" t="b">
        <f t="shared" ca="1" si="173"/>
        <v>1</v>
      </c>
      <c r="T2236" t="b">
        <f t="shared" ca="1" si="176"/>
        <v>1</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H2236">
        <v>1.5</v>
      </c>
      <c r="AI2236">
        <f t="shared" si="177"/>
        <v>0.2</v>
      </c>
    </row>
    <row r="2237" spans="1:35" x14ac:dyDescent="0.3">
      <c r="A2237">
        <v>22</v>
      </c>
      <c r="B2237">
        <v>46</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5</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OFFSET(E2237,-$B2237+IF($L2237,1,0),0)*IF($B2237&gt;OFFSET($B2237,1,0),ChapterTable!$S$17,1)*
    (VLOOKUP(SUBSTITUTE(SUBSTITUTE(E$1,"standard",""),"|Float","")&amp;IF(OR($L2237=TRUE,$A2237=0,MOD($A2237,ChapterTable!$S$20)&lt;&gt;0),"","보스")&amp;"인게임누적곱배수",ChapterTable!$S:$T,2,0)^C2237
    +VLOOKUP(SUBSTITUTE(SUBSTITUTE(E$1,"standard",""),"|Float","")&amp;IF(OR($L2237=TRUE,$A2237=0,MOD($A2237,ChapterTable!$S$20)&lt;&gt;0),"","보스")&amp;"인게임누적합배수",ChapterTable!$S:$T,2,0)*C2237)
  )
  )
  )
)</f>
        <v>1496365.5285358429</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(VLOOKUP(SUBSTITUTE(SUBSTITUTE(F$1,"standard",""),"|Float","")&amp;IF(OR($L2237=TRUE,$A2237=0,MOD($A2237,ChapterTable!$S$20)&lt;&gt;0),"","보스")&amp;"인게임누적곱배수",ChapterTable!$S:$T,2,0)^D2237
    +VLOOKUP(SUBSTITUTE(SUBSTITUTE(F$1,"standard",""),"|Float","")&amp;IF(OR($L2237=TRUE,$A2237=0,MOD($A2237,ChapterTable!$S$20)&lt;&gt;0),"","보스")&amp;"인게임누적합배수",ChapterTable!$S:$T,2,0)*D2237)
  )
  )
  )
)</f>
        <v>405265.66397845745</v>
      </c>
      <c r="G2237" t="s">
        <v>737</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174"/>
        <v>5</v>
      </c>
      <c r="Q2237">
        <f t="shared" si="175"/>
        <v>5</v>
      </c>
      <c r="R2237" t="b">
        <f t="shared" ca="1" si="173"/>
        <v>1</v>
      </c>
      <c r="T2237" t="b">
        <f t="shared" ca="1" si="176"/>
        <v>1</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H2237">
        <v>1.5</v>
      </c>
      <c r="AI2237">
        <f t="shared" si="177"/>
        <v>0.2</v>
      </c>
    </row>
    <row r="2238" spans="1:35" x14ac:dyDescent="0.3">
      <c r="A2238">
        <v>22</v>
      </c>
      <c r="B2238">
        <v>47</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OFFSET(E2238,-$B2238+IF($L2238,1,0),0)*IF($B2238&gt;OFFSET($B2238,1,0),ChapterTable!$S$17,1)*
    (VLOOKUP(SUBSTITUTE(SUBSTITUTE(E$1,"standard",""),"|Float","")&amp;IF(OR($L2238=TRUE,$A2238=0,MOD($A2238,ChapterTable!$S$20)&lt;&gt;0),"","보스")&amp;"인게임누적곱배수",ChapterTable!$S:$T,2,0)^C2238
    +VLOOKUP(SUBSTITUTE(SUBSTITUTE(E$1,"standard",""),"|Float","")&amp;IF(OR($L2238=TRUE,$A2238=0,MOD($A2238,ChapterTable!$S$20)&lt;&gt;0),"","보스")&amp;"인게임누적합배수",ChapterTable!$S:$T,2,0)*C2238)
  )
  )
  )
)</f>
        <v>1496365.5285358429</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(VLOOKUP(SUBSTITUTE(SUBSTITUTE(F$1,"standard",""),"|Float","")&amp;IF(OR($L2238=TRUE,$A2238=0,MOD($A2238,ChapterTable!$S$20)&lt;&gt;0),"","보스")&amp;"인게임누적곱배수",ChapterTable!$S:$T,2,0)^D2238
    +VLOOKUP(SUBSTITUTE(SUBSTITUTE(F$1,"standard",""),"|Float","")&amp;IF(OR($L2238=TRUE,$A2238=0,MOD($A2238,ChapterTable!$S$20)&lt;&gt;0),"","보스")&amp;"인게임누적합배수",ChapterTable!$S:$T,2,0)*D2238)
  )
  )
  )
)</f>
        <v>405265.66397845745</v>
      </c>
      <c r="G2238" t="s">
        <v>737</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174"/>
        <v>5</v>
      </c>
      <c r="Q2238">
        <f t="shared" si="175"/>
        <v>5</v>
      </c>
      <c r="R2238" t="b">
        <f t="shared" ca="1" si="173"/>
        <v>1</v>
      </c>
      <c r="T2238" t="b">
        <f t="shared" ca="1" si="176"/>
        <v>1</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H2238">
        <v>1.5</v>
      </c>
      <c r="AI2238">
        <f t="shared" si="177"/>
        <v>0.2</v>
      </c>
    </row>
    <row r="2239" spans="1:35" x14ac:dyDescent="0.3">
      <c r="A2239">
        <v>22</v>
      </c>
      <c r="B2239">
        <v>48</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OFFSET(E2239,-$B2239+IF($L2239,1,0),0)*IF($B2239&gt;OFFSET($B2239,1,0),ChapterTable!$S$17,1)*
    (VLOOKUP(SUBSTITUTE(SUBSTITUTE(E$1,"standard",""),"|Float","")&amp;IF(OR($L2239=TRUE,$A2239=0,MOD($A2239,ChapterTable!$S$20)&lt;&gt;0),"","보스")&amp;"인게임누적곱배수",ChapterTable!$S:$T,2,0)^C2239
    +VLOOKUP(SUBSTITUTE(SUBSTITUTE(E$1,"standard",""),"|Float","")&amp;IF(OR($L2239=TRUE,$A2239=0,MOD($A2239,ChapterTable!$S$20)&lt;&gt;0),"","보스")&amp;"인게임누적합배수",ChapterTable!$S:$T,2,0)*C2239)
  )
  )
  )
)</f>
        <v>1496365.5285358429</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(VLOOKUP(SUBSTITUTE(SUBSTITUTE(F$1,"standard",""),"|Float","")&amp;IF(OR($L2239=TRUE,$A2239=0,MOD($A2239,ChapterTable!$S$20)&lt;&gt;0),"","보스")&amp;"인게임누적곱배수",ChapterTable!$S:$T,2,0)^D2239
    +VLOOKUP(SUBSTITUTE(SUBSTITUTE(F$1,"standard",""),"|Float","")&amp;IF(OR($L2239=TRUE,$A2239=0,MOD($A2239,ChapterTable!$S$20)&lt;&gt;0),"","보스")&amp;"인게임누적합배수",ChapterTable!$S:$T,2,0)*D2239)
  )
  )
  )
)</f>
        <v>405265.66397845745</v>
      </c>
      <c r="G2239" t="s">
        <v>737</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174"/>
        <v>5</v>
      </c>
      <c r="Q2239">
        <f t="shared" si="175"/>
        <v>5</v>
      </c>
      <c r="R2239" t="b">
        <f t="shared" ca="1" si="173"/>
        <v>1</v>
      </c>
      <c r="T2239" t="b">
        <f t="shared" ca="1" si="176"/>
        <v>1</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H2239">
        <v>1.5</v>
      </c>
      <c r="AI2239">
        <f t="shared" si="177"/>
        <v>0.2</v>
      </c>
    </row>
    <row r="2240" spans="1:35" x14ac:dyDescent="0.3">
      <c r="A2240">
        <v>22</v>
      </c>
      <c r="B2240">
        <v>49</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OFFSET(E2240,-$B2240+IF($L2240,1,0),0)*IF($B2240&gt;OFFSET($B2240,1,0),ChapterTable!$S$17,1)*
    (VLOOKUP(SUBSTITUTE(SUBSTITUTE(E$1,"standard",""),"|Float","")&amp;IF(OR($L2240=TRUE,$A2240=0,MOD($A2240,ChapterTable!$S$20)&lt;&gt;0),"","보스")&amp;"인게임누적곱배수",ChapterTable!$S:$T,2,0)^C2240
    +VLOOKUP(SUBSTITUTE(SUBSTITUTE(E$1,"standard",""),"|Float","")&amp;IF(OR($L2240=TRUE,$A2240=0,MOD($A2240,ChapterTable!$S$20)&lt;&gt;0),"","보스")&amp;"인게임누적합배수",ChapterTable!$S:$T,2,0)*C2240)
  )
  )
  )
)</f>
        <v>1496365.5285358429</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(VLOOKUP(SUBSTITUTE(SUBSTITUTE(F$1,"standard",""),"|Float","")&amp;IF(OR($L2240=TRUE,$A2240=0,MOD($A2240,ChapterTable!$S$20)&lt;&gt;0),"","보스")&amp;"인게임누적곱배수",ChapterTable!$S:$T,2,0)^D2240
    +VLOOKUP(SUBSTITUTE(SUBSTITUTE(F$1,"standard",""),"|Float","")&amp;IF(OR($L2240=TRUE,$A2240=0,MOD($A2240,ChapterTable!$S$20)&lt;&gt;0),"","보스")&amp;"인게임누적합배수",ChapterTable!$S:$T,2,0)*D2240)
  )
  )
  )
)</f>
        <v>405265.66397845745</v>
      </c>
      <c r="G2240" t="s">
        <v>737</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174"/>
        <v>95</v>
      </c>
      <c r="Q2240">
        <f t="shared" si="175"/>
        <v>95</v>
      </c>
      <c r="R2240" t="b">
        <f t="shared" ca="1" si="173"/>
        <v>1</v>
      </c>
      <c r="T2240" t="b">
        <f t="shared" ca="1" si="176"/>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H2240">
        <v>1.5</v>
      </c>
      <c r="AI2240">
        <f t="shared" si="177"/>
        <v>0.2</v>
      </c>
    </row>
    <row r="2241" spans="1:35" x14ac:dyDescent="0.3">
      <c r="A2241">
        <v>22</v>
      </c>
      <c r="B2241">
        <v>50</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OFFSET(E2241,-$B2241+IF($L2241,1,0),0)*IF($B2241&gt;OFFSET($B2241,1,0),ChapterTable!$S$17,1)*
    (VLOOKUP(SUBSTITUTE(SUBSTITUTE(E$1,"standard",""),"|Float","")&amp;IF(OR($L2241=TRUE,$A2241=0,MOD($A2241,ChapterTable!$S$20)&lt;&gt;0),"","보스")&amp;"인게임누적곱배수",ChapterTable!$S:$T,2,0)^C2241
    +VLOOKUP(SUBSTITUTE(SUBSTITUTE(E$1,"standard",""),"|Float","")&amp;IF(OR($L2241=TRUE,$A2241=0,MOD($A2241,ChapterTable!$S$20)&lt;&gt;0),"","보스")&amp;"인게임누적합배수",ChapterTable!$S:$T,2,0)*C2241)
  )
  )
  )
)</f>
        <v>1795638.6342430115</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(VLOOKUP(SUBSTITUTE(SUBSTITUTE(F$1,"standard",""),"|Float","")&amp;IF(OR($L2241=TRUE,$A2241=0,MOD($A2241,ChapterTable!$S$20)&lt;&gt;0),"","보스")&amp;"인게임누적곱배수",ChapterTable!$S:$T,2,0)^D2241
    +VLOOKUP(SUBSTITUTE(SUBSTITUTE(F$1,"standard",""),"|Float","")&amp;IF(OR($L2241=TRUE,$A2241=0,MOD($A2241,ChapterTable!$S$20)&lt;&gt;0),"","보스")&amp;"인게임누적합배수",ChapterTable!$S:$T,2,0)*D2241)
  )
  )
  )
)</f>
        <v>405265.66397845745</v>
      </c>
      <c r="G2241" t="s">
        <v>737</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174"/>
        <v>21</v>
      </c>
      <c r="Q2241">
        <f t="shared" si="175"/>
        <v>21</v>
      </c>
      <c r="R2241" t="b">
        <f t="shared" ca="1" si="173"/>
        <v>0</v>
      </c>
      <c r="T2241" t="b">
        <f t="shared" ca="1" si="176"/>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H2241">
        <v>1.5</v>
      </c>
      <c r="AI2241">
        <f t="shared" si="177"/>
        <v>0.2</v>
      </c>
    </row>
    <row r="2242" spans="1:35" x14ac:dyDescent="0.3">
      <c r="A2242">
        <v>23</v>
      </c>
      <c r="B2242">
        <v>1</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0</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0</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OFFSET(E2242,-$B2242+IF($L2242,1,0),0)*IF($B2242&gt;OFFSET($B2242,1,0),ChapterTable!$S$17,1)*
    (VLOOKUP(SUBSTITUTE(SUBSTITUTE(E$1,"standard",""),"|Float","")&amp;IF(OR($L2242=TRUE,$A2242=0,MOD($A2242,ChapterTable!$S$20)&lt;&gt;0),"","보스")&amp;"인게임누적곱배수",ChapterTable!$S:$T,2,0)^C2242
    +VLOOKUP(SUBSTITUTE(SUBSTITUTE(E$1,"standard",""),"|Float","")&amp;IF(OR($L2242=TRUE,$A2242=0,MOD($A2242,ChapterTable!$S$20)&lt;&gt;0),"","보스")&amp;"인게임누적합배수",ChapterTable!$S:$T,2,0)*C2242)
  )
  )
  )
)</f>
        <v>1122274.1464018822</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(VLOOKUP(SUBSTITUTE(SUBSTITUTE(F$1,"standard",""),"|Float","")&amp;IF(OR($L2242=TRUE,$A2242=0,MOD($A2242,ChapterTable!$S$20)&lt;&gt;0),"","보스")&amp;"인게임누적곱배수",ChapterTable!$S:$T,2,0)^D2242
    +VLOOKUP(SUBSTITUTE(SUBSTITUTE(F$1,"standard",""),"|Float","")&amp;IF(OR($L2242=TRUE,$A2242=0,MOD($A2242,ChapterTable!$S$20)&lt;&gt;0),"","보스")&amp;"인게임누적합배수",ChapterTable!$S:$T,2,0)*D2242)
  )
  )
  )
)</f>
        <v>467614.2276674509</v>
      </c>
      <c r="G2242" t="s">
        <v>737</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174"/>
        <v>1</v>
      </c>
      <c r="Q2242">
        <f t="shared" si="175"/>
        <v>1</v>
      </c>
      <c r="R2242" t="b">
        <f t="shared" ref="R2242:R2305" ca="1" si="178">IF(OR(B2242=0,OFFSET(B2242,1,0)=0),FALSE,
IF(AND(L2242,B2242&lt;OFFSET(B2242,1,0)),TRUE,
IF(OFFSET(O2242,1,0)=21,TRUE,FALSE)))</f>
        <v>1</v>
      </c>
      <c r="T2242" t="b">
        <f t="shared" ca="1" si="176"/>
        <v>1</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H2242">
        <v>1.5</v>
      </c>
      <c r="AI2242">
        <f t="shared" si="177"/>
        <v>1</v>
      </c>
    </row>
    <row r="2243" spans="1:35" x14ac:dyDescent="0.3">
      <c r="A2243">
        <v>23</v>
      </c>
      <c r="B2243">
        <v>2</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OFFSET(E2243,-$B2243+IF($L2243,1,0),0)*IF($B2243&gt;OFFSET($B2243,1,0),ChapterTable!$S$17,1)*
    (VLOOKUP(SUBSTITUTE(SUBSTITUTE(E$1,"standard",""),"|Float","")&amp;IF(OR($L2243=TRUE,$A2243=0,MOD($A2243,ChapterTable!$S$20)&lt;&gt;0),"","보스")&amp;"인게임누적곱배수",ChapterTable!$S:$T,2,0)^C2243
    +VLOOKUP(SUBSTITUTE(SUBSTITUTE(E$1,"standard",""),"|Float","")&amp;IF(OR($L2243=TRUE,$A2243=0,MOD($A2243,ChapterTable!$S$20)&lt;&gt;0),"","보스")&amp;"인게임누적합배수",ChapterTable!$S:$T,2,0)*C2243)
  )
  )
  )
)</f>
        <v>1122274.1464018822</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(VLOOKUP(SUBSTITUTE(SUBSTITUTE(F$1,"standard",""),"|Float","")&amp;IF(OR($L2243=TRUE,$A2243=0,MOD($A2243,ChapterTable!$S$20)&lt;&gt;0),"","보스")&amp;"인게임누적곱배수",ChapterTable!$S:$T,2,0)^D2243
    +VLOOKUP(SUBSTITUTE(SUBSTITUTE(F$1,"standard",""),"|Float","")&amp;IF(OR($L2243=TRUE,$A2243=0,MOD($A2243,ChapterTable!$S$20)&lt;&gt;0),"","보스")&amp;"인게임누적합배수",ChapterTable!$S:$T,2,0)*D2243)
  )
  )
  )
)</f>
        <v>467614.2276674509</v>
      </c>
      <c r="G2243" t="s">
        <v>737</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179">IF(B2243=0,0,
  IF(AND(L2243=FALSE,A2243&lt;&gt;0,MOD(A2243,7)=0),21,
  IF(MOD(B2243,10)=0,21,
  IF(MOD(B2243,10)=5,11,
  IF(MOD(B2243,10)=9,INT(B2243/10)+91,
  INT(B2243/10+1))))))</f>
        <v>1</v>
      </c>
      <c r="Q2243">
        <f t="shared" ref="Q2243:Q2306" si="180">IF(ISBLANK(P2243),O2243,P2243)</f>
        <v>1</v>
      </c>
      <c r="R2243" t="b">
        <f t="shared" ca="1" si="178"/>
        <v>1</v>
      </c>
      <c r="T2243" t="b">
        <f t="shared" ref="T2243:T2306" ca="1" si="181">IF(ISBLANK(S2243),R2243,S2243)</f>
        <v>1</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H2243">
        <v>1.5</v>
      </c>
      <c r="AI2243">
        <f t="shared" si="177"/>
        <v>1</v>
      </c>
    </row>
    <row r="2244" spans="1:35" x14ac:dyDescent="0.3">
      <c r="A2244">
        <v>23</v>
      </c>
      <c r="B2244">
        <v>3</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OFFSET(E2244,-$B2244+IF($L2244,1,0),0)*IF($B2244&gt;OFFSET($B2244,1,0),ChapterTable!$S$17,1)*
    (VLOOKUP(SUBSTITUTE(SUBSTITUTE(E$1,"standard",""),"|Float","")&amp;IF(OR($L2244=TRUE,$A2244=0,MOD($A2244,ChapterTable!$S$20)&lt;&gt;0),"","보스")&amp;"인게임누적곱배수",ChapterTable!$S:$T,2,0)^C2244
    +VLOOKUP(SUBSTITUTE(SUBSTITUTE(E$1,"standard",""),"|Float","")&amp;IF(OR($L2244=TRUE,$A2244=0,MOD($A2244,ChapterTable!$S$20)&lt;&gt;0),"","보스")&amp;"인게임누적합배수",ChapterTable!$S:$T,2,0)*C2244)
  )
  )
  )
)</f>
        <v>1122274.1464018822</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(VLOOKUP(SUBSTITUTE(SUBSTITUTE(F$1,"standard",""),"|Float","")&amp;IF(OR($L2244=TRUE,$A2244=0,MOD($A2244,ChapterTable!$S$20)&lt;&gt;0),"","보스")&amp;"인게임누적곱배수",ChapterTable!$S:$T,2,0)^D2244
    +VLOOKUP(SUBSTITUTE(SUBSTITUTE(F$1,"standard",""),"|Float","")&amp;IF(OR($L2244=TRUE,$A2244=0,MOD($A2244,ChapterTable!$S$20)&lt;&gt;0),"","보스")&amp;"인게임누적합배수",ChapterTable!$S:$T,2,0)*D2244)
  )
  )
  )
)</f>
        <v>467614.2276674509</v>
      </c>
      <c r="G2244" t="s">
        <v>737</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179"/>
        <v>1</v>
      </c>
      <c r="Q2244">
        <f t="shared" si="180"/>
        <v>1</v>
      </c>
      <c r="R2244" t="b">
        <f t="shared" ca="1" si="178"/>
        <v>1</v>
      </c>
      <c r="T2244" t="b">
        <f t="shared" ca="1" si="181"/>
        <v>1</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H2244">
        <v>1.5</v>
      </c>
      <c r="AI2244">
        <f t="shared" ref="AI2244:AI2307" si="182">IF(B2244=0,0,1/(INT((B2244-1)/10)+1))</f>
        <v>1</v>
      </c>
    </row>
    <row r="2245" spans="1:35" x14ac:dyDescent="0.3">
      <c r="A2245">
        <v>23</v>
      </c>
      <c r="B2245">
        <v>4</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OFFSET(E2245,-$B2245+IF($L2245,1,0),0)*IF($B2245&gt;OFFSET($B2245,1,0),ChapterTable!$S$17,1)*
    (VLOOKUP(SUBSTITUTE(SUBSTITUTE(E$1,"standard",""),"|Float","")&amp;IF(OR($L2245=TRUE,$A2245=0,MOD($A2245,ChapterTable!$S$20)&lt;&gt;0),"","보스")&amp;"인게임누적곱배수",ChapterTable!$S:$T,2,0)^C2245
    +VLOOKUP(SUBSTITUTE(SUBSTITUTE(E$1,"standard",""),"|Float","")&amp;IF(OR($L2245=TRUE,$A2245=0,MOD($A2245,ChapterTable!$S$20)&lt;&gt;0),"","보스")&amp;"인게임누적합배수",ChapterTable!$S:$T,2,0)*C2245)
  )
  )
  )
)</f>
        <v>1122274.1464018822</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(VLOOKUP(SUBSTITUTE(SUBSTITUTE(F$1,"standard",""),"|Float","")&amp;IF(OR($L2245=TRUE,$A2245=0,MOD($A2245,ChapterTable!$S$20)&lt;&gt;0),"","보스")&amp;"인게임누적곱배수",ChapterTable!$S:$T,2,0)^D2245
    +VLOOKUP(SUBSTITUTE(SUBSTITUTE(F$1,"standard",""),"|Float","")&amp;IF(OR($L2245=TRUE,$A2245=0,MOD($A2245,ChapterTable!$S$20)&lt;&gt;0),"","보스")&amp;"인게임누적합배수",ChapterTable!$S:$T,2,0)*D2245)
  )
  )
  )
)</f>
        <v>467614.2276674509</v>
      </c>
      <c r="G2245" t="s">
        <v>737</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179"/>
        <v>1</v>
      </c>
      <c r="Q2245">
        <f t="shared" si="180"/>
        <v>1</v>
      </c>
      <c r="R2245" t="b">
        <f t="shared" ca="1" si="178"/>
        <v>1</v>
      </c>
      <c r="T2245" t="b">
        <f t="shared" ca="1" si="181"/>
        <v>1</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H2245">
        <v>1.5</v>
      </c>
      <c r="AI2245">
        <f t="shared" si="182"/>
        <v>1</v>
      </c>
    </row>
    <row r="2246" spans="1:35" x14ac:dyDescent="0.3">
      <c r="A2246">
        <v>23</v>
      </c>
      <c r="B2246">
        <v>5</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OFFSET(E2246,-$B2246+IF($L2246,1,0),0)*IF($B2246&gt;OFFSET($B2246,1,0),ChapterTable!$S$17,1)*
    (VLOOKUP(SUBSTITUTE(SUBSTITUTE(E$1,"standard",""),"|Float","")&amp;IF(OR($L2246=TRUE,$A2246=0,MOD($A2246,ChapterTable!$S$20)&lt;&gt;0),"","보스")&amp;"인게임누적곱배수",ChapterTable!$S:$T,2,0)^C2246
    +VLOOKUP(SUBSTITUTE(SUBSTITUTE(E$1,"standard",""),"|Float","")&amp;IF(OR($L2246=TRUE,$A2246=0,MOD($A2246,ChapterTable!$S$20)&lt;&gt;0),"","보스")&amp;"인게임누적합배수",ChapterTable!$S:$T,2,0)*C2246)
  )
  )
  )
)</f>
        <v>1122274.1464018822</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(VLOOKUP(SUBSTITUTE(SUBSTITUTE(F$1,"standard",""),"|Float","")&amp;IF(OR($L2246=TRUE,$A2246=0,MOD($A2246,ChapterTable!$S$20)&lt;&gt;0),"","보스")&amp;"인게임누적곱배수",ChapterTable!$S:$T,2,0)^D2246
    +VLOOKUP(SUBSTITUTE(SUBSTITUTE(F$1,"standard",""),"|Float","")&amp;IF(OR($L2246=TRUE,$A2246=0,MOD($A2246,ChapterTable!$S$20)&lt;&gt;0),"","보스")&amp;"인게임누적합배수",ChapterTable!$S:$T,2,0)*D2246)
  )
  )
  )
)</f>
        <v>467614.2276674509</v>
      </c>
      <c r="G2246" t="s">
        <v>737</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179"/>
        <v>11</v>
      </c>
      <c r="Q2246">
        <f t="shared" si="180"/>
        <v>11</v>
      </c>
      <c r="R2246" t="b">
        <f t="shared" ca="1" si="178"/>
        <v>1</v>
      </c>
      <c r="T2246" t="b">
        <f t="shared" ca="1" si="181"/>
        <v>1</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H2246">
        <v>1.5</v>
      </c>
      <c r="AI2246">
        <f t="shared" si="182"/>
        <v>1</v>
      </c>
    </row>
    <row r="2247" spans="1:35" x14ac:dyDescent="0.3">
      <c r="A2247">
        <v>23</v>
      </c>
      <c r="B2247">
        <v>6</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1</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OFFSET(E2247,-$B2247+IF($L2247,1,0),0)*IF($B2247&gt;OFFSET($B2247,1,0),ChapterTable!$S$17,1)*
    (VLOOKUP(SUBSTITUTE(SUBSTITUTE(E$1,"standard",""),"|Float","")&amp;IF(OR($L2247=TRUE,$A2247=0,MOD($A2247,ChapterTable!$S$20)&lt;&gt;0),"","보스")&amp;"인게임누적곱배수",ChapterTable!$S:$T,2,0)^C2247
    +VLOOKUP(SUBSTITUTE(SUBSTITUTE(E$1,"standard",""),"|Float","")&amp;IF(OR($L2247=TRUE,$A2247=0,MOD($A2247,ChapterTable!$S$20)&lt;&gt;0),"","보스")&amp;"인게임누적합배수",ChapterTable!$S:$T,2,0)*C2247)
  )
  )
  )
)</f>
        <v>1346728.9756822586</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(VLOOKUP(SUBSTITUTE(SUBSTITUTE(F$1,"standard",""),"|Float","")&amp;IF(OR($L2247=TRUE,$A2247=0,MOD($A2247,ChapterTable!$S$20)&lt;&gt;0),"","보스")&amp;"인게임누적곱배수",ChapterTable!$S:$T,2,0)^D2247
    +VLOOKUP(SUBSTITUTE(SUBSTITUTE(F$1,"standard",""),"|Float","")&amp;IF(OR($L2247=TRUE,$A2247=0,MOD($A2247,ChapterTable!$S$20)&lt;&gt;0),"","보스")&amp;"인게임누적합배수",ChapterTable!$S:$T,2,0)*D2247)
  )
  )
  )
)</f>
        <v>467614.2276674509</v>
      </c>
      <c r="G2247" t="s">
        <v>737</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179"/>
        <v>1</v>
      </c>
      <c r="Q2247">
        <f t="shared" si="180"/>
        <v>1</v>
      </c>
      <c r="R2247" t="b">
        <f t="shared" ca="1" si="178"/>
        <v>1</v>
      </c>
      <c r="T2247" t="b">
        <f t="shared" ca="1" si="181"/>
        <v>1</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H2247">
        <v>1.5</v>
      </c>
      <c r="AI2247">
        <f t="shared" si="182"/>
        <v>1</v>
      </c>
    </row>
    <row r="2248" spans="1:35" x14ac:dyDescent="0.3">
      <c r="A2248">
        <v>23</v>
      </c>
      <c r="B2248">
        <v>7</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OFFSET(E2248,-$B2248+IF($L2248,1,0),0)*IF($B2248&gt;OFFSET($B2248,1,0),ChapterTable!$S$17,1)*
    (VLOOKUP(SUBSTITUTE(SUBSTITUTE(E$1,"standard",""),"|Float","")&amp;IF(OR($L2248=TRUE,$A2248=0,MOD($A2248,ChapterTable!$S$20)&lt;&gt;0),"","보스")&amp;"인게임누적곱배수",ChapterTable!$S:$T,2,0)^C2248
    +VLOOKUP(SUBSTITUTE(SUBSTITUTE(E$1,"standard",""),"|Float","")&amp;IF(OR($L2248=TRUE,$A2248=0,MOD($A2248,ChapterTable!$S$20)&lt;&gt;0),"","보스")&amp;"인게임누적합배수",ChapterTable!$S:$T,2,0)*C2248)
  )
  )
  )
)</f>
        <v>1346728.9756822586</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(VLOOKUP(SUBSTITUTE(SUBSTITUTE(F$1,"standard",""),"|Float","")&amp;IF(OR($L2248=TRUE,$A2248=0,MOD($A2248,ChapterTable!$S$20)&lt;&gt;0),"","보스")&amp;"인게임누적곱배수",ChapterTable!$S:$T,2,0)^D2248
    +VLOOKUP(SUBSTITUTE(SUBSTITUTE(F$1,"standard",""),"|Float","")&amp;IF(OR($L2248=TRUE,$A2248=0,MOD($A2248,ChapterTable!$S$20)&lt;&gt;0),"","보스")&amp;"인게임누적합배수",ChapterTable!$S:$T,2,0)*D2248)
  )
  )
  )
)</f>
        <v>467614.2276674509</v>
      </c>
      <c r="G2248" t="s">
        <v>737</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179"/>
        <v>1</v>
      </c>
      <c r="Q2248">
        <f t="shared" si="180"/>
        <v>1</v>
      </c>
      <c r="R2248" t="b">
        <f t="shared" ca="1" si="178"/>
        <v>1</v>
      </c>
      <c r="T2248" t="b">
        <f t="shared" ca="1" si="181"/>
        <v>1</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H2248">
        <v>1.5</v>
      </c>
      <c r="AI2248">
        <f t="shared" si="182"/>
        <v>1</v>
      </c>
    </row>
    <row r="2249" spans="1:35" x14ac:dyDescent="0.3">
      <c r="A2249">
        <v>23</v>
      </c>
      <c r="B2249">
        <v>8</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OFFSET(E2249,-$B2249+IF($L2249,1,0),0)*IF($B2249&gt;OFFSET($B2249,1,0),ChapterTable!$S$17,1)*
    (VLOOKUP(SUBSTITUTE(SUBSTITUTE(E$1,"standard",""),"|Float","")&amp;IF(OR($L2249=TRUE,$A2249=0,MOD($A2249,ChapterTable!$S$20)&lt;&gt;0),"","보스")&amp;"인게임누적곱배수",ChapterTable!$S:$T,2,0)^C2249
    +VLOOKUP(SUBSTITUTE(SUBSTITUTE(E$1,"standard",""),"|Float","")&amp;IF(OR($L2249=TRUE,$A2249=0,MOD($A2249,ChapterTable!$S$20)&lt;&gt;0),"","보스")&amp;"인게임누적합배수",ChapterTable!$S:$T,2,0)*C2249)
  )
  )
  )
)</f>
        <v>1346728.9756822586</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(VLOOKUP(SUBSTITUTE(SUBSTITUTE(F$1,"standard",""),"|Float","")&amp;IF(OR($L2249=TRUE,$A2249=0,MOD($A2249,ChapterTable!$S$20)&lt;&gt;0),"","보스")&amp;"인게임누적곱배수",ChapterTable!$S:$T,2,0)^D2249
    +VLOOKUP(SUBSTITUTE(SUBSTITUTE(F$1,"standard",""),"|Float","")&amp;IF(OR($L2249=TRUE,$A2249=0,MOD($A2249,ChapterTable!$S$20)&lt;&gt;0),"","보스")&amp;"인게임누적합배수",ChapterTable!$S:$T,2,0)*D2249)
  )
  )
  )
)</f>
        <v>467614.2276674509</v>
      </c>
      <c r="G2249" t="s">
        <v>737</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179"/>
        <v>1</v>
      </c>
      <c r="Q2249">
        <f t="shared" si="180"/>
        <v>1</v>
      </c>
      <c r="R2249" t="b">
        <f t="shared" ca="1" si="178"/>
        <v>1</v>
      </c>
      <c r="T2249" t="b">
        <f t="shared" ca="1" si="181"/>
        <v>1</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H2249">
        <v>1.5</v>
      </c>
      <c r="AI2249">
        <f t="shared" si="182"/>
        <v>1</v>
      </c>
    </row>
    <row r="2250" spans="1:35" x14ac:dyDescent="0.3">
      <c r="A2250">
        <v>23</v>
      </c>
      <c r="B2250">
        <v>9</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OFFSET(E2250,-$B2250+IF($L2250,1,0),0)*IF($B2250&gt;OFFSET($B2250,1,0),ChapterTable!$S$17,1)*
    (VLOOKUP(SUBSTITUTE(SUBSTITUTE(E$1,"standard",""),"|Float","")&amp;IF(OR($L2250=TRUE,$A2250=0,MOD($A2250,ChapterTable!$S$20)&lt;&gt;0),"","보스")&amp;"인게임누적곱배수",ChapterTable!$S:$T,2,0)^C2250
    +VLOOKUP(SUBSTITUTE(SUBSTITUTE(E$1,"standard",""),"|Float","")&amp;IF(OR($L2250=TRUE,$A2250=0,MOD($A2250,ChapterTable!$S$20)&lt;&gt;0),"","보스")&amp;"인게임누적합배수",ChapterTable!$S:$T,2,0)*C2250)
  )
  )
  )
)</f>
        <v>1346728.9756822586</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(VLOOKUP(SUBSTITUTE(SUBSTITUTE(F$1,"standard",""),"|Float","")&amp;IF(OR($L2250=TRUE,$A2250=0,MOD($A2250,ChapterTable!$S$20)&lt;&gt;0),"","보스")&amp;"인게임누적곱배수",ChapterTable!$S:$T,2,0)^D2250
    +VLOOKUP(SUBSTITUTE(SUBSTITUTE(F$1,"standard",""),"|Float","")&amp;IF(OR($L2250=TRUE,$A2250=0,MOD($A2250,ChapterTable!$S$20)&lt;&gt;0),"","보스")&amp;"인게임누적합배수",ChapterTable!$S:$T,2,0)*D2250)
  )
  )
  )
)</f>
        <v>467614.2276674509</v>
      </c>
      <c r="G2250" t="s">
        <v>737</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179"/>
        <v>91</v>
      </c>
      <c r="Q2250">
        <f t="shared" si="180"/>
        <v>91</v>
      </c>
      <c r="R2250" t="b">
        <f t="shared" ca="1" si="178"/>
        <v>1</v>
      </c>
      <c r="T2250" t="b">
        <f t="shared" ca="1" si="181"/>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H2250">
        <v>1.5</v>
      </c>
      <c r="AI2250">
        <f t="shared" si="182"/>
        <v>1</v>
      </c>
    </row>
    <row r="2251" spans="1:35" x14ac:dyDescent="0.3">
      <c r="A2251">
        <v>23</v>
      </c>
      <c r="B2251">
        <v>10</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OFFSET(E2251,-$B2251+IF($L2251,1,0),0)*IF($B2251&gt;OFFSET($B2251,1,0),ChapterTable!$S$17,1)*
    (VLOOKUP(SUBSTITUTE(SUBSTITUTE(E$1,"standard",""),"|Float","")&amp;IF(OR($L2251=TRUE,$A2251=0,MOD($A2251,ChapterTable!$S$20)&lt;&gt;0),"","보스")&amp;"인게임누적곱배수",ChapterTable!$S:$T,2,0)^C2251
    +VLOOKUP(SUBSTITUTE(SUBSTITUTE(E$1,"standard",""),"|Float","")&amp;IF(OR($L2251=TRUE,$A2251=0,MOD($A2251,ChapterTable!$S$20)&lt;&gt;0),"","보스")&amp;"인게임누적합배수",ChapterTable!$S:$T,2,0)*C2251)
  )
  )
  )
)</f>
        <v>1346728.9756822586</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(VLOOKUP(SUBSTITUTE(SUBSTITUTE(F$1,"standard",""),"|Float","")&amp;IF(OR($L2251=TRUE,$A2251=0,MOD($A2251,ChapterTable!$S$20)&lt;&gt;0),"","보스")&amp;"인게임누적곱배수",ChapterTable!$S:$T,2,0)^D2251
    +VLOOKUP(SUBSTITUTE(SUBSTITUTE(F$1,"standard",""),"|Float","")&amp;IF(OR($L2251=TRUE,$A2251=0,MOD($A2251,ChapterTable!$S$20)&lt;&gt;0),"","보스")&amp;"인게임누적합배수",ChapterTable!$S:$T,2,0)*D2251)
  )
  )
  )
)</f>
        <v>467614.2276674509</v>
      </c>
      <c r="G2251" t="s">
        <v>737</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179"/>
        <v>21</v>
      </c>
      <c r="Q2251">
        <f t="shared" si="180"/>
        <v>21</v>
      </c>
      <c r="R2251" t="b">
        <f t="shared" ca="1" si="178"/>
        <v>1</v>
      </c>
      <c r="T2251" t="b">
        <f t="shared" ca="1" si="181"/>
        <v>1</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H2251">
        <v>1.5</v>
      </c>
      <c r="AI2251">
        <f t="shared" si="182"/>
        <v>1</v>
      </c>
    </row>
    <row r="2252" spans="1:35" x14ac:dyDescent="0.3">
      <c r="A2252">
        <v>23</v>
      </c>
      <c r="B2252">
        <v>11</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1</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OFFSET(E2252,-$B2252+IF($L2252,1,0),0)*IF($B2252&gt;OFFSET($B2252,1,0),ChapterTable!$S$17,1)*
    (VLOOKUP(SUBSTITUTE(SUBSTITUTE(E$1,"standard",""),"|Float","")&amp;IF(OR($L2252=TRUE,$A2252=0,MOD($A2252,ChapterTable!$S$20)&lt;&gt;0),"","보스")&amp;"인게임누적곱배수",ChapterTable!$S:$T,2,0)^C2252
    +VLOOKUP(SUBSTITUTE(SUBSTITUTE(E$1,"standard",""),"|Float","")&amp;IF(OR($L2252=TRUE,$A2252=0,MOD($A2252,ChapterTable!$S$20)&lt;&gt;0),"","보스")&amp;"인게임누적합배수",ChapterTable!$S:$T,2,0)*C2252)
  )
  )
  )
)</f>
        <v>1346728.9756822586</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(VLOOKUP(SUBSTITUTE(SUBSTITUTE(F$1,"standard",""),"|Float","")&amp;IF(OR($L2252=TRUE,$A2252=0,MOD($A2252,ChapterTable!$S$20)&lt;&gt;0),"","보스")&amp;"인게임누적곱배수",ChapterTable!$S:$T,2,0)^D2252
    +VLOOKUP(SUBSTITUTE(SUBSTITUTE(F$1,"standard",""),"|Float","")&amp;IF(OR($L2252=TRUE,$A2252=0,MOD($A2252,ChapterTable!$S$20)&lt;&gt;0),"","보스")&amp;"인게임누적합배수",ChapterTable!$S:$T,2,0)*D2252)
  )
  )
  )
)</f>
        <v>502685.29474250972</v>
      </c>
      <c r="G2252" t="s">
        <v>737</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179"/>
        <v>2</v>
      </c>
      <c r="Q2252">
        <f t="shared" si="180"/>
        <v>2</v>
      </c>
      <c r="R2252" t="b">
        <f t="shared" ca="1" si="178"/>
        <v>1</v>
      </c>
      <c r="T2252" t="b">
        <f t="shared" ca="1" si="181"/>
        <v>1</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H2252">
        <v>1.5</v>
      </c>
      <c r="AI2252">
        <f t="shared" si="182"/>
        <v>0.5</v>
      </c>
    </row>
    <row r="2253" spans="1:35" x14ac:dyDescent="0.3">
      <c r="A2253">
        <v>23</v>
      </c>
      <c r="B2253">
        <v>12</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OFFSET(E2253,-$B2253+IF($L2253,1,0),0)*IF($B2253&gt;OFFSET($B2253,1,0),ChapterTable!$S$17,1)*
    (VLOOKUP(SUBSTITUTE(SUBSTITUTE(E$1,"standard",""),"|Float","")&amp;IF(OR($L2253=TRUE,$A2253=0,MOD($A2253,ChapterTable!$S$20)&lt;&gt;0),"","보스")&amp;"인게임누적곱배수",ChapterTable!$S:$T,2,0)^C2253
    +VLOOKUP(SUBSTITUTE(SUBSTITUTE(E$1,"standard",""),"|Float","")&amp;IF(OR($L2253=TRUE,$A2253=0,MOD($A2253,ChapterTable!$S$20)&lt;&gt;0),"","보스")&amp;"인게임누적합배수",ChapterTable!$S:$T,2,0)*C2253)
  )
  )
  )
)</f>
        <v>1346728.9756822586</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(VLOOKUP(SUBSTITUTE(SUBSTITUTE(F$1,"standard",""),"|Float","")&amp;IF(OR($L2253=TRUE,$A2253=0,MOD($A2253,ChapterTable!$S$20)&lt;&gt;0),"","보스")&amp;"인게임누적곱배수",ChapterTable!$S:$T,2,0)^D2253
    +VLOOKUP(SUBSTITUTE(SUBSTITUTE(F$1,"standard",""),"|Float","")&amp;IF(OR($L2253=TRUE,$A2253=0,MOD($A2253,ChapterTable!$S$20)&lt;&gt;0),"","보스")&amp;"인게임누적합배수",ChapterTable!$S:$T,2,0)*D2253)
  )
  )
  )
)</f>
        <v>502685.29474250972</v>
      </c>
      <c r="G2253" t="s">
        <v>737</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179"/>
        <v>2</v>
      </c>
      <c r="Q2253">
        <f t="shared" si="180"/>
        <v>2</v>
      </c>
      <c r="R2253" t="b">
        <f t="shared" ca="1" si="178"/>
        <v>1</v>
      </c>
      <c r="T2253" t="b">
        <f t="shared" ca="1" si="181"/>
        <v>1</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H2253">
        <v>1.5</v>
      </c>
      <c r="AI2253">
        <f t="shared" si="182"/>
        <v>0.5</v>
      </c>
    </row>
    <row r="2254" spans="1:35" x14ac:dyDescent="0.3">
      <c r="A2254">
        <v>23</v>
      </c>
      <c r="B2254">
        <v>13</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OFFSET(E2254,-$B2254+IF($L2254,1,0),0)*IF($B2254&gt;OFFSET($B2254,1,0),ChapterTable!$S$17,1)*
    (VLOOKUP(SUBSTITUTE(SUBSTITUTE(E$1,"standard",""),"|Float","")&amp;IF(OR($L2254=TRUE,$A2254=0,MOD($A2254,ChapterTable!$S$20)&lt;&gt;0),"","보스")&amp;"인게임누적곱배수",ChapterTable!$S:$T,2,0)^C2254
    +VLOOKUP(SUBSTITUTE(SUBSTITUTE(E$1,"standard",""),"|Float","")&amp;IF(OR($L2254=TRUE,$A2254=0,MOD($A2254,ChapterTable!$S$20)&lt;&gt;0),"","보스")&amp;"인게임누적합배수",ChapterTable!$S:$T,2,0)*C2254)
  )
  )
  )
)</f>
        <v>1346728.9756822586</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(VLOOKUP(SUBSTITUTE(SUBSTITUTE(F$1,"standard",""),"|Float","")&amp;IF(OR($L2254=TRUE,$A2254=0,MOD($A2254,ChapterTable!$S$20)&lt;&gt;0),"","보스")&amp;"인게임누적곱배수",ChapterTable!$S:$T,2,0)^D2254
    +VLOOKUP(SUBSTITUTE(SUBSTITUTE(F$1,"standard",""),"|Float","")&amp;IF(OR($L2254=TRUE,$A2254=0,MOD($A2254,ChapterTable!$S$20)&lt;&gt;0),"","보스")&amp;"인게임누적합배수",ChapterTable!$S:$T,2,0)*D2254)
  )
  )
  )
)</f>
        <v>502685.29474250972</v>
      </c>
      <c r="G2254" t="s">
        <v>737</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179"/>
        <v>2</v>
      </c>
      <c r="Q2254">
        <f t="shared" si="180"/>
        <v>2</v>
      </c>
      <c r="R2254" t="b">
        <f t="shared" ca="1" si="178"/>
        <v>1</v>
      </c>
      <c r="T2254" t="b">
        <f t="shared" ca="1" si="181"/>
        <v>1</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H2254">
        <v>1.5</v>
      </c>
      <c r="AI2254">
        <f t="shared" si="182"/>
        <v>0.5</v>
      </c>
    </row>
    <row r="2255" spans="1:35" x14ac:dyDescent="0.3">
      <c r="A2255">
        <v>23</v>
      </c>
      <c r="B2255">
        <v>14</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OFFSET(E2255,-$B2255+IF($L2255,1,0),0)*IF($B2255&gt;OFFSET($B2255,1,0),ChapterTable!$S$17,1)*
    (VLOOKUP(SUBSTITUTE(SUBSTITUTE(E$1,"standard",""),"|Float","")&amp;IF(OR($L2255=TRUE,$A2255=0,MOD($A2255,ChapterTable!$S$20)&lt;&gt;0),"","보스")&amp;"인게임누적곱배수",ChapterTable!$S:$T,2,0)^C2255
    +VLOOKUP(SUBSTITUTE(SUBSTITUTE(E$1,"standard",""),"|Float","")&amp;IF(OR($L2255=TRUE,$A2255=0,MOD($A2255,ChapterTable!$S$20)&lt;&gt;0),"","보스")&amp;"인게임누적합배수",ChapterTable!$S:$T,2,0)*C2255)
  )
  )
  )
)</f>
        <v>1346728.9756822586</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(VLOOKUP(SUBSTITUTE(SUBSTITUTE(F$1,"standard",""),"|Float","")&amp;IF(OR($L2255=TRUE,$A2255=0,MOD($A2255,ChapterTable!$S$20)&lt;&gt;0),"","보스")&amp;"인게임누적곱배수",ChapterTable!$S:$T,2,0)^D2255
    +VLOOKUP(SUBSTITUTE(SUBSTITUTE(F$1,"standard",""),"|Float","")&amp;IF(OR($L2255=TRUE,$A2255=0,MOD($A2255,ChapterTable!$S$20)&lt;&gt;0),"","보스")&amp;"인게임누적합배수",ChapterTable!$S:$T,2,0)*D2255)
  )
  )
  )
)</f>
        <v>502685.29474250972</v>
      </c>
      <c r="G2255" t="s">
        <v>737</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179"/>
        <v>2</v>
      </c>
      <c r="Q2255">
        <f t="shared" si="180"/>
        <v>2</v>
      </c>
      <c r="R2255" t="b">
        <f t="shared" ca="1" si="178"/>
        <v>1</v>
      </c>
      <c r="T2255" t="b">
        <f t="shared" ca="1" si="181"/>
        <v>1</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H2255">
        <v>1.5</v>
      </c>
      <c r="AI2255">
        <f t="shared" si="182"/>
        <v>0.5</v>
      </c>
    </row>
    <row r="2256" spans="1:35" x14ac:dyDescent="0.3">
      <c r="A2256">
        <v>23</v>
      </c>
      <c r="B2256">
        <v>15</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OFFSET(E2256,-$B2256+IF($L2256,1,0),0)*IF($B2256&gt;OFFSET($B2256,1,0),ChapterTable!$S$17,1)*
    (VLOOKUP(SUBSTITUTE(SUBSTITUTE(E$1,"standard",""),"|Float","")&amp;IF(OR($L2256=TRUE,$A2256=0,MOD($A2256,ChapterTable!$S$20)&lt;&gt;0),"","보스")&amp;"인게임누적곱배수",ChapterTable!$S:$T,2,0)^C2256
    +VLOOKUP(SUBSTITUTE(SUBSTITUTE(E$1,"standard",""),"|Float","")&amp;IF(OR($L2256=TRUE,$A2256=0,MOD($A2256,ChapterTable!$S$20)&lt;&gt;0),"","보스")&amp;"인게임누적합배수",ChapterTable!$S:$T,2,0)*C2256)
  )
  )
  )
)</f>
        <v>1346728.9756822586</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(VLOOKUP(SUBSTITUTE(SUBSTITUTE(F$1,"standard",""),"|Float","")&amp;IF(OR($L2256=TRUE,$A2256=0,MOD($A2256,ChapterTable!$S$20)&lt;&gt;0),"","보스")&amp;"인게임누적곱배수",ChapterTable!$S:$T,2,0)^D2256
    +VLOOKUP(SUBSTITUTE(SUBSTITUTE(F$1,"standard",""),"|Float","")&amp;IF(OR($L2256=TRUE,$A2256=0,MOD($A2256,ChapterTable!$S$20)&lt;&gt;0),"","보스")&amp;"인게임누적합배수",ChapterTable!$S:$T,2,0)*D2256)
  )
  )
  )
)</f>
        <v>502685.29474250972</v>
      </c>
      <c r="G2256" t="s">
        <v>737</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179"/>
        <v>11</v>
      </c>
      <c r="Q2256">
        <f t="shared" si="180"/>
        <v>11</v>
      </c>
      <c r="R2256" t="b">
        <f t="shared" ca="1" si="178"/>
        <v>1</v>
      </c>
      <c r="T2256" t="b">
        <f t="shared" ca="1" si="181"/>
        <v>1</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H2256">
        <v>1.5</v>
      </c>
      <c r="AI2256">
        <f t="shared" si="182"/>
        <v>0.5</v>
      </c>
    </row>
    <row r="2257" spans="1:35" x14ac:dyDescent="0.3">
      <c r="A2257">
        <v>23</v>
      </c>
      <c r="B2257">
        <v>16</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2</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OFFSET(E2257,-$B2257+IF($L2257,1,0),0)*IF($B2257&gt;OFFSET($B2257,1,0),ChapterTable!$S$17,1)*
    (VLOOKUP(SUBSTITUTE(SUBSTITUTE(E$1,"standard",""),"|Float","")&amp;IF(OR($L2257=TRUE,$A2257=0,MOD($A2257,ChapterTable!$S$20)&lt;&gt;0),"","보스")&amp;"인게임누적곱배수",ChapterTable!$S:$T,2,0)^C2257
    +VLOOKUP(SUBSTITUTE(SUBSTITUTE(E$1,"standard",""),"|Float","")&amp;IF(OR($L2257=TRUE,$A2257=0,MOD($A2257,ChapterTable!$S$20)&lt;&gt;0),"","보스")&amp;"인게임누적합배수",ChapterTable!$S:$T,2,0)*C2257)
  )
  )
  )
)</f>
        <v>1571183.804962635</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(VLOOKUP(SUBSTITUTE(SUBSTITUTE(F$1,"standard",""),"|Float","")&amp;IF(OR($L2257=TRUE,$A2257=0,MOD($A2257,ChapterTable!$S$20)&lt;&gt;0),"","보스")&amp;"인게임누적곱배수",ChapterTable!$S:$T,2,0)^D2257
    +VLOOKUP(SUBSTITUTE(SUBSTITUTE(F$1,"standard",""),"|Float","")&amp;IF(OR($L2257=TRUE,$A2257=0,MOD($A2257,ChapterTable!$S$20)&lt;&gt;0),"","보스")&amp;"인게임누적합배수",ChapterTable!$S:$T,2,0)*D2257)
  )
  )
  )
)</f>
        <v>502685.29474250972</v>
      </c>
      <c r="G2257" t="s">
        <v>737</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179"/>
        <v>2</v>
      </c>
      <c r="Q2257">
        <f t="shared" si="180"/>
        <v>2</v>
      </c>
      <c r="R2257" t="b">
        <f t="shared" ca="1" si="178"/>
        <v>1</v>
      </c>
      <c r="T2257" t="b">
        <f t="shared" ca="1" si="181"/>
        <v>1</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H2257">
        <v>1.5</v>
      </c>
      <c r="AI2257">
        <f t="shared" si="182"/>
        <v>0.5</v>
      </c>
    </row>
    <row r="2258" spans="1:35" x14ac:dyDescent="0.3">
      <c r="A2258">
        <v>23</v>
      </c>
      <c r="B2258">
        <v>17</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OFFSET(E2258,-$B2258+IF($L2258,1,0),0)*IF($B2258&gt;OFFSET($B2258,1,0),ChapterTable!$S$17,1)*
    (VLOOKUP(SUBSTITUTE(SUBSTITUTE(E$1,"standard",""),"|Float","")&amp;IF(OR($L2258=TRUE,$A2258=0,MOD($A2258,ChapterTable!$S$20)&lt;&gt;0),"","보스")&amp;"인게임누적곱배수",ChapterTable!$S:$T,2,0)^C2258
    +VLOOKUP(SUBSTITUTE(SUBSTITUTE(E$1,"standard",""),"|Float","")&amp;IF(OR($L2258=TRUE,$A2258=0,MOD($A2258,ChapterTable!$S$20)&lt;&gt;0),"","보스")&amp;"인게임누적합배수",ChapterTable!$S:$T,2,0)*C2258)
  )
  )
  )
)</f>
        <v>1571183.804962635</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(VLOOKUP(SUBSTITUTE(SUBSTITUTE(F$1,"standard",""),"|Float","")&amp;IF(OR($L2258=TRUE,$A2258=0,MOD($A2258,ChapterTable!$S$20)&lt;&gt;0),"","보스")&amp;"인게임누적곱배수",ChapterTable!$S:$T,2,0)^D2258
    +VLOOKUP(SUBSTITUTE(SUBSTITUTE(F$1,"standard",""),"|Float","")&amp;IF(OR($L2258=TRUE,$A2258=0,MOD($A2258,ChapterTable!$S$20)&lt;&gt;0),"","보스")&amp;"인게임누적합배수",ChapterTable!$S:$T,2,0)*D2258)
  )
  )
  )
)</f>
        <v>502685.29474250972</v>
      </c>
      <c r="G2258" t="s">
        <v>737</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179"/>
        <v>2</v>
      </c>
      <c r="Q2258">
        <f t="shared" si="180"/>
        <v>2</v>
      </c>
      <c r="R2258" t="b">
        <f t="shared" ca="1" si="178"/>
        <v>1</v>
      </c>
      <c r="T2258" t="b">
        <f t="shared" ca="1" si="181"/>
        <v>1</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H2258">
        <v>1.5</v>
      </c>
      <c r="AI2258">
        <f t="shared" si="182"/>
        <v>0.5</v>
      </c>
    </row>
    <row r="2259" spans="1:35" x14ac:dyDescent="0.3">
      <c r="A2259">
        <v>23</v>
      </c>
      <c r="B2259">
        <v>18</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OFFSET(E2259,-$B2259+IF($L2259,1,0),0)*IF($B2259&gt;OFFSET($B2259,1,0),ChapterTable!$S$17,1)*
    (VLOOKUP(SUBSTITUTE(SUBSTITUTE(E$1,"standard",""),"|Float","")&amp;IF(OR($L2259=TRUE,$A2259=0,MOD($A2259,ChapterTable!$S$20)&lt;&gt;0),"","보스")&amp;"인게임누적곱배수",ChapterTable!$S:$T,2,0)^C2259
    +VLOOKUP(SUBSTITUTE(SUBSTITUTE(E$1,"standard",""),"|Float","")&amp;IF(OR($L2259=TRUE,$A2259=0,MOD($A2259,ChapterTable!$S$20)&lt;&gt;0),"","보스")&amp;"인게임누적합배수",ChapterTable!$S:$T,2,0)*C2259)
  )
  )
  )
)</f>
        <v>1571183.804962635</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(VLOOKUP(SUBSTITUTE(SUBSTITUTE(F$1,"standard",""),"|Float","")&amp;IF(OR($L2259=TRUE,$A2259=0,MOD($A2259,ChapterTable!$S$20)&lt;&gt;0),"","보스")&amp;"인게임누적곱배수",ChapterTable!$S:$T,2,0)^D2259
    +VLOOKUP(SUBSTITUTE(SUBSTITUTE(F$1,"standard",""),"|Float","")&amp;IF(OR($L2259=TRUE,$A2259=0,MOD($A2259,ChapterTable!$S$20)&lt;&gt;0),"","보스")&amp;"인게임누적합배수",ChapterTable!$S:$T,2,0)*D2259)
  )
  )
  )
)</f>
        <v>502685.29474250972</v>
      </c>
      <c r="G2259" t="s">
        <v>737</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179"/>
        <v>2</v>
      </c>
      <c r="Q2259">
        <f t="shared" si="180"/>
        <v>2</v>
      </c>
      <c r="R2259" t="b">
        <f t="shared" ca="1" si="178"/>
        <v>1</v>
      </c>
      <c r="T2259" t="b">
        <f t="shared" ca="1" si="181"/>
        <v>1</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H2259">
        <v>1.5</v>
      </c>
      <c r="AI2259">
        <f t="shared" si="182"/>
        <v>0.5</v>
      </c>
    </row>
    <row r="2260" spans="1:35" x14ac:dyDescent="0.3">
      <c r="A2260">
        <v>23</v>
      </c>
      <c r="B2260">
        <v>19</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OFFSET(E2260,-$B2260+IF($L2260,1,0),0)*IF($B2260&gt;OFFSET($B2260,1,0),ChapterTable!$S$17,1)*
    (VLOOKUP(SUBSTITUTE(SUBSTITUTE(E$1,"standard",""),"|Float","")&amp;IF(OR($L2260=TRUE,$A2260=0,MOD($A2260,ChapterTable!$S$20)&lt;&gt;0),"","보스")&amp;"인게임누적곱배수",ChapterTable!$S:$T,2,0)^C2260
    +VLOOKUP(SUBSTITUTE(SUBSTITUTE(E$1,"standard",""),"|Float","")&amp;IF(OR($L2260=TRUE,$A2260=0,MOD($A2260,ChapterTable!$S$20)&lt;&gt;0),"","보스")&amp;"인게임누적합배수",ChapterTable!$S:$T,2,0)*C2260)
  )
  )
  )
)</f>
        <v>1571183.804962635</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(VLOOKUP(SUBSTITUTE(SUBSTITUTE(F$1,"standard",""),"|Float","")&amp;IF(OR($L2260=TRUE,$A2260=0,MOD($A2260,ChapterTable!$S$20)&lt;&gt;0),"","보스")&amp;"인게임누적곱배수",ChapterTable!$S:$T,2,0)^D2260
    +VLOOKUP(SUBSTITUTE(SUBSTITUTE(F$1,"standard",""),"|Float","")&amp;IF(OR($L2260=TRUE,$A2260=0,MOD($A2260,ChapterTable!$S$20)&lt;&gt;0),"","보스")&amp;"인게임누적합배수",ChapterTable!$S:$T,2,0)*D2260)
  )
  )
  )
)</f>
        <v>502685.29474250972</v>
      </c>
      <c r="G2260" t="s">
        <v>737</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179"/>
        <v>92</v>
      </c>
      <c r="Q2260">
        <f t="shared" si="180"/>
        <v>92</v>
      </c>
      <c r="R2260" t="b">
        <f t="shared" ca="1" si="178"/>
        <v>1</v>
      </c>
      <c r="T2260" t="b">
        <f t="shared" ca="1" si="181"/>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H2260">
        <v>1.5</v>
      </c>
      <c r="AI2260">
        <f t="shared" si="182"/>
        <v>0.5</v>
      </c>
    </row>
    <row r="2261" spans="1:35" x14ac:dyDescent="0.3">
      <c r="A2261">
        <v>23</v>
      </c>
      <c r="B2261">
        <v>20</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OFFSET(E2261,-$B2261+IF($L2261,1,0),0)*IF($B2261&gt;OFFSET($B2261,1,0),ChapterTable!$S$17,1)*
    (VLOOKUP(SUBSTITUTE(SUBSTITUTE(E$1,"standard",""),"|Float","")&amp;IF(OR($L2261=TRUE,$A2261=0,MOD($A2261,ChapterTable!$S$20)&lt;&gt;0),"","보스")&amp;"인게임누적곱배수",ChapterTable!$S:$T,2,0)^C2261
    +VLOOKUP(SUBSTITUTE(SUBSTITUTE(E$1,"standard",""),"|Float","")&amp;IF(OR($L2261=TRUE,$A2261=0,MOD($A2261,ChapterTable!$S$20)&lt;&gt;0),"","보스")&amp;"인게임누적합배수",ChapterTable!$S:$T,2,0)*C2261)
  )
  )
  )
)</f>
        <v>1571183.804962635</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(VLOOKUP(SUBSTITUTE(SUBSTITUTE(F$1,"standard",""),"|Float","")&amp;IF(OR($L2261=TRUE,$A2261=0,MOD($A2261,ChapterTable!$S$20)&lt;&gt;0),"","보스")&amp;"인게임누적곱배수",ChapterTable!$S:$T,2,0)^D2261
    +VLOOKUP(SUBSTITUTE(SUBSTITUTE(F$1,"standard",""),"|Float","")&amp;IF(OR($L2261=TRUE,$A2261=0,MOD($A2261,ChapterTable!$S$20)&lt;&gt;0),"","보스")&amp;"인게임누적합배수",ChapterTable!$S:$T,2,0)*D2261)
  )
  )
  )
)</f>
        <v>502685.29474250972</v>
      </c>
      <c r="G2261" t="s">
        <v>737</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179"/>
        <v>21</v>
      </c>
      <c r="Q2261">
        <f t="shared" si="180"/>
        <v>21</v>
      </c>
      <c r="R2261" t="b">
        <f t="shared" ca="1" si="178"/>
        <v>1</v>
      </c>
      <c r="T2261" t="b">
        <f t="shared" ca="1" si="181"/>
        <v>1</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H2261">
        <v>1.5</v>
      </c>
      <c r="AI2261">
        <f t="shared" si="182"/>
        <v>0.5</v>
      </c>
    </row>
    <row r="2262" spans="1:35" x14ac:dyDescent="0.3">
      <c r="A2262">
        <v>23</v>
      </c>
      <c r="B2262">
        <v>21</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2</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OFFSET(E2262,-$B2262+IF($L2262,1,0),0)*IF($B2262&gt;OFFSET($B2262,1,0),ChapterTable!$S$17,1)*
    (VLOOKUP(SUBSTITUTE(SUBSTITUTE(E$1,"standard",""),"|Float","")&amp;IF(OR($L2262=TRUE,$A2262=0,MOD($A2262,ChapterTable!$S$20)&lt;&gt;0),"","보스")&amp;"인게임누적곱배수",ChapterTable!$S:$T,2,0)^C2262
    +VLOOKUP(SUBSTITUTE(SUBSTITUTE(E$1,"standard",""),"|Float","")&amp;IF(OR($L2262=TRUE,$A2262=0,MOD($A2262,ChapterTable!$S$20)&lt;&gt;0),"","보스")&amp;"인게임누적합배수",ChapterTable!$S:$T,2,0)*C2262)
  )
  )
  )
)</f>
        <v>1571183.804962635</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(VLOOKUP(SUBSTITUTE(SUBSTITUTE(F$1,"standard",""),"|Float","")&amp;IF(OR($L2262=TRUE,$A2262=0,MOD($A2262,ChapterTable!$S$20)&lt;&gt;0),"","보스")&amp;"인게임누적곱배수",ChapterTable!$S:$T,2,0)^D2262
    +VLOOKUP(SUBSTITUTE(SUBSTITUTE(F$1,"standard",""),"|Float","")&amp;IF(OR($L2262=TRUE,$A2262=0,MOD($A2262,ChapterTable!$S$20)&lt;&gt;0),"","보스")&amp;"인게임누적합배수",ChapterTable!$S:$T,2,0)*D2262)
  )
  )
  )
)</f>
        <v>537756.36181756854</v>
      </c>
      <c r="G2262" t="s">
        <v>737</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179"/>
        <v>3</v>
      </c>
      <c r="Q2262">
        <f t="shared" si="180"/>
        <v>3</v>
      </c>
      <c r="R2262" t="b">
        <f t="shared" ca="1" si="178"/>
        <v>1</v>
      </c>
      <c r="T2262" t="b">
        <f t="shared" ca="1" si="181"/>
        <v>1</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H2262">
        <v>1.5</v>
      </c>
      <c r="AI2262">
        <f t="shared" si="182"/>
        <v>0.33333333333333331</v>
      </c>
    </row>
    <row r="2263" spans="1:35" x14ac:dyDescent="0.3">
      <c r="A2263">
        <v>23</v>
      </c>
      <c r="B2263">
        <v>22</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OFFSET(E2263,-$B2263+IF($L2263,1,0),0)*IF($B2263&gt;OFFSET($B2263,1,0),ChapterTable!$S$17,1)*
    (VLOOKUP(SUBSTITUTE(SUBSTITUTE(E$1,"standard",""),"|Float","")&amp;IF(OR($L2263=TRUE,$A2263=0,MOD($A2263,ChapterTable!$S$20)&lt;&gt;0),"","보스")&amp;"인게임누적곱배수",ChapterTable!$S:$T,2,0)^C2263
    +VLOOKUP(SUBSTITUTE(SUBSTITUTE(E$1,"standard",""),"|Float","")&amp;IF(OR($L2263=TRUE,$A2263=0,MOD($A2263,ChapterTable!$S$20)&lt;&gt;0),"","보스")&amp;"인게임누적합배수",ChapterTable!$S:$T,2,0)*C2263)
  )
  )
  )
)</f>
        <v>1571183.804962635</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(VLOOKUP(SUBSTITUTE(SUBSTITUTE(F$1,"standard",""),"|Float","")&amp;IF(OR($L2263=TRUE,$A2263=0,MOD($A2263,ChapterTable!$S$20)&lt;&gt;0),"","보스")&amp;"인게임누적곱배수",ChapterTable!$S:$T,2,0)^D2263
    +VLOOKUP(SUBSTITUTE(SUBSTITUTE(F$1,"standard",""),"|Float","")&amp;IF(OR($L2263=TRUE,$A2263=0,MOD($A2263,ChapterTable!$S$20)&lt;&gt;0),"","보스")&amp;"인게임누적합배수",ChapterTable!$S:$T,2,0)*D2263)
  )
  )
  )
)</f>
        <v>537756.36181756854</v>
      </c>
      <c r="G2263" t="s">
        <v>737</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179"/>
        <v>3</v>
      </c>
      <c r="Q2263">
        <f t="shared" si="180"/>
        <v>3</v>
      </c>
      <c r="R2263" t="b">
        <f t="shared" ca="1" si="178"/>
        <v>1</v>
      </c>
      <c r="T2263" t="b">
        <f t="shared" ca="1" si="181"/>
        <v>1</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H2263">
        <v>1.5</v>
      </c>
      <c r="AI2263">
        <f t="shared" si="182"/>
        <v>0.33333333333333331</v>
      </c>
    </row>
    <row r="2264" spans="1:35" x14ac:dyDescent="0.3">
      <c r="A2264">
        <v>23</v>
      </c>
      <c r="B2264">
        <v>23</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OFFSET(E2264,-$B2264+IF($L2264,1,0),0)*IF($B2264&gt;OFFSET($B2264,1,0),ChapterTable!$S$17,1)*
    (VLOOKUP(SUBSTITUTE(SUBSTITUTE(E$1,"standard",""),"|Float","")&amp;IF(OR($L2264=TRUE,$A2264=0,MOD($A2264,ChapterTable!$S$20)&lt;&gt;0),"","보스")&amp;"인게임누적곱배수",ChapterTable!$S:$T,2,0)^C2264
    +VLOOKUP(SUBSTITUTE(SUBSTITUTE(E$1,"standard",""),"|Float","")&amp;IF(OR($L2264=TRUE,$A2264=0,MOD($A2264,ChapterTable!$S$20)&lt;&gt;0),"","보스")&amp;"인게임누적합배수",ChapterTable!$S:$T,2,0)*C2264)
  )
  )
  )
)</f>
        <v>1571183.804962635</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(VLOOKUP(SUBSTITUTE(SUBSTITUTE(F$1,"standard",""),"|Float","")&amp;IF(OR($L2264=TRUE,$A2264=0,MOD($A2264,ChapterTable!$S$20)&lt;&gt;0),"","보스")&amp;"인게임누적곱배수",ChapterTable!$S:$T,2,0)^D2264
    +VLOOKUP(SUBSTITUTE(SUBSTITUTE(F$1,"standard",""),"|Float","")&amp;IF(OR($L2264=TRUE,$A2264=0,MOD($A2264,ChapterTable!$S$20)&lt;&gt;0),"","보스")&amp;"인게임누적합배수",ChapterTable!$S:$T,2,0)*D2264)
  )
  )
  )
)</f>
        <v>537756.36181756854</v>
      </c>
      <c r="G2264" t="s">
        <v>737</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179"/>
        <v>3</v>
      </c>
      <c r="Q2264">
        <f t="shared" si="180"/>
        <v>3</v>
      </c>
      <c r="R2264" t="b">
        <f t="shared" ca="1" si="178"/>
        <v>1</v>
      </c>
      <c r="T2264" t="b">
        <f t="shared" ca="1" si="181"/>
        <v>1</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H2264">
        <v>1.5</v>
      </c>
      <c r="AI2264">
        <f t="shared" si="182"/>
        <v>0.33333333333333331</v>
      </c>
    </row>
    <row r="2265" spans="1:35" x14ac:dyDescent="0.3">
      <c r="A2265">
        <v>23</v>
      </c>
      <c r="B2265">
        <v>24</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OFFSET(E2265,-$B2265+IF($L2265,1,0),0)*IF($B2265&gt;OFFSET($B2265,1,0),ChapterTable!$S$17,1)*
    (VLOOKUP(SUBSTITUTE(SUBSTITUTE(E$1,"standard",""),"|Float","")&amp;IF(OR($L2265=TRUE,$A2265=0,MOD($A2265,ChapterTable!$S$20)&lt;&gt;0),"","보스")&amp;"인게임누적곱배수",ChapterTable!$S:$T,2,0)^C2265
    +VLOOKUP(SUBSTITUTE(SUBSTITUTE(E$1,"standard",""),"|Float","")&amp;IF(OR($L2265=TRUE,$A2265=0,MOD($A2265,ChapterTable!$S$20)&lt;&gt;0),"","보스")&amp;"인게임누적합배수",ChapterTable!$S:$T,2,0)*C2265)
  )
  )
  )
)</f>
        <v>1571183.804962635</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(VLOOKUP(SUBSTITUTE(SUBSTITUTE(F$1,"standard",""),"|Float","")&amp;IF(OR($L2265=TRUE,$A2265=0,MOD($A2265,ChapterTable!$S$20)&lt;&gt;0),"","보스")&amp;"인게임누적곱배수",ChapterTable!$S:$T,2,0)^D2265
    +VLOOKUP(SUBSTITUTE(SUBSTITUTE(F$1,"standard",""),"|Float","")&amp;IF(OR($L2265=TRUE,$A2265=0,MOD($A2265,ChapterTable!$S$20)&lt;&gt;0),"","보스")&amp;"인게임누적합배수",ChapterTable!$S:$T,2,0)*D2265)
  )
  )
  )
)</f>
        <v>537756.36181756854</v>
      </c>
      <c r="G2265" t="s">
        <v>737</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179"/>
        <v>3</v>
      </c>
      <c r="Q2265">
        <f t="shared" si="180"/>
        <v>3</v>
      </c>
      <c r="R2265" t="b">
        <f t="shared" ca="1" si="178"/>
        <v>1</v>
      </c>
      <c r="T2265" t="b">
        <f t="shared" ca="1" si="181"/>
        <v>1</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H2265">
        <v>1.5</v>
      </c>
      <c r="AI2265">
        <f t="shared" si="182"/>
        <v>0.33333333333333331</v>
      </c>
    </row>
    <row r="2266" spans="1:35" x14ac:dyDescent="0.3">
      <c r="A2266">
        <v>23</v>
      </c>
      <c r="B2266">
        <v>25</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OFFSET(E2266,-$B2266+IF($L2266,1,0),0)*IF($B2266&gt;OFFSET($B2266,1,0),ChapterTable!$S$17,1)*
    (VLOOKUP(SUBSTITUTE(SUBSTITUTE(E$1,"standard",""),"|Float","")&amp;IF(OR($L2266=TRUE,$A2266=0,MOD($A2266,ChapterTable!$S$20)&lt;&gt;0),"","보스")&amp;"인게임누적곱배수",ChapterTable!$S:$T,2,0)^C2266
    +VLOOKUP(SUBSTITUTE(SUBSTITUTE(E$1,"standard",""),"|Float","")&amp;IF(OR($L2266=TRUE,$A2266=0,MOD($A2266,ChapterTable!$S$20)&lt;&gt;0),"","보스")&amp;"인게임누적합배수",ChapterTable!$S:$T,2,0)*C2266)
  )
  )
  )
)</f>
        <v>1571183.804962635</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(VLOOKUP(SUBSTITUTE(SUBSTITUTE(F$1,"standard",""),"|Float","")&amp;IF(OR($L2266=TRUE,$A2266=0,MOD($A2266,ChapterTable!$S$20)&lt;&gt;0),"","보스")&amp;"인게임누적곱배수",ChapterTable!$S:$T,2,0)^D2266
    +VLOOKUP(SUBSTITUTE(SUBSTITUTE(F$1,"standard",""),"|Float","")&amp;IF(OR($L2266=TRUE,$A2266=0,MOD($A2266,ChapterTable!$S$20)&lt;&gt;0),"","보스")&amp;"인게임누적합배수",ChapterTable!$S:$T,2,0)*D2266)
  )
  )
  )
)</f>
        <v>537756.36181756854</v>
      </c>
      <c r="G2266" t="s">
        <v>737</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179"/>
        <v>11</v>
      </c>
      <c r="Q2266">
        <f t="shared" si="180"/>
        <v>11</v>
      </c>
      <c r="R2266" t="b">
        <f t="shared" ca="1" si="178"/>
        <v>1</v>
      </c>
      <c r="T2266" t="b">
        <f t="shared" ca="1" si="181"/>
        <v>1</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H2266">
        <v>1.5</v>
      </c>
      <c r="AI2266">
        <f t="shared" si="182"/>
        <v>0.33333333333333331</v>
      </c>
    </row>
    <row r="2267" spans="1:35" x14ac:dyDescent="0.3">
      <c r="A2267">
        <v>23</v>
      </c>
      <c r="B2267">
        <v>26</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3</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OFFSET(E2267,-$B2267+IF($L2267,1,0),0)*IF($B2267&gt;OFFSET($B2267,1,0),ChapterTable!$S$17,1)*
    (VLOOKUP(SUBSTITUTE(SUBSTITUTE(E$1,"standard",""),"|Float","")&amp;IF(OR($L2267=TRUE,$A2267=0,MOD($A2267,ChapterTable!$S$20)&lt;&gt;0),"","보스")&amp;"인게임누적곱배수",ChapterTable!$S:$T,2,0)^C2267
    +VLOOKUP(SUBSTITUTE(SUBSTITUTE(E$1,"standard",""),"|Float","")&amp;IF(OR($L2267=TRUE,$A2267=0,MOD($A2267,ChapterTable!$S$20)&lt;&gt;0),"","보스")&amp;"인게임누적합배수",ChapterTable!$S:$T,2,0)*C2267)
  )
  )
  )
)</f>
        <v>1795638.6342430115</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(VLOOKUP(SUBSTITUTE(SUBSTITUTE(F$1,"standard",""),"|Float","")&amp;IF(OR($L2267=TRUE,$A2267=0,MOD($A2267,ChapterTable!$S$20)&lt;&gt;0),"","보스")&amp;"인게임누적곱배수",ChapterTable!$S:$T,2,0)^D2267
    +VLOOKUP(SUBSTITUTE(SUBSTITUTE(F$1,"standard",""),"|Float","")&amp;IF(OR($L2267=TRUE,$A2267=0,MOD($A2267,ChapterTable!$S$20)&lt;&gt;0),"","보스")&amp;"인게임누적합배수",ChapterTable!$S:$T,2,0)*D2267)
  )
  )
  )
)</f>
        <v>537756.36181756854</v>
      </c>
      <c r="G2267" t="s">
        <v>737</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179"/>
        <v>3</v>
      </c>
      <c r="Q2267">
        <f t="shared" si="180"/>
        <v>3</v>
      </c>
      <c r="R2267" t="b">
        <f t="shared" ca="1" si="178"/>
        <v>1</v>
      </c>
      <c r="T2267" t="b">
        <f t="shared" ca="1" si="181"/>
        <v>1</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H2267">
        <v>1.5</v>
      </c>
      <c r="AI2267">
        <f t="shared" si="182"/>
        <v>0.33333333333333331</v>
      </c>
    </row>
    <row r="2268" spans="1:35" x14ac:dyDescent="0.3">
      <c r="A2268">
        <v>23</v>
      </c>
      <c r="B2268">
        <v>27</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OFFSET(E2268,-$B2268+IF($L2268,1,0),0)*IF($B2268&gt;OFFSET($B2268,1,0),ChapterTable!$S$17,1)*
    (VLOOKUP(SUBSTITUTE(SUBSTITUTE(E$1,"standard",""),"|Float","")&amp;IF(OR($L2268=TRUE,$A2268=0,MOD($A2268,ChapterTable!$S$20)&lt;&gt;0),"","보스")&amp;"인게임누적곱배수",ChapterTable!$S:$T,2,0)^C2268
    +VLOOKUP(SUBSTITUTE(SUBSTITUTE(E$1,"standard",""),"|Float","")&amp;IF(OR($L2268=TRUE,$A2268=0,MOD($A2268,ChapterTable!$S$20)&lt;&gt;0),"","보스")&amp;"인게임누적합배수",ChapterTable!$S:$T,2,0)*C2268)
  )
  )
  )
)</f>
        <v>1795638.6342430115</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(VLOOKUP(SUBSTITUTE(SUBSTITUTE(F$1,"standard",""),"|Float","")&amp;IF(OR($L2268=TRUE,$A2268=0,MOD($A2268,ChapterTable!$S$20)&lt;&gt;0),"","보스")&amp;"인게임누적곱배수",ChapterTable!$S:$T,2,0)^D2268
    +VLOOKUP(SUBSTITUTE(SUBSTITUTE(F$1,"standard",""),"|Float","")&amp;IF(OR($L2268=TRUE,$A2268=0,MOD($A2268,ChapterTable!$S$20)&lt;&gt;0),"","보스")&amp;"인게임누적합배수",ChapterTable!$S:$T,2,0)*D2268)
  )
  )
  )
)</f>
        <v>537756.36181756854</v>
      </c>
      <c r="G2268" t="s">
        <v>737</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179"/>
        <v>3</v>
      </c>
      <c r="Q2268">
        <f t="shared" si="180"/>
        <v>3</v>
      </c>
      <c r="R2268" t="b">
        <f t="shared" ca="1" si="178"/>
        <v>1</v>
      </c>
      <c r="T2268" t="b">
        <f t="shared" ca="1" si="181"/>
        <v>1</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H2268">
        <v>1.5</v>
      </c>
      <c r="AI2268">
        <f t="shared" si="182"/>
        <v>0.33333333333333331</v>
      </c>
    </row>
    <row r="2269" spans="1:35" x14ac:dyDescent="0.3">
      <c r="A2269">
        <v>23</v>
      </c>
      <c r="B2269">
        <v>28</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OFFSET(E2269,-$B2269+IF($L2269,1,0),0)*IF($B2269&gt;OFFSET($B2269,1,0),ChapterTable!$S$17,1)*
    (VLOOKUP(SUBSTITUTE(SUBSTITUTE(E$1,"standard",""),"|Float","")&amp;IF(OR($L2269=TRUE,$A2269=0,MOD($A2269,ChapterTable!$S$20)&lt;&gt;0),"","보스")&amp;"인게임누적곱배수",ChapterTable!$S:$T,2,0)^C2269
    +VLOOKUP(SUBSTITUTE(SUBSTITUTE(E$1,"standard",""),"|Float","")&amp;IF(OR($L2269=TRUE,$A2269=0,MOD($A2269,ChapterTable!$S$20)&lt;&gt;0),"","보스")&amp;"인게임누적합배수",ChapterTable!$S:$T,2,0)*C2269)
  )
  )
  )
)</f>
        <v>1795638.6342430115</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(VLOOKUP(SUBSTITUTE(SUBSTITUTE(F$1,"standard",""),"|Float","")&amp;IF(OR($L2269=TRUE,$A2269=0,MOD($A2269,ChapterTable!$S$20)&lt;&gt;0),"","보스")&amp;"인게임누적곱배수",ChapterTable!$S:$T,2,0)^D2269
    +VLOOKUP(SUBSTITUTE(SUBSTITUTE(F$1,"standard",""),"|Float","")&amp;IF(OR($L2269=TRUE,$A2269=0,MOD($A2269,ChapterTable!$S$20)&lt;&gt;0),"","보스")&amp;"인게임누적합배수",ChapterTable!$S:$T,2,0)*D2269)
  )
  )
  )
)</f>
        <v>537756.36181756854</v>
      </c>
      <c r="G2269" t="s">
        <v>737</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179"/>
        <v>3</v>
      </c>
      <c r="Q2269">
        <f t="shared" si="180"/>
        <v>3</v>
      </c>
      <c r="R2269" t="b">
        <f t="shared" ca="1" si="178"/>
        <v>1</v>
      </c>
      <c r="T2269" t="b">
        <f t="shared" ca="1" si="181"/>
        <v>1</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H2269">
        <v>1.5</v>
      </c>
      <c r="AI2269">
        <f t="shared" si="182"/>
        <v>0.33333333333333331</v>
      </c>
    </row>
    <row r="2270" spans="1:35" x14ac:dyDescent="0.3">
      <c r="A2270">
        <v>23</v>
      </c>
      <c r="B2270">
        <v>29</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OFFSET(E2270,-$B2270+IF($L2270,1,0),0)*IF($B2270&gt;OFFSET($B2270,1,0),ChapterTable!$S$17,1)*
    (VLOOKUP(SUBSTITUTE(SUBSTITUTE(E$1,"standard",""),"|Float","")&amp;IF(OR($L2270=TRUE,$A2270=0,MOD($A2270,ChapterTable!$S$20)&lt;&gt;0),"","보스")&amp;"인게임누적곱배수",ChapterTable!$S:$T,2,0)^C2270
    +VLOOKUP(SUBSTITUTE(SUBSTITUTE(E$1,"standard",""),"|Float","")&amp;IF(OR($L2270=TRUE,$A2270=0,MOD($A2270,ChapterTable!$S$20)&lt;&gt;0),"","보스")&amp;"인게임누적합배수",ChapterTable!$S:$T,2,0)*C2270)
  )
  )
  )
)</f>
        <v>1795638.6342430115</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(VLOOKUP(SUBSTITUTE(SUBSTITUTE(F$1,"standard",""),"|Float","")&amp;IF(OR($L2270=TRUE,$A2270=0,MOD($A2270,ChapterTable!$S$20)&lt;&gt;0),"","보스")&amp;"인게임누적곱배수",ChapterTable!$S:$T,2,0)^D2270
    +VLOOKUP(SUBSTITUTE(SUBSTITUTE(F$1,"standard",""),"|Float","")&amp;IF(OR($L2270=TRUE,$A2270=0,MOD($A2270,ChapterTable!$S$20)&lt;&gt;0),"","보스")&amp;"인게임누적합배수",ChapterTable!$S:$T,2,0)*D2270)
  )
  )
  )
)</f>
        <v>537756.36181756854</v>
      </c>
      <c r="G2270" t="s">
        <v>737</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179"/>
        <v>93</v>
      </c>
      <c r="Q2270">
        <f t="shared" si="180"/>
        <v>93</v>
      </c>
      <c r="R2270" t="b">
        <f t="shared" ca="1" si="178"/>
        <v>1</v>
      </c>
      <c r="T2270" t="b">
        <f t="shared" ca="1" si="181"/>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H2270">
        <v>1.5</v>
      </c>
      <c r="AI2270">
        <f t="shared" si="182"/>
        <v>0.33333333333333331</v>
      </c>
    </row>
    <row r="2271" spans="1:35" x14ac:dyDescent="0.3">
      <c r="A2271">
        <v>23</v>
      </c>
      <c r="B2271">
        <v>30</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OFFSET(E2271,-$B2271+IF($L2271,1,0),0)*IF($B2271&gt;OFFSET($B2271,1,0),ChapterTable!$S$17,1)*
    (VLOOKUP(SUBSTITUTE(SUBSTITUTE(E$1,"standard",""),"|Float","")&amp;IF(OR($L2271=TRUE,$A2271=0,MOD($A2271,ChapterTable!$S$20)&lt;&gt;0),"","보스")&amp;"인게임누적곱배수",ChapterTable!$S:$T,2,0)^C2271
    +VLOOKUP(SUBSTITUTE(SUBSTITUTE(E$1,"standard",""),"|Float","")&amp;IF(OR($L2271=TRUE,$A2271=0,MOD($A2271,ChapterTable!$S$20)&lt;&gt;0),"","보스")&amp;"인게임누적합배수",ChapterTable!$S:$T,2,0)*C2271)
  )
  )
  )
)</f>
        <v>1795638.6342430115</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(VLOOKUP(SUBSTITUTE(SUBSTITUTE(F$1,"standard",""),"|Float","")&amp;IF(OR($L2271=TRUE,$A2271=0,MOD($A2271,ChapterTable!$S$20)&lt;&gt;0),"","보스")&amp;"인게임누적곱배수",ChapterTable!$S:$T,2,0)^D2271
    +VLOOKUP(SUBSTITUTE(SUBSTITUTE(F$1,"standard",""),"|Float","")&amp;IF(OR($L2271=TRUE,$A2271=0,MOD($A2271,ChapterTable!$S$20)&lt;&gt;0),"","보스")&amp;"인게임누적합배수",ChapterTable!$S:$T,2,0)*D2271)
  )
  )
  )
)</f>
        <v>537756.36181756854</v>
      </c>
      <c r="G2271" t="s">
        <v>737</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179"/>
        <v>21</v>
      </c>
      <c r="Q2271">
        <f t="shared" si="180"/>
        <v>21</v>
      </c>
      <c r="R2271" t="b">
        <f t="shared" ca="1" si="178"/>
        <v>1</v>
      </c>
      <c r="T2271" t="b">
        <f t="shared" ca="1" si="181"/>
        <v>1</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H2271">
        <v>1.5</v>
      </c>
      <c r="AI2271">
        <f t="shared" si="182"/>
        <v>0.33333333333333331</v>
      </c>
    </row>
    <row r="2272" spans="1:35" x14ac:dyDescent="0.3">
      <c r="A2272">
        <v>23</v>
      </c>
      <c r="B2272">
        <v>31</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3</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OFFSET(E2272,-$B2272+IF($L2272,1,0),0)*IF($B2272&gt;OFFSET($B2272,1,0),ChapterTable!$S$17,1)*
    (VLOOKUP(SUBSTITUTE(SUBSTITUTE(E$1,"standard",""),"|Float","")&amp;IF(OR($L2272=TRUE,$A2272=0,MOD($A2272,ChapterTable!$S$20)&lt;&gt;0),"","보스")&amp;"인게임누적곱배수",ChapterTable!$S:$T,2,0)^C2272
    +VLOOKUP(SUBSTITUTE(SUBSTITUTE(E$1,"standard",""),"|Float","")&amp;IF(OR($L2272=TRUE,$A2272=0,MOD($A2272,ChapterTable!$S$20)&lt;&gt;0),"","보스")&amp;"인게임누적합배수",ChapterTable!$S:$T,2,0)*C2272)
  )
  )
  )
)</f>
        <v>1795638.6342430115</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(VLOOKUP(SUBSTITUTE(SUBSTITUTE(F$1,"standard",""),"|Float","")&amp;IF(OR($L2272=TRUE,$A2272=0,MOD($A2272,ChapterTable!$S$20)&lt;&gt;0),"","보스")&amp;"인게임누적곱배수",ChapterTable!$S:$T,2,0)^D2272
    +VLOOKUP(SUBSTITUTE(SUBSTITUTE(F$1,"standard",""),"|Float","")&amp;IF(OR($L2272=TRUE,$A2272=0,MOD($A2272,ChapterTable!$S$20)&lt;&gt;0),"","보스")&amp;"인게임누적합배수",ChapterTable!$S:$T,2,0)*D2272)
  )
  )
  )
)</f>
        <v>572827.42889262736</v>
      </c>
      <c r="G2272" t="s">
        <v>737</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179"/>
        <v>4</v>
      </c>
      <c r="Q2272">
        <f t="shared" si="180"/>
        <v>4</v>
      </c>
      <c r="R2272" t="b">
        <f t="shared" ca="1" si="178"/>
        <v>1</v>
      </c>
      <c r="T2272" t="b">
        <f t="shared" ca="1" si="181"/>
        <v>1</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H2272">
        <v>1.5</v>
      </c>
      <c r="AI2272">
        <f t="shared" si="182"/>
        <v>0.25</v>
      </c>
    </row>
    <row r="2273" spans="1:35" x14ac:dyDescent="0.3">
      <c r="A2273">
        <v>23</v>
      </c>
      <c r="B2273">
        <v>32</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OFFSET(E2273,-$B2273+IF($L2273,1,0),0)*IF($B2273&gt;OFFSET($B2273,1,0),ChapterTable!$S$17,1)*
    (VLOOKUP(SUBSTITUTE(SUBSTITUTE(E$1,"standard",""),"|Float","")&amp;IF(OR($L2273=TRUE,$A2273=0,MOD($A2273,ChapterTable!$S$20)&lt;&gt;0),"","보스")&amp;"인게임누적곱배수",ChapterTable!$S:$T,2,0)^C2273
    +VLOOKUP(SUBSTITUTE(SUBSTITUTE(E$1,"standard",""),"|Float","")&amp;IF(OR($L2273=TRUE,$A2273=0,MOD($A2273,ChapterTable!$S$20)&lt;&gt;0),"","보스")&amp;"인게임누적합배수",ChapterTable!$S:$T,2,0)*C2273)
  )
  )
  )
)</f>
        <v>1795638.6342430115</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(VLOOKUP(SUBSTITUTE(SUBSTITUTE(F$1,"standard",""),"|Float","")&amp;IF(OR($L2273=TRUE,$A2273=0,MOD($A2273,ChapterTable!$S$20)&lt;&gt;0),"","보스")&amp;"인게임누적곱배수",ChapterTable!$S:$T,2,0)^D2273
    +VLOOKUP(SUBSTITUTE(SUBSTITUTE(F$1,"standard",""),"|Float","")&amp;IF(OR($L2273=TRUE,$A2273=0,MOD($A2273,ChapterTable!$S$20)&lt;&gt;0),"","보스")&amp;"인게임누적합배수",ChapterTable!$S:$T,2,0)*D2273)
  )
  )
  )
)</f>
        <v>572827.42889262736</v>
      </c>
      <c r="G2273" t="s">
        <v>737</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179"/>
        <v>4</v>
      </c>
      <c r="Q2273">
        <f t="shared" si="180"/>
        <v>4</v>
      </c>
      <c r="R2273" t="b">
        <f t="shared" ca="1" si="178"/>
        <v>1</v>
      </c>
      <c r="T2273" t="b">
        <f t="shared" ca="1" si="181"/>
        <v>1</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H2273">
        <v>1.5</v>
      </c>
      <c r="AI2273">
        <f t="shared" si="182"/>
        <v>0.25</v>
      </c>
    </row>
    <row r="2274" spans="1:35" x14ac:dyDescent="0.3">
      <c r="A2274">
        <v>23</v>
      </c>
      <c r="B2274">
        <v>33</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OFFSET(E2274,-$B2274+IF($L2274,1,0),0)*IF($B2274&gt;OFFSET($B2274,1,0),ChapterTable!$S$17,1)*
    (VLOOKUP(SUBSTITUTE(SUBSTITUTE(E$1,"standard",""),"|Float","")&amp;IF(OR($L2274=TRUE,$A2274=0,MOD($A2274,ChapterTable!$S$20)&lt;&gt;0),"","보스")&amp;"인게임누적곱배수",ChapterTable!$S:$T,2,0)^C2274
    +VLOOKUP(SUBSTITUTE(SUBSTITUTE(E$1,"standard",""),"|Float","")&amp;IF(OR($L2274=TRUE,$A2274=0,MOD($A2274,ChapterTable!$S$20)&lt;&gt;0),"","보스")&amp;"인게임누적합배수",ChapterTable!$S:$T,2,0)*C2274)
  )
  )
  )
)</f>
        <v>1795638.6342430115</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(VLOOKUP(SUBSTITUTE(SUBSTITUTE(F$1,"standard",""),"|Float","")&amp;IF(OR($L2274=TRUE,$A2274=0,MOD($A2274,ChapterTable!$S$20)&lt;&gt;0),"","보스")&amp;"인게임누적곱배수",ChapterTable!$S:$T,2,0)^D2274
    +VLOOKUP(SUBSTITUTE(SUBSTITUTE(F$1,"standard",""),"|Float","")&amp;IF(OR($L2274=TRUE,$A2274=0,MOD($A2274,ChapterTable!$S$20)&lt;&gt;0),"","보스")&amp;"인게임누적합배수",ChapterTable!$S:$T,2,0)*D2274)
  )
  )
  )
)</f>
        <v>572827.42889262736</v>
      </c>
      <c r="G2274" t="s">
        <v>737</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179"/>
        <v>4</v>
      </c>
      <c r="Q2274">
        <f t="shared" si="180"/>
        <v>4</v>
      </c>
      <c r="R2274" t="b">
        <f t="shared" ca="1" si="178"/>
        <v>1</v>
      </c>
      <c r="T2274" t="b">
        <f t="shared" ca="1" si="181"/>
        <v>1</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H2274">
        <v>1.5</v>
      </c>
      <c r="AI2274">
        <f t="shared" si="182"/>
        <v>0.25</v>
      </c>
    </row>
    <row r="2275" spans="1:35" x14ac:dyDescent="0.3">
      <c r="A2275">
        <v>23</v>
      </c>
      <c r="B2275">
        <v>34</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OFFSET(E2275,-$B2275+IF($L2275,1,0),0)*IF($B2275&gt;OFFSET($B2275,1,0),ChapterTable!$S$17,1)*
    (VLOOKUP(SUBSTITUTE(SUBSTITUTE(E$1,"standard",""),"|Float","")&amp;IF(OR($L2275=TRUE,$A2275=0,MOD($A2275,ChapterTable!$S$20)&lt;&gt;0),"","보스")&amp;"인게임누적곱배수",ChapterTable!$S:$T,2,0)^C2275
    +VLOOKUP(SUBSTITUTE(SUBSTITUTE(E$1,"standard",""),"|Float","")&amp;IF(OR($L2275=TRUE,$A2275=0,MOD($A2275,ChapterTable!$S$20)&lt;&gt;0),"","보스")&amp;"인게임누적합배수",ChapterTable!$S:$T,2,0)*C2275)
  )
  )
  )
)</f>
        <v>1795638.6342430115</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(VLOOKUP(SUBSTITUTE(SUBSTITUTE(F$1,"standard",""),"|Float","")&amp;IF(OR($L2275=TRUE,$A2275=0,MOD($A2275,ChapterTable!$S$20)&lt;&gt;0),"","보스")&amp;"인게임누적곱배수",ChapterTable!$S:$T,2,0)^D2275
    +VLOOKUP(SUBSTITUTE(SUBSTITUTE(F$1,"standard",""),"|Float","")&amp;IF(OR($L2275=TRUE,$A2275=0,MOD($A2275,ChapterTable!$S$20)&lt;&gt;0),"","보스")&amp;"인게임누적합배수",ChapterTable!$S:$T,2,0)*D2275)
  )
  )
  )
)</f>
        <v>572827.42889262736</v>
      </c>
      <c r="G2275" t="s">
        <v>737</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179"/>
        <v>4</v>
      </c>
      <c r="Q2275">
        <f t="shared" si="180"/>
        <v>4</v>
      </c>
      <c r="R2275" t="b">
        <f t="shared" ca="1" si="178"/>
        <v>1</v>
      </c>
      <c r="T2275" t="b">
        <f t="shared" ca="1" si="181"/>
        <v>1</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H2275">
        <v>1.5</v>
      </c>
      <c r="AI2275">
        <f t="shared" si="182"/>
        <v>0.25</v>
      </c>
    </row>
    <row r="2276" spans="1:35" x14ac:dyDescent="0.3">
      <c r="A2276">
        <v>23</v>
      </c>
      <c r="B2276">
        <v>35</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OFFSET(E2276,-$B2276+IF($L2276,1,0),0)*IF($B2276&gt;OFFSET($B2276,1,0),ChapterTable!$S$17,1)*
    (VLOOKUP(SUBSTITUTE(SUBSTITUTE(E$1,"standard",""),"|Float","")&amp;IF(OR($L2276=TRUE,$A2276=0,MOD($A2276,ChapterTable!$S$20)&lt;&gt;0),"","보스")&amp;"인게임누적곱배수",ChapterTable!$S:$T,2,0)^C2276
    +VLOOKUP(SUBSTITUTE(SUBSTITUTE(E$1,"standard",""),"|Float","")&amp;IF(OR($L2276=TRUE,$A2276=0,MOD($A2276,ChapterTable!$S$20)&lt;&gt;0),"","보스")&amp;"인게임누적합배수",ChapterTable!$S:$T,2,0)*C2276)
  )
  )
  )
)</f>
        <v>1795638.6342430115</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(VLOOKUP(SUBSTITUTE(SUBSTITUTE(F$1,"standard",""),"|Float","")&amp;IF(OR($L2276=TRUE,$A2276=0,MOD($A2276,ChapterTable!$S$20)&lt;&gt;0),"","보스")&amp;"인게임누적곱배수",ChapterTable!$S:$T,2,0)^D2276
    +VLOOKUP(SUBSTITUTE(SUBSTITUTE(F$1,"standard",""),"|Float","")&amp;IF(OR($L2276=TRUE,$A2276=0,MOD($A2276,ChapterTable!$S$20)&lt;&gt;0),"","보스")&amp;"인게임누적합배수",ChapterTable!$S:$T,2,0)*D2276)
  )
  )
  )
)</f>
        <v>572827.42889262736</v>
      </c>
      <c r="G2276" t="s">
        <v>737</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179"/>
        <v>11</v>
      </c>
      <c r="Q2276">
        <f t="shared" si="180"/>
        <v>11</v>
      </c>
      <c r="R2276" t="b">
        <f t="shared" ca="1" si="178"/>
        <v>1</v>
      </c>
      <c r="T2276" t="b">
        <f t="shared" ca="1" si="181"/>
        <v>1</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H2276">
        <v>1.5</v>
      </c>
      <c r="AI2276">
        <f t="shared" si="182"/>
        <v>0.25</v>
      </c>
    </row>
    <row r="2277" spans="1:35" x14ac:dyDescent="0.3">
      <c r="A2277">
        <v>23</v>
      </c>
      <c r="B2277">
        <v>36</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4</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OFFSET(E2277,-$B2277+IF($L2277,1,0),0)*IF($B2277&gt;OFFSET($B2277,1,0),ChapterTable!$S$17,1)*
    (VLOOKUP(SUBSTITUTE(SUBSTITUTE(E$1,"standard",""),"|Float","")&amp;IF(OR($L2277=TRUE,$A2277=0,MOD($A2277,ChapterTable!$S$20)&lt;&gt;0),"","보스")&amp;"인게임누적곱배수",ChapterTable!$S:$T,2,0)^C2277
    +VLOOKUP(SUBSTITUTE(SUBSTITUTE(E$1,"standard",""),"|Float","")&amp;IF(OR($L2277=TRUE,$A2277=0,MOD($A2277,ChapterTable!$S$20)&lt;&gt;0),"","보스")&amp;"인게임누적합배수",ChapterTable!$S:$T,2,0)*C2277)
  )
  )
  )
)</f>
        <v>2020093.4635233879</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(VLOOKUP(SUBSTITUTE(SUBSTITUTE(F$1,"standard",""),"|Float","")&amp;IF(OR($L2277=TRUE,$A2277=0,MOD($A2277,ChapterTable!$S$20)&lt;&gt;0),"","보스")&amp;"인게임누적곱배수",ChapterTable!$S:$T,2,0)^D2277
    +VLOOKUP(SUBSTITUTE(SUBSTITUTE(F$1,"standard",""),"|Float","")&amp;IF(OR($L2277=TRUE,$A2277=0,MOD($A2277,ChapterTable!$S$20)&lt;&gt;0),"","보스")&amp;"인게임누적합배수",ChapterTable!$S:$T,2,0)*D2277)
  )
  )
  )
)</f>
        <v>572827.42889262736</v>
      </c>
      <c r="G2277" t="s">
        <v>737</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179"/>
        <v>4</v>
      </c>
      <c r="Q2277">
        <f t="shared" si="180"/>
        <v>4</v>
      </c>
      <c r="R2277" t="b">
        <f t="shared" ca="1" si="178"/>
        <v>1</v>
      </c>
      <c r="T2277" t="b">
        <f t="shared" ca="1" si="181"/>
        <v>1</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H2277">
        <v>1.5</v>
      </c>
      <c r="AI2277">
        <f t="shared" si="182"/>
        <v>0.25</v>
      </c>
    </row>
    <row r="2278" spans="1:35" x14ac:dyDescent="0.3">
      <c r="A2278">
        <v>23</v>
      </c>
      <c r="B2278">
        <v>37</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OFFSET(E2278,-$B2278+IF($L2278,1,0),0)*IF($B2278&gt;OFFSET($B2278,1,0),ChapterTable!$S$17,1)*
    (VLOOKUP(SUBSTITUTE(SUBSTITUTE(E$1,"standard",""),"|Float","")&amp;IF(OR($L2278=TRUE,$A2278=0,MOD($A2278,ChapterTable!$S$20)&lt;&gt;0),"","보스")&amp;"인게임누적곱배수",ChapterTable!$S:$T,2,0)^C2278
    +VLOOKUP(SUBSTITUTE(SUBSTITUTE(E$1,"standard",""),"|Float","")&amp;IF(OR($L2278=TRUE,$A2278=0,MOD($A2278,ChapterTable!$S$20)&lt;&gt;0),"","보스")&amp;"인게임누적합배수",ChapterTable!$S:$T,2,0)*C2278)
  )
  )
  )
)</f>
        <v>2020093.4635233879</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(VLOOKUP(SUBSTITUTE(SUBSTITUTE(F$1,"standard",""),"|Float","")&amp;IF(OR($L2278=TRUE,$A2278=0,MOD($A2278,ChapterTable!$S$20)&lt;&gt;0),"","보스")&amp;"인게임누적곱배수",ChapterTable!$S:$T,2,0)^D2278
    +VLOOKUP(SUBSTITUTE(SUBSTITUTE(F$1,"standard",""),"|Float","")&amp;IF(OR($L2278=TRUE,$A2278=0,MOD($A2278,ChapterTable!$S$20)&lt;&gt;0),"","보스")&amp;"인게임누적합배수",ChapterTable!$S:$T,2,0)*D2278)
  )
  )
  )
)</f>
        <v>572827.42889262736</v>
      </c>
      <c r="G2278" t="s">
        <v>737</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179"/>
        <v>4</v>
      </c>
      <c r="Q2278">
        <f t="shared" si="180"/>
        <v>4</v>
      </c>
      <c r="R2278" t="b">
        <f t="shared" ca="1" si="178"/>
        <v>1</v>
      </c>
      <c r="T2278" t="b">
        <f t="shared" ca="1" si="181"/>
        <v>1</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H2278">
        <v>1.5</v>
      </c>
      <c r="AI2278">
        <f t="shared" si="182"/>
        <v>0.25</v>
      </c>
    </row>
    <row r="2279" spans="1:35" x14ac:dyDescent="0.3">
      <c r="A2279">
        <v>23</v>
      </c>
      <c r="B2279">
        <v>38</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OFFSET(E2279,-$B2279+IF($L2279,1,0),0)*IF($B2279&gt;OFFSET($B2279,1,0),ChapterTable!$S$17,1)*
    (VLOOKUP(SUBSTITUTE(SUBSTITUTE(E$1,"standard",""),"|Float","")&amp;IF(OR($L2279=TRUE,$A2279=0,MOD($A2279,ChapterTable!$S$20)&lt;&gt;0),"","보스")&amp;"인게임누적곱배수",ChapterTable!$S:$T,2,0)^C2279
    +VLOOKUP(SUBSTITUTE(SUBSTITUTE(E$1,"standard",""),"|Float","")&amp;IF(OR($L2279=TRUE,$A2279=0,MOD($A2279,ChapterTable!$S$20)&lt;&gt;0),"","보스")&amp;"인게임누적합배수",ChapterTable!$S:$T,2,0)*C2279)
  )
  )
  )
)</f>
        <v>2020093.4635233879</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(VLOOKUP(SUBSTITUTE(SUBSTITUTE(F$1,"standard",""),"|Float","")&amp;IF(OR($L2279=TRUE,$A2279=0,MOD($A2279,ChapterTable!$S$20)&lt;&gt;0),"","보스")&amp;"인게임누적곱배수",ChapterTable!$S:$T,2,0)^D2279
    +VLOOKUP(SUBSTITUTE(SUBSTITUTE(F$1,"standard",""),"|Float","")&amp;IF(OR($L2279=TRUE,$A2279=0,MOD($A2279,ChapterTable!$S$20)&lt;&gt;0),"","보스")&amp;"인게임누적합배수",ChapterTable!$S:$T,2,0)*D2279)
  )
  )
  )
)</f>
        <v>572827.42889262736</v>
      </c>
      <c r="G2279" t="s">
        <v>737</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179"/>
        <v>4</v>
      </c>
      <c r="Q2279">
        <f t="shared" si="180"/>
        <v>4</v>
      </c>
      <c r="R2279" t="b">
        <f t="shared" ca="1" si="178"/>
        <v>1</v>
      </c>
      <c r="T2279" t="b">
        <f t="shared" ca="1" si="181"/>
        <v>1</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H2279">
        <v>1.5</v>
      </c>
      <c r="AI2279">
        <f t="shared" si="182"/>
        <v>0.25</v>
      </c>
    </row>
    <row r="2280" spans="1:35" x14ac:dyDescent="0.3">
      <c r="A2280">
        <v>23</v>
      </c>
      <c r="B2280">
        <v>39</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OFFSET(E2280,-$B2280+IF($L2280,1,0),0)*IF($B2280&gt;OFFSET($B2280,1,0),ChapterTable!$S$17,1)*
    (VLOOKUP(SUBSTITUTE(SUBSTITUTE(E$1,"standard",""),"|Float","")&amp;IF(OR($L2280=TRUE,$A2280=0,MOD($A2280,ChapterTable!$S$20)&lt;&gt;0),"","보스")&amp;"인게임누적곱배수",ChapterTable!$S:$T,2,0)^C2280
    +VLOOKUP(SUBSTITUTE(SUBSTITUTE(E$1,"standard",""),"|Float","")&amp;IF(OR($L2280=TRUE,$A2280=0,MOD($A2280,ChapterTable!$S$20)&lt;&gt;0),"","보스")&amp;"인게임누적합배수",ChapterTable!$S:$T,2,0)*C2280)
  )
  )
  )
)</f>
        <v>2020093.4635233879</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(VLOOKUP(SUBSTITUTE(SUBSTITUTE(F$1,"standard",""),"|Float","")&amp;IF(OR($L2280=TRUE,$A2280=0,MOD($A2280,ChapterTable!$S$20)&lt;&gt;0),"","보스")&amp;"인게임누적곱배수",ChapterTable!$S:$T,2,0)^D2280
    +VLOOKUP(SUBSTITUTE(SUBSTITUTE(F$1,"standard",""),"|Float","")&amp;IF(OR($L2280=TRUE,$A2280=0,MOD($A2280,ChapterTable!$S$20)&lt;&gt;0),"","보스")&amp;"인게임누적합배수",ChapterTable!$S:$T,2,0)*D2280)
  )
  )
  )
)</f>
        <v>572827.42889262736</v>
      </c>
      <c r="G2280" t="s">
        <v>737</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179"/>
        <v>94</v>
      </c>
      <c r="Q2280">
        <f t="shared" si="180"/>
        <v>94</v>
      </c>
      <c r="R2280" t="b">
        <f t="shared" ca="1" si="178"/>
        <v>1</v>
      </c>
      <c r="T2280" t="b">
        <f t="shared" ca="1" si="181"/>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H2280">
        <v>1.5</v>
      </c>
      <c r="AI2280">
        <f t="shared" si="182"/>
        <v>0.25</v>
      </c>
    </row>
    <row r="2281" spans="1:35" x14ac:dyDescent="0.3">
      <c r="A2281">
        <v>23</v>
      </c>
      <c r="B2281">
        <v>40</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OFFSET(E2281,-$B2281+IF($L2281,1,0),0)*IF($B2281&gt;OFFSET($B2281,1,0),ChapterTable!$S$17,1)*
    (VLOOKUP(SUBSTITUTE(SUBSTITUTE(E$1,"standard",""),"|Float","")&amp;IF(OR($L2281=TRUE,$A2281=0,MOD($A2281,ChapterTable!$S$20)&lt;&gt;0),"","보스")&amp;"인게임누적곱배수",ChapterTable!$S:$T,2,0)^C2281
    +VLOOKUP(SUBSTITUTE(SUBSTITUTE(E$1,"standard",""),"|Float","")&amp;IF(OR($L2281=TRUE,$A2281=0,MOD($A2281,ChapterTable!$S$20)&lt;&gt;0),"","보스")&amp;"인게임누적합배수",ChapterTable!$S:$T,2,0)*C2281)
  )
  )
  )
)</f>
        <v>2020093.4635233879</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(VLOOKUP(SUBSTITUTE(SUBSTITUTE(F$1,"standard",""),"|Float","")&amp;IF(OR($L2281=TRUE,$A2281=0,MOD($A2281,ChapterTable!$S$20)&lt;&gt;0),"","보스")&amp;"인게임누적곱배수",ChapterTable!$S:$T,2,0)^D2281
    +VLOOKUP(SUBSTITUTE(SUBSTITUTE(F$1,"standard",""),"|Float","")&amp;IF(OR($L2281=TRUE,$A2281=0,MOD($A2281,ChapterTable!$S$20)&lt;&gt;0),"","보스")&amp;"인게임누적합배수",ChapterTable!$S:$T,2,0)*D2281)
  )
  )
  )
)</f>
        <v>572827.42889262736</v>
      </c>
      <c r="G2281" t="s">
        <v>737</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179"/>
        <v>21</v>
      </c>
      <c r="Q2281">
        <f t="shared" si="180"/>
        <v>21</v>
      </c>
      <c r="R2281" t="b">
        <f t="shared" ca="1" si="178"/>
        <v>1</v>
      </c>
      <c r="T2281" t="b">
        <f t="shared" ca="1" si="181"/>
        <v>1</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H2281">
        <v>1.5</v>
      </c>
      <c r="AI2281">
        <f t="shared" si="182"/>
        <v>0.25</v>
      </c>
    </row>
    <row r="2282" spans="1:35" x14ac:dyDescent="0.3">
      <c r="A2282">
        <v>23</v>
      </c>
      <c r="B2282">
        <v>41</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4</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OFFSET(E2282,-$B2282+IF($L2282,1,0),0)*IF($B2282&gt;OFFSET($B2282,1,0),ChapterTable!$S$17,1)*
    (VLOOKUP(SUBSTITUTE(SUBSTITUTE(E$1,"standard",""),"|Float","")&amp;IF(OR($L2282=TRUE,$A2282=0,MOD($A2282,ChapterTable!$S$20)&lt;&gt;0),"","보스")&amp;"인게임누적곱배수",ChapterTable!$S:$T,2,0)^C2282
    +VLOOKUP(SUBSTITUTE(SUBSTITUTE(E$1,"standard",""),"|Float","")&amp;IF(OR($L2282=TRUE,$A2282=0,MOD($A2282,ChapterTable!$S$20)&lt;&gt;0),"","보스")&amp;"인게임누적합배수",ChapterTable!$S:$T,2,0)*C2282)
  )
  )
  )
)</f>
        <v>2020093.4635233879</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(VLOOKUP(SUBSTITUTE(SUBSTITUTE(F$1,"standard",""),"|Float","")&amp;IF(OR($L2282=TRUE,$A2282=0,MOD($A2282,ChapterTable!$S$20)&lt;&gt;0),"","보스")&amp;"인게임누적곱배수",ChapterTable!$S:$T,2,0)^D2282
    +VLOOKUP(SUBSTITUTE(SUBSTITUTE(F$1,"standard",""),"|Float","")&amp;IF(OR($L2282=TRUE,$A2282=0,MOD($A2282,ChapterTable!$S$20)&lt;&gt;0),"","보스")&amp;"인게임누적합배수",ChapterTable!$S:$T,2,0)*D2282)
  )
  )
  )
)</f>
        <v>607898.49596768618</v>
      </c>
      <c r="G2282" t="s">
        <v>737</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179"/>
        <v>5</v>
      </c>
      <c r="Q2282">
        <f t="shared" si="180"/>
        <v>5</v>
      </c>
      <c r="R2282" t="b">
        <f t="shared" ca="1" si="178"/>
        <v>1</v>
      </c>
      <c r="T2282" t="b">
        <f t="shared" ca="1" si="181"/>
        <v>1</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H2282">
        <v>1.5</v>
      </c>
      <c r="AI2282">
        <f t="shared" si="182"/>
        <v>0.2</v>
      </c>
    </row>
    <row r="2283" spans="1:35" x14ac:dyDescent="0.3">
      <c r="A2283">
        <v>23</v>
      </c>
      <c r="B2283">
        <v>42</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OFFSET(E2283,-$B2283+IF($L2283,1,0),0)*IF($B2283&gt;OFFSET($B2283,1,0),ChapterTable!$S$17,1)*
    (VLOOKUP(SUBSTITUTE(SUBSTITUTE(E$1,"standard",""),"|Float","")&amp;IF(OR($L2283=TRUE,$A2283=0,MOD($A2283,ChapterTable!$S$20)&lt;&gt;0),"","보스")&amp;"인게임누적곱배수",ChapterTable!$S:$T,2,0)^C2283
    +VLOOKUP(SUBSTITUTE(SUBSTITUTE(E$1,"standard",""),"|Float","")&amp;IF(OR($L2283=TRUE,$A2283=0,MOD($A2283,ChapterTable!$S$20)&lt;&gt;0),"","보스")&amp;"인게임누적합배수",ChapterTable!$S:$T,2,0)*C2283)
  )
  )
  )
)</f>
        <v>2020093.4635233879</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(VLOOKUP(SUBSTITUTE(SUBSTITUTE(F$1,"standard",""),"|Float","")&amp;IF(OR($L2283=TRUE,$A2283=0,MOD($A2283,ChapterTable!$S$20)&lt;&gt;0),"","보스")&amp;"인게임누적곱배수",ChapterTable!$S:$T,2,0)^D2283
    +VLOOKUP(SUBSTITUTE(SUBSTITUTE(F$1,"standard",""),"|Float","")&amp;IF(OR($L2283=TRUE,$A2283=0,MOD($A2283,ChapterTable!$S$20)&lt;&gt;0),"","보스")&amp;"인게임누적합배수",ChapterTable!$S:$T,2,0)*D2283)
  )
  )
  )
)</f>
        <v>607898.49596768618</v>
      </c>
      <c r="G2283" t="s">
        <v>737</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179"/>
        <v>5</v>
      </c>
      <c r="Q2283">
        <f t="shared" si="180"/>
        <v>5</v>
      </c>
      <c r="R2283" t="b">
        <f t="shared" ca="1" si="178"/>
        <v>1</v>
      </c>
      <c r="T2283" t="b">
        <f t="shared" ca="1" si="181"/>
        <v>1</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H2283">
        <v>1.5</v>
      </c>
      <c r="AI2283">
        <f t="shared" si="182"/>
        <v>0.2</v>
      </c>
    </row>
    <row r="2284" spans="1:35" x14ac:dyDescent="0.3">
      <c r="A2284">
        <v>23</v>
      </c>
      <c r="B2284">
        <v>43</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OFFSET(E2284,-$B2284+IF($L2284,1,0),0)*IF($B2284&gt;OFFSET($B2284,1,0),ChapterTable!$S$17,1)*
    (VLOOKUP(SUBSTITUTE(SUBSTITUTE(E$1,"standard",""),"|Float","")&amp;IF(OR($L2284=TRUE,$A2284=0,MOD($A2284,ChapterTable!$S$20)&lt;&gt;0),"","보스")&amp;"인게임누적곱배수",ChapterTable!$S:$T,2,0)^C2284
    +VLOOKUP(SUBSTITUTE(SUBSTITUTE(E$1,"standard",""),"|Float","")&amp;IF(OR($L2284=TRUE,$A2284=0,MOD($A2284,ChapterTable!$S$20)&lt;&gt;0),"","보스")&amp;"인게임누적합배수",ChapterTable!$S:$T,2,0)*C2284)
  )
  )
  )
)</f>
        <v>2020093.4635233879</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(VLOOKUP(SUBSTITUTE(SUBSTITUTE(F$1,"standard",""),"|Float","")&amp;IF(OR($L2284=TRUE,$A2284=0,MOD($A2284,ChapterTable!$S$20)&lt;&gt;0),"","보스")&amp;"인게임누적곱배수",ChapterTable!$S:$T,2,0)^D2284
    +VLOOKUP(SUBSTITUTE(SUBSTITUTE(F$1,"standard",""),"|Float","")&amp;IF(OR($L2284=TRUE,$A2284=0,MOD($A2284,ChapterTable!$S$20)&lt;&gt;0),"","보스")&amp;"인게임누적합배수",ChapterTable!$S:$T,2,0)*D2284)
  )
  )
  )
)</f>
        <v>607898.49596768618</v>
      </c>
      <c r="G2284" t="s">
        <v>737</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179"/>
        <v>5</v>
      </c>
      <c r="Q2284">
        <f t="shared" si="180"/>
        <v>5</v>
      </c>
      <c r="R2284" t="b">
        <f t="shared" ca="1" si="178"/>
        <v>1</v>
      </c>
      <c r="T2284" t="b">
        <f t="shared" ca="1" si="181"/>
        <v>1</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H2284">
        <v>1.5</v>
      </c>
      <c r="AI2284">
        <f t="shared" si="182"/>
        <v>0.2</v>
      </c>
    </row>
    <row r="2285" spans="1:35" x14ac:dyDescent="0.3">
      <c r="A2285">
        <v>23</v>
      </c>
      <c r="B2285">
        <v>44</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OFFSET(E2285,-$B2285+IF($L2285,1,0),0)*IF($B2285&gt;OFFSET($B2285,1,0),ChapterTable!$S$17,1)*
    (VLOOKUP(SUBSTITUTE(SUBSTITUTE(E$1,"standard",""),"|Float","")&amp;IF(OR($L2285=TRUE,$A2285=0,MOD($A2285,ChapterTable!$S$20)&lt;&gt;0),"","보스")&amp;"인게임누적곱배수",ChapterTable!$S:$T,2,0)^C2285
    +VLOOKUP(SUBSTITUTE(SUBSTITUTE(E$1,"standard",""),"|Float","")&amp;IF(OR($L2285=TRUE,$A2285=0,MOD($A2285,ChapterTable!$S$20)&lt;&gt;0),"","보스")&amp;"인게임누적합배수",ChapterTable!$S:$T,2,0)*C2285)
  )
  )
  )
)</f>
        <v>2020093.4635233879</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(VLOOKUP(SUBSTITUTE(SUBSTITUTE(F$1,"standard",""),"|Float","")&amp;IF(OR($L2285=TRUE,$A2285=0,MOD($A2285,ChapterTable!$S$20)&lt;&gt;0),"","보스")&amp;"인게임누적곱배수",ChapterTable!$S:$T,2,0)^D2285
    +VLOOKUP(SUBSTITUTE(SUBSTITUTE(F$1,"standard",""),"|Float","")&amp;IF(OR($L2285=TRUE,$A2285=0,MOD($A2285,ChapterTable!$S$20)&lt;&gt;0),"","보스")&amp;"인게임누적합배수",ChapterTable!$S:$T,2,0)*D2285)
  )
  )
  )
)</f>
        <v>607898.49596768618</v>
      </c>
      <c r="G2285" t="s">
        <v>737</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179"/>
        <v>5</v>
      </c>
      <c r="Q2285">
        <f t="shared" si="180"/>
        <v>5</v>
      </c>
      <c r="R2285" t="b">
        <f t="shared" ca="1" si="178"/>
        <v>1</v>
      </c>
      <c r="T2285" t="b">
        <f t="shared" ca="1" si="181"/>
        <v>1</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H2285">
        <v>1.5</v>
      </c>
      <c r="AI2285">
        <f t="shared" si="182"/>
        <v>0.2</v>
      </c>
    </row>
    <row r="2286" spans="1:35" x14ac:dyDescent="0.3">
      <c r="A2286">
        <v>23</v>
      </c>
      <c r="B2286">
        <v>45</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OFFSET(E2286,-$B2286+IF($L2286,1,0),0)*IF($B2286&gt;OFFSET($B2286,1,0),ChapterTable!$S$17,1)*
    (VLOOKUP(SUBSTITUTE(SUBSTITUTE(E$1,"standard",""),"|Float","")&amp;IF(OR($L2286=TRUE,$A2286=0,MOD($A2286,ChapterTable!$S$20)&lt;&gt;0),"","보스")&amp;"인게임누적곱배수",ChapterTable!$S:$T,2,0)^C2286
    +VLOOKUP(SUBSTITUTE(SUBSTITUTE(E$1,"standard",""),"|Float","")&amp;IF(OR($L2286=TRUE,$A2286=0,MOD($A2286,ChapterTable!$S$20)&lt;&gt;0),"","보스")&amp;"인게임누적합배수",ChapterTable!$S:$T,2,0)*C2286)
  )
  )
  )
)</f>
        <v>2020093.4635233879</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(VLOOKUP(SUBSTITUTE(SUBSTITUTE(F$1,"standard",""),"|Float","")&amp;IF(OR($L2286=TRUE,$A2286=0,MOD($A2286,ChapterTable!$S$20)&lt;&gt;0),"","보스")&amp;"인게임누적곱배수",ChapterTable!$S:$T,2,0)^D2286
    +VLOOKUP(SUBSTITUTE(SUBSTITUTE(F$1,"standard",""),"|Float","")&amp;IF(OR($L2286=TRUE,$A2286=0,MOD($A2286,ChapterTable!$S$20)&lt;&gt;0),"","보스")&amp;"인게임누적합배수",ChapterTable!$S:$T,2,0)*D2286)
  )
  )
  )
)</f>
        <v>607898.49596768618</v>
      </c>
      <c r="G2286" t="s">
        <v>737</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179"/>
        <v>11</v>
      </c>
      <c r="Q2286">
        <f t="shared" si="180"/>
        <v>11</v>
      </c>
      <c r="R2286" t="b">
        <f t="shared" ca="1" si="178"/>
        <v>1</v>
      </c>
      <c r="T2286" t="b">
        <f t="shared" ca="1" si="181"/>
        <v>1</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H2286">
        <v>1.5</v>
      </c>
      <c r="AI2286">
        <f t="shared" si="182"/>
        <v>0.2</v>
      </c>
    </row>
    <row r="2287" spans="1:35" x14ac:dyDescent="0.3">
      <c r="A2287">
        <v>23</v>
      </c>
      <c r="B2287">
        <v>46</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5</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OFFSET(E2287,-$B2287+IF($L2287,1,0),0)*IF($B2287&gt;OFFSET($B2287,1,0),ChapterTable!$S$17,1)*
    (VLOOKUP(SUBSTITUTE(SUBSTITUTE(E$1,"standard",""),"|Float","")&amp;IF(OR($L2287=TRUE,$A2287=0,MOD($A2287,ChapterTable!$S$20)&lt;&gt;0),"","보스")&amp;"인게임누적곱배수",ChapterTable!$S:$T,2,0)^C2287
    +VLOOKUP(SUBSTITUTE(SUBSTITUTE(E$1,"standard",""),"|Float","")&amp;IF(OR($L2287=TRUE,$A2287=0,MOD($A2287,ChapterTable!$S$20)&lt;&gt;0),"","보스")&amp;"인게임누적합배수",ChapterTable!$S:$T,2,0)*C2287)
  )
  )
  )
)</f>
        <v>2244548.2928037643</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(VLOOKUP(SUBSTITUTE(SUBSTITUTE(F$1,"standard",""),"|Float","")&amp;IF(OR($L2287=TRUE,$A2287=0,MOD($A2287,ChapterTable!$S$20)&lt;&gt;0),"","보스")&amp;"인게임누적곱배수",ChapterTable!$S:$T,2,0)^D2287
    +VLOOKUP(SUBSTITUTE(SUBSTITUTE(F$1,"standard",""),"|Float","")&amp;IF(OR($L2287=TRUE,$A2287=0,MOD($A2287,ChapterTable!$S$20)&lt;&gt;0),"","보스")&amp;"인게임누적합배수",ChapterTable!$S:$T,2,0)*D2287)
  )
  )
  )
)</f>
        <v>607898.49596768618</v>
      </c>
      <c r="G2287" t="s">
        <v>737</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179"/>
        <v>5</v>
      </c>
      <c r="Q2287">
        <f t="shared" si="180"/>
        <v>5</v>
      </c>
      <c r="R2287" t="b">
        <f t="shared" ca="1" si="178"/>
        <v>1</v>
      </c>
      <c r="T2287" t="b">
        <f t="shared" ca="1" si="181"/>
        <v>1</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H2287">
        <v>1.5</v>
      </c>
      <c r="AI2287">
        <f t="shared" si="182"/>
        <v>0.2</v>
      </c>
    </row>
    <row r="2288" spans="1:35" x14ac:dyDescent="0.3">
      <c r="A2288">
        <v>23</v>
      </c>
      <c r="B2288">
        <v>47</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OFFSET(E2288,-$B2288+IF($L2288,1,0),0)*IF($B2288&gt;OFFSET($B2288,1,0),ChapterTable!$S$17,1)*
    (VLOOKUP(SUBSTITUTE(SUBSTITUTE(E$1,"standard",""),"|Float","")&amp;IF(OR($L2288=TRUE,$A2288=0,MOD($A2288,ChapterTable!$S$20)&lt;&gt;0),"","보스")&amp;"인게임누적곱배수",ChapterTable!$S:$T,2,0)^C2288
    +VLOOKUP(SUBSTITUTE(SUBSTITUTE(E$1,"standard",""),"|Float","")&amp;IF(OR($L2288=TRUE,$A2288=0,MOD($A2288,ChapterTable!$S$20)&lt;&gt;0),"","보스")&amp;"인게임누적합배수",ChapterTable!$S:$T,2,0)*C2288)
  )
  )
  )
)</f>
        <v>2244548.2928037643</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(VLOOKUP(SUBSTITUTE(SUBSTITUTE(F$1,"standard",""),"|Float","")&amp;IF(OR($L2288=TRUE,$A2288=0,MOD($A2288,ChapterTable!$S$20)&lt;&gt;0),"","보스")&amp;"인게임누적곱배수",ChapterTable!$S:$T,2,0)^D2288
    +VLOOKUP(SUBSTITUTE(SUBSTITUTE(F$1,"standard",""),"|Float","")&amp;IF(OR($L2288=TRUE,$A2288=0,MOD($A2288,ChapterTable!$S$20)&lt;&gt;0),"","보스")&amp;"인게임누적합배수",ChapterTable!$S:$T,2,0)*D2288)
  )
  )
  )
)</f>
        <v>607898.49596768618</v>
      </c>
      <c r="G2288" t="s">
        <v>737</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179"/>
        <v>5</v>
      </c>
      <c r="Q2288">
        <f t="shared" si="180"/>
        <v>5</v>
      </c>
      <c r="R2288" t="b">
        <f t="shared" ca="1" si="178"/>
        <v>1</v>
      </c>
      <c r="T2288" t="b">
        <f t="shared" ca="1" si="181"/>
        <v>1</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H2288">
        <v>1.5</v>
      </c>
      <c r="AI2288">
        <f t="shared" si="182"/>
        <v>0.2</v>
      </c>
    </row>
    <row r="2289" spans="1:35" x14ac:dyDescent="0.3">
      <c r="A2289">
        <v>23</v>
      </c>
      <c r="B2289">
        <v>48</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OFFSET(E2289,-$B2289+IF($L2289,1,0),0)*IF($B2289&gt;OFFSET($B2289,1,0),ChapterTable!$S$17,1)*
    (VLOOKUP(SUBSTITUTE(SUBSTITUTE(E$1,"standard",""),"|Float","")&amp;IF(OR($L2289=TRUE,$A2289=0,MOD($A2289,ChapterTable!$S$20)&lt;&gt;0),"","보스")&amp;"인게임누적곱배수",ChapterTable!$S:$T,2,0)^C2289
    +VLOOKUP(SUBSTITUTE(SUBSTITUTE(E$1,"standard",""),"|Float","")&amp;IF(OR($L2289=TRUE,$A2289=0,MOD($A2289,ChapterTable!$S$20)&lt;&gt;0),"","보스")&amp;"인게임누적합배수",ChapterTable!$S:$T,2,0)*C2289)
  )
  )
  )
)</f>
        <v>2244548.2928037643</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(VLOOKUP(SUBSTITUTE(SUBSTITUTE(F$1,"standard",""),"|Float","")&amp;IF(OR($L2289=TRUE,$A2289=0,MOD($A2289,ChapterTable!$S$20)&lt;&gt;0),"","보스")&amp;"인게임누적곱배수",ChapterTable!$S:$T,2,0)^D2289
    +VLOOKUP(SUBSTITUTE(SUBSTITUTE(F$1,"standard",""),"|Float","")&amp;IF(OR($L2289=TRUE,$A2289=0,MOD($A2289,ChapterTable!$S$20)&lt;&gt;0),"","보스")&amp;"인게임누적합배수",ChapterTable!$S:$T,2,0)*D2289)
  )
  )
  )
)</f>
        <v>607898.49596768618</v>
      </c>
      <c r="G2289" t="s">
        <v>737</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179"/>
        <v>5</v>
      </c>
      <c r="Q2289">
        <f t="shared" si="180"/>
        <v>5</v>
      </c>
      <c r="R2289" t="b">
        <f t="shared" ca="1" si="178"/>
        <v>1</v>
      </c>
      <c r="T2289" t="b">
        <f t="shared" ca="1" si="181"/>
        <v>1</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H2289">
        <v>1.5</v>
      </c>
      <c r="AI2289">
        <f t="shared" si="182"/>
        <v>0.2</v>
      </c>
    </row>
    <row r="2290" spans="1:35" x14ac:dyDescent="0.3">
      <c r="A2290">
        <v>23</v>
      </c>
      <c r="B2290">
        <v>49</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OFFSET(E2290,-$B2290+IF($L2290,1,0),0)*IF($B2290&gt;OFFSET($B2290,1,0),ChapterTable!$S$17,1)*
    (VLOOKUP(SUBSTITUTE(SUBSTITUTE(E$1,"standard",""),"|Float","")&amp;IF(OR($L2290=TRUE,$A2290=0,MOD($A2290,ChapterTable!$S$20)&lt;&gt;0),"","보스")&amp;"인게임누적곱배수",ChapterTable!$S:$T,2,0)^C2290
    +VLOOKUP(SUBSTITUTE(SUBSTITUTE(E$1,"standard",""),"|Float","")&amp;IF(OR($L2290=TRUE,$A2290=0,MOD($A2290,ChapterTable!$S$20)&lt;&gt;0),"","보스")&amp;"인게임누적합배수",ChapterTable!$S:$T,2,0)*C2290)
  )
  )
  )
)</f>
        <v>2244548.2928037643</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(VLOOKUP(SUBSTITUTE(SUBSTITUTE(F$1,"standard",""),"|Float","")&amp;IF(OR($L2290=TRUE,$A2290=0,MOD($A2290,ChapterTable!$S$20)&lt;&gt;0),"","보스")&amp;"인게임누적곱배수",ChapterTable!$S:$T,2,0)^D2290
    +VLOOKUP(SUBSTITUTE(SUBSTITUTE(F$1,"standard",""),"|Float","")&amp;IF(OR($L2290=TRUE,$A2290=0,MOD($A2290,ChapterTable!$S$20)&lt;&gt;0),"","보스")&amp;"인게임누적합배수",ChapterTable!$S:$T,2,0)*D2290)
  )
  )
  )
)</f>
        <v>607898.49596768618</v>
      </c>
      <c r="G2290" t="s">
        <v>737</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179"/>
        <v>95</v>
      </c>
      <c r="Q2290">
        <f t="shared" si="180"/>
        <v>95</v>
      </c>
      <c r="R2290" t="b">
        <f t="shared" ca="1" si="178"/>
        <v>1</v>
      </c>
      <c r="T2290" t="b">
        <f t="shared" ca="1" si="181"/>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H2290">
        <v>1.5</v>
      </c>
      <c r="AI2290">
        <f t="shared" si="182"/>
        <v>0.2</v>
      </c>
    </row>
    <row r="2291" spans="1:35" x14ac:dyDescent="0.3">
      <c r="A2291">
        <v>23</v>
      </c>
      <c r="B2291">
        <v>50</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OFFSET(E2291,-$B2291+IF($L2291,1,0),0)*IF($B2291&gt;OFFSET($B2291,1,0),ChapterTable!$S$17,1)*
    (VLOOKUP(SUBSTITUTE(SUBSTITUTE(E$1,"standard",""),"|Float","")&amp;IF(OR($L2291=TRUE,$A2291=0,MOD($A2291,ChapterTable!$S$20)&lt;&gt;0),"","보스")&amp;"인게임누적곱배수",ChapterTable!$S:$T,2,0)^C2291
    +VLOOKUP(SUBSTITUTE(SUBSTITUTE(E$1,"standard",""),"|Float","")&amp;IF(OR($L2291=TRUE,$A2291=0,MOD($A2291,ChapterTable!$S$20)&lt;&gt;0),"","보스")&amp;"인게임누적합배수",ChapterTable!$S:$T,2,0)*C2291)
  )
  )
  )
)</f>
        <v>2693457.9513645172</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(VLOOKUP(SUBSTITUTE(SUBSTITUTE(F$1,"standard",""),"|Float","")&amp;IF(OR($L2291=TRUE,$A2291=0,MOD($A2291,ChapterTable!$S$20)&lt;&gt;0),"","보스")&amp;"인게임누적곱배수",ChapterTable!$S:$T,2,0)^D2291
    +VLOOKUP(SUBSTITUTE(SUBSTITUTE(F$1,"standard",""),"|Float","")&amp;IF(OR($L2291=TRUE,$A2291=0,MOD($A2291,ChapterTable!$S$20)&lt;&gt;0),"","보스")&amp;"인게임누적합배수",ChapterTable!$S:$T,2,0)*D2291)
  )
  )
  )
)</f>
        <v>607898.49596768618</v>
      </c>
      <c r="G2291" t="s">
        <v>737</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179"/>
        <v>21</v>
      </c>
      <c r="Q2291">
        <f t="shared" si="180"/>
        <v>21</v>
      </c>
      <c r="R2291" t="b">
        <f t="shared" ca="1" si="178"/>
        <v>0</v>
      </c>
      <c r="T2291" t="b">
        <f t="shared" ca="1" si="181"/>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H2291">
        <v>1.5</v>
      </c>
      <c r="AI2291">
        <f t="shared" si="182"/>
        <v>0.2</v>
      </c>
    </row>
    <row r="2292" spans="1:35" x14ac:dyDescent="0.3">
      <c r="A2292">
        <v>24</v>
      </c>
      <c r="B2292">
        <v>1</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0</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0</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OFFSET(E2292,-$B2292+IF($L2292,1,0),0)*IF($B2292&gt;OFFSET($B2292,1,0),ChapterTable!$S$17,1)*
    (VLOOKUP(SUBSTITUTE(SUBSTITUTE(E$1,"standard",""),"|Float","")&amp;IF(OR($L2292=TRUE,$A2292=0,MOD($A2292,ChapterTable!$S$20)&lt;&gt;0),"","보스")&amp;"인게임누적곱배수",ChapterTable!$S:$T,2,0)^C2292
    +VLOOKUP(SUBSTITUTE(SUBSTITUTE(E$1,"standard",""),"|Float","")&amp;IF(OR($L2292=TRUE,$A2292=0,MOD($A2292,ChapterTable!$S$20)&lt;&gt;0),"","보스")&amp;"인게임누적합배수",ChapterTable!$S:$T,2,0)*C2292)
  )
  )
  )
)</f>
        <v>1683411.2196028233</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(VLOOKUP(SUBSTITUTE(SUBSTITUTE(F$1,"standard",""),"|Float","")&amp;IF(OR($L2292=TRUE,$A2292=0,MOD($A2292,ChapterTable!$S$20)&lt;&gt;0),"","보스")&amp;"인게임누적곱배수",ChapterTable!$S:$T,2,0)^D2292
    +VLOOKUP(SUBSTITUTE(SUBSTITUTE(F$1,"standard",""),"|Float","")&amp;IF(OR($L2292=TRUE,$A2292=0,MOD($A2292,ChapterTable!$S$20)&lt;&gt;0),"","보스")&amp;"인게임누적합배수",ChapterTable!$S:$T,2,0)*D2292)
  )
  )
  )
)</f>
        <v>701421.34150117636</v>
      </c>
      <c r="G2292" t="s">
        <v>737</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179"/>
        <v>1</v>
      </c>
      <c r="Q2292">
        <f t="shared" si="180"/>
        <v>1</v>
      </c>
      <c r="R2292" t="b">
        <f t="shared" ca="1" si="178"/>
        <v>1</v>
      </c>
      <c r="T2292" t="b">
        <f t="shared" ca="1" si="181"/>
        <v>1</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H2292">
        <v>1.5</v>
      </c>
      <c r="AI2292">
        <f t="shared" si="182"/>
        <v>1</v>
      </c>
    </row>
    <row r="2293" spans="1:35" x14ac:dyDescent="0.3">
      <c r="A2293">
        <v>24</v>
      </c>
      <c r="B2293">
        <v>2</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OFFSET(E2293,-$B2293+IF($L2293,1,0),0)*IF($B2293&gt;OFFSET($B2293,1,0),ChapterTable!$S$17,1)*
    (VLOOKUP(SUBSTITUTE(SUBSTITUTE(E$1,"standard",""),"|Float","")&amp;IF(OR($L2293=TRUE,$A2293=0,MOD($A2293,ChapterTable!$S$20)&lt;&gt;0),"","보스")&amp;"인게임누적곱배수",ChapterTable!$S:$T,2,0)^C2293
    +VLOOKUP(SUBSTITUTE(SUBSTITUTE(E$1,"standard",""),"|Float","")&amp;IF(OR($L2293=TRUE,$A2293=0,MOD($A2293,ChapterTable!$S$20)&lt;&gt;0),"","보스")&amp;"인게임누적합배수",ChapterTable!$S:$T,2,0)*C2293)
  )
  )
  )
)</f>
        <v>1683411.2196028233</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(VLOOKUP(SUBSTITUTE(SUBSTITUTE(F$1,"standard",""),"|Float","")&amp;IF(OR($L2293=TRUE,$A2293=0,MOD($A2293,ChapterTable!$S$20)&lt;&gt;0),"","보스")&amp;"인게임누적곱배수",ChapterTable!$S:$T,2,0)^D2293
    +VLOOKUP(SUBSTITUTE(SUBSTITUTE(F$1,"standard",""),"|Float","")&amp;IF(OR($L2293=TRUE,$A2293=0,MOD($A2293,ChapterTable!$S$20)&lt;&gt;0),"","보스")&amp;"인게임누적합배수",ChapterTable!$S:$T,2,0)*D2293)
  )
  )
  )
)</f>
        <v>701421.34150117636</v>
      </c>
      <c r="G2293" t="s">
        <v>737</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179"/>
        <v>1</v>
      </c>
      <c r="Q2293">
        <f t="shared" si="180"/>
        <v>1</v>
      </c>
      <c r="R2293" t="b">
        <f t="shared" ca="1" si="178"/>
        <v>1</v>
      </c>
      <c r="T2293" t="b">
        <f t="shared" ca="1" si="181"/>
        <v>1</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H2293">
        <v>1.5</v>
      </c>
      <c r="AI2293">
        <f t="shared" si="182"/>
        <v>1</v>
      </c>
    </row>
    <row r="2294" spans="1:35" x14ac:dyDescent="0.3">
      <c r="A2294">
        <v>24</v>
      </c>
      <c r="B2294">
        <v>3</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OFFSET(E2294,-$B2294+IF($L2294,1,0),0)*IF($B2294&gt;OFFSET($B2294,1,0),ChapterTable!$S$17,1)*
    (VLOOKUP(SUBSTITUTE(SUBSTITUTE(E$1,"standard",""),"|Float","")&amp;IF(OR($L2294=TRUE,$A2294=0,MOD($A2294,ChapterTable!$S$20)&lt;&gt;0),"","보스")&amp;"인게임누적곱배수",ChapterTable!$S:$T,2,0)^C2294
    +VLOOKUP(SUBSTITUTE(SUBSTITUTE(E$1,"standard",""),"|Float","")&amp;IF(OR($L2294=TRUE,$A2294=0,MOD($A2294,ChapterTable!$S$20)&lt;&gt;0),"","보스")&amp;"인게임누적합배수",ChapterTable!$S:$T,2,0)*C2294)
  )
  )
  )
)</f>
        <v>1683411.2196028233</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(VLOOKUP(SUBSTITUTE(SUBSTITUTE(F$1,"standard",""),"|Float","")&amp;IF(OR($L2294=TRUE,$A2294=0,MOD($A2294,ChapterTable!$S$20)&lt;&gt;0),"","보스")&amp;"인게임누적곱배수",ChapterTable!$S:$T,2,0)^D2294
    +VLOOKUP(SUBSTITUTE(SUBSTITUTE(F$1,"standard",""),"|Float","")&amp;IF(OR($L2294=TRUE,$A2294=0,MOD($A2294,ChapterTable!$S$20)&lt;&gt;0),"","보스")&amp;"인게임누적합배수",ChapterTable!$S:$T,2,0)*D2294)
  )
  )
  )
)</f>
        <v>701421.34150117636</v>
      </c>
      <c r="G2294" t="s">
        <v>737</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179"/>
        <v>1</v>
      </c>
      <c r="Q2294">
        <f t="shared" si="180"/>
        <v>1</v>
      </c>
      <c r="R2294" t="b">
        <f t="shared" ca="1" si="178"/>
        <v>1</v>
      </c>
      <c r="T2294" t="b">
        <f t="shared" ca="1" si="181"/>
        <v>1</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H2294">
        <v>1.5</v>
      </c>
      <c r="AI2294">
        <f t="shared" si="182"/>
        <v>1</v>
      </c>
    </row>
    <row r="2295" spans="1:35" x14ac:dyDescent="0.3">
      <c r="A2295">
        <v>24</v>
      </c>
      <c r="B2295">
        <v>4</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OFFSET(E2295,-$B2295+IF($L2295,1,0),0)*IF($B2295&gt;OFFSET($B2295,1,0),ChapterTable!$S$17,1)*
    (VLOOKUP(SUBSTITUTE(SUBSTITUTE(E$1,"standard",""),"|Float","")&amp;IF(OR($L2295=TRUE,$A2295=0,MOD($A2295,ChapterTable!$S$20)&lt;&gt;0),"","보스")&amp;"인게임누적곱배수",ChapterTable!$S:$T,2,0)^C2295
    +VLOOKUP(SUBSTITUTE(SUBSTITUTE(E$1,"standard",""),"|Float","")&amp;IF(OR($L2295=TRUE,$A2295=0,MOD($A2295,ChapterTable!$S$20)&lt;&gt;0),"","보스")&amp;"인게임누적합배수",ChapterTable!$S:$T,2,0)*C2295)
  )
  )
  )
)</f>
        <v>1683411.2196028233</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(VLOOKUP(SUBSTITUTE(SUBSTITUTE(F$1,"standard",""),"|Float","")&amp;IF(OR($L2295=TRUE,$A2295=0,MOD($A2295,ChapterTable!$S$20)&lt;&gt;0),"","보스")&amp;"인게임누적곱배수",ChapterTable!$S:$T,2,0)^D2295
    +VLOOKUP(SUBSTITUTE(SUBSTITUTE(F$1,"standard",""),"|Float","")&amp;IF(OR($L2295=TRUE,$A2295=0,MOD($A2295,ChapterTable!$S$20)&lt;&gt;0),"","보스")&amp;"인게임누적합배수",ChapterTable!$S:$T,2,0)*D2295)
  )
  )
  )
)</f>
        <v>701421.34150117636</v>
      </c>
      <c r="G2295" t="s">
        <v>737</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179"/>
        <v>1</v>
      </c>
      <c r="Q2295">
        <f t="shared" si="180"/>
        <v>1</v>
      </c>
      <c r="R2295" t="b">
        <f t="shared" ca="1" si="178"/>
        <v>1</v>
      </c>
      <c r="T2295" t="b">
        <f t="shared" ca="1" si="181"/>
        <v>1</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H2295">
        <v>1.5</v>
      </c>
      <c r="AI2295">
        <f t="shared" si="182"/>
        <v>1</v>
      </c>
    </row>
    <row r="2296" spans="1:35" x14ac:dyDescent="0.3">
      <c r="A2296">
        <v>24</v>
      </c>
      <c r="B2296">
        <v>5</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OFFSET(E2296,-$B2296+IF($L2296,1,0),0)*IF($B2296&gt;OFFSET($B2296,1,0),ChapterTable!$S$17,1)*
    (VLOOKUP(SUBSTITUTE(SUBSTITUTE(E$1,"standard",""),"|Float","")&amp;IF(OR($L2296=TRUE,$A2296=0,MOD($A2296,ChapterTable!$S$20)&lt;&gt;0),"","보스")&amp;"인게임누적곱배수",ChapterTable!$S:$T,2,0)^C2296
    +VLOOKUP(SUBSTITUTE(SUBSTITUTE(E$1,"standard",""),"|Float","")&amp;IF(OR($L2296=TRUE,$A2296=0,MOD($A2296,ChapterTable!$S$20)&lt;&gt;0),"","보스")&amp;"인게임누적합배수",ChapterTable!$S:$T,2,0)*C2296)
  )
  )
  )
)</f>
        <v>1683411.2196028233</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(VLOOKUP(SUBSTITUTE(SUBSTITUTE(F$1,"standard",""),"|Float","")&amp;IF(OR($L2296=TRUE,$A2296=0,MOD($A2296,ChapterTable!$S$20)&lt;&gt;0),"","보스")&amp;"인게임누적곱배수",ChapterTable!$S:$T,2,0)^D2296
    +VLOOKUP(SUBSTITUTE(SUBSTITUTE(F$1,"standard",""),"|Float","")&amp;IF(OR($L2296=TRUE,$A2296=0,MOD($A2296,ChapterTable!$S$20)&lt;&gt;0),"","보스")&amp;"인게임누적합배수",ChapterTable!$S:$T,2,0)*D2296)
  )
  )
  )
)</f>
        <v>701421.34150117636</v>
      </c>
      <c r="G2296" t="s">
        <v>737</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179"/>
        <v>11</v>
      </c>
      <c r="Q2296">
        <f t="shared" si="180"/>
        <v>11</v>
      </c>
      <c r="R2296" t="b">
        <f t="shared" ca="1" si="178"/>
        <v>1</v>
      </c>
      <c r="T2296" t="b">
        <f t="shared" ca="1" si="181"/>
        <v>1</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H2296">
        <v>1.5</v>
      </c>
      <c r="AI2296">
        <f t="shared" si="182"/>
        <v>1</v>
      </c>
    </row>
    <row r="2297" spans="1:35" x14ac:dyDescent="0.3">
      <c r="A2297">
        <v>24</v>
      </c>
      <c r="B2297">
        <v>6</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1</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OFFSET(E2297,-$B2297+IF($L2297,1,0),0)*IF($B2297&gt;OFFSET($B2297,1,0),ChapterTable!$S$17,1)*
    (VLOOKUP(SUBSTITUTE(SUBSTITUTE(E$1,"standard",""),"|Float","")&amp;IF(OR($L2297=TRUE,$A2297=0,MOD($A2297,ChapterTable!$S$20)&lt;&gt;0),"","보스")&amp;"인게임누적곱배수",ChapterTable!$S:$T,2,0)^C2297
    +VLOOKUP(SUBSTITUTE(SUBSTITUTE(E$1,"standard",""),"|Float","")&amp;IF(OR($L2297=TRUE,$A2297=0,MOD($A2297,ChapterTable!$S$20)&lt;&gt;0),"","보스")&amp;"인게임누적합배수",ChapterTable!$S:$T,2,0)*C2297)
  )
  )
  )
)</f>
        <v>2020093.4635233879</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(VLOOKUP(SUBSTITUTE(SUBSTITUTE(F$1,"standard",""),"|Float","")&amp;IF(OR($L2297=TRUE,$A2297=0,MOD($A2297,ChapterTable!$S$20)&lt;&gt;0),"","보스")&amp;"인게임누적곱배수",ChapterTable!$S:$T,2,0)^D2297
    +VLOOKUP(SUBSTITUTE(SUBSTITUTE(F$1,"standard",""),"|Float","")&amp;IF(OR($L2297=TRUE,$A2297=0,MOD($A2297,ChapterTable!$S$20)&lt;&gt;0),"","보스")&amp;"인게임누적합배수",ChapterTable!$S:$T,2,0)*D2297)
  )
  )
  )
)</f>
        <v>701421.34150117636</v>
      </c>
      <c r="G2297" t="s">
        <v>737</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179"/>
        <v>1</v>
      </c>
      <c r="Q2297">
        <f t="shared" si="180"/>
        <v>1</v>
      </c>
      <c r="R2297" t="b">
        <f t="shared" ca="1" si="178"/>
        <v>1</v>
      </c>
      <c r="T2297" t="b">
        <f t="shared" ca="1" si="181"/>
        <v>1</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H2297">
        <v>1.5</v>
      </c>
      <c r="AI2297">
        <f t="shared" si="182"/>
        <v>1</v>
      </c>
    </row>
    <row r="2298" spans="1:35" x14ac:dyDescent="0.3">
      <c r="A2298">
        <v>24</v>
      </c>
      <c r="B2298">
        <v>7</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OFFSET(E2298,-$B2298+IF($L2298,1,0),0)*IF($B2298&gt;OFFSET($B2298,1,0),ChapterTable!$S$17,1)*
    (VLOOKUP(SUBSTITUTE(SUBSTITUTE(E$1,"standard",""),"|Float","")&amp;IF(OR($L2298=TRUE,$A2298=0,MOD($A2298,ChapterTable!$S$20)&lt;&gt;0),"","보스")&amp;"인게임누적곱배수",ChapterTable!$S:$T,2,0)^C2298
    +VLOOKUP(SUBSTITUTE(SUBSTITUTE(E$1,"standard",""),"|Float","")&amp;IF(OR($L2298=TRUE,$A2298=0,MOD($A2298,ChapterTable!$S$20)&lt;&gt;0),"","보스")&amp;"인게임누적합배수",ChapterTable!$S:$T,2,0)*C2298)
  )
  )
  )
)</f>
        <v>2020093.4635233879</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(VLOOKUP(SUBSTITUTE(SUBSTITUTE(F$1,"standard",""),"|Float","")&amp;IF(OR($L2298=TRUE,$A2298=0,MOD($A2298,ChapterTable!$S$20)&lt;&gt;0),"","보스")&amp;"인게임누적곱배수",ChapterTable!$S:$T,2,0)^D2298
    +VLOOKUP(SUBSTITUTE(SUBSTITUTE(F$1,"standard",""),"|Float","")&amp;IF(OR($L2298=TRUE,$A2298=0,MOD($A2298,ChapterTable!$S$20)&lt;&gt;0),"","보스")&amp;"인게임누적합배수",ChapterTable!$S:$T,2,0)*D2298)
  )
  )
  )
)</f>
        <v>701421.34150117636</v>
      </c>
      <c r="G2298" t="s">
        <v>737</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179"/>
        <v>1</v>
      </c>
      <c r="Q2298">
        <f t="shared" si="180"/>
        <v>1</v>
      </c>
      <c r="R2298" t="b">
        <f t="shared" ca="1" si="178"/>
        <v>1</v>
      </c>
      <c r="T2298" t="b">
        <f t="shared" ca="1" si="181"/>
        <v>1</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H2298">
        <v>1.5</v>
      </c>
      <c r="AI2298">
        <f t="shared" si="182"/>
        <v>1</v>
      </c>
    </row>
    <row r="2299" spans="1:35" x14ac:dyDescent="0.3">
      <c r="A2299">
        <v>24</v>
      </c>
      <c r="B2299">
        <v>8</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OFFSET(E2299,-$B2299+IF($L2299,1,0),0)*IF($B2299&gt;OFFSET($B2299,1,0),ChapterTable!$S$17,1)*
    (VLOOKUP(SUBSTITUTE(SUBSTITUTE(E$1,"standard",""),"|Float","")&amp;IF(OR($L2299=TRUE,$A2299=0,MOD($A2299,ChapterTable!$S$20)&lt;&gt;0),"","보스")&amp;"인게임누적곱배수",ChapterTable!$S:$T,2,0)^C2299
    +VLOOKUP(SUBSTITUTE(SUBSTITUTE(E$1,"standard",""),"|Float","")&amp;IF(OR($L2299=TRUE,$A2299=0,MOD($A2299,ChapterTable!$S$20)&lt;&gt;0),"","보스")&amp;"인게임누적합배수",ChapterTable!$S:$T,2,0)*C2299)
  )
  )
  )
)</f>
        <v>2020093.4635233879</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(VLOOKUP(SUBSTITUTE(SUBSTITUTE(F$1,"standard",""),"|Float","")&amp;IF(OR($L2299=TRUE,$A2299=0,MOD($A2299,ChapterTable!$S$20)&lt;&gt;0),"","보스")&amp;"인게임누적곱배수",ChapterTable!$S:$T,2,0)^D2299
    +VLOOKUP(SUBSTITUTE(SUBSTITUTE(F$1,"standard",""),"|Float","")&amp;IF(OR($L2299=TRUE,$A2299=0,MOD($A2299,ChapterTable!$S$20)&lt;&gt;0),"","보스")&amp;"인게임누적합배수",ChapterTable!$S:$T,2,0)*D2299)
  )
  )
  )
)</f>
        <v>701421.34150117636</v>
      </c>
      <c r="G2299" t="s">
        <v>737</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179"/>
        <v>1</v>
      </c>
      <c r="Q2299">
        <f t="shared" si="180"/>
        <v>1</v>
      </c>
      <c r="R2299" t="b">
        <f t="shared" ca="1" si="178"/>
        <v>1</v>
      </c>
      <c r="T2299" t="b">
        <f t="shared" ca="1" si="181"/>
        <v>1</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H2299">
        <v>1.5</v>
      </c>
      <c r="AI2299">
        <f t="shared" si="182"/>
        <v>1</v>
      </c>
    </row>
    <row r="2300" spans="1:35" x14ac:dyDescent="0.3">
      <c r="A2300">
        <v>24</v>
      </c>
      <c r="B2300">
        <v>9</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OFFSET(E2300,-$B2300+IF($L2300,1,0),0)*IF($B2300&gt;OFFSET($B2300,1,0),ChapterTable!$S$17,1)*
    (VLOOKUP(SUBSTITUTE(SUBSTITUTE(E$1,"standard",""),"|Float","")&amp;IF(OR($L2300=TRUE,$A2300=0,MOD($A2300,ChapterTable!$S$20)&lt;&gt;0),"","보스")&amp;"인게임누적곱배수",ChapterTable!$S:$T,2,0)^C2300
    +VLOOKUP(SUBSTITUTE(SUBSTITUTE(E$1,"standard",""),"|Float","")&amp;IF(OR($L2300=TRUE,$A2300=0,MOD($A2300,ChapterTable!$S$20)&lt;&gt;0),"","보스")&amp;"인게임누적합배수",ChapterTable!$S:$T,2,0)*C2300)
  )
  )
  )
)</f>
        <v>2020093.4635233879</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(VLOOKUP(SUBSTITUTE(SUBSTITUTE(F$1,"standard",""),"|Float","")&amp;IF(OR($L2300=TRUE,$A2300=0,MOD($A2300,ChapterTable!$S$20)&lt;&gt;0),"","보스")&amp;"인게임누적곱배수",ChapterTable!$S:$T,2,0)^D2300
    +VLOOKUP(SUBSTITUTE(SUBSTITUTE(F$1,"standard",""),"|Float","")&amp;IF(OR($L2300=TRUE,$A2300=0,MOD($A2300,ChapterTable!$S$20)&lt;&gt;0),"","보스")&amp;"인게임누적합배수",ChapterTable!$S:$T,2,0)*D2300)
  )
  )
  )
)</f>
        <v>701421.34150117636</v>
      </c>
      <c r="G2300" t="s">
        <v>737</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179"/>
        <v>91</v>
      </c>
      <c r="Q2300">
        <f t="shared" si="180"/>
        <v>91</v>
      </c>
      <c r="R2300" t="b">
        <f t="shared" ca="1" si="178"/>
        <v>1</v>
      </c>
      <c r="T2300" t="b">
        <f t="shared" ca="1" si="181"/>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H2300">
        <v>1.5</v>
      </c>
      <c r="AI2300">
        <f t="shared" si="182"/>
        <v>1</v>
      </c>
    </row>
    <row r="2301" spans="1:35" x14ac:dyDescent="0.3">
      <c r="A2301">
        <v>24</v>
      </c>
      <c r="B2301">
        <v>10</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OFFSET(E2301,-$B2301+IF($L2301,1,0),0)*IF($B2301&gt;OFFSET($B2301,1,0),ChapterTable!$S$17,1)*
    (VLOOKUP(SUBSTITUTE(SUBSTITUTE(E$1,"standard",""),"|Float","")&amp;IF(OR($L2301=TRUE,$A2301=0,MOD($A2301,ChapterTable!$S$20)&lt;&gt;0),"","보스")&amp;"인게임누적곱배수",ChapterTable!$S:$T,2,0)^C2301
    +VLOOKUP(SUBSTITUTE(SUBSTITUTE(E$1,"standard",""),"|Float","")&amp;IF(OR($L2301=TRUE,$A2301=0,MOD($A2301,ChapterTable!$S$20)&lt;&gt;0),"","보스")&amp;"인게임누적합배수",ChapterTable!$S:$T,2,0)*C2301)
  )
  )
  )
)</f>
        <v>2020093.4635233879</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(VLOOKUP(SUBSTITUTE(SUBSTITUTE(F$1,"standard",""),"|Float","")&amp;IF(OR($L2301=TRUE,$A2301=0,MOD($A2301,ChapterTable!$S$20)&lt;&gt;0),"","보스")&amp;"인게임누적곱배수",ChapterTable!$S:$T,2,0)^D2301
    +VLOOKUP(SUBSTITUTE(SUBSTITUTE(F$1,"standard",""),"|Float","")&amp;IF(OR($L2301=TRUE,$A2301=0,MOD($A2301,ChapterTable!$S$20)&lt;&gt;0),"","보스")&amp;"인게임누적합배수",ChapterTable!$S:$T,2,0)*D2301)
  )
  )
  )
)</f>
        <v>701421.34150117636</v>
      </c>
      <c r="G2301" t="s">
        <v>737</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179"/>
        <v>21</v>
      </c>
      <c r="Q2301">
        <f t="shared" si="180"/>
        <v>21</v>
      </c>
      <c r="R2301" t="b">
        <f t="shared" ca="1" si="178"/>
        <v>1</v>
      </c>
      <c r="T2301" t="b">
        <f t="shared" ca="1" si="181"/>
        <v>1</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H2301">
        <v>1.5</v>
      </c>
      <c r="AI2301">
        <f t="shared" si="182"/>
        <v>1</v>
      </c>
    </row>
    <row r="2302" spans="1:35" x14ac:dyDescent="0.3">
      <c r="A2302">
        <v>24</v>
      </c>
      <c r="B2302">
        <v>11</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1</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OFFSET(E2302,-$B2302+IF($L2302,1,0),0)*IF($B2302&gt;OFFSET($B2302,1,0),ChapterTable!$S$17,1)*
    (VLOOKUP(SUBSTITUTE(SUBSTITUTE(E$1,"standard",""),"|Float","")&amp;IF(OR($L2302=TRUE,$A2302=0,MOD($A2302,ChapterTable!$S$20)&lt;&gt;0),"","보스")&amp;"인게임누적곱배수",ChapterTable!$S:$T,2,0)^C2302
    +VLOOKUP(SUBSTITUTE(SUBSTITUTE(E$1,"standard",""),"|Float","")&amp;IF(OR($L2302=TRUE,$A2302=0,MOD($A2302,ChapterTable!$S$20)&lt;&gt;0),"","보스")&amp;"인게임누적합배수",ChapterTable!$S:$T,2,0)*C2302)
  )
  )
  )
)</f>
        <v>2020093.4635233879</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(VLOOKUP(SUBSTITUTE(SUBSTITUTE(F$1,"standard",""),"|Float","")&amp;IF(OR($L2302=TRUE,$A2302=0,MOD($A2302,ChapterTable!$S$20)&lt;&gt;0),"","보스")&amp;"인게임누적곱배수",ChapterTable!$S:$T,2,0)^D2302
    +VLOOKUP(SUBSTITUTE(SUBSTITUTE(F$1,"standard",""),"|Float","")&amp;IF(OR($L2302=TRUE,$A2302=0,MOD($A2302,ChapterTable!$S$20)&lt;&gt;0),"","보스")&amp;"인게임누적합배수",ChapterTable!$S:$T,2,0)*D2302)
  )
  )
  )
)</f>
        <v>754027.94211376458</v>
      </c>
      <c r="G2302" t="s">
        <v>737</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179"/>
        <v>2</v>
      </c>
      <c r="Q2302">
        <f t="shared" si="180"/>
        <v>2</v>
      </c>
      <c r="R2302" t="b">
        <f t="shared" ca="1" si="178"/>
        <v>1</v>
      </c>
      <c r="T2302" t="b">
        <f t="shared" ca="1" si="181"/>
        <v>1</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H2302">
        <v>1.5</v>
      </c>
      <c r="AI2302">
        <f t="shared" si="182"/>
        <v>0.5</v>
      </c>
    </row>
    <row r="2303" spans="1:35" x14ac:dyDescent="0.3">
      <c r="A2303">
        <v>24</v>
      </c>
      <c r="B2303">
        <v>12</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OFFSET(E2303,-$B2303+IF($L2303,1,0),0)*IF($B2303&gt;OFFSET($B2303,1,0),ChapterTable!$S$17,1)*
    (VLOOKUP(SUBSTITUTE(SUBSTITUTE(E$1,"standard",""),"|Float","")&amp;IF(OR($L2303=TRUE,$A2303=0,MOD($A2303,ChapterTable!$S$20)&lt;&gt;0),"","보스")&amp;"인게임누적곱배수",ChapterTable!$S:$T,2,0)^C2303
    +VLOOKUP(SUBSTITUTE(SUBSTITUTE(E$1,"standard",""),"|Float","")&amp;IF(OR($L2303=TRUE,$A2303=0,MOD($A2303,ChapterTable!$S$20)&lt;&gt;0),"","보스")&amp;"인게임누적합배수",ChapterTable!$S:$T,2,0)*C2303)
  )
  )
  )
)</f>
        <v>2020093.4635233879</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(VLOOKUP(SUBSTITUTE(SUBSTITUTE(F$1,"standard",""),"|Float","")&amp;IF(OR($L2303=TRUE,$A2303=0,MOD($A2303,ChapterTable!$S$20)&lt;&gt;0),"","보스")&amp;"인게임누적곱배수",ChapterTable!$S:$T,2,0)^D2303
    +VLOOKUP(SUBSTITUTE(SUBSTITUTE(F$1,"standard",""),"|Float","")&amp;IF(OR($L2303=TRUE,$A2303=0,MOD($A2303,ChapterTable!$S$20)&lt;&gt;0),"","보스")&amp;"인게임누적합배수",ChapterTable!$S:$T,2,0)*D2303)
  )
  )
  )
)</f>
        <v>754027.94211376458</v>
      </c>
      <c r="G2303" t="s">
        <v>737</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179"/>
        <v>2</v>
      </c>
      <c r="Q2303">
        <f t="shared" si="180"/>
        <v>2</v>
      </c>
      <c r="R2303" t="b">
        <f t="shared" ca="1" si="178"/>
        <v>1</v>
      </c>
      <c r="T2303" t="b">
        <f t="shared" ca="1" si="181"/>
        <v>1</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H2303">
        <v>1.5</v>
      </c>
      <c r="AI2303">
        <f t="shared" si="182"/>
        <v>0.5</v>
      </c>
    </row>
    <row r="2304" spans="1:35" x14ac:dyDescent="0.3">
      <c r="A2304">
        <v>24</v>
      </c>
      <c r="B2304">
        <v>13</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OFFSET(E2304,-$B2304+IF($L2304,1,0),0)*IF($B2304&gt;OFFSET($B2304,1,0),ChapterTable!$S$17,1)*
    (VLOOKUP(SUBSTITUTE(SUBSTITUTE(E$1,"standard",""),"|Float","")&amp;IF(OR($L2304=TRUE,$A2304=0,MOD($A2304,ChapterTable!$S$20)&lt;&gt;0),"","보스")&amp;"인게임누적곱배수",ChapterTable!$S:$T,2,0)^C2304
    +VLOOKUP(SUBSTITUTE(SUBSTITUTE(E$1,"standard",""),"|Float","")&amp;IF(OR($L2304=TRUE,$A2304=0,MOD($A2304,ChapterTable!$S$20)&lt;&gt;0),"","보스")&amp;"인게임누적합배수",ChapterTable!$S:$T,2,0)*C2304)
  )
  )
  )
)</f>
        <v>2020093.4635233879</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(VLOOKUP(SUBSTITUTE(SUBSTITUTE(F$1,"standard",""),"|Float","")&amp;IF(OR($L2304=TRUE,$A2304=0,MOD($A2304,ChapterTable!$S$20)&lt;&gt;0),"","보스")&amp;"인게임누적곱배수",ChapterTable!$S:$T,2,0)^D2304
    +VLOOKUP(SUBSTITUTE(SUBSTITUTE(F$1,"standard",""),"|Float","")&amp;IF(OR($L2304=TRUE,$A2304=0,MOD($A2304,ChapterTable!$S$20)&lt;&gt;0),"","보스")&amp;"인게임누적합배수",ChapterTable!$S:$T,2,0)*D2304)
  )
  )
  )
)</f>
        <v>754027.94211376458</v>
      </c>
      <c r="G2304" t="s">
        <v>737</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179"/>
        <v>2</v>
      </c>
      <c r="Q2304">
        <f t="shared" si="180"/>
        <v>2</v>
      </c>
      <c r="R2304" t="b">
        <f t="shared" ca="1" si="178"/>
        <v>1</v>
      </c>
      <c r="T2304" t="b">
        <f t="shared" ca="1" si="181"/>
        <v>1</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H2304">
        <v>1.5</v>
      </c>
      <c r="AI2304">
        <f t="shared" si="182"/>
        <v>0.5</v>
      </c>
    </row>
    <row r="2305" spans="1:35" x14ac:dyDescent="0.3">
      <c r="A2305">
        <v>24</v>
      </c>
      <c r="B2305">
        <v>14</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OFFSET(E2305,-$B2305+IF($L2305,1,0),0)*IF($B2305&gt;OFFSET($B2305,1,0),ChapterTable!$S$17,1)*
    (VLOOKUP(SUBSTITUTE(SUBSTITUTE(E$1,"standard",""),"|Float","")&amp;IF(OR($L2305=TRUE,$A2305=0,MOD($A2305,ChapterTable!$S$20)&lt;&gt;0),"","보스")&amp;"인게임누적곱배수",ChapterTable!$S:$T,2,0)^C2305
    +VLOOKUP(SUBSTITUTE(SUBSTITUTE(E$1,"standard",""),"|Float","")&amp;IF(OR($L2305=TRUE,$A2305=0,MOD($A2305,ChapterTable!$S$20)&lt;&gt;0),"","보스")&amp;"인게임누적합배수",ChapterTable!$S:$T,2,0)*C2305)
  )
  )
  )
)</f>
        <v>2020093.4635233879</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(VLOOKUP(SUBSTITUTE(SUBSTITUTE(F$1,"standard",""),"|Float","")&amp;IF(OR($L2305=TRUE,$A2305=0,MOD($A2305,ChapterTable!$S$20)&lt;&gt;0),"","보스")&amp;"인게임누적곱배수",ChapterTable!$S:$T,2,0)^D2305
    +VLOOKUP(SUBSTITUTE(SUBSTITUTE(F$1,"standard",""),"|Float","")&amp;IF(OR($L2305=TRUE,$A2305=0,MOD($A2305,ChapterTable!$S$20)&lt;&gt;0),"","보스")&amp;"인게임누적합배수",ChapterTable!$S:$T,2,0)*D2305)
  )
  )
  )
)</f>
        <v>754027.94211376458</v>
      </c>
      <c r="G2305" t="s">
        <v>737</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179"/>
        <v>2</v>
      </c>
      <c r="Q2305">
        <f t="shared" si="180"/>
        <v>2</v>
      </c>
      <c r="R2305" t="b">
        <f t="shared" ca="1" si="178"/>
        <v>1</v>
      </c>
      <c r="T2305" t="b">
        <f t="shared" ca="1" si="181"/>
        <v>1</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H2305">
        <v>1.5</v>
      </c>
      <c r="AI2305">
        <f t="shared" si="182"/>
        <v>0.5</v>
      </c>
    </row>
    <row r="2306" spans="1:35" x14ac:dyDescent="0.3">
      <c r="A2306">
        <v>24</v>
      </c>
      <c r="B2306">
        <v>15</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OFFSET(E2306,-$B2306+IF($L2306,1,0),0)*IF($B2306&gt;OFFSET($B2306,1,0),ChapterTable!$S$17,1)*
    (VLOOKUP(SUBSTITUTE(SUBSTITUTE(E$1,"standard",""),"|Float","")&amp;IF(OR($L2306=TRUE,$A2306=0,MOD($A2306,ChapterTable!$S$20)&lt;&gt;0),"","보스")&amp;"인게임누적곱배수",ChapterTable!$S:$T,2,0)^C2306
    +VLOOKUP(SUBSTITUTE(SUBSTITUTE(E$1,"standard",""),"|Float","")&amp;IF(OR($L2306=TRUE,$A2306=0,MOD($A2306,ChapterTable!$S$20)&lt;&gt;0),"","보스")&amp;"인게임누적합배수",ChapterTable!$S:$T,2,0)*C2306)
  )
  )
  )
)</f>
        <v>2020093.4635233879</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(VLOOKUP(SUBSTITUTE(SUBSTITUTE(F$1,"standard",""),"|Float","")&amp;IF(OR($L2306=TRUE,$A2306=0,MOD($A2306,ChapterTable!$S$20)&lt;&gt;0),"","보스")&amp;"인게임누적곱배수",ChapterTable!$S:$T,2,0)^D2306
    +VLOOKUP(SUBSTITUTE(SUBSTITUTE(F$1,"standard",""),"|Float","")&amp;IF(OR($L2306=TRUE,$A2306=0,MOD($A2306,ChapterTable!$S$20)&lt;&gt;0),"","보스")&amp;"인게임누적합배수",ChapterTable!$S:$T,2,0)*D2306)
  )
  )
  )
)</f>
        <v>754027.94211376458</v>
      </c>
      <c r="G2306" t="s">
        <v>737</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179"/>
        <v>11</v>
      </c>
      <c r="Q2306">
        <f t="shared" si="180"/>
        <v>11</v>
      </c>
      <c r="R2306" t="b">
        <f t="shared" ref="R2306:R2369" ca="1" si="183">IF(OR(B2306=0,OFFSET(B2306,1,0)=0),FALSE,
IF(AND(L2306,B2306&lt;OFFSET(B2306,1,0)),TRUE,
IF(OFFSET(O2306,1,0)=21,TRUE,FALSE)))</f>
        <v>1</v>
      </c>
      <c r="T2306" t="b">
        <f t="shared" ca="1" si="181"/>
        <v>1</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H2306">
        <v>1.5</v>
      </c>
      <c r="AI2306">
        <f t="shared" si="182"/>
        <v>0.5</v>
      </c>
    </row>
    <row r="2307" spans="1:35" x14ac:dyDescent="0.3">
      <c r="A2307">
        <v>24</v>
      </c>
      <c r="B2307">
        <v>16</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2</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OFFSET(E2307,-$B2307+IF($L2307,1,0),0)*IF($B2307&gt;OFFSET($B2307,1,0),ChapterTable!$S$17,1)*
    (VLOOKUP(SUBSTITUTE(SUBSTITUTE(E$1,"standard",""),"|Float","")&amp;IF(OR($L2307=TRUE,$A2307=0,MOD($A2307,ChapterTable!$S$20)&lt;&gt;0),"","보스")&amp;"인게임누적곱배수",ChapterTable!$S:$T,2,0)^C2307
    +VLOOKUP(SUBSTITUTE(SUBSTITUTE(E$1,"standard",""),"|Float","")&amp;IF(OR($L2307=TRUE,$A2307=0,MOD($A2307,ChapterTable!$S$20)&lt;&gt;0),"","보스")&amp;"인게임누적합배수",ChapterTable!$S:$T,2,0)*C2307)
  )
  )
  )
)</f>
        <v>2356775.7074439526</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(VLOOKUP(SUBSTITUTE(SUBSTITUTE(F$1,"standard",""),"|Float","")&amp;IF(OR($L2307=TRUE,$A2307=0,MOD($A2307,ChapterTable!$S$20)&lt;&gt;0),"","보스")&amp;"인게임누적곱배수",ChapterTable!$S:$T,2,0)^D2307
    +VLOOKUP(SUBSTITUTE(SUBSTITUTE(F$1,"standard",""),"|Float","")&amp;IF(OR($L2307=TRUE,$A2307=0,MOD($A2307,ChapterTable!$S$20)&lt;&gt;0),"","보스")&amp;"인게임누적합배수",ChapterTable!$S:$T,2,0)*D2307)
  )
  )
  )
)</f>
        <v>754027.94211376458</v>
      </c>
      <c r="G2307" t="s">
        <v>737</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184">IF(B2307=0,0,
  IF(AND(L2307=FALSE,A2307&lt;&gt;0,MOD(A2307,7)=0),21,
  IF(MOD(B2307,10)=0,21,
  IF(MOD(B2307,10)=5,11,
  IF(MOD(B2307,10)=9,INT(B2307/10)+91,
  INT(B2307/10+1))))))</f>
        <v>2</v>
      </c>
      <c r="Q2307">
        <f t="shared" ref="Q2307:Q2370" si="185">IF(ISBLANK(P2307),O2307,P2307)</f>
        <v>2</v>
      </c>
      <c r="R2307" t="b">
        <f t="shared" ca="1" si="183"/>
        <v>1</v>
      </c>
      <c r="T2307" t="b">
        <f t="shared" ref="T2307:T2370" ca="1" si="186">IF(ISBLANK(S2307),R2307,S2307)</f>
        <v>1</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H2307">
        <v>1.5</v>
      </c>
      <c r="AI2307">
        <f t="shared" si="182"/>
        <v>0.5</v>
      </c>
    </row>
    <row r="2308" spans="1:35" x14ac:dyDescent="0.3">
      <c r="A2308">
        <v>24</v>
      </c>
      <c r="B2308">
        <v>17</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OFFSET(E2308,-$B2308+IF($L2308,1,0),0)*IF($B2308&gt;OFFSET($B2308,1,0),ChapterTable!$S$17,1)*
    (VLOOKUP(SUBSTITUTE(SUBSTITUTE(E$1,"standard",""),"|Float","")&amp;IF(OR($L2308=TRUE,$A2308=0,MOD($A2308,ChapterTable!$S$20)&lt;&gt;0),"","보스")&amp;"인게임누적곱배수",ChapterTable!$S:$T,2,0)^C2308
    +VLOOKUP(SUBSTITUTE(SUBSTITUTE(E$1,"standard",""),"|Float","")&amp;IF(OR($L2308=TRUE,$A2308=0,MOD($A2308,ChapterTable!$S$20)&lt;&gt;0),"","보스")&amp;"인게임누적합배수",ChapterTable!$S:$T,2,0)*C2308)
  )
  )
  )
)</f>
        <v>2356775.7074439526</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(VLOOKUP(SUBSTITUTE(SUBSTITUTE(F$1,"standard",""),"|Float","")&amp;IF(OR($L2308=TRUE,$A2308=0,MOD($A2308,ChapterTable!$S$20)&lt;&gt;0),"","보스")&amp;"인게임누적곱배수",ChapterTable!$S:$T,2,0)^D2308
    +VLOOKUP(SUBSTITUTE(SUBSTITUTE(F$1,"standard",""),"|Float","")&amp;IF(OR($L2308=TRUE,$A2308=0,MOD($A2308,ChapterTable!$S$20)&lt;&gt;0),"","보스")&amp;"인게임누적합배수",ChapterTable!$S:$T,2,0)*D2308)
  )
  )
  )
)</f>
        <v>754027.94211376458</v>
      </c>
      <c r="G2308" t="s">
        <v>737</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184"/>
        <v>2</v>
      </c>
      <c r="Q2308">
        <f t="shared" si="185"/>
        <v>2</v>
      </c>
      <c r="R2308" t="b">
        <f t="shared" ca="1" si="183"/>
        <v>1</v>
      </c>
      <c r="T2308" t="b">
        <f t="shared" ca="1" si="186"/>
        <v>1</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H2308">
        <v>1.5</v>
      </c>
      <c r="AI2308">
        <f t="shared" ref="AI2308:AI2371" si="187">IF(B2308=0,0,1/(INT((B2308-1)/10)+1))</f>
        <v>0.5</v>
      </c>
    </row>
    <row r="2309" spans="1:35" x14ac:dyDescent="0.3">
      <c r="A2309">
        <v>24</v>
      </c>
      <c r="B2309">
        <v>18</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OFFSET(E2309,-$B2309+IF($L2309,1,0),0)*IF($B2309&gt;OFFSET($B2309,1,0),ChapterTable!$S$17,1)*
    (VLOOKUP(SUBSTITUTE(SUBSTITUTE(E$1,"standard",""),"|Float","")&amp;IF(OR($L2309=TRUE,$A2309=0,MOD($A2309,ChapterTable!$S$20)&lt;&gt;0),"","보스")&amp;"인게임누적곱배수",ChapterTable!$S:$T,2,0)^C2309
    +VLOOKUP(SUBSTITUTE(SUBSTITUTE(E$1,"standard",""),"|Float","")&amp;IF(OR($L2309=TRUE,$A2309=0,MOD($A2309,ChapterTable!$S$20)&lt;&gt;0),"","보스")&amp;"인게임누적합배수",ChapterTable!$S:$T,2,0)*C2309)
  )
  )
  )
)</f>
        <v>2356775.7074439526</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(VLOOKUP(SUBSTITUTE(SUBSTITUTE(F$1,"standard",""),"|Float","")&amp;IF(OR($L2309=TRUE,$A2309=0,MOD($A2309,ChapterTable!$S$20)&lt;&gt;0),"","보스")&amp;"인게임누적곱배수",ChapterTable!$S:$T,2,0)^D2309
    +VLOOKUP(SUBSTITUTE(SUBSTITUTE(F$1,"standard",""),"|Float","")&amp;IF(OR($L2309=TRUE,$A2309=0,MOD($A2309,ChapterTable!$S$20)&lt;&gt;0),"","보스")&amp;"인게임누적합배수",ChapterTable!$S:$T,2,0)*D2309)
  )
  )
  )
)</f>
        <v>754027.94211376458</v>
      </c>
      <c r="G2309" t="s">
        <v>737</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184"/>
        <v>2</v>
      </c>
      <c r="Q2309">
        <f t="shared" si="185"/>
        <v>2</v>
      </c>
      <c r="R2309" t="b">
        <f t="shared" ca="1" si="183"/>
        <v>1</v>
      </c>
      <c r="T2309" t="b">
        <f t="shared" ca="1" si="186"/>
        <v>1</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H2309">
        <v>1.5</v>
      </c>
      <c r="AI2309">
        <f t="shared" si="187"/>
        <v>0.5</v>
      </c>
    </row>
    <row r="2310" spans="1:35" x14ac:dyDescent="0.3">
      <c r="A2310">
        <v>24</v>
      </c>
      <c r="B2310">
        <v>19</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OFFSET(E2310,-$B2310+IF($L2310,1,0),0)*IF($B2310&gt;OFFSET($B2310,1,0),ChapterTable!$S$17,1)*
    (VLOOKUP(SUBSTITUTE(SUBSTITUTE(E$1,"standard",""),"|Float","")&amp;IF(OR($L2310=TRUE,$A2310=0,MOD($A2310,ChapterTable!$S$20)&lt;&gt;0),"","보스")&amp;"인게임누적곱배수",ChapterTable!$S:$T,2,0)^C2310
    +VLOOKUP(SUBSTITUTE(SUBSTITUTE(E$1,"standard",""),"|Float","")&amp;IF(OR($L2310=TRUE,$A2310=0,MOD($A2310,ChapterTable!$S$20)&lt;&gt;0),"","보스")&amp;"인게임누적합배수",ChapterTable!$S:$T,2,0)*C2310)
  )
  )
  )
)</f>
        <v>2356775.7074439526</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(VLOOKUP(SUBSTITUTE(SUBSTITUTE(F$1,"standard",""),"|Float","")&amp;IF(OR($L2310=TRUE,$A2310=0,MOD($A2310,ChapterTable!$S$20)&lt;&gt;0),"","보스")&amp;"인게임누적곱배수",ChapterTable!$S:$T,2,0)^D2310
    +VLOOKUP(SUBSTITUTE(SUBSTITUTE(F$1,"standard",""),"|Float","")&amp;IF(OR($L2310=TRUE,$A2310=0,MOD($A2310,ChapterTable!$S$20)&lt;&gt;0),"","보스")&amp;"인게임누적합배수",ChapterTable!$S:$T,2,0)*D2310)
  )
  )
  )
)</f>
        <v>754027.94211376458</v>
      </c>
      <c r="G2310" t="s">
        <v>737</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184"/>
        <v>92</v>
      </c>
      <c r="Q2310">
        <f t="shared" si="185"/>
        <v>92</v>
      </c>
      <c r="R2310" t="b">
        <f t="shared" ca="1" si="183"/>
        <v>1</v>
      </c>
      <c r="T2310" t="b">
        <f t="shared" ca="1" si="186"/>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H2310">
        <v>1.5</v>
      </c>
      <c r="AI2310">
        <f t="shared" si="187"/>
        <v>0.5</v>
      </c>
    </row>
    <row r="2311" spans="1:35" x14ac:dyDescent="0.3">
      <c r="A2311">
        <v>24</v>
      </c>
      <c r="B2311">
        <v>20</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OFFSET(E2311,-$B2311+IF($L2311,1,0),0)*IF($B2311&gt;OFFSET($B2311,1,0),ChapterTable!$S$17,1)*
    (VLOOKUP(SUBSTITUTE(SUBSTITUTE(E$1,"standard",""),"|Float","")&amp;IF(OR($L2311=TRUE,$A2311=0,MOD($A2311,ChapterTable!$S$20)&lt;&gt;0),"","보스")&amp;"인게임누적곱배수",ChapterTable!$S:$T,2,0)^C2311
    +VLOOKUP(SUBSTITUTE(SUBSTITUTE(E$1,"standard",""),"|Float","")&amp;IF(OR($L2311=TRUE,$A2311=0,MOD($A2311,ChapterTable!$S$20)&lt;&gt;0),"","보스")&amp;"인게임누적합배수",ChapterTable!$S:$T,2,0)*C2311)
  )
  )
  )
)</f>
        <v>2356775.7074439526</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(VLOOKUP(SUBSTITUTE(SUBSTITUTE(F$1,"standard",""),"|Float","")&amp;IF(OR($L2311=TRUE,$A2311=0,MOD($A2311,ChapterTable!$S$20)&lt;&gt;0),"","보스")&amp;"인게임누적곱배수",ChapterTable!$S:$T,2,0)^D2311
    +VLOOKUP(SUBSTITUTE(SUBSTITUTE(F$1,"standard",""),"|Float","")&amp;IF(OR($L2311=TRUE,$A2311=0,MOD($A2311,ChapterTable!$S$20)&lt;&gt;0),"","보스")&amp;"인게임누적합배수",ChapterTable!$S:$T,2,0)*D2311)
  )
  )
  )
)</f>
        <v>754027.94211376458</v>
      </c>
      <c r="G2311" t="s">
        <v>737</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184"/>
        <v>21</v>
      </c>
      <c r="Q2311">
        <f t="shared" si="185"/>
        <v>21</v>
      </c>
      <c r="R2311" t="b">
        <f t="shared" ca="1" si="183"/>
        <v>1</v>
      </c>
      <c r="T2311" t="b">
        <f t="shared" ca="1" si="186"/>
        <v>1</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H2311">
        <v>1.5</v>
      </c>
      <c r="AI2311">
        <f t="shared" si="187"/>
        <v>0.5</v>
      </c>
    </row>
    <row r="2312" spans="1:35" x14ac:dyDescent="0.3">
      <c r="A2312">
        <v>24</v>
      </c>
      <c r="B2312">
        <v>21</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2</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OFFSET(E2312,-$B2312+IF($L2312,1,0),0)*IF($B2312&gt;OFFSET($B2312,1,0),ChapterTable!$S$17,1)*
    (VLOOKUP(SUBSTITUTE(SUBSTITUTE(E$1,"standard",""),"|Float","")&amp;IF(OR($L2312=TRUE,$A2312=0,MOD($A2312,ChapterTable!$S$20)&lt;&gt;0),"","보스")&amp;"인게임누적곱배수",ChapterTable!$S:$T,2,0)^C2312
    +VLOOKUP(SUBSTITUTE(SUBSTITUTE(E$1,"standard",""),"|Float","")&amp;IF(OR($L2312=TRUE,$A2312=0,MOD($A2312,ChapterTable!$S$20)&lt;&gt;0),"","보스")&amp;"인게임누적합배수",ChapterTable!$S:$T,2,0)*C2312)
  )
  )
  )
)</f>
        <v>2356775.7074439526</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(VLOOKUP(SUBSTITUTE(SUBSTITUTE(F$1,"standard",""),"|Float","")&amp;IF(OR($L2312=TRUE,$A2312=0,MOD($A2312,ChapterTable!$S$20)&lt;&gt;0),"","보스")&amp;"인게임누적곱배수",ChapterTable!$S:$T,2,0)^D2312
    +VLOOKUP(SUBSTITUTE(SUBSTITUTE(F$1,"standard",""),"|Float","")&amp;IF(OR($L2312=TRUE,$A2312=0,MOD($A2312,ChapterTable!$S$20)&lt;&gt;0),"","보스")&amp;"인게임누적합배수",ChapterTable!$S:$T,2,0)*D2312)
  )
  )
  )
)</f>
        <v>806634.54272635269</v>
      </c>
      <c r="G2312" t="s">
        <v>737</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184"/>
        <v>3</v>
      </c>
      <c r="Q2312">
        <f t="shared" si="185"/>
        <v>3</v>
      </c>
      <c r="R2312" t="b">
        <f t="shared" ca="1" si="183"/>
        <v>1</v>
      </c>
      <c r="T2312" t="b">
        <f t="shared" ca="1" si="186"/>
        <v>1</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H2312">
        <v>1.5</v>
      </c>
      <c r="AI2312">
        <f t="shared" si="187"/>
        <v>0.33333333333333331</v>
      </c>
    </row>
    <row r="2313" spans="1:35" x14ac:dyDescent="0.3">
      <c r="A2313">
        <v>24</v>
      </c>
      <c r="B2313">
        <v>22</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OFFSET(E2313,-$B2313+IF($L2313,1,0),0)*IF($B2313&gt;OFFSET($B2313,1,0),ChapterTable!$S$17,1)*
    (VLOOKUP(SUBSTITUTE(SUBSTITUTE(E$1,"standard",""),"|Float","")&amp;IF(OR($L2313=TRUE,$A2313=0,MOD($A2313,ChapterTable!$S$20)&lt;&gt;0),"","보스")&amp;"인게임누적곱배수",ChapterTable!$S:$T,2,0)^C2313
    +VLOOKUP(SUBSTITUTE(SUBSTITUTE(E$1,"standard",""),"|Float","")&amp;IF(OR($L2313=TRUE,$A2313=0,MOD($A2313,ChapterTable!$S$20)&lt;&gt;0),"","보스")&amp;"인게임누적합배수",ChapterTable!$S:$T,2,0)*C2313)
  )
  )
  )
)</f>
        <v>2356775.7074439526</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(VLOOKUP(SUBSTITUTE(SUBSTITUTE(F$1,"standard",""),"|Float","")&amp;IF(OR($L2313=TRUE,$A2313=0,MOD($A2313,ChapterTable!$S$20)&lt;&gt;0),"","보스")&amp;"인게임누적곱배수",ChapterTable!$S:$T,2,0)^D2313
    +VLOOKUP(SUBSTITUTE(SUBSTITUTE(F$1,"standard",""),"|Float","")&amp;IF(OR($L2313=TRUE,$A2313=0,MOD($A2313,ChapterTable!$S$20)&lt;&gt;0),"","보스")&amp;"인게임누적합배수",ChapterTable!$S:$T,2,0)*D2313)
  )
  )
  )
)</f>
        <v>806634.54272635269</v>
      </c>
      <c r="G2313" t="s">
        <v>737</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184"/>
        <v>3</v>
      </c>
      <c r="Q2313">
        <f t="shared" si="185"/>
        <v>3</v>
      </c>
      <c r="R2313" t="b">
        <f t="shared" ca="1" si="183"/>
        <v>1</v>
      </c>
      <c r="T2313" t="b">
        <f t="shared" ca="1" si="186"/>
        <v>1</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H2313">
        <v>1.5</v>
      </c>
      <c r="AI2313">
        <f t="shared" si="187"/>
        <v>0.33333333333333331</v>
      </c>
    </row>
    <row r="2314" spans="1:35" x14ac:dyDescent="0.3">
      <c r="A2314">
        <v>24</v>
      </c>
      <c r="B2314">
        <v>23</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OFFSET(E2314,-$B2314+IF($L2314,1,0),0)*IF($B2314&gt;OFFSET($B2314,1,0),ChapterTable!$S$17,1)*
    (VLOOKUP(SUBSTITUTE(SUBSTITUTE(E$1,"standard",""),"|Float","")&amp;IF(OR($L2314=TRUE,$A2314=0,MOD($A2314,ChapterTable!$S$20)&lt;&gt;0),"","보스")&amp;"인게임누적곱배수",ChapterTable!$S:$T,2,0)^C2314
    +VLOOKUP(SUBSTITUTE(SUBSTITUTE(E$1,"standard",""),"|Float","")&amp;IF(OR($L2314=TRUE,$A2314=0,MOD($A2314,ChapterTable!$S$20)&lt;&gt;0),"","보스")&amp;"인게임누적합배수",ChapterTable!$S:$T,2,0)*C2314)
  )
  )
  )
)</f>
        <v>2356775.7074439526</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(VLOOKUP(SUBSTITUTE(SUBSTITUTE(F$1,"standard",""),"|Float","")&amp;IF(OR($L2314=TRUE,$A2314=0,MOD($A2314,ChapterTable!$S$20)&lt;&gt;0),"","보스")&amp;"인게임누적곱배수",ChapterTable!$S:$T,2,0)^D2314
    +VLOOKUP(SUBSTITUTE(SUBSTITUTE(F$1,"standard",""),"|Float","")&amp;IF(OR($L2314=TRUE,$A2314=0,MOD($A2314,ChapterTable!$S$20)&lt;&gt;0),"","보스")&amp;"인게임누적합배수",ChapterTable!$S:$T,2,0)*D2314)
  )
  )
  )
)</f>
        <v>806634.54272635269</v>
      </c>
      <c r="G2314" t="s">
        <v>737</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184"/>
        <v>3</v>
      </c>
      <c r="Q2314">
        <f t="shared" si="185"/>
        <v>3</v>
      </c>
      <c r="R2314" t="b">
        <f t="shared" ca="1" si="183"/>
        <v>1</v>
      </c>
      <c r="T2314" t="b">
        <f t="shared" ca="1" si="186"/>
        <v>1</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H2314">
        <v>1.5</v>
      </c>
      <c r="AI2314">
        <f t="shared" si="187"/>
        <v>0.33333333333333331</v>
      </c>
    </row>
    <row r="2315" spans="1:35" x14ac:dyDescent="0.3">
      <c r="A2315">
        <v>24</v>
      </c>
      <c r="B2315">
        <v>24</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OFFSET(E2315,-$B2315+IF($L2315,1,0),0)*IF($B2315&gt;OFFSET($B2315,1,0),ChapterTable!$S$17,1)*
    (VLOOKUP(SUBSTITUTE(SUBSTITUTE(E$1,"standard",""),"|Float","")&amp;IF(OR($L2315=TRUE,$A2315=0,MOD($A2315,ChapterTable!$S$20)&lt;&gt;0),"","보스")&amp;"인게임누적곱배수",ChapterTable!$S:$T,2,0)^C2315
    +VLOOKUP(SUBSTITUTE(SUBSTITUTE(E$1,"standard",""),"|Float","")&amp;IF(OR($L2315=TRUE,$A2315=0,MOD($A2315,ChapterTable!$S$20)&lt;&gt;0),"","보스")&amp;"인게임누적합배수",ChapterTable!$S:$T,2,0)*C2315)
  )
  )
  )
)</f>
        <v>2356775.7074439526</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(VLOOKUP(SUBSTITUTE(SUBSTITUTE(F$1,"standard",""),"|Float","")&amp;IF(OR($L2315=TRUE,$A2315=0,MOD($A2315,ChapterTable!$S$20)&lt;&gt;0),"","보스")&amp;"인게임누적곱배수",ChapterTable!$S:$T,2,0)^D2315
    +VLOOKUP(SUBSTITUTE(SUBSTITUTE(F$1,"standard",""),"|Float","")&amp;IF(OR($L2315=TRUE,$A2315=0,MOD($A2315,ChapterTable!$S$20)&lt;&gt;0),"","보스")&amp;"인게임누적합배수",ChapterTable!$S:$T,2,0)*D2315)
  )
  )
  )
)</f>
        <v>806634.54272635269</v>
      </c>
      <c r="G2315" t="s">
        <v>737</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184"/>
        <v>3</v>
      </c>
      <c r="Q2315">
        <f t="shared" si="185"/>
        <v>3</v>
      </c>
      <c r="R2315" t="b">
        <f t="shared" ca="1" si="183"/>
        <v>1</v>
      </c>
      <c r="T2315" t="b">
        <f t="shared" ca="1" si="186"/>
        <v>1</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H2315">
        <v>1.5</v>
      </c>
      <c r="AI2315">
        <f t="shared" si="187"/>
        <v>0.33333333333333331</v>
      </c>
    </row>
    <row r="2316" spans="1:35" x14ac:dyDescent="0.3">
      <c r="A2316">
        <v>24</v>
      </c>
      <c r="B2316">
        <v>25</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OFFSET(E2316,-$B2316+IF($L2316,1,0),0)*IF($B2316&gt;OFFSET($B2316,1,0),ChapterTable!$S$17,1)*
    (VLOOKUP(SUBSTITUTE(SUBSTITUTE(E$1,"standard",""),"|Float","")&amp;IF(OR($L2316=TRUE,$A2316=0,MOD($A2316,ChapterTable!$S$20)&lt;&gt;0),"","보스")&amp;"인게임누적곱배수",ChapterTable!$S:$T,2,0)^C2316
    +VLOOKUP(SUBSTITUTE(SUBSTITUTE(E$1,"standard",""),"|Float","")&amp;IF(OR($L2316=TRUE,$A2316=0,MOD($A2316,ChapterTable!$S$20)&lt;&gt;0),"","보스")&amp;"인게임누적합배수",ChapterTable!$S:$T,2,0)*C2316)
  )
  )
  )
)</f>
        <v>2356775.7074439526</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(VLOOKUP(SUBSTITUTE(SUBSTITUTE(F$1,"standard",""),"|Float","")&amp;IF(OR($L2316=TRUE,$A2316=0,MOD($A2316,ChapterTable!$S$20)&lt;&gt;0),"","보스")&amp;"인게임누적곱배수",ChapterTable!$S:$T,2,0)^D2316
    +VLOOKUP(SUBSTITUTE(SUBSTITUTE(F$1,"standard",""),"|Float","")&amp;IF(OR($L2316=TRUE,$A2316=0,MOD($A2316,ChapterTable!$S$20)&lt;&gt;0),"","보스")&amp;"인게임누적합배수",ChapterTable!$S:$T,2,0)*D2316)
  )
  )
  )
)</f>
        <v>806634.54272635269</v>
      </c>
      <c r="G2316" t="s">
        <v>737</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184"/>
        <v>11</v>
      </c>
      <c r="Q2316">
        <f t="shared" si="185"/>
        <v>11</v>
      </c>
      <c r="R2316" t="b">
        <f t="shared" ca="1" si="183"/>
        <v>1</v>
      </c>
      <c r="T2316" t="b">
        <f t="shared" ca="1" si="186"/>
        <v>1</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H2316">
        <v>1.5</v>
      </c>
      <c r="AI2316">
        <f t="shared" si="187"/>
        <v>0.33333333333333331</v>
      </c>
    </row>
    <row r="2317" spans="1:35" x14ac:dyDescent="0.3">
      <c r="A2317">
        <v>24</v>
      </c>
      <c r="B2317">
        <v>26</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3</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OFFSET(E2317,-$B2317+IF($L2317,1,0),0)*IF($B2317&gt;OFFSET($B2317,1,0),ChapterTable!$S$17,1)*
    (VLOOKUP(SUBSTITUTE(SUBSTITUTE(E$1,"standard",""),"|Float","")&amp;IF(OR($L2317=TRUE,$A2317=0,MOD($A2317,ChapterTable!$S$20)&lt;&gt;0),"","보스")&amp;"인게임누적곱배수",ChapterTable!$S:$T,2,0)^C2317
    +VLOOKUP(SUBSTITUTE(SUBSTITUTE(E$1,"standard",""),"|Float","")&amp;IF(OR($L2317=TRUE,$A2317=0,MOD($A2317,ChapterTable!$S$20)&lt;&gt;0),"","보스")&amp;"인게임누적합배수",ChapterTable!$S:$T,2,0)*C2317)
  )
  )
  )
)</f>
        <v>2693457.9513645172</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(VLOOKUP(SUBSTITUTE(SUBSTITUTE(F$1,"standard",""),"|Float","")&amp;IF(OR($L2317=TRUE,$A2317=0,MOD($A2317,ChapterTable!$S$20)&lt;&gt;0),"","보스")&amp;"인게임누적곱배수",ChapterTable!$S:$T,2,0)^D2317
    +VLOOKUP(SUBSTITUTE(SUBSTITUTE(F$1,"standard",""),"|Float","")&amp;IF(OR($L2317=TRUE,$A2317=0,MOD($A2317,ChapterTable!$S$20)&lt;&gt;0),"","보스")&amp;"인게임누적합배수",ChapterTable!$S:$T,2,0)*D2317)
  )
  )
  )
)</f>
        <v>806634.54272635269</v>
      </c>
      <c r="G2317" t="s">
        <v>737</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184"/>
        <v>3</v>
      </c>
      <c r="Q2317">
        <f t="shared" si="185"/>
        <v>3</v>
      </c>
      <c r="R2317" t="b">
        <f t="shared" ca="1" si="183"/>
        <v>1</v>
      </c>
      <c r="T2317" t="b">
        <f t="shared" ca="1" si="186"/>
        <v>1</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H2317">
        <v>1.5</v>
      </c>
      <c r="AI2317">
        <f t="shared" si="187"/>
        <v>0.33333333333333331</v>
      </c>
    </row>
    <row r="2318" spans="1:35" x14ac:dyDescent="0.3">
      <c r="A2318">
        <v>24</v>
      </c>
      <c r="B2318">
        <v>27</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OFFSET(E2318,-$B2318+IF($L2318,1,0),0)*IF($B2318&gt;OFFSET($B2318,1,0),ChapterTable!$S$17,1)*
    (VLOOKUP(SUBSTITUTE(SUBSTITUTE(E$1,"standard",""),"|Float","")&amp;IF(OR($L2318=TRUE,$A2318=0,MOD($A2318,ChapterTable!$S$20)&lt;&gt;0),"","보스")&amp;"인게임누적곱배수",ChapterTable!$S:$T,2,0)^C2318
    +VLOOKUP(SUBSTITUTE(SUBSTITUTE(E$1,"standard",""),"|Float","")&amp;IF(OR($L2318=TRUE,$A2318=0,MOD($A2318,ChapterTable!$S$20)&lt;&gt;0),"","보스")&amp;"인게임누적합배수",ChapterTable!$S:$T,2,0)*C2318)
  )
  )
  )
)</f>
        <v>2693457.9513645172</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(VLOOKUP(SUBSTITUTE(SUBSTITUTE(F$1,"standard",""),"|Float","")&amp;IF(OR($L2318=TRUE,$A2318=0,MOD($A2318,ChapterTable!$S$20)&lt;&gt;0),"","보스")&amp;"인게임누적곱배수",ChapterTable!$S:$T,2,0)^D2318
    +VLOOKUP(SUBSTITUTE(SUBSTITUTE(F$1,"standard",""),"|Float","")&amp;IF(OR($L2318=TRUE,$A2318=0,MOD($A2318,ChapterTable!$S$20)&lt;&gt;0),"","보스")&amp;"인게임누적합배수",ChapterTable!$S:$T,2,0)*D2318)
  )
  )
  )
)</f>
        <v>806634.54272635269</v>
      </c>
      <c r="G2318" t="s">
        <v>737</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184"/>
        <v>3</v>
      </c>
      <c r="Q2318">
        <f t="shared" si="185"/>
        <v>3</v>
      </c>
      <c r="R2318" t="b">
        <f t="shared" ca="1" si="183"/>
        <v>1</v>
      </c>
      <c r="T2318" t="b">
        <f t="shared" ca="1" si="186"/>
        <v>1</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H2318">
        <v>1.5</v>
      </c>
      <c r="AI2318">
        <f t="shared" si="187"/>
        <v>0.33333333333333331</v>
      </c>
    </row>
    <row r="2319" spans="1:35" x14ac:dyDescent="0.3">
      <c r="A2319">
        <v>24</v>
      </c>
      <c r="B2319">
        <v>28</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OFFSET(E2319,-$B2319+IF($L2319,1,0),0)*IF($B2319&gt;OFFSET($B2319,1,0),ChapterTable!$S$17,1)*
    (VLOOKUP(SUBSTITUTE(SUBSTITUTE(E$1,"standard",""),"|Float","")&amp;IF(OR($L2319=TRUE,$A2319=0,MOD($A2319,ChapterTable!$S$20)&lt;&gt;0),"","보스")&amp;"인게임누적곱배수",ChapterTable!$S:$T,2,0)^C2319
    +VLOOKUP(SUBSTITUTE(SUBSTITUTE(E$1,"standard",""),"|Float","")&amp;IF(OR($L2319=TRUE,$A2319=0,MOD($A2319,ChapterTable!$S$20)&lt;&gt;0),"","보스")&amp;"인게임누적합배수",ChapterTable!$S:$T,2,0)*C2319)
  )
  )
  )
)</f>
        <v>2693457.9513645172</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(VLOOKUP(SUBSTITUTE(SUBSTITUTE(F$1,"standard",""),"|Float","")&amp;IF(OR($L2319=TRUE,$A2319=0,MOD($A2319,ChapterTable!$S$20)&lt;&gt;0),"","보스")&amp;"인게임누적곱배수",ChapterTable!$S:$T,2,0)^D2319
    +VLOOKUP(SUBSTITUTE(SUBSTITUTE(F$1,"standard",""),"|Float","")&amp;IF(OR($L2319=TRUE,$A2319=0,MOD($A2319,ChapterTable!$S$20)&lt;&gt;0),"","보스")&amp;"인게임누적합배수",ChapterTable!$S:$T,2,0)*D2319)
  )
  )
  )
)</f>
        <v>806634.54272635269</v>
      </c>
      <c r="G2319" t="s">
        <v>737</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184"/>
        <v>3</v>
      </c>
      <c r="Q2319">
        <f t="shared" si="185"/>
        <v>3</v>
      </c>
      <c r="R2319" t="b">
        <f t="shared" ca="1" si="183"/>
        <v>1</v>
      </c>
      <c r="T2319" t="b">
        <f t="shared" ca="1" si="186"/>
        <v>1</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H2319">
        <v>1.5</v>
      </c>
      <c r="AI2319">
        <f t="shared" si="187"/>
        <v>0.33333333333333331</v>
      </c>
    </row>
    <row r="2320" spans="1:35" x14ac:dyDescent="0.3">
      <c r="A2320">
        <v>24</v>
      </c>
      <c r="B2320">
        <v>29</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OFFSET(E2320,-$B2320+IF($L2320,1,0),0)*IF($B2320&gt;OFFSET($B2320,1,0),ChapterTable!$S$17,1)*
    (VLOOKUP(SUBSTITUTE(SUBSTITUTE(E$1,"standard",""),"|Float","")&amp;IF(OR($L2320=TRUE,$A2320=0,MOD($A2320,ChapterTable!$S$20)&lt;&gt;0),"","보스")&amp;"인게임누적곱배수",ChapterTable!$S:$T,2,0)^C2320
    +VLOOKUP(SUBSTITUTE(SUBSTITUTE(E$1,"standard",""),"|Float","")&amp;IF(OR($L2320=TRUE,$A2320=0,MOD($A2320,ChapterTable!$S$20)&lt;&gt;0),"","보스")&amp;"인게임누적합배수",ChapterTable!$S:$T,2,0)*C2320)
  )
  )
  )
)</f>
        <v>2693457.9513645172</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(VLOOKUP(SUBSTITUTE(SUBSTITUTE(F$1,"standard",""),"|Float","")&amp;IF(OR($L2320=TRUE,$A2320=0,MOD($A2320,ChapterTable!$S$20)&lt;&gt;0),"","보스")&amp;"인게임누적곱배수",ChapterTable!$S:$T,2,0)^D2320
    +VLOOKUP(SUBSTITUTE(SUBSTITUTE(F$1,"standard",""),"|Float","")&amp;IF(OR($L2320=TRUE,$A2320=0,MOD($A2320,ChapterTable!$S$20)&lt;&gt;0),"","보스")&amp;"인게임누적합배수",ChapterTable!$S:$T,2,0)*D2320)
  )
  )
  )
)</f>
        <v>806634.54272635269</v>
      </c>
      <c r="G2320" t="s">
        <v>737</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184"/>
        <v>93</v>
      </c>
      <c r="Q2320">
        <f t="shared" si="185"/>
        <v>93</v>
      </c>
      <c r="R2320" t="b">
        <f t="shared" ca="1" si="183"/>
        <v>1</v>
      </c>
      <c r="T2320" t="b">
        <f t="shared" ca="1" si="186"/>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H2320">
        <v>1.5</v>
      </c>
      <c r="AI2320">
        <f t="shared" si="187"/>
        <v>0.33333333333333331</v>
      </c>
    </row>
    <row r="2321" spans="1:35" x14ac:dyDescent="0.3">
      <c r="A2321">
        <v>24</v>
      </c>
      <c r="B2321">
        <v>30</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OFFSET(E2321,-$B2321+IF($L2321,1,0),0)*IF($B2321&gt;OFFSET($B2321,1,0),ChapterTable!$S$17,1)*
    (VLOOKUP(SUBSTITUTE(SUBSTITUTE(E$1,"standard",""),"|Float","")&amp;IF(OR($L2321=TRUE,$A2321=0,MOD($A2321,ChapterTable!$S$20)&lt;&gt;0),"","보스")&amp;"인게임누적곱배수",ChapterTable!$S:$T,2,0)^C2321
    +VLOOKUP(SUBSTITUTE(SUBSTITUTE(E$1,"standard",""),"|Float","")&amp;IF(OR($L2321=TRUE,$A2321=0,MOD($A2321,ChapterTable!$S$20)&lt;&gt;0),"","보스")&amp;"인게임누적합배수",ChapterTable!$S:$T,2,0)*C2321)
  )
  )
  )
)</f>
        <v>2693457.9513645172</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(VLOOKUP(SUBSTITUTE(SUBSTITUTE(F$1,"standard",""),"|Float","")&amp;IF(OR($L2321=TRUE,$A2321=0,MOD($A2321,ChapterTable!$S$20)&lt;&gt;0),"","보스")&amp;"인게임누적곱배수",ChapterTable!$S:$T,2,0)^D2321
    +VLOOKUP(SUBSTITUTE(SUBSTITUTE(F$1,"standard",""),"|Float","")&amp;IF(OR($L2321=TRUE,$A2321=0,MOD($A2321,ChapterTable!$S$20)&lt;&gt;0),"","보스")&amp;"인게임누적합배수",ChapterTable!$S:$T,2,0)*D2321)
  )
  )
  )
)</f>
        <v>806634.54272635269</v>
      </c>
      <c r="G2321" t="s">
        <v>737</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184"/>
        <v>21</v>
      </c>
      <c r="Q2321">
        <f t="shared" si="185"/>
        <v>21</v>
      </c>
      <c r="R2321" t="b">
        <f t="shared" ca="1" si="183"/>
        <v>1</v>
      </c>
      <c r="T2321" t="b">
        <f t="shared" ca="1" si="186"/>
        <v>1</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H2321">
        <v>1.5</v>
      </c>
      <c r="AI2321">
        <f t="shared" si="187"/>
        <v>0.33333333333333331</v>
      </c>
    </row>
    <row r="2322" spans="1:35" x14ac:dyDescent="0.3">
      <c r="A2322">
        <v>24</v>
      </c>
      <c r="B2322">
        <v>31</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3</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OFFSET(E2322,-$B2322+IF($L2322,1,0),0)*IF($B2322&gt;OFFSET($B2322,1,0),ChapterTable!$S$17,1)*
    (VLOOKUP(SUBSTITUTE(SUBSTITUTE(E$1,"standard",""),"|Float","")&amp;IF(OR($L2322=TRUE,$A2322=0,MOD($A2322,ChapterTable!$S$20)&lt;&gt;0),"","보스")&amp;"인게임누적곱배수",ChapterTable!$S:$T,2,0)^C2322
    +VLOOKUP(SUBSTITUTE(SUBSTITUTE(E$1,"standard",""),"|Float","")&amp;IF(OR($L2322=TRUE,$A2322=0,MOD($A2322,ChapterTable!$S$20)&lt;&gt;0),"","보스")&amp;"인게임누적합배수",ChapterTable!$S:$T,2,0)*C2322)
  )
  )
  )
)</f>
        <v>2693457.9513645172</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(VLOOKUP(SUBSTITUTE(SUBSTITUTE(F$1,"standard",""),"|Float","")&amp;IF(OR($L2322=TRUE,$A2322=0,MOD($A2322,ChapterTable!$S$20)&lt;&gt;0),"","보스")&amp;"인게임누적곱배수",ChapterTable!$S:$T,2,0)^D2322
    +VLOOKUP(SUBSTITUTE(SUBSTITUTE(F$1,"standard",""),"|Float","")&amp;IF(OR($L2322=TRUE,$A2322=0,MOD($A2322,ChapterTable!$S$20)&lt;&gt;0),"","보스")&amp;"인게임누적합배수",ChapterTable!$S:$T,2,0)*D2322)
  )
  )
  )
)</f>
        <v>859241.14333894115</v>
      </c>
      <c r="G2322" t="s">
        <v>737</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184"/>
        <v>4</v>
      </c>
      <c r="Q2322">
        <f t="shared" si="185"/>
        <v>4</v>
      </c>
      <c r="R2322" t="b">
        <f t="shared" ca="1" si="183"/>
        <v>1</v>
      </c>
      <c r="T2322" t="b">
        <f t="shared" ca="1" si="186"/>
        <v>1</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H2322">
        <v>1.5</v>
      </c>
      <c r="AI2322">
        <f t="shared" si="187"/>
        <v>0.25</v>
      </c>
    </row>
    <row r="2323" spans="1:35" x14ac:dyDescent="0.3">
      <c r="A2323">
        <v>24</v>
      </c>
      <c r="B2323">
        <v>32</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OFFSET(E2323,-$B2323+IF($L2323,1,0),0)*IF($B2323&gt;OFFSET($B2323,1,0),ChapterTable!$S$17,1)*
    (VLOOKUP(SUBSTITUTE(SUBSTITUTE(E$1,"standard",""),"|Float","")&amp;IF(OR($L2323=TRUE,$A2323=0,MOD($A2323,ChapterTable!$S$20)&lt;&gt;0),"","보스")&amp;"인게임누적곱배수",ChapterTable!$S:$T,2,0)^C2323
    +VLOOKUP(SUBSTITUTE(SUBSTITUTE(E$1,"standard",""),"|Float","")&amp;IF(OR($L2323=TRUE,$A2323=0,MOD($A2323,ChapterTable!$S$20)&lt;&gt;0),"","보스")&amp;"인게임누적합배수",ChapterTable!$S:$T,2,0)*C2323)
  )
  )
  )
)</f>
        <v>2693457.9513645172</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(VLOOKUP(SUBSTITUTE(SUBSTITUTE(F$1,"standard",""),"|Float","")&amp;IF(OR($L2323=TRUE,$A2323=0,MOD($A2323,ChapterTable!$S$20)&lt;&gt;0),"","보스")&amp;"인게임누적곱배수",ChapterTable!$S:$T,2,0)^D2323
    +VLOOKUP(SUBSTITUTE(SUBSTITUTE(F$1,"standard",""),"|Float","")&amp;IF(OR($L2323=TRUE,$A2323=0,MOD($A2323,ChapterTable!$S$20)&lt;&gt;0),"","보스")&amp;"인게임누적합배수",ChapterTable!$S:$T,2,0)*D2323)
  )
  )
  )
)</f>
        <v>859241.14333894115</v>
      </c>
      <c r="G2323" t="s">
        <v>737</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184"/>
        <v>4</v>
      </c>
      <c r="Q2323">
        <f t="shared" si="185"/>
        <v>4</v>
      </c>
      <c r="R2323" t="b">
        <f t="shared" ca="1" si="183"/>
        <v>1</v>
      </c>
      <c r="T2323" t="b">
        <f t="shared" ca="1" si="186"/>
        <v>1</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H2323">
        <v>1.5</v>
      </c>
      <c r="AI2323">
        <f t="shared" si="187"/>
        <v>0.25</v>
      </c>
    </row>
    <row r="2324" spans="1:35" x14ac:dyDescent="0.3">
      <c r="A2324">
        <v>24</v>
      </c>
      <c r="B2324">
        <v>33</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OFFSET(E2324,-$B2324+IF($L2324,1,0),0)*IF($B2324&gt;OFFSET($B2324,1,0),ChapterTable!$S$17,1)*
    (VLOOKUP(SUBSTITUTE(SUBSTITUTE(E$1,"standard",""),"|Float","")&amp;IF(OR($L2324=TRUE,$A2324=0,MOD($A2324,ChapterTable!$S$20)&lt;&gt;0),"","보스")&amp;"인게임누적곱배수",ChapterTable!$S:$T,2,0)^C2324
    +VLOOKUP(SUBSTITUTE(SUBSTITUTE(E$1,"standard",""),"|Float","")&amp;IF(OR($L2324=TRUE,$A2324=0,MOD($A2324,ChapterTable!$S$20)&lt;&gt;0),"","보스")&amp;"인게임누적합배수",ChapterTable!$S:$T,2,0)*C2324)
  )
  )
  )
)</f>
        <v>2693457.9513645172</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(VLOOKUP(SUBSTITUTE(SUBSTITUTE(F$1,"standard",""),"|Float","")&amp;IF(OR($L2324=TRUE,$A2324=0,MOD($A2324,ChapterTable!$S$20)&lt;&gt;0),"","보스")&amp;"인게임누적곱배수",ChapterTable!$S:$T,2,0)^D2324
    +VLOOKUP(SUBSTITUTE(SUBSTITUTE(F$1,"standard",""),"|Float","")&amp;IF(OR($L2324=TRUE,$A2324=0,MOD($A2324,ChapterTable!$S$20)&lt;&gt;0),"","보스")&amp;"인게임누적합배수",ChapterTable!$S:$T,2,0)*D2324)
  )
  )
  )
)</f>
        <v>859241.14333894115</v>
      </c>
      <c r="G2324" t="s">
        <v>737</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184"/>
        <v>4</v>
      </c>
      <c r="Q2324">
        <f t="shared" si="185"/>
        <v>4</v>
      </c>
      <c r="R2324" t="b">
        <f t="shared" ca="1" si="183"/>
        <v>1</v>
      </c>
      <c r="T2324" t="b">
        <f t="shared" ca="1" si="186"/>
        <v>1</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H2324">
        <v>1.5</v>
      </c>
      <c r="AI2324">
        <f t="shared" si="187"/>
        <v>0.25</v>
      </c>
    </row>
    <row r="2325" spans="1:35" x14ac:dyDescent="0.3">
      <c r="A2325">
        <v>24</v>
      </c>
      <c r="B2325">
        <v>34</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OFFSET(E2325,-$B2325+IF($L2325,1,0),0)*IF($B2325&gt;OFFSET($B2325,1,0),ChapterTable!$S$17,1)*
    (VLOOKUP(SUBSTITUTE(SUBSTITUTE(E$1,"standard",""),"|Float","")&amp;IF(OR($L2325=TRUE,$A2325=0,MOD($A2325,ChapterTable!$S$20)&lt;&gt;0),"","보스")&amp;"인게임누적곱배수",ChapterTable!$S:$T,2,0)^C2325
    +VLOOKUP(SUBSTITUTE(SUBSTITUTE(E$1,"standard",""),"|Float","")&amp;IF(OR($L2325=TRUE,$A2325=0,MOD($A2325,ChapterTable!$S$20)&lt;&gt;0),"","보스")&amp;"인게임누적합배수",ChapterTable!$S:$T,2,0)*C2325)
  )
  )
  )
)</f>
        <v>2693457.9513645172</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(VLOOKUP(SUBSTITUTE(SUBSTITUTE(F$1,"standard",""),"|Float","")&amp;IF(OR($L2325=TRUE,$A2325=0,MOD($A2325,ChapterTable!$S$20)&lt;&gt;0),"","보스")&amp;"인게임누적곱배수",ChapterTable!$S:$T,2,0)^D2325
    +VLOOKUP(SUBSTITUTE(SUBSTITUTE(F$1,"standard",""),"|Float","")&amp;IF(OR($L2325=TRUE,$A2325=0,MOD($A2325,ChapterTable!$S$20)&lt;&gt;0),"","보스")&amp;"인게임누적합배수",ChapterTable!$S:$T,2,0)*D2325)
  )
  )
  )
)</f>
        <v>859241.14333894115</v>
      </c>
      <c r="G2325" t="s">
        <v>737</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184"/>
        <v>4</v>
      </c>
      <c r="Q2325">
        <f t="shared" si="185"/>
        <v>4</v>
      </c>
      <c r="R2325" t="b">
        <f t="shared" ca="1" si="183"/>
        <v>1</v>
      </c>
      <c r="T2325" t="b">
        <f t="shared" ca="1" si="186"/>
        <v>1</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H2325">
        <v>1.5</v>
      </c>
      <c r="AI2325">
        <f t="shared" si="187"/>
        <v>0.25</v>
      </c>
    </row>
    <row r="2326" spans="1:35" x14ac:dyDescent="0.3">
      <c r="A2326">
        <v>24</v>
      </c>
      <c r="B2326">
        <v>35</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OFFSET(E2326,-$B2326+IF($L2326,1,0),0)*IF($B2326&gt;OFFSET($B2326,1,0),ChapterTable!$S$17,1)*
    (VLOOKUP(SUBSTITUTE(SUBSTITUTE(E$1,"standard",""),"|Float","")&amp;IF(OR($L2326=TRUE,$A2326=0,MOD($A2326,ChapterTable!$S$20)&lt;&gt;0),"","보스")&amp;"인게임누적곱배수",ChapterTable!$S:$T,2,0)^C2326
    +VLOOKUP(SUBSTITUTE(SUBSTITUTE(E$1,"standard",""),"|Float","")&amp;IF(OR($L2326=TRUE,$A2326=0,MOD($A2326,ChapterTable!$S$20)&lt;&gt;0),"","보스")&amp;"인게임누적합배수",ChapterTable!$S:$T,2,0)*C2326)
  )
  )
  )
)</f>
        <v>2693457.9513645172</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(VLOOKUP(SUBSTITUTE(SUBSTITUTE(F$1,"standard",""),"|Float","")&amp;IF(OR($L2326=TRUE,$A2326=0,MOD($A2326,ChapterTable!$S$20)&lt;&gt;0),"","보스")&amp;"인게임누적곱배수",ChapterTable!$S:$T,2,0)^D2326
    +VLOOKUP(SUBSTITUTE(SUBSTITUTE(F$1,"standard",""),"|Float","")&amp;IF(OR($L2326=TRUE,$A2326=0,MOD($A2326,ChapterTable!$S$20)&lt;&gt;0),"","보스")&amp;"인게임누적합배수",ChapterTable!$S:$T,2,0)*D2326)
  )
  )
  )
)</f>
        <v>859241.14333894115</v>
      </c>
      <c r="G2326" t="s">
        <v>737</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184"/>
        <v>11</v>
      </c>
      <c r="Q2326">
        <f t="shared" si="185"/>
        <v>11</v>
      </c>
      <c r="R2326" t="b">
        <f t="shared" ca="1" si="183"/>
        <v>1</v>
      </c>
      <c r="T2326" t="b">
        <f t="shared" ca="1" si="186"/>
        <v>1</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H2326">
        <v>1.5</v>
      </c>
      <c r="AI2326">
        <f t="shared" si="187"/>
        <v>0.25</v>
      </c>
    </row>
    <row r="2327" spans="1:35" x14ac:dyDescent="0.3">
      <c r="A2327">
        <v>24</v>
      </c>
      <c r="B2327">
        <v>36</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4</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OFFSET(E2327,-$B2327+IF($L2327,1,0),0)*IF($B2327&gt;OFFSET($B2327,1,0),ChapterTable!$S$17,1)*
    (VLOOKUP(SUBSTITUTE(SUBSTITUTE(E$1,"standard",""),"|Float","")&amp;IF(OR($L2327=TRUE,$A2327=0,MOD($A2327,ChapterTable!$S$20)&lt;&gt;0),"","보스")&amp;"인게임누적곱배수",ChapterTable!$S:$T,2,0)^C2327
    +VLOOKUP(SUBSTITUTE(SUBSTITUTE(E$1,"standard",""),"|Float","")&amp;IF(OR($L2327=TRUE,$A2327=0,MOD($A2327,ChapterTable!$S$20)&lt;&gt;0),"","보스")&amp;"인게임누적합배수",ChapterTable!$S:$T,2,0)*C2327)
  )
  )
  )
)</f>
        <v>3030140.1952850819</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(VLOOKUP(SUBSTITUTE(SUBSTITUTE(F$1,"standard",""),"|Float","")&amp;IF(OR($L2327=TRUE,$A2327=0,MOD($A2327,ChapterTable!$S$20)&lt;&gt;0),"","보스")&amp;"인게임누적곱배수",ChapterTable!$S:$T,2,0)^D2327
    +VLOOKUP(SUBSTITUTE(SUBSTITUTE(F$1,"standard",""),"|Float","")&amp;IF(OR($L2327=TRUE,$A2327=0,MOD($A2327,ChapterTable!$S$20)&lt;&gt;0),"","보스")&amp;"인게임누적합배수",ChapterTable!$S:$T,2,0)*D2327)
  )
  )
  )
)</f>
        <v>859241.14333894115</v>
      </c>
      <c r="G2327" t="s">
        <v>737</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184"/>
        <v>4</v>
      </c>
      <c r="Q2327">
        <f t="shared" si="185"/>
        <v>4</v>
      </c>
      <c r="R2327" t="b">
        <f t="shared" ca="1" si="183"/>
        <v>1</v>
      </c>
      <c r="T2327" t="b">
        <f t="shared" ca="1" si="186"/>
        <v>1</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H2327">
        <v>1.5</v>
      </c>
      <c r="AI2327">
        <f t="shared" si="187"/>
        <v>0.25</v>
      </c>
    </row>
    <row r="2328" spans="1:35" x14ac:dyDescent="0.3">
      <c r="A2328">
        <v>24</v>
      </c>
      <c r="B2328">
        <v>37</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OFFSET(E2328,-$B2328+IF($L2328,1,0),0)*IF($B2328&gt;OFFSET($B2328,1,0),ChapterTable!$S$17,1)*
    (VLOOKUP(SUBSTITUTE(SUBSTITUTE(E$1,"standard",""),"|Float","")&amp;IF(OR($L2328=TRUE,$A2328=0,MOD($A2328,ChapterTable!$S$20)&lt;&gt;0),"","보스")&amp;"인게임누적곱배수",ChapterTable!$S:$T,2,0)^C2328
    +VLOOKUP(SUBSTITUTE(SUBSTITUTE(E$1,"standard",""),"|Float","")&amp;IF(OR($L2328=TRUE,$A2328=0,MOD($A2328,ChapterTable!$S$20)&lt;&gt;0),"","보스")&amp;"인게임누적합배수",ChapterTable!$S:$T,2,0)*C2328)
  )
  )
  )
)</f>
        <v>3030140.1952850819</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(VLOOKUP(SUBSTITUTE(SUBSTITUTE(F$1,"standard",""),"|Float","")&amp;IF(OR($L2328=TRUE,$A2328=0,MOD($A2328,ChapterTable!$S$20)&lt;&gt;0),"","보스")&amp;"인게임누적곱배수",ChapterTable!$S:$T,2,0)^D2328
    +VLOOKUP(SUBSTITUTE(SUBSTITUTE(F$1,"standard",""),"|Float","")&amp;IF(OR($L2328=TRUE,$A2328=0,MOD($A2328,ChapterTable!$S$20)&lt;&gt;0),"","보스")&amp;"인게임누적합배수",ChapterTable!$S:$T,2,0)*D2328)
  )
  )
  )
)</f>
        <v>859241.14333894115</v>
      </c>
      <c r="G2328" t="s">
        <v>737</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184"/>
        <v>4</v>
      </c>
      <c r="Q2328">
        <f t="shared" si="185"/>
        <v>4</v>
      </c>
      <c r="R2328" t="b">
        <f t="shared" ca="1" si="183"/>
        <v>1</v>
      </c>
      <c r="T2328" t="b">
        <f t="shared" ca="1" si="186"/>
        <v>1</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H2328">
        <v>1.5</v>
      </c>
      <c r="AI2328">
        <f t="shared" si="187"/>
        <v>0.25</v>
      </c>
    </row>
    <row r="2329" spans="1:35" x14ac:dyDescent="0.3">
      <c r="A2329">
        <v>24</v>
      </c>
      <c r="B2329">
        <v>38</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OFFSET(E2329,-$B2329+IF($L2329,1,0),0)*IF($B2329&gt;OFFSET($B2329,1,0),ChapterTable!$S$17,1)*
    (VLOOKUP(SUBSTITUTE(SUBSTITUTE(E$1,"standard",""),"|Float","")&amp;IF(OR($L2329=TRUE,$A2329=0,MOD($A2329,ChapterTable!$S$20)&lt;&gt;0),"","보스")&amp;"인게임누적곱배수",ChapterTable!$S:$T,2,0)^C2329
    +VLOOKUP(SUBSTITUTE(SUBSTITUTE(E$1,"standard",""),"|Float","")&amp;IF(OR($L2329=TRUE,$A2329=0,MOD($A2329,ChapterTable!$S$20)&lt;&gt;0),"","보스")&amp;"인게임누적합배수",ChapterTable!$S:$T,2,0)*C2329)
  )
  )
  )
)</f>
        <v>3030140.1952850819</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(VLOOKUP(SUBSTITUTE(SUBSTITUTE(F$1,"standard",""),"|Float","")&amp;IF(OR($L2329=TRUE,$A2329=0,MOD($A2329,ChapterTable!$S$20)&lt;&gt;0),"","보스")&amp;"인게임누적곱배수",ChapterTable!$S:$T,2,0)^D2329
    +VLOOKUP(SUBSTITUTE(SUBSTITUTE(F$1,"standard",""),"|Float","")&amp;IF(OR($L2329=TRUE,$A2329=0,MOD($A2329,ChapterTable!$S$20)&lt;&gt;0),"","보스")&amp;"인게임누적합배수",ChapterTable!$S:$T,2,0)*D2329)
  )
  )
  )
)</f>
        <v>859241.14333894115</v>
      </c>
      <c r="G2329" t="s">
        <v>737</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184"/>
        <v>4</v>
      </c>
      <c r="Q2329">
        <f t="shared" si="185"/>
        <v>4</v>
      </c>
      <c r="R2329" t="b">
        <f t="shared" ca="1" si="183"/>
        <v>1</v>
      </c>
      <c r="T2329" t="b">
        <f t="shared" ca="1" si="186"/>
        <v>1</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H2329">
        <v>1.5</v>
      </c>
      <c r="AI2329">
        <f t="shared" si="187"/>
        <v>0.25</v>
      </c>
    </row>
    <row r="2330" spans="1:35" x14ac:dyDescent="0.3">
      <c r="A2330">
        <v>24</v>
      </c>
      <c r="B2330">
        <v>39</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OFFSET(E2330,-$B2330+IF($L2330,1,0),0)*IF($B2330&gt;OFFSET($B2330,1,0),ChapterTable!$S$17,1)*
    (VLOOKUP(SUBSTITUTE(SUBSTITUTE(E$1,"standard",""),"|Float","")&amp;IF(OR($L2330=TRUE,$A2330=0,MOD($A2330,ChapterTable!$S$20)&lt;&gt;0),"","보스")&amp;"인게임누적곱배수",ChapterTable!$S:$T,2,0)^C2330
    +VLOOKUP(SUBSTITUTE(SUBSTITUTE(E$1,"standard",""),"|Float","")&amp;IF(OR($L2330=TRUE,$A2330=0,MOD($A2330,ChapterTable!$S$20)&lt;&gt;0),"","보스")&amp;"인게임누적합배수",ChapterTable!$S:$T,2,0)*C2330)
  )
  )
  )
)</f>
        <v>3030140.1952850819</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(VLOOKUP(SUBSTITUTE(SUBSTITUTE(F$1,"standard",""),"|Float","")&amp;IF(OR($L2330=TRUE,$A2330=0,MOD($A2330,ChapterTable!$S$20)&lt;&gt;0),"","보스")&amp;"인게임누적곱배수",ChapterTable!$S:$T,2,0)^D2330
    +VLOOKUP(SUBSTITUTE(SUBSTITUTE(F$1,"standard",""),"|Float","")&amp;IF(OR($L2330=TRUE,$A2330=0,MOD($A2330,ChapterTable!$S$20)&lt;&gt;0),"","보스")&amp;"인게임누적합배수",ChapterTable!$S:$T,2,0)*D2330)
  )
  )
  )
)</f>
        <v>859241.14333894115</v>
      </c>
      <c r="G2330" t="s">
        <v>737</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184"/>
        <v>94</v>
      </c>
      <c r="Q2330">
        <f t="shared" si="185"/>
        <v>94</v>
      </c>
      <c r="R2330" t="b">
        <f t="shared" ca="1" si="183"/>
        <v>1</v>
      </c>
      <c r="T2330" t="b">
        <f t="shared" ca="1" si="186"/>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H2330">
        <v>1.5</v>
      </c>
      <c r="AI2330">
        <f t="shared" si="187"/>
        <v>0.25</v>
      </c>
    </row>
    <row r="2331" spans="1:35" x14ac:dyDescent="0.3">
      <c r="A2331">
        <v>24</v>
      </c>
      <c r="B2331">
        <v>40</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OFFSET(E2331,-$B2331+IF($L2331,1,0),0)*IF($B2331&gt;OFFSET($B2331,1,0),ChapterTable!$S$17,1)*
    (VLOOKUP(SUBSTITUTE(SUBSTITUTE(E$1,"standard",""),"|Float","")&amp;IF(OR($L2331=TRUE,$A2331=0,MOD($A2331,ChapterTable!$S$20)&lt;&gt;0),"","보스")&amp;"인게임누적곱배수",ChapterTable!$S:$T,2,0)^C2331
    +VLOOKUP(SUBSTITUTE(SUBSTITUTE(E$1,"standard",""),"|Float","")&amp;IF(OR($L2331=TRUE,$A2331=0,MOD($A2331,ChapterTable!$S$20)&lt;&gt;0),"","보스")&amp;"인게임누적합배수",ChapterTable!$S:$T,2,0)*C2331)
  )
  )
  )
)</f>
        <v>3030140.1952850819</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(VLOOKUP(SUBSTITUTE(SUBSTITUTE(F$1,"standard",""),"|Float","")&amp;IF(OR($L2331=TRUE,$A2331=0,MOD($A2331,ChapterTable!$S$20)&lt;&gt;0),"","보스")&amp;"인게임누적곱배수",ChapterTable!$S:$T,2,0)^D2331
    +VLOOKUP(SUBSTITUTE(SUBSTITUTE(F$1,"standard",""),"|Float","")&amp;IF(OR($L2331=TRUE,$A2331=0,MOD($A2331,ChapterTable!$S$20)&lt;&gt;0),"","보스")&amp;"인게임누적합배수",ChapterTable!$S:$T,2,0)*D2331)
  )
  )
  )
)</f>
        <v>859241.14333894115</v>
      </c>
      <c r="G2331" t="s">
        <v>737</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184"/>
        <v>21</v>
      </c>
      <c r="Q2331">
        <f t="shared" si="185"/>
        <v>21</v>
      </c>
      <c r="R2331" t="b">
        <f t="shared" ca="1" si="183"/>
        <v>1</v>
      </c>
      <c r="T2331" t="b">
        <f t="shared" ca="1" si="186"/>
        <v>1</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H2331">
        <v>1.5</v>
      </c>
      <c r="AI2331">
        <f t="shared" si="187"/>
        <v>0.25</v>
      </c>
    </row>
    <row r="2332" spans="1:35" x14ac:dyDescent="0.3">
      <c r="A2332">
        <v>24</v>
      </c>
      <c r="B2332">
        <v>41</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4</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OFFSET(E2332,-$B2332+IF($L2332,1,0),0)*IF($B2332&gt;OFFSET($B2332,1,0),ChapterTable!$S$17,1)*
    (VLOOKUP(SUBSTITUTE(SUBSTITUTE(E$1,"standard",""),"|Float","")&amp;IF(OR($L2332=TRUE,$A2332=0,MOD($A2332,ChapterTable!$S$20)&lt;&gt;0),"","보스")&amp;"인게임누적곱배수",ChapterTable!$S:$T,2,0)^C2332
    +VLOOKUP(SUBSTITUTE(SUBSTITUTE(E$1,"standard",""),"|Float","")&amp;IF(OR($L2332=TRUE,$A2332=0,MOD($A2332,ChapterTable!$S$20)&lt;&gt;0),"","보스")&amp;"인게임누적합배수",ChapterTable!$S:$T,2,0)*C2332)
  )
  )
  )
)</f>
        <v>3030140.1952850819</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(VLOOKUP(SUBSTITUTE(SUBSTITUTE(F$1,"standard",""),"|Float","")&amp;IF(OR($L2332=TRUE,$A2332=0,MOD($A2332,ChapterTable!$S$20)&lt;&gt;0),"","보스")&amp;"인게임누적곱배수",ChapterTable!$S:$T,2,0)^D2332
    +VLOOKUP(SUBSTITUTE(SUBSTITUTE(F$1,"standard",""),"|Float","")&amp;IF(OR($L2332=TRUE,$A2332=0,MOD($A2332,ChapterTable!$S$20)&lt;&gt;0),"","보스")&amp;"인게임누적합배수",ChapterTable!$S:$T,2,0)*D2332)
  )
  )
  )
)</f>
        <v>911847.74395152926</v>
      </c>
      <c r="G2332" t="s">
        <v>737</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184"/>
        <v>5</v>
      </c>
      <c r="Q2332">
        <f t="shared" si="185"/>
        <v>5</v>
      </c>
      <c r="R2332" t="b">
        <f t="shared" ca="1" si="183"/>
        <v>1</v>
      </c>
      <c r="T2332" t="b">
        <f t="shared" ca="1" si="186"/>
        <v>1</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H2332">
        <v>1.5</v>
      </c>
      <c r="AI2332">
        <f t="shared" si="187"/>
        <v>0.2</v>
      </c>
    </row>
    <row r="2333" spans="1:35" x14ac:dyDescent="0.3">
      <c r="A2333">
        <v>24</v>
      </c>
      <c r="B2333">
        <v>42</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OFFSET(E2333,-$B2333+IF($L2333,1,0),0)*IF($B2333&gt;OFFSET($B2333,1,0),ChapterTable!$S$17,1)*
    (VLOOKUP(SUBSTITUTE(SUBSTITUTE(E$1,"standard",""),"|Float","")&amp;IF(OR($L2333=TRUE,$A2333=0,MOD($A2333,ChapterTable!$S$20)&lt;&gt;0),"","보스")&amp;"인게임누적곱배수",ChapterTable!$S:$T,2,0)^C2333
    +VLOOKUP(SUBSTITUTE(SUBSTITUTE(E$1,"standard",""),"|Float","")&amp;IF(OR($L2333=TRUE,$A2333=0,MOD($A2333,ChapterTable!$S$20)&lt;&gt;0),"","보스")&amp;"인게임누적합배수",ChapterTable!$S:$T,2,0)*C2333)
  )
  )
  )
)</f>
        <v>3030140.1952850819</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(VLOOKUP(SUBSTITUTE(SUBSTITUTE(F$1,"standard",""),"|Float","")&amp;IF(OR($L2333=TRUE,$A2333=0,MOD($A2333,ChapterTable!$S$20)&lt;&gt;0),"","보스")&amp;"인게임누적곱배수",ChapterTable!$S:$T,2,0)^D2333
    +VLOOKUP(SUBSTITUTE(SUBSTITUTE(F$1,"standard",""),"|Float","")&amp;IF(OR($L2333=TRUE,$A2333=0,MOD($A2333,ChapterTable!$S$20)&lt;&gt;0),"","보스")&amp;"인게임누적합배수",ChapterTable!$S:$T,2,0)*D2333)
  )
  )
  )
)</f>
        <v>911847.74395152926</v>
      </c>
      <c r="G2333" t="s">
        <v>737</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184"/>
        <v>5</v>
      </c>
      <c r="Q2333">
        <f t="shared" si="185"/>
        <v>5</v>
      </c>
      <c r="R2333" t="b">
        <f t="shared" ca="1" si="183"/>
        <v>1</v>
      </c>
      <c r="T2333" t="b">
        <f t="shared" ca="1" si="186"/>
        <v>1</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H2333">
        <v>1.5</v>
      </c>
      <c r="AI2333">
        <f t="shared" si="187"/>
        <v>0.2</v>
      </c>
    </row>
    <row r="2334" spans="1:35" x14ac:dyDescent="0.3">
      <c r="A2334">
        <v>24</v>
      </c>
      <c r="B2334">
        <v>43</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OFFSET(E2334,-$B2334+IF($L2334,1,0),0)*IF($B2334&gt;OFFSET($B2334,1,0),ChapterTable!$S$17,1)*
    (VLOOKUP(SUBSTITUTE(SUBSTITUTE(E$1,"standard",""),"|Float","")&amp;IF(OR($L2334=TRUE,$A2334=0,MOD($A2334,ChapterTable!$S$20)&lt;&gt;0),"","보스")&amp;"인게임누적곱배수",ChapterTable!$S:$T,2,0)^C2334
    +VLOOKUP(SUBSTITUTE(SUBSTITUTE(E$1,"standard",""),"|Float","")&amp;IF(OR($L2334=TRUE,$A2334=0,MOD($A2334,ChapterTable!$S$20)&lt;&gt;0),"","보스")&amp;"인게임누적합배수",ChapterTable!$S:$T,2,0)*C2334)
  )
  )
  )
)</f>
        <v>3030140.1952850819</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(VLOOKUP(SUBSTITUTE(SUBSTITUTE(F$1,"standard",""),"|Float","")&amp;IF(OR($L2334=TRUE,$A2334=0,MOD($A2334,ChapterTable!$S$20)&lt;&gt;0),"","보스")&amp;"인게임누적곱배수",ChapterTable!$S:$T,2,0)^D2334
    +VLOOKUP(SUBSTITUTE(SUBSTITUTE(F$1,"standard",""),"|Float","")&amp;IF(OR($L2334=TRUE,$A2334=0,MOD($A2334,ChapterTable!$S$20)&lt;&gt;0),"","보스")&amp;"인게임누적합배수",ChapterTable!$S:$T,2,0)*D2334)
  )
  )
  )
)</f>
        <v>911847.74395152926</v>
      </c>
      <c r="G2334" t="s">
        <v>737</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184"/>
        <v>5</v>
      </c>
      <c r="Q2334">
        <f t="shared" si="185"/>
        <v>5</v>
      </c>
      <c r="R2334" t="b">
        <f t="shared" ca="1" si="183"/>
        <v>1</v>
      </c>
      <c r="T2334" t="b">
        <f t="shared" ca="1" si="186"/>
        <v>1</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H2334">
        <v>1.5</v>
      </c>
      <c r="AI2334">
        <f t="shared" si="187"/>
        <v>0.2</v>
      </c>
    </row>
    <row r="2335" spans="1:35" x14ac:dyDescent="0.3">
      <c r="A2335">
        <v>24</v>
      </c>
      <c r="B2335">
        <v>44</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OFFSET(E2335,-$B2335+IF($L2335,1,0),0)*IF($B2335&gt;OFFSET($B2335,1,0),ChapterTable!$S$17,1)*
    (VLOOKUP(SUBSTITUTE(SUBSTITUTE(E$1,"standard",""),"|Float","")&amp;IF(OR($L2335=TRUE,$A2335=0,MOD($A2335,ChapterTable!$S$20)&lt;&gt;0),"","보스")&amp;"인게임누적곱배수",ChapterTable!$S:$T,2,0)^C2335
    +VLOOKUP(SUBSTITUTE(SUBSTITUTE(E$1,"standard",""),"|Float","")&amp;IF(OR($L2335=TRUE,$A2335=0,MOD($A2335,ChapterTable!$S$20)&lt;&gt;0),"","보스")&amp;"인게임누적합배수",ChapterTable!$S:$T,2,0)*C2335)
  )
  )
  )
)</f>
        <v>3030140.1952850819</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(VLOOKUP(SUBSTITUTE(SUBSTITUTE(F$1,"standard",""),"|Float","")&amp;IF(OR($L2335=TRUE,$A2335=0,MOD($A2335,ChapterTable!$S$20)&lt;&gt;0),"","보스")&amp;"인게임누적곱배수",ChapterTable!$S:$T,2,0)^D2335
    +VLOOKUP(SUBSTITUTE(SUBSTITUTE(F$1,"standard",""),"|Float","")&amp;IF(OR($L2335=TRUE,$A2335=0,MOD($A2335,ChapterTable!$S$20)&lt;&gt;0),"","보스")&amp;"인게임누적합배수",ChapterTable!$S:$T,2,0)*D2335)
  )
  )
  )
)</f>
        <v>911847.74395152926</v>
      </c>
      <c r="G2335" t="s">
        <v>737</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184"/>
        <v>5</v>
      </c>
      <c r="Q2335">
        <f t="shared" si="185"/>
        <v>5</v>
      </c>
      <c r="R2335" t="b">
        <f t="shared" ca="1" si="183"/>
        <v>1</v>
      </c>
      <c r="T2335" t="b">
        <f t="shared" ca="1" si="186"/>
        <v>1</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H2335">
        <v>1.5</v>
      </c>
      <c r="AI2335">
        <f t="shared" si="187"/>
        <v>0.2</v>
      </c>
    </row>
    <row r="2336" spans="1:35" x14ac:dyDescent="0.3">
      <c r="A2336">
        <v>24</v>
      </c>
      <c r="B2336">
        <v>45</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OFFSET(E2336,-$B2336+IF($L2336,1,0),0)*IF($B2336&gt;OFFSET($B2336,1,0),ChapterTable!$S$17,1)*
    (VLOOKUP(SUBSTITUTE(SUBSTITUTE(E$1,"standard",""),"|Float","")&amp;IF(OR($L2336=TRUE,$A2336=0,MOD($A2336,ChapterTable!$S$20)&lt;&gt;0),"","보스")&amp;"인게임누적곱배수",ChapterTable!$S:$T,2,0)^C2336
    +VLOOKUP(SUBSTITUTE(SUBSTITUTE(E$1,"standard",""),"|Float","")&amp;IF(OR($L2336=TRUE,$A2336=0,MOD($A2336,ChapterTable!$S$20)&lt;&gt;0),"","보스")&amp;"인게임누적합배수",ChapterTable!$S:$T,2,0)*C2336)
  )
  )
  )
)</f>
        <v>3030140.1952850819</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(VLOOKUP(SUBSTITUTE(SUBSTITUTE(F$1,"standard",""),"|Float","")&amp;IF(OR($L2336=TRUE,$A2336=0,MOD($A2336,ChapterTable!$S$20)&lt;&gt;0),"","보스")&amp;"인게임누적곱배수",ChapterTable!$S:$T,2,0)^D2336
    +VLOOKUP(SUBSTITUTE(SUBSTITUTE(F$1,"standard",""),"|Float","")&amp;IF(OR($L2336=TRUE,$A2336=0,MOD($A2336,ChapterTable!$S$20)&lt;&gt;0),"","보스")&amp;"인게임누적합배수",ChapterTable!$S:$T,2,0)*D2336)
  )
  )
  )
)</f>
        <v>911847.74395152926</v>
      </c>
      <c r="G2336" t="s">
        <v>737</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184"/>
        <v>11</v>
      </c>
      <c r="Q2336">
        <f t="shared" si="185"/>
        <v>11</v>
      </c>
      <c r="R2336" t="b">
        <f t="shared" ca="1" si="183"/>
        <v>1</v>
      </c>
      <c r="T2336" t="b">
        <f t="shared" ca="1" si="186"/>
        <v>1</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H2336">
        <v>1.5</v>
      </c>
      <c r="AI2336">
        <f t="shared" si="187"/>
        <v>0.2</v>
      </c>
    </row>
    <row r="2337" spans="1:35" x14ac:dyDescent="0.3">
      <c r="A2337">
        <v>24</v>
      </c>
      <c r="B2337">
        <v>46</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5</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OFFSET(E2337,-$B2337+IF($L2337,1,0),0)*IF($B2337&gt;OFFSET($B2337,1,0),ChapterTable!$S$17,1)*
    (VLOOKUP(SUBSTITUTE(SUBSTITUTE(E$1,"standard",""),"|Float","")&amp;IF(OR($L2337=TRUE,$A2337=0,MOD($A2337,ChapterTable!$S$20)&lt;&gt;0),"","보스")&amp;"인게임누적곱배수",ChapterTable!$S:$T,2,0)^C2337
    +VLOOKUP(SUBSTITUTE(SUBSTITUTE(E$1,"standard",""),"|Float","")&amp;IF(OR($L2337=TRUE,$A2337=0,MOD($A2337,ChapterTable!$S$20)&lt;&gt;0),"","보스")&amp;"인게임누적합배수",ChapterTable!$S:$T,2,0)*C2337)
  )
  )
  )
)</f>
        <v>3366822.4392056465</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(VLOOKUP(SUBSTITUTE(SUBSTITUTE(F$1,"standard",""),"|Float","")&amp;IF(OR($L2337=TRUE,$A2337=0,MOD($A2337,ChapterTable!$S$20)&lt;&gt;0),"","보스")&amp;"인게임누적곱배수",ChapterTable!$S:$T,2,0)^D2337
    +VLOOKUP(SUBSTITUTE(SUBSTITUTE(F$1,"standard",""),"|Float","")&amp;IF(OR($L2337=TRUE,$A2337=0,MOD($A2337,ChapterTable!$S$20)&lt;&gt;0),"","보스")&amp;"인게임누적합배수",ChapterTable!$S:$T,2,0)*D2337)
  )
  )
  )
)</f>
        <v>911847.74395152926</v>
      </c>
      <c r="G2337" t="s">
        <v>737</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184"/>
        <v>5</v>
      </c>
      <c r="Q2337">
        <f t="shared" si="185"/>
        <v>5</v>
      </c>
      <c r="R2337" t="b">
        <f t="shared" ca="1" si="183"/>
        <v>1</v>
      </c>
      <c r="T2337" t="b">
        <f t="shared" ca="1" si="186"/>
        <v>1</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H2337">
        <v>1.5</v>
      </c>
      <c r="AI2337">
        <f t="shared" si="187"/>
        <v>0.2</v>
      </c>
    </row>
    <row r="2338" spans="1:35" x14ac:dyDescent="0.3">
      <c r="A2338">
        <v>24</v>
      </c>
      <c r="B2338">
        <v>47</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OFFSET(E2338,-$B2338+IF($L2338,1,0),0)*IF($B2338&gt;OFFSET($B2338,1,0),ChapterTable!$S$17,1)*
    (VLOOKUP(SUBSTITUTE(SUBSTITUTE(E$1,"standard",""),"|Float","")&amp;IF(OR($L2338=TRUE,$A2338=0,MOD($A2338,ChapterTable!$S$20)&lt;&gt;0),"","보스")&amp;"인게임누적곱배수",ChapterTable!$S:$T,2,0)^C2338
    +VLOOKUP(SUBSTITUTE(SUBSTITUTE(E$1,"standard",""),"|Float","")&amp;IF(OR($L2338=TRUE,$A2338=0,MOD($A2338,ChapterTable!$S$20)&lt;&gt;0),"","보스")&amp;"인게임누적합배수",ChapterTable!$S:$T,2,0)*C2338)
  )
  )
  )
)</f>
        <v>3366822.4392056465</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(VLOOKUP(SUBSTITUTE(SUBSTITUTE(F$1,"standard",""),"|Float","")&amp;IF(OR($L2338=TRUE,$A2338=0,MOD($A2338,ChapterTable!$S$20)&lt;&gt;0),"","보스")&amp;"인게임누적곱배수",ChapterTable!$S:$T,2,0)^D2338
    +VLOOKUP(SUBSTITUTE(SUBSTITUTE(F$1,"standard",""),"|Float","")&amp;IF(OR($L2338=TRUE,$A2338=0,MOD($A2338,ChapterTable!$S$20)&lt;&gt;0),"","보스")&amp;"인게임누적합배수",ChapterTable!$S:$T,2,0)*D2338)
  )
  )
  )
)</f>
        <v>911847.74395152926</v>
      </c>
      <c r="G2338" t="s">
        <v>737</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184"/>
        <v>5</v>
      </c>
      <c r="Q2338">
        <f t="shared" si="185"/>
        <v>5</v>
      </c>
      <c r="R2338" t="b">
        <f t="shared" ca="1" si="183"/>
        <v>1</v>
      </c>
      <c r="T2338" t="b">
        <f t="shared" ca="1" si="186"/>
        <v>1</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H2338">
        <v>1.5</v>
      </c>
      <c r="AI2338">
        <f t="shared" si="187"/>
        <v>0.2</v>
      </c>
    </row>
    <row r="2339" spans="1:35" x14ac:dyDescent="0.3">
      <c r="A2339">
        <v>24</v>
      </c>
      <c r="B2339">
        <v>48</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OFFSET(E2339,-$B2339+IF($L2339,1,0),0)*IF($B2339&gt;OFFSET($B2339,1,0),ChapterTable!$S$17,1)*
    (VLOOKUP(SUBSTITUTE(SUBSTITUTE(E$1,"standard",""),"|Float","")&amp;IF(OR($L2339=TRUE,$A2339=0,MOD($A2339,ChapterTable!$S$20)&lt;&gt;0),"","보스")&amp;"인게임누적곱배수",ChapterTable!$S:$T,2,0)^C2339
    +VLOOKUP(SUBSTITUTE(SUBSTITUTE(E$1,"standard",""),"|Float","")&amp;IF(OR($L2339=TRUE,$A2339=0,MOD($A2339,ChapterTable!$S$20)&lt;&gt;0),"","보스")&amp;"인게임누적합배수",ChapterTable!$S:$T,2,0)*C2339)
  )
  )
  )
)</f>
        <v>3366822.4392056465</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(VLOOKUP(SUBSTITUTE(SUBSTITUTE(F$1,"standard",""),"|Float","")&amp;IF(OR($L2339=TRUE,$A2339=0,MOD($A2339,ChapterTable!$S$20)&lt;&gt;0),"","보스")&amp;"인게임누적곱배수",ChapterTable!$S:$T,2,0)^D2339
    +VLOOKUP(SUBSTITUTE(SUBSTITUTE(F$1,"standard",""),"|Float","")&amp;IF(OR($L2339=TRUE,$A2339=0,MOD($A2339,ChapterTable!$S$20)&lt;&gt;0),"","보스")&amp;"인게임누적합배수",ChapterTable!$S:$T,2,0)*D2339)
  )
  )
  )
)</f>
        <v>911847.74395152926</v>
      </c>
      <c r="G2339" t="s">
        <v>737</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184"/>
        <v>5</v>
      </c>
      <c r="Q2339">
        <f t="shared" si="185"/>
        <v>5</v>
      </c>
      <c r="R2339" t="b">
        <f t="shared" ca="1" si="183"/>
        <v>1</v>
      </c>
      <c r="T2339" t="b">
        <f t="shared" ca="1" si="186"/>
        <v>1</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H2339">
        <v>1.5</v>
      </c>
      <c r="AI2339">
        <f t="shared" si="187"/>
        <v>0.2</v>
      </c>
    </row>
    <row r="2340" spans="1:35" x14ac:dyDescent="0.3">
      <c r="A2340">
        <v>24</v>
      </c>
      <c r="B2340">
        <v>49</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OFFSET(E2340,-$B2340+IF($L2340,1,0),0)*IF($B2340&gt;OFFSET($B2340,1,0),ChapterTable!$S$17,1)*
    (VLOOKUP(SUBSTITUTE(SUBSTITUTE(E$1,"standard",""),"|Float","")&amp;IF(OR($L2340=TRUE,$A2340=0,MOD($A2340,ChapterTable!$S$20)&lt;&gt;0),"","보스")&amp;"인게임누적곱배수",ChapterTable!$S:$T,2,0)^C2340
    +VLOOKUP(SUBSTITUTE(SUBSTITUTE(E$1,"standard",""),"|Float","")&amp;IF(OR($L2340=TRUE,$A2340=0,MOD($A2340,ChapterTable!$S$20)&lt;&gt;0),"","보스")&amp;"인게임누적합배수",ChapterTable!$S:$T,2,0)*C2340)
  )
  )
  )
)</f>
        <v>3366822.4392056465</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(VLOOKUP(SUBSTITUTE(SUBSTITUTE(F$1,"standard",""),"|Float","")&amp;IF(OR($L2340=TRUE,$A2340=0,MOD($A2340,ChapterTable!$S$20)&lt;&gt;0),"","보스")&amp;"인게임누적곱배수",ChapterTable!$S:$T,2,0)^D2340
    +VLOOKUP(SUBSTITUTE(SUBSTITUTE(F$1,"standard",""),"|Float","")&amp;IF(OR($L2340=TRUE,$A2340=0,MOD($A2340,ChapterTable!$S$20)&lt;&gt;0),"","보스")&amp;"인게임누적합배수",ChapterTable!$S:$T,2,0)*D2340)
  )
  )
  )
)</f>
        <v>911847.74395152926</v>
      </c>
      <c r="G2340" t="s">
        <v>737</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184"/>
        <v>95</v>
      </c>
      <c r="Q2340">
        <f t="shared" si="185"/>
        <v>95</v>
      </c>
      <c r="R2340" t="b">
        <f t="shared" ca="1" si="183"/>
        <v>1</v>
      </c>
      <c r="T2340" t="b">
        <f t="shared" ca="1" si="186"/>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H2340">
        <v>1.5</v>
      </c>
      <c r="AI2340">
        <f t="shared" si="187"/>
        <v>0.2</v>
      </c>
    </row>
    <row r="2341" spans="1:35" x14ac:dyDescent="0.3">
      <c r="A2341">
        <v>24</v>
      </c>
      <c r="B2341">
        <v>50</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OFFSET(E2341,-$B2341+IF($L2341,1,0),0)*IF($B2341&gt;OFFSET($B2341,1,0),ChapterTable!$S$17,1)*
    (VLOOKUP(SUBSTITUTE(SUBSTITUTE(E$1,"standard",""),"|Float","")&amp;IF(OR($L2341=TRUE,$A2341=0,MOD($A2341,ChapterTable!$S$20)&lt;&gt;0),"","보스")&amp;"인게임누적곱배수",ChapterTable!$S:$T,2,0)^C2341
    +VLOOKUP(SUBSTITUTE(SUBSTITUTE(E$1,"standard",""),"|Float","")&amp;IF(OR($L2341=TRUE,$A2341=0,MOD($A2341,ChapterTable!$S$20)&lt;&gt;0),"","보스")&amp;"인게임누적합배수",ChapterTable!$S:$T,2,0)*C2341)
  )
  )
  )
)</f>
        <v>4040186.9270467758</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(VLOOKUP(SUBSTITUTE(SUBSTITUTE(F$1,"standard",""),"|Float","")&amp;IF(OR($L2341=TRUE,$A2341=0,MOD($A2341,ChapterTable!$S$20)&lt;&gt;0),"","보스")&amp;"인게임누적곱배수",ChapterTable!$S:$T,2,0)^D2341
    +VLOOKUP(SUBSTITUTE(SUBSTITUTE(F$1,"standard",""),"|Float","")&amp;IF(OR($L2341=TRUE,$A2341=0,MOD($A2341,ChapterTable!$S$20)&lt;&gt;0),"","보스")&amp;"인게임누적합배수",ChapterTable!$S:$T,2,0)*D2341)
  )
  )
  )
)</f>
        <v>911847.74395152926</v>
      </c>
      <c r="G2341" t="s">
        <v>737</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184"/>
        <v>21</v>
      </c>
      <c r="Q2341">
        <f t="shared" si="185"/>
        <v>21</v>
      </c>
      <c r="R2341" t="b">
        <f t="shared" ca="1" si="183"/>
        <v>0</v>
      </c>
      <c r="T2341" t="b">
        <f t="shared" ca="1" si="186"/>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H2341">
        <v>1.5</v>
      </c>
      <c r="AI2341">
        <f t="shared" si="187"/>
        <v>0.2</v>
      </c>
    </row>
    <row r="2342" spans="1:35" x14ac:dyDescent="0.3">
      <c r="A2342">
        <v>25</v>
      </c>
      <c r="B2342">
        <v>1</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0</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0</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OFFSET(E2342,-$B2342+IF($L2342,1,0),0)*IF($B2342&gt;OFFSET($B2342,1,0),ChapterTable!$S$17,1)*
    (VLOOKUP(SUBSTITUTE(SUBSTITUTE(E$1,"standard",""),"|Float","")&amp;IF(OR($L2342=TRUE,$A2342=0,MOD($A2342,ChapterTable!$S$20)&lt;&gt;0),"","보스")&amp;"인게임누적곱배수",ChapterTable!$S:$T,2,0)^C2342
    +VLOOKUP(SUBSTITUTE(SUBSTITUTE(E$1,"standard",""),"|Float","")&amp;IF(OR($L2342=TRUE,$A2342=0,MOD($A2342,ChapterTable!$S$20)&lt;&gt;0),"","보스")&amp;"인게임누적합배수",ChapterTable!$S:$T,2,0)*C2342)
  )
  )
  )
)</f>
        <v>2525116.8294042349</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(VLOOKUP(SUBSTITUTE(SUBSTITUTE(F$1,"standard",""),"|Float","")&amp;IF(OR($L2342=TRUE,$A2342=0,MOD($A2342,ChapterTable!$S$20)&lt;&gt;0),"","보스")&amp;"인게임누적곱배수",ChapterTable!$S:$T,2,0)^D2342
    +VLOOKUP(SUBSTITUTE(SUBSTITUTE(F$1,"standard",""),"|Float","")&amp;IF(OR($L2342=TRUE,$A2342=0,MOD($A2342,ChapterTable!$S$20)&lt;&gt;0),"","보스")&amp;"인게임누적합배수",ChapterTable!$S:$T,2,0)*D2342)
  )
  )
  )
)</f>
        <v>1052132.0122517645</v>
      </c>
      <c r="G2342" t="s">
        <v>737</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184"/>
        <v>1</v>
      </c>
      <c r="Q2342">
        <f t="shared" si="185"/>
        <v>1</v>
      </c>
      <c r="R2342" t="b">
        <f t="shared" ca="1" si="183"/>
        <v>1</v>
      </c>
      <c r="T2342" t="b">
        <f t="shared" ca="1" si="186"/>
        <v>1</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H2342">
        <v>1.5</v>
      </c>
      <c r="AI2342">
        <f t="shared" si="187"/>
        <v>1</v>
      </c>
    </row>
    <row r="2343" spans="1:35" x14ac:dyDescent="0.3">
      <c r="A2343">
        <v>25</v>
      </c>
      <c r="B2343">
        <v>2</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OFFSET(E2343,-$B2343+IF($L2343,1,0),0)*IF($B2343&gt;OFFSET($B2343,1,0),ChapterTable!$S$17,1)*
    (VLOOKUP(SUBSTITUTE(SUBSTITUTE(E$1,"standard",""),"|Float","")&amp;IF(OR($L2343=TRUE,$A2343=0,MOD($A2343,ChapterTable!$S$20)&lt;&gt;0),"","보스")&amp;"인게임누적곱배수",ChapterTable!$S:$T,2,0)^C2343
    +VLOOKUP(SUBSTITUTE(SUBSTITUTE(E$1,"standard",""),"|Float","")&amp;IF(OR($L2343=TRUE,$A2343=0,MOD($A2343,ChapterTable!$S$20)&lt;&gt;0),"","보스")&amp;"인게임누적합배수",ChapterTable!$S:$T,2,0)*C2343)
  )
  )
  )
)</f>
        <v>2525116.8294042349</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(VLOOKUP(SUBSTITUTE(SUBSTITUTE(F$1,"standard",""),"|Float","")&amp;IF(OR($L2343=TRUE,$A2343=0,MOD($A2343,ChapterTable!$S$20)&lt;&gt;0),"","보스")&amp;"인게임누적곱배수",ChapterTable!$S:$T,2,0)^D2343
    +VLOOKUP(SUBSTITUTE(SUBSTITUTE(F$1,"standard",""),"|Float","")&amp;IF(OR($L2343=TRUE,$A2343=0,MOD($A2343,ChapterTable!$S$20)&lt;&gt;0),"","보스")&amp;"인게임누적합배수",ChapterTable!$S:$T,2,0)*D2343)
  )
  )
  )
)</f>
        <v>1052132.0122517645</v>
      </c>
      <c r="G2343" t="s">
        <v>737</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184"/>
        <v>1</v>
      </c>
      <c r="Q2343">
        <f t="shared" si="185"/>
        <v>1</v>
      </c>
      <c r="R2343" t="b">
        <f t="shared" ca="1" si="183"/>
        <v>1</v>
      </c>
      <c r="T2343" t="b">
        <f t="shared" ca="1" si="186"/>
        <v>1</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H2343">
        <v>1.5</v>
      </c>
      <c r="AI2343">
        <f t="shared" si="187"/>
        <v>1</v>
      </c>
    </row>
    <row r="2344" spans="1:35" x14ac:dyDescent="0.3">
      <c r="A2344">
        <v>25</v>
      </c>
      <c r="B2344">
        <v>3</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OFFSET(E2344,-$B2344+IF($L2344,1,0),0)*IF($B2344&gt;OFFSET($B2344,1,0),ChapterTable!$S$17,1)*
    (VLOOKUP(SUBSTITUTE(SUBSTITUTE(E$1,"standard",""),"|Float","")&amp;IF(OR($L2344=TRUE,$A2344=0,MOD($A2344,ChapterTable!$S$20)&lt;&gt;0),"","보스")&amp;"인게임누적곱배수",ChapterTable!$S:$T,2,0)^C2344
    +VLOOKUP(SUBSTITUTE(SUBSTITUTE(E$1,"standard",""),"|Float","")&amp;IF(OR($L2344=TRUE,$A2344=0,MOD($A2344,ChapterTable!$S$20)&lt;&gt;0),"","보스")&amp;"인게임누적합배수",ChapterTable!$S:$T,2,0)*C2344)
  )
  )
  )
)</f>
        <v>2525116.8294042349</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(VLOOKUP(SUBSTITUTE(SUBSTITUTE(F$1,"standard",""),"|Float","")&amp;IF(OR($L2344=TRUE,$A2344=0,MOD($A2344,ChapterTable!$S$20)&lt;&gt;0),"","보스")&amp;"인게임누적곱배수",ChapterTable!$S:$T,2,0)^D2344
    +VLOOKUP(SUBSTITUTE(SUBSTITUTE(F$1,"standard",""),"|Float","")&amp;IF(OR($L2344=TRUE,$A2344=0,MOD($A2344,ChapterTable!$S$20)&lt;&gt;0),"","보스")&amp;"인게임누적합배수",ChapterTable!$S:$T,2,0)*D2344)
  )
  )
  )
)</f>
        <v>1052132.0122517645</v>
      </c>
      <c r="G2344" t="s">
        <v>737</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184"/>
        <v>1</v>
      </c>
      <c r="Q2344">
        <f t="shared" si="185"/>
        <v>1</v>
      </c>
      <c r="R2344" t="b">
        <f t="shared" ca="1" si="183"/>
        <v>1</v>
      </c>
      <c r="T2344" t="b">
        <f t="shared" ca="1" si="186"/>
        <v>1</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H2344">
        <v>1.5</v>
      </c>
      <c r="AI2344">
        <f t="shared" si="187"/>
        <v>1</v>
      </c>
    </row>
    <row r="2345" spans="1:35" x14ac:dyDescent="0.3">
      <c r="A2345">
        <v>25</v>
      </c>
      <c r="B2345">
        <v>4</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OFFSET(E2345,-$B2345+IF($L2345,1,0),0)*IF($B2345&gt;OFFSET($B2345,1,0),ChapterTable!$S$17,1)*
    (VLOOKUP(SUBSTITUTE(SUBSTITUTE(E$1,"standard",""),"|Float","")&amp;IF(OR($L2345=TRUE,$A2345=0,MOD($A2345,ChapterTable!$S$20)&lt;&gt;0),"","보스")&amp;"인게임누적곱배수",ChapterTable!$S:$T,2,0)^C2345
    +VLOOKUP(SUBSTITUTE(SUBSTITUTE(E$1,"standard",""),"|Float","")&amp;IF(OR($L2345=TRUE,$A2345=0,MOD($A2345,ChapterTable!$S$20)&lt;&gt;0),"","보스")&amp;"인게임누적합배수",ChapterTable!$S:$T,2,0)*C2345)
  )
  )
  )
)</f>
        <v>2525116.8294042349</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(VLOOKUP(SUBSTITUTE(SUBSTITUTE(F$1,"standard",""),"|Float","")&amp;IF(OR($L2345=TRUE,$A2345=0,MOD($A2345,ChapterTable!$S$20)&lt;&gt;0),"","보스")&amp;"인게임누적곱배수",ChapterTable!$S:$T,2,0)^D2345
    +VLOOKUP(SUBSTITUTE(SUBSTITUTE(F$1,"standard",""),"|Float","")&amp;IF(OR($L2345=TRUE,$A2345=0,MOD($A2345,ChapterTable!$S$20)&lt;&gt;0),"","보스")&amp;"인게임누적합배수",ChapterTable!$S:$T,2,0)*D2345)
  )
  )
  )
)</f>
        <v>1052132.0122517645</v>
      </c>
      <c r="G2345" t="s">
        <v>737</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184"/>
        <v>1</v>
      </c>
      <c r="Q2345">
        <f t="shared" si="185"/>
        <v>1</v>
      </c>
      <c r="R2345" t="b">
        <f t="shared" ca="1" si="183"/>
        <v>1</v>
      </c>
      <c r="T2345" t="b">
        <f t="shared" ca="1" si="186"/>
        <v>1</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H2345">
        <v>1.5</v>
      </c>
      <c r="AI2345">
        <f t="shared" si="187"/>
        <v>1</v>
      </c>
    </row>
    <row r="2346" spans="1:35" x14ac:dyDescent="0.3">
      <c r="A2346">
        <v>25</v>
      </c>
      <c r="B2346">
        <v>5</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OFFSET(E2346,-$B2346+IF($L2346,1,0),0)*IF($B2346&gt;OFFSET($B2346,1,0),ChapterTable!$S$17,1)*
    (VLOOKUP(SUBSTITUTE(SUBSTITUTE(E$1,"standard",""),"|Float","")&amp;IF(OR($L2346=TRUE,$A2346=0,MOD($A2346,ChapterTable!$S$20)&lt;&gt;0),"","보스")&amp;"인게임누적곱배수",ChapterTable!$S:$T,2,0)^C2346
    +VLOOKUP(SUBSTITUTE(SUBSTITUTE(E$1,"standard",""),"|Float","")&amp;IF(OR($L2346=TRUE,$A2346=0,MOD($A2346,ChapterTable!$S$20)&lt;&gt;0),"","보스")&amp;"인게임누적합배수",ChapterTable!$S:$T,2,0)*C2346)
  )
  )
  )
)</f>
        <v>2525116.8294042349</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(VLOOKUP(SUBSTITUTE(SUBSTITUTE(F$1,"standard",""),"|Float","")&amp;IF(OR($L2346=TRUE,$A2346=0,MOD($A2346,ChapterTable!$S$20)&lt;&gt;0),"","보스")&amp;"인게임누적곱배수",ChapterTable!$S:$T,2,0)^D2346
    +VLOOKUP(SUBSTITUTE(SUBSTITUTE(F$1,"standard",""),"|Float","")&amp;IF(OR($L2346=TRUE,$A2346=0,MOD($A2346,ChapterTable!$S$20)&lt;&gt;0),"","보스")&amp;"인게임누적합배수",ChapterTable!$S:$T,2,0)*D2346)
  )
  )
  )
)</f>
        <v>1052132.0122517645</v>
      </c>
      <c r="G2346" t="s">
        <v>737</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184"/>
        <v>11</v>
      </c>
      <c r="Q2346">
        <f t="shared" si="185"/>
        <v>11</v>
      </c>
      <c r="R2346" t="b">
        <f t="shared" ca="1" si="183"/>
        <v>1</v>
      </c>
      <c r="T2346" t="b">
        <f t="shared" ca="1" si="186"/>
        <v>1</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H2346">
        <v>1.5</v>
      </c>
      <c r="AI2346">
        <f t="shared" si="187"/>
        <v>1</v>
      </c>
    </row>
    <row r="2347" spans="1:35" x14ac:dyDescent="0.3">
      <c r="A2347">
        <v>25</v>
      </c>
      <c r="B2347">
        <v>6</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1</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OFFSET(E2347,-$B2347+IF($L2347,1,0),0)*IF($B2347&gt;OFFSET($B2347,1,0),ChapterTable!$S$17,1)*
    (VLOOKUP(SUBSTITUTE(SUBSTITUTE(E$1,"standard",""),"|Float","")&amp;IF(OR($L2347=TRUE,$A2347=0,MOD($A2347,ChapterTable!$S$20)&lt;&gt;0),"","보스")&amp;"인게임누적곱배수",ChapterTable!$S:$T,2,0)^C2347
    +VLOOKUP(SUBSTITUTE(SUBSTITUTE(E$1,"standard",""),"|Float","")&amp;IF(OR($L2347=TRUE,$A2347=0,MOD($A2347,ChapterTable!$S$20)&lt;&gt;0),"","보스")&amp;"인게임누적합배수",ChapterTable!$S:$T,2,0)*C2347)
  )
  )
  )
)</f>
        <v>3030140.1952850819</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(VLOOKUP(SUBSTITUTE(SUBSTITUTE(F$1,"standard",""),"|Float","")&amp;IF(OR($L2347=TRUE,$A2347=0,MOD($A2347,ChapterTable!$S$20)&lt;&gt;0),"","보스")&amp;"인게임누적곱배수",ChapterTable!$S:$T,2,0)^D2347
    +VLOOKUP(SUBSTITUTE(SUBSTITUTE(F$1,"standard",""),"|Float","")&amp;IF(OR($L2347=TRUE,$A2347=0,MOD($A2347,ChapterTable!$S$20)&lt;&gt;0),"","보스")&amp;"인게임누적합배수",ChapterTable!$S:$T,2,0)*D2347)
  )
  )
  )
)</f>
        <v>1052132.0122517645</v>
      </c>
      <c r="G2347" t="s">
        <v>737</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184"/>
        <v>1</v>
      </c>
      <c r="Q2347">
        <f t="shared" si="185"/>
        <v>1</v>
      </c>
      <c r="R2347" t="b">
        <f t="shared" ca="1" si="183"/>
        <v>1</v>
      </c>
      <c r="T2347" t="b">
        <f t="shared" ca="1" si="186"/>
        <v>1</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H2347">
        <v>1.5</v>
      </c>
      <c r="AI2347">
        <f t="shared" si="187"/>
        <v>1</v>
      </c>
    </row>
    <row r="2348" spans="1:35" x14ac:dyDescent="0.3">
      <c r="A2348">
        <v>25</v>
      </c>
      <c r="B2348">
        <v>7</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OFFSET(E2348,-$B2348+IF($L2348,1,0),0)*IF($B2348&gt;OFFSET($B2348,1,0),ChapterTable!$S$17,1)*
    (VLOOKUP(SUBSTITUTE(SUBSTITUTE(E$1,"standard",""),"|Float","")&amp;IF(OR($L2348=TRUE,$A2348=0,MOD($A2348,ChapterTable!$S$20)&lt;&gt;0),"","보스")&amp;"인게임누적곱배수",ChapterTable!$S:$T,2,0)^C2348
    +VLOOKUP(SUBSTITUTE(SUBSTITUTE(E$1,"standard",""),"|Float","")&amp;IF(OR($L2348=TRUE,$A2348=0,MOD($A2348,ChapterTable!$S$20)&lt;&gt;0),"","보스")&amp;"인게임누적합배수",ChapterTable!$S:$T,2,0)*C2348)
  )
  )
  )
)</f>
        <v>3030140.1952850819</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(VLOOKUP(SUBSTITUTE(SUBSTITUTE(F$1,"standard",""),"|Float","")&amp;IF(OR($L2348=TRUE,$A2348=0,MOD($A2348,ChapterTable!$S$20)&lt;&gt;0),"","보스")&amp;"인게임누적곱배수",ChapterTable!$S:$T,2,0)^D2348
    +VLOOKUP(SUBSTITUTE(SUBSTITUTE(F$1,"standard",""),"|Float","")&amp;IF(OR($L2348=TRUE,$A2348=0,MOD($A2348,ChapterTable!$S$20)&lt;&gt;0),"","보스")&amp;"인게임누적합배수",ChapterTable!$S:$T,2,0)*D2348)
  )
  )
  )
)</f>
        <v>1052132.0122517645</v>
      </c>
      <c r="G2348" t="s">
        <v>737</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184"/>
        <v>1</v>
      </c>
      <c r="Q2348">
        <f t="shared" si="185"/>
        <v>1</v>
      </c>
      <c r="R2348" t="b">
        <f t="shared" ca="1" si="183"/>
        <v>1</v>
      </c>
      <c r="T2348" t="b">
        <f t="shared" ca="1" si="186"/>
        <v>1</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H2348">
        <v>1.5</v>
      </c>
      <c r="AI2348">
        <f t="shared" si="187"/>
        <v>1</v>
      </c>
    </row>
    <row r="2349" spans="1:35" x14ac:dyDescent="0.3">
      <c r="A2349">
        <v>25</v>
      </c>
      <c r="B2349">
        <v>8</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OFFSET(E2349,-$B2349+IF($L2349,1,0),0)*IF($B2349&gt;OFFSET($B2349,1,0),ChapterTable!$S$17,1)*
    (VLOOKUP(SUBSTITUTE(SUBSTITUTE(E$1,"standard",""),"|Float","")&amp;IF(OR($L2349=TRUE,$A2349=0,MOD($A2349,ChapterTable!$S$20)&lt;&gt;0),"","보스")&amp;"인게임누적곱배수",ChapterTable!$S:$T,2,0)^C2349
    +VLOOKUP(SUBSTITUTE(SUBSTITUTE(E$1,"standard",""),"|Float","")&amp;IF(OR($L2349=TRUE,$A2349=0,MOD($A2349,ChapterTable!$S$20)&lt;&gt;0),"","보스")&amp;"인게임누적합배수",ChapterTable!$S:$T,2,0)*C2349)
  )
  )
  )
)</f>
        <v>3030140.1952850819</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(VLOOKUP(SUBSTITUTE(SUBSTITUTE(F$1,"standard",""),"|Float","")&amp;IF(OR($L2349=TRUE,$A2349=0,MOD($A2349,ChapterTable!$S$20)&lt;&gt;0),"","보스")&amp;"인게임누적곱배수",ChapterTable!$S:$T,2,0)^D2349
    +VLOOKUP(SUBSTITUTE(SUBSTITUTE(F$1,"standard",""),"|Float","")&amp;IF(OR($L2349=TRUE,$A2349=0,MOD($A2349,ChapterTable!$S$20)&lt;&gt;0),"","보스")&amp;"인게임누적합배수",ChapterTable!$S:$T,2,0)*D2349)
  )
  )
  )
)</f>
        <v>1052132.0122517645</v>
      </c>
      <c r="G2349" t="s">
        <v>737</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184"/>
        <v>1</v>
      </c>
      <c r="Q2349">
        <f t="shared" si="185"/>
        <v>1</v>
      </c>
      <c r="R2349" t="b">
        <f t="shared" ca="1" si="183"/>
        <v>1</v>
      </c>
      <c r="T2349" t="b">
        <f t="shared" ca="1" si="186"/>
        <v>1</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H2349">
        <v>1.5</v>
      </c>
      <c r="AI2349">
        <f t="shared" si="187"/>
        <v>1</v>
      </c>
    </row>
    <row r="2350" spans="1:35" x14ac:dyDescent="0.3">
      <c r="A2350">
        <v>25</v>
      </c>
      <c r="B2350">
        <v>9</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OFFSET(E2350,-$B2350+IF($L2350,1,0),0)*IF($B2350&gt;OFFSET($B2350,1,0),ChapterTable!$S$17,1)*
    (VLOOKUP(SUBSTITUTE(SUBSTITUTE(E$1,"standard",""),"|Float","")&amp;IF(OR($L2350=TRUE,$A2350=0,MOD($A2350,ChapterTable!$S$20)&lt;&gt;0),"","보스")&amp;"인게임누적곱배수",ChapterTable!$S:$T,2,0)^C2350
    +VLOOKUP(SUBSTITUTE(SUBSTITUTE(E$1,"standard",""),"|Float","")&amp;IF(OR($L2350=TRUE,$A2350=0,MOD($A2350,ChapterTable!$S$20)&lt;&gt;0),"","보스")&amp;"인게임누적합배수",ChapterTable!$S:$T,2,0)*C2350)
  )
  )
  )
)</f>
        <v>3030140.1952850819</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(VLOOKUP(SUBSTITUTE(SUBSTITUTE(F$1,"standard",""),"|Float","")&amp;IF(OR($L2350=TRUE,$A2350=0,MOD($A2350,ChapterTable!$S$20)&lt;&gt;0),"","보스")&amp;"인게임누적곱배수",ChapterTable!$S:$T,2,0)^D2350
    +VLOOKUP(SUBSTITUTE(SUBSTITUTE(F$1,"standard",""),"|Float","")&amp;IF(OR($L2350=TRUE,$A2350=0,MOD($A2350,ChapterTable!$S$20)&lt;&gt;0),"","보스")&amp;"인게임누적합배수",ChapterTable!$S:$T,2,0)*D2350)
  )
  )
  )
)</f>
        <v>1052132.0122517645</v>
      </c>
      <c r="G2350" t="s">
        <v>737</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184"/>
        <v>91</v>
      </c>
      <c r="Q2350">
        <f t="shared" si="185"/>
        <v>91</v>
      </c>
      <c r="R2350" t="b">
        <f t="shared" ca="1" si="183"/>
        <v>1</v>
      </c>
      <c r="T2350" t="b">
        <f t="shared" ca="1" si="186"/>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H2350">
        <v>1.5</v>
      </c>
      <c r="AI2350">
        <f t="shared" si="187"/>
        <v>1</v>
      </c>
    </row>
    <row r="2351" spans="1:35" x14ac:dyDescent="0.3">
      <c r="A2351">
        <v>25</v>
      </c>
      <c r="B2351">
        <v>10</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OFFSET(E2351,-$B2351+IF($L2351,1,0),0)*IF($B2351&gt;OFFSET($B2351,1,0),ChapterTable!$S$17,1)*
    (VLOOKUP(SUBSTITUTE(SUBSTITUTE(E$1,"standard",""),"|Float","")&amp;IF(OR($L2351=TRUE,$A2351=0,MOD($A2351,ChapterTable!$S$20)&lt;&gt;0),"","보스")&amp;"인게임누적곱배수",ChapterTable!$S:$T,2,0)^C2351
    +VLOOKUP(SUBSTITUTE(SUBSTITUTE(E$1,"standard",""),"|Float","")&amp;IF(OR($L2351=TRUE,$A2351=0,MOD($A2351,ChapterTable!$S$20)&lt;&gt;0),"","보스")&amp;"인게임누적합배수",ChapterTable!$S:$T,2,0)*C2351)
  )
  )
  )
)</f>
        <v>3030140.1952850819</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(VLOOKUP(SUBSTITUTE(SUBSTITUTE(F$1,"standard",""),"|Float","")&amp;IF(OR($L2351=TRUE,$A2351=0,MOD($A2351,ChapterTable!$S$20)&lt;&gt;0),"","보스")&amp;"인게임누적곱배수",ChapterTable!$S:$T,2,0)^D2351
    +VLOOKUP(SUBSTITUTE(SUBSTITUTE(F$1,"standard",""),"|Float","")&amp;IF(OR($L2351=TRUE,$A2351=0,MOD($A2351,ChapterTable!$S$20)&lt;&gt;0),"","보스")&amp;"인게임누적합배수",ChapterTable!$S:$T,2,0)*D2351)
  )
  )
  )
)</f>
        <v>1052132.0122517645</v>
      </c>
      <c r="G2351" t="s">
        <v>737</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184"/>
        <v>21</v>
      </c>
      <c r="Q2351">
        <f t="shared" si="185"/>
        <v>21</v>
      </c>
      <c r="R2351" t="b">
        <f t="shared" ca="1" si="183"/>
        <v>1</v>
      </c>
      <c r="T2351" t="b">
        <f t="shared" ca="1" si="186"/>
        <v>1</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H2351">
        <v>1.5</v>
      </c>
      <c r="AI2351">
        <f t="shared" si="187"/>
        <v>1</v>
      </c>
    </row>
    <row r="2352" spans="1:35" x14ac:dyDescent="0.3">
      <c r="A2352">
        <v>25</v>
      </c>
      <c r="B2352">
        <v>11</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1</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OFFSET(E2352,-$B2352+IF($L2352,1,0),0)*IF($B2352&gt;OFFSET($B2352,1,0),ChapterTable!$S$17,1)*
    (VLOOKUP(SUBSTITUTE(SUBSTITUTE(E$1,"standard",""),"|Float","")&amp;IF(OR($L2352=TRUE,$A2352=0,MOD($A2352,ChapterTable!$S$20)&lt;&gt;0),"","보스")&amp;"인게임누적곱배수",ChapterTable!$S:$T,2,0)^C2352
    +VLOOKUP(SUBSTITUTE(SUBSTITUTE(E$1,"standard",""),"|Float","")&amp;IF(OR($L2352=TRUE,$A2352=0,MOD($A2352,ChapterTable!$S$20)&lt;&gt;0),"","보스")&amp;"인게임누적합배수",ChapterTable!$S:$T,2,0)*C2352)
  )
  )
  )
)</f>
        <v>3030140.1952850819</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(VLOOKUP(SUBSTITUTE(SUBSTITUTE(F$1,"standard",""),"|Float","")&amp;IF(OR($L2352=TRUE,$A2352=0,MOD($A2352,ChapterTable!$S$20)&lt;&gt;0),"","보스")&amp;"인게임누적곱배수",ChapterTable!$S:$T,2,0)^D2352
    +VLOOKUP(SUBSTITUTE(SUBSTITUTE(F$1,"standard",""),"|Float","")&amp;IF(OR($L2352=TRUE,$A2352=0,MOD($A2352,ChapterTable!$S$20)&lt;&gt;0),"","보스")&amp;"인게임누적합배수",ChapterTable!$S:$T,2,0)*D2352)
  )
  )
  )
)</f>
        <v>1131041.9131706469</v>
      </c>
      <c r="G2352" t="s">
        <v>737</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184"/>
        <v>2</v>
      </c>
      <c r="Q2352">
        <f t="shared" si="185"/>
        <v>2</v>
      </c>
      <c r="R2352" t="b">
        <f t="shared" ca="1" si="183"/>
        <v>1</v>
      </c>
      <c r="T2352" t="b">
        <f t="shared" ca="1" si="186"/>
        <v>1</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H2352">
        <v>1.5</v>
      </c>
      <c r="AI2352">
        <f t="shared" si="187"/>
        <v>0.5</v>
      </c>
    </row>
    <row r="2353" spans="1:35" x14ac:dyDescent="0.3">
      <c r="A2353">
        <v>25</v>
      </c>
      <c r="B2353">
        <v>12</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OFFSET(E2353,-$B2353+IF($L2353,1,0),0)*IF($B2353&gt;OFFSET($B2353,1,0),ChapterTable!$S$17,1)*
    (VLOOKUP(SUBSTITUTE(SUBSTITUTE(E$1,"standard",""),"|Float","")&amp;IF(OR($L2353=TRUE,$A2353=0,MOD($A2353,ChapterTable!$S$20)&lt;&gt;0),"","보스")&amp;"인게임누적곱배수",ChapterTable!$S:$T,2,0)^C2353
    +VLOOKUP(SUBSTITUTE(SUBSTITUTE(E$1,"standard",""),"|Float","")&amp;IF(OR($L2353=TRUE,$A2353=0,MOD($A2353,ChapterTable!$S$20)&lt;&gt;0),"","보스")&amp;"인게임누적합배수",ChapterTable!$S:$T,2,0)*C2353)
  )
  )
  )
)</f>
        <v>3030140.1952850819</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(VLOOKUP(SUBSTITUTE(SUBSTITUTE(F$1,"standard",""),"|Float","")&amp;IF(OR($L2353=TRUE,$A2353=0,MOD($A2353,ChapterTable!$S$20)&lt;&gt;0),"","보스")&amp;"인게임누적곱배수",ChapterTable!$S:$T,2,0)^D2353
    +VLOOKUP(SUBSTITUTE(SUBSTITUTE(F$1,"standard",""),"|Float","")&amp;IF(OR($L2353=TRUE,$A2353=0,MOD($A2353,ChapterTable!$S$20)&lt;&gt;0),"","보스")&amp;"인게임누적합배수",ChapterTable!$S:$T,2,0)*D2353)
  )
  )
  )
)</f>
        <v>1131041.9131706469</v>
      </c>
      <c r="G2353" t="s">
        <v>737</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184"/>
        <v>2</v>
      </c>
      <c r="Q2353">
        <f t="shared" si="185"/>
        <v>2</v>
      </c>
      <c r="R2353" t="b">
        <f t="shared" ca="1" si="183"/>
        <v>1</v>
      </c>
      <c r="T2353" t="b">
        <f t="shared" ca="1" si="186"/>
        <v>1</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H2353">
        <v>1.5</v>
      </c>
      <c r="AI2353">
        <f t="shared" si="187"/>
        <v>0.5</v>
      </c>
    </row>
    <row r="2354" spans="1:35" x14ac:dyDescent="0.3">
      <c r="A2354">
        <v>25</v>
      </c>
      <c r="B2354">
        <v>13</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OFFSET(E2354,-$B2354+IF($L2354,1,0),0)*IF($B2354&gt;OFFSET($B2354,1,0),ChapterTable!$S$17,1)*
    (VLOOKUP(SUBSTITUTE(SUBSTITUTE(E$1,"standard",""),"|Float","")&amp;IF(OR($L2354=TRUE,$A2354=0,MOD($A2354,ChapterTable!$S$20)&lt;&gt;0),"","보스")&amp;"인게임누적곱배수",ChapterTable!$S:$T,2,0)^C2354
    +VLOOKUP(SUBSTITUTE(SUBSTITUTE(E$1,"standard",""),"|Float","")&amp;IF(OR($L2354=TRUE,$A2354=0,MOD($A2354,ChapterTable!$S$20)&lt;&gt;0),"","보스")&amp;"인게임누적합배수",ChapterTable!$S:$T,2,0)*C2354)
  )
  )
  )
)</f>
        <v>3030140.1952850819</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(VLOOKUP(SUBSTITUTE(SUBSTITUTE(F$1,"standard",""),"|Float","")&amp;IF(OR($L2354=TRUE,$A2354=0,MOD($A2354,ChapterTable!$S$20)&lt;&gt;0),"","보스")&amp;"인게임누적곱배수",ChapterTable!$S:$T,2,0)^D2354
    +VLOOKUP(SUBSTITUTE(SUBSTITUTE(F$1,"standard",""),"|Float","")&amp;IF(OR($L2354=TRUE,$A2354=0,MOD($A2354,ChapterTable!$S$20)&lt;&gt;0),"","보스")&amp;"인게임누적합배수",ChapterTable!$S:$T,2,0)*D2354)
  )
  )
  )
)</f>
        <v>1131041.9131706469</v>
      </c>
      <c r="G2354" t="s">
        <v>737</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184"/>
        <v>2</v>
      </c>
      <c r="Q2354">
        <f t="shared" si="185"/>
        <v>2</v>
      </c>
      <c r="R2354" t="b">
        <f t="shared" ca="1" si="183"/>
        <v>1</v>
      </c>
      <c r="T2354" t="b">
        <f t="shared" ca="1" si="186"/>
        <v>1</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H2354">
        <v>1.5</v>
      </c>
      <c r="AI2354">
        <f t="shared" si="187"/>
        <v>0.5</v>
      </c>
    </row>
    <row r="2355" spans="1:35" x14ac:dyDescent="0.3">
      <c r="A2355">
        <v>25</v>
      </c>
      <c r="B2355">
        <v>14</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OFFSET(E2355,-$B2355+IF($L2355,1,0),0)*IF($B2355&gt;OFFSET($B2355,1,0),ChapterTable!$S$17,1)*
    (VLOOKUP(SUBSTITUTE(SUBSTITUTE(E$1,"standard",""),"|Float","")&amp;IF(OR($L2355=TRUE,$A2355=0,MOD($A2355,ChapterTable!$S$20)&lt;&gt;0),"","보스")&amp;"인게임누적곱배수",ChapterTable!$S:$T,2,0)^C2355
    +VLOOKUP(SUBSTITUTE(SUBSTITUTE(E$1,"standard",""),"|Float","")&amp;IF(OR($L2355=TRUE,$A2355=0,MOD($A2355,ChapterTable!$S$20)&lt;&gt;0),"","보스")&amp;"인게임누적합배수",ChapterTable!$S:$T,2,0)*C2355)
  )
  )
  )
)</f>
        <v>3030140.1952850819</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(VLOOKUP(SUBSTITUTE(SUBSTITUTE(F$1,"standard",""),"|Float","")&amp;IF(OR($L2355=TRUE,$A2355=0,MOD($A2355,ChapterTable!$S$20)&lt;&gt;0),"","보스")&amp;"인게임누적곱배수",ChapterTable!$S:$T,2,0)^D2355
    +VLOOKUP(SUBSTITUTE(SUBSTITUTE(F$1,"standard",""),"|Float","")&amp;IF(OR($L2355=TRUE,$A2355=0,MOD($A2355,ChapterTable!$S$20)&lt;&gt;0),"","보스")&amp;"인게임누적합배수",ChapterTable!$S:$T,2,0)*D2355)
  )
  )
  )
)</f>
        <v>1131041.9131706469</v>
      </c>
      <c r="G2355" t="s">
        <v>737</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184"/>
        <v>2</v>
      </c>
      <c r="Q2355">
        <f t="shared" si="185"/>
        <v>2</v>
      </c>
      <c r="R2355" t="b">
        <f t="shared" ca="1" si="183"/>
        <v>1</v>
      </c>
      <c r="T2355" t="b">
        <f t="shared" ca="1" si="186"/>
        <v>1</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H2355">
        <v>1.5</v>
      </c>
      <c r="AI2355">
        <f t="shared" si="187"/>
        <v>0.5</v>
      </c>
    </row>
    <row r="2356" spans="1:35" x14ac:dyDescent="0.3">
      <c r="A2356">
        <v>25</v>
      </c>
      <c r="B2356">
        <v>15</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OFFSET(E2356,-$B2356+IF($L2356,1,0),0)*IF($B2356&gt;OFFSET($B2356,1,0),ChapterTable!$S$17,1)*
    (VLOOKUP(SUBSTITUTE(SUBSTITUTE(E$1,"standard",""),"|Float","")&amp;IF(OR($L2356=TRUE,$A2356=0,MOD($A2356,ChapterTable!$S$20)&lt;&gt;0),"","보스")&amp;"인게임누적곱배수",ChapterTable!$S:$T,2,0)^C2356
    +VLOOKUP(SUBSTITUTE(SUBSTITUTE(E$1,"standard",""),"|Float","")&amp;IF(OR($L2356=TRUE,$A2356=0,MOD($A2356,ChapterTable!$S$20)&lt;&gt;0),"","보스")&amp;"인게임누적합배수",ChapterTable!$S:$T,2,0)*C2356)
  )
  )
  )
)</f>
        <v>3030140.1952850819</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(VLOOKUP(SUBSTITUTE(SUBSTITUTE(F$1,"standard",""),"|Float","")&amp;IF(OR($L2356=TRUE,$A2356=0,MOD($A2356,ChapterTable!$S$20)&lt;&gt;0),"","보스")&amp;"인게임누적곱배수",ChapterTable!$S:$T,2,0)^D2356
    +VLOOKUP(SUBSTITUTE(SUBSTITUTE(F$1,"standard",""),"|Float","")&amp;IF(OR($L2356=TRUE,$A2356=0,MOD($A2356,ChapterTable!$S$20)&lt;&gt;0),"","보스")&amp;"인게임누적합배수",ChapterTable!$S:$T,2,0)*D2356)
  )
  )
  )
)</f>
        <v>1131041.9131706469</v>
      </c>
      <c r="G2356" t="s">
        <v>737</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184"/>
        <v>11</v>
      </c>
      <c r="Q2356">
        <f t="shared" si="185"/>
        <v>11</v>
      </c>
      <c r="R2356" t="b">
        <f t="shared" ca="1" si="183"/>
        <v>1</v>
      </c>
      <c r="T2356" t="b">
        <f t="shared" ca="1" si="186"/>
        <v>1</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H2356">
        <v>1.5</v>
      </c>
      <c r="AI2356">
        <f t="shared" si="187"/>
        <v>0.5</v>
      </c>
    </row>
    <row r="2357" spans="1:35" x14ac:dyDescent="0.3">
      <c r="A2357">
        <v>25</v>
      </c>
      <c r="B2357">
        <v>16</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2</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OFFSET(E2357,-$B2357+IF($L2357,1,0),0)*IF($B2357&gt;OFFSET($B2357,1,0),ChapterTable!$S$17,1)*
    (VLOOKUP(SUBSTITUTE(SUBSTITUTE(E$1,"standard",""),"|Float","")&amp;IF(OR($L2357=TRUE,$A2357=0,MOD($A2357,ChapterTable!$S$20)&lt;&gt;0),"","보스")&amp;"인게임누적곱배수",ChapterTable!$S:$T,2,0)^C2357
    +VLOOKUP(SUBSTITUTE(SUBSTITUTE(E$1,"standard",""),"|Float","")&amp;IF(OR($L2357=TRUE,$A2357=0,MOD($A2357,ChapterTable!$S$20)&lt;&gt;0),"","보스")&amp;"인게임누적합배수",ChapterTable!$S:$T,2,0)*C2357)
  )
  )
  )
)</f>
        <v>3535163.5611659288</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(VLOOKUP(SUBSTITUTE(SUBSTITUTE(F$1,"standard",""),"|Float","")&amp;IF(OR($L2357=TRUE,$A2357=0,MOD($A2357,ChapterTable!$S$20)&lt;&gt;0),"","보스")&amp;"인게임누적곱배수",ChapterTable!$S:$T,2,0)^D2357
    +VLOOKUP(SUBSTITUTE(SUBSTITUTE(F$1,"standard",""),"|Float","")&amp;IF(OR($L2357=TRUE,$A2357=0,MOD($A2357,ChapterTable!$S$20)&lt;&gt;0),"","보스")&amp;"인게임누적합배수",ChapterTable!$S:$T,2,0)*D2357)
  )
  )
  )
)</f>
        <v>1131041.9131706469</v>
      </c>
      <c r="G2357" t="s">
        <v>737</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184"/>
        <v>2</v>
      </c>
      <c r="Q2357">
        <f t="shared" si="185"/>
        <v>2</v>
      </c>
      <c r="R2357" t="b">
        <f t="shared" ca="1" si="183"/>
        <v>1</v>
      </c>
      <c r="T2357" t="b">
        <f t="shared" ca="1" si="186"/>
        <v>1</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H2357">
        <v>1.5</v>
      </c>
      <c r="AI2357">
        <f t="shared" si="187"/>
        <v>0.5</v>
      </c>
    </row>
    <row r="2358" spans="1:35" x14ac:dyDescent="0.3">
      <c r="A2358">
        <v>25</v>
      </c>
      <c r="B2358">
        <v>17</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OFFSET(E2358,-$B2358+IF($L2358,1,0),0)*IF($B2358&gt;OFFSET($B2358,1,0),ChapterTable!$S$17,1)*
    (VLOOKUP(SUBSTITUTE(SUBSTITUTE(E$1,"standard",""),"|Float","")&amp;IF(OR($L2358=TRUE,$A2358=0,MOD($A2358,ChapterTable!$S$20)&lt;&gt;0),"","보스")&amp;"인게임누적곱배수",ChapterTable!$S:$T,2,0)^C2358
    +VLOOKUP(SUBSTITUTE(SUBSTITUTE(E$1,"standard",""),"|Float","")&amp;IF(OR($L2358=TRUE,$A2358=0,MOD($A2358,ChapterTable!$S$20)&lt;&gt;0),"","보스")&amp;"인게임누적합배수",ChapterTable!$S:$T,2,0)*C2358)
  )
  )
  )
)</f>
        <v>3535163.5611659288</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(VLOOKUP(SUBSTITUTE(SUBSTITUTE(F$1,"standard",""),"|Float","")&amp;IF(OR($L2358=TRUE,$A2358=0,MOD($A2358,ChapterTable!$S$20)&lt;&gt;0),"","보스")&amp;"인게임누적곱배수",ChapterTable!$S:$T,2,0)^D2358
    +VLOOKUP(SUBSTITUTE(SUBSTITUTE(F$1,"standard",""),"|Float","")&amp;IF(OR($L2358=TRUE,$A2358=0,MOD($A2358,ChapterTable!$S$20)&lt;&gt;0),"","보스")&amp;"인게임누적합배수",ChapterTable!$S:$T,2,0)*D2358)
  )
  )
  )
)</f>
        <v>1131041.9131706469</v>
      </c>
      <c r="G2358" t="s">
        <v>737</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184"/>
        <v>2</v>
      </c>
      <c r="Q2358">
        <f t="shared" si="185"/>
        <v>2</v>
      </c>
      <c r="R2358" t="b">
        <f t="shared" ca="1" si="183"/>
        <v>1</v>
      </c>
      <c r="T2358" t="b">
        <f t="shared" ca="1" si="186"/>
        <v>1</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H2358">
        <v>1.5</v>
      </c>
      <c r="AI2358">
        <f t="shared" si="187"/>
        <v>0.5</v>
      </c>
    </row>
    <row r="2359" spans="1:35" x14ac:dyDescent="0.3">
      <c r="A2359">
        <v>25</v>
      </c>
      <c r="B2359">
        <v>18</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OFFSET(E2359,-$B2359+IF($L2359,1,0),0)*IF($B2359&gt;OFFSET($B2359,1,0),ChapterTable!$S$17,1)*
    (VLOOKUP(SUBSTITUTE(SUBSTITUTE(E$1,"standard",""),"|Float","")&amp;IF(OR($L2359=TRUE,$A2359=0,MOD($A2359,ChapterTable!$S$20)&lt;&gt;0),"","보스")&amp;"인게임누적곱배수",ChapterTable!$S:$T,2,0)^C2359
    +VLOOKUP(SUBSTITUTE(SUBSTITUTE(E$1,"standard",""),"|Float","")&amp;IF(OR($L2359=TRUE,$A2359=0,MOD($A2359,ChapterTable!$S$20)&lt;&gt;0),"","보스")&amp;"인게임누적합배수",ChapterTable!$S:$T,2,0)*C2359)
  )
  )
  )
)</f>
        <v>3535163.5611659288</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(VLOOKUP(SUBSTITUTE(SUBSTITUTE(F$1,"standard",""),"|Float","")&amp;IF(OR($L2359=TRUE,$A2359=0,MOD($A2359,ChapterTable!$S$20)&lt;&gt;0),"","보스")&amp;"인게임누적곱배수",ChapterTable!$S:$T,2,0)^D2359
    +VLOOKUP(SUBSTITUTE(SUBSTITUTE(F$1,"standard",""),"|Float","")&amp;IF(OR($L2359=TRUE,$A2359=0,MOD($A2359,ChapterTable!$S$20)&lt;&gt;0),"","보스")&amp;"인게임누적합배수",ChapterTable!$S:$T,2,0)*D2359)
  )
  )
  )
)</f>
        <v>1131041.9131706469</v>
      </c>
      <c r="G2359" t="s">
        <v>737</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184"/>
        <v>2</v>
      </c>
      <c r="Q2359">
        <f t="shared" si="185"/>
        <v>2</v>
      </c>
      <c r="R2359" t="b">
        <f t="shared" ca="1" si="183"/>
        <v>1</v>
      </c>
      <c r="T2359" t="b">
        <f t="shared" ca="1" si="186"/>
        <v>1</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H2359">
        <v>1.5</v>
      </c>
      <c r="AI2359">
        <f t="shared" si="187"/>
        <v>0.5</v>
      </c>
    </row>
    <row r="2360" spans="1:35" x14ac:dyDescent="0.3">
      <c r="A2360">
        <v>25</v>
      </c>
      <c r="B2360">
        <v>19</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OFFSET(E2360,-$B2360+IF($L2360,1,0),0)*IF($B2360&gt;OFFSET($B2360,1,0),ChapterTable!$S$17,1)*
    (VLOOKUP(SUBSTITUTE(SUBSTITUTE(E$1,"standard",""),"|Float","")&amp;IF(OR($L2360=TRUE,$A2360=0,MOD($A2360,ChapterTable!$S$20)&lt;&gt;0),"","보스")&amp;"인게임누적곱배수",ChapterTable!$S:$T,2,0)^C2360
    +VLOOKUP(SUBSTITUTE(SUBSTITUTE(E$1,"standard",""),"|Float","")&amp;IF(OR($L2360=TRUE,$A2360=0,MOD($A2360,ChapterTable!$S$20)&lt;&gt;0),"","보스")&amp;"인게임누적합배수",ChapterTable!$S:$T,2,0)*C2360)
  )
  )
  )
)</f>
        <v>3535163.5611659288</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(VLOOKUP(SUBSTITUTE(SUBSTITUTE(F$1,"standard",""),"|Float","")&amp;IF(OR($L2360=TRUE,$A2360=0,MOD($A2360,ChapterTable!$S$20)&lt;&gt;0),"","보스")&amp;"인게임누적곱배수",ChapterTable!$S:$T,2,0)^D2360
    +VLOOKUP(SUBSTITUTE(SUBSTITUTE(F$1,"standard",""),"|Float","")&amp;IF(OR($L2360=TRUE,$A2360=0,MOD($A2360,ChapterTable!$S$20)&lt;&gt;0),"","보스")&amp;"인게임누적합배수",ChapterTable!$S:$T,2,0)*D2360)
  )
  )
  )
)</f>
        <v>1131041.9131706469</v>
      </c>
      <c r="G2360" t="s">
        <v>737</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184"/>
        <v>92</v>
      </c>
      <c r="Q2360">
        <f t="shared" si="185"/>
        <v>92</v>
      </c>
      <c r="R2360" t="b">
        <f t="shared" ca="1" si="183"/>
        <v>1</v>
      </c>
      <c r="T2360" t="b">
        <f t="shared" ca="1" si="186"/>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H2360">
        <v>1.5</v>
      </c>
      <c r="AI2360">
        <f t="shared" si="187"/>
        <v>0.5</v>
      </c>
    </row>
    <row r="2361" spans="1:35" x14ac:dyDescent="0.3">
      <c r="A2361">
        <v>25</v>
      </c>
      <c r="B2361">
        <v>20</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OFFSET(E2361,-$B2361+IF($L2361,1,0),0)*IF($B2361&gt;OFFSET($B2361,1,0),ChapterTable!$S$17,1)*
    (VLOOKUP(SUBSTITUTE(SUBSTITUTE(E$1,"standard",""),"|Float","")&amp;IF(OR($L2361=TRUE,$A2361=0,MOD($A2361,ChapterTable!$S$20)&lt;&gt;0),"","보스")&amp;"인게임누적곱배수",ChapterTable!$S:$T,2,0)^C2361
    +VLOOKUP(SUBSTITUTE(SUBSTITUTE(E$1,"standard",""),"|Float","")&amp;IF(OR($L2361=TRUE,$A2361=0,MOD($A2361,ChapterTable!$S$20)&lt;&gt;0),"","보스")&amp;"인게임누적합배수",ChapterTable!$S:$T,2,0)*C2361)
  )
  )
  )
)</f>
        <v>3535163.5611659288</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(VLOOKUP(SUBSTITUTE(SUBSTITUTE(F$1,"standard",""),"|Float","")&amp;IF(OR($L2361=TRUE,$A2361=0,MOD($A2361,ChapterTable!$S$20)&lt;&gt;0),"","보스")&amp;"인게임누적곱배수",ChapterTable!$S:$T,2,0)^D2361
    +VLOOKUP(SUBSTITUTE(SUBSTITUTE(F$1,"standard",""),"|Float","")&amp;IF(OR($L2361=TRUE,$A2361=0,MOD($A2361,ChapterTable!$S$20)&lt;&gt;0),"","보스")&amp;"인게임누적합배수",ChapterTable!$S:$T,2,0)*D2361)
  )
  )
  )
)</f>
        <v>1131041.9131706469</v>
      </c>
      <c r="G2361" t="s">
        <v>737</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184"/>
        <v>21</v>
      </c>
      <c r="Q2361">
        <f t="shared" si="185"/>
        <v>21</v>
      </c>
      <c r="R2361" t="b">
        <f t="shared" ca="1" si="183"/>
        <v>1</v>
      </c>
      <c r="T2361" t="b">
        <f t="shared" ca="1" si="186"/>
        <v>1</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H2361">
        <v>1.5</v>
      </c>
      <c r="AI2361">
        <f t="shared" si="187"/>
        <v>0.5</v>
      </c>
    </row>
    <row r="2362" spans="1:35" x14ac:dyDescent="0.3">
      <c r="A2362">
        <v>25</v>
      </c>
      <c r="B2362">
        <v>21</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2</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OFFSET(E2362,-$B2362+IF($L2362,1,0),0)*IF($B2362&gt;OFFSET($B2362,1,0),ChapterTable!$S$17,1)*
    (VLOOKUP(SUBSTITUTE(SUBSTITUTE(E$1,"standard",""),"|Float","")&amp;IF(OR($L2362=TRUE,$A2362=0,MOD($A2362,ChapterTable!$S$20)&lt;&gt;0),"","보스")&amp;"인게임누적곱배수",ChapterTable!$S:$T,2,0)^C2362
    +VLOOKUP(SUBSTITUTE(SUBSTITUTE(E$1,"standard",""),"|Float","")&amp;IF(OR($L2362=TRUE,$A2362=0,MOD($A2362,ChapterTable!$S$20)&lt;&gt;0),"","보스")&amp;"인게임누적합배수",ChapterTable!$S:$T,2,0)*C2362)
  )
  )
  )
)</f>
        <v>3535163.5611659288</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(VLOOKUP(SUBSTITUTE(SUBSTITUTE(F$1,"standard",""),"|Float","")&amp;IF(OR($L2362=TRUE,$A2362=0,MOD($A2362,ChapterTable!$S$20)&lt;&gt;0),"","보스")&amp;"인게임누적곱배수",ChapterTable!$S:$T,2,0)^D2362
    +VLOOKUP(SUBSTITUTE(SUBSTITUTE(F$1,"standard",""),"|Float","")&amp;IF(OR($L2362=TRUE,$A2362=0,MOD($A2362,ChapterTable!$S$20)&lt;&gt;0),"","보스")&amp;"인게임누적합배수",ChapterTable!$S:$T,2,0)*D2362)
  )
  )
  )
)</f>
        <v>1209951.8140895292</v>
      </c>
      <c r="G2362" t="s">
        <v>737</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184"/>
        <v>3</v>
      </c>
      <c r="Q2362">
        <f t="shared" si="185"/>
        <v>3</v>
      </c>
      <c r="R2362" t="b">
        <f t="shared" ca="1" si="183"/>
        <v>1</v>
      </c>
      <c r="T2362" t="b">
        <f t="shared" ca="1" si="186"/>
        <v>1</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H2362">
        <v>1.5</v>
      </c>
      <c r="AI2362">
        <f t="shared" si="187"/>
        <v>0.33333333333333331</v>
      </c>
    </row>
    <row r="2363" spans="1:35" x14ac:dyDescent="0.3">
      <c r="A2363">
        <v>25</v>
      </c>
      <c r="B2363">
        <v>22</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OFFSET(E2363,-$B2363+IF($L2363,1,0),0)*IF($B2363&gt;OFFSET($B2363,1,0),ChapterTable!$S$17,1)*
    (VLOOKUP(SUBSTITUTE(SUBSTITUTE(E$1,"standard",""),"|Float","")&amp;IF(OR($L2363=TRUE,$A2363=0,MOD($A2363,ChapterTable!$S$20)&lt;&gt;0),"","보스")&amp;"인게임누적곱배수",ChapterTable!$S:$T,2,0)^C2363
    +VLOOKUP(SUBSTITUTE(SUBSTITUTE(E$1,"standard",""),"|Float","")&amp;IF(OR($L2363=TRUE,$A2363=0,MOD($A2363,ChapterTable!$S$20)&lt;&gt;0),"","보스")&amp;"인게임누적합배수",ChapterTable!$S:$T,2,0)*C2363)
  )
  )
  )
)</f>
        <v>3535163.5611659288</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(VLOOKUP(SUBSTITUTE(SUBSTITUTE(F$1,"standard",""),"|Float","")&amp;IF(OR($L2363=TRUE,$A2363=0,MOD($A2363,ChapterTable!$S$20)&lt;&gt;0),"","보스")&amp;"인게임누적곱배수",ChapterTable!$S:$T,2,0)^D2363
    +VLOOKUP(SUBSTITUTE(SUBSTITUTE(F$1,"standard",""),"|Float","")&amp;IF(OR($L2363=TRUE,$A2363=0,MOD($A2363,ChapterTable!$S$20)&lt;&gt;0),"","보스")&amp;"인게임누적합배수",ChapterTable!$S:$T,2,0)*D2363)
  )
  )
  )
)</f>
        <v>1209951.8140895292</v>
      </c>
      <c r="G2363" t="s">
        <v>737</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184"/>
        <v>3</v>
      </c>
      <c r="Q2363">
        <f t="shared" si="185"/>
        <v>3</v>
      </c>
      <c r="R2363" t="b">
        <f t="shared" ca="1" si="183"/>
        <v>1</v>
      </c>
      <c r="T2363" t="b">
        <f t="shared" ca="1" si="186"/>
        <v>1</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H2363">
        <v>1.5</v>
      </c>
      <c r="AI2363">
        <f t="shared" si="187"/>
        <v>0.33333333333333331</v>
      </c>
    </row>
    <row r="2364" spans="1:35" x14ac:dyDescent="0.3">
      <c r="A2364">
        <v>25</v>
      </c>
      <c r="B2364">
        <v>23</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OFFSET(E2364,-$B2364+IF($L2364,1,0),0)*IF($B2364&gt;OFFSET($B2364,1,0),ChapterTable!$S$17,1)*
    (VLOOKUP(SUBSTITUTE(SUBSTITUTE(E$1,"standard",""),"|Float","")&amp;IF(OR($L2364=TRUE,$A2364=0,MOD($A2364,ChapterTable!$S$20)&lt;&gt;0),"","보스")&amp;"인게임누적곱배수",ChapterTable!$S:$T,2,0)^C2364
    +VLOOKUP(SUBSTITUTE(SUBSTITUTE(E$1,"standard",""),"|Float","")&amp;IF(OR($L2364=TRUE,$A2364=0,MOD($A2364,ChapterTable!$S$20)&lt;&gt;0),"","보스")&amp;"인게임누적합배수",ChapterTable!$S:$T,2,0)*C2364)
  )
  )
  )
)</f>
        <v>3535163.5611659288</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(VLOOKUP(SUBSTITUTE(SUBSTITUTE(F$1,"standard",""),"|Float","")&amp;IF(OR($L2364=TRUE,$A2364=0,MOD($A2364,ChapterTable!$S$20)&lt;&gt;0),"","보스")&amp;"인게임누적곱배수",ChapterTable!$S:$T,2,0)^D2364
    +VLOOKUP(SUBSTITUTE(SUBSTITUTE(F$1,"standard",""),"|Float","")&amp;IF(OR($L2364=TRUE,$A2364=0,MOD($A2364,ChapterTable!$S$20)&lt;&gt;0),"","보스")&amp;"인게임누적합배수",ChapterTable!$S:$T,2,0)*D2364)
  )
  )
  )
)</f>
        <v>1209951.8140895292</v>
      </c>
      <c r="G2364" t="s">
        <v>737</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184"/>
        <v>3</v>
      </c>
      <c r="Q2364">
        <f t="shared" si="185"/>
        <v>3</v>
      </c>
      <c r="R2364" t="b">
        <f t="shared" ca="1" si="183"/>
        <v>1</v>
      </c>
      <c r="T2364" t="b">
        <f t="shared" ca="1" si="186"/>
        <v>1</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H2364">
        <v>1.5</v>
      </c>
      <c r="AI2364">
        <f t="shared" si="187"/>
        <v>0.33333333333333331</v>
      </c>
    </row>
    <row r="2365" spans="1:35" x14ac:dyDescent="0.3">
      <c r="A2365">
        <v>25</v>
      </c>
      <c r="B2365">
        <v>24</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OFFSET(E2365,-$B2365+IF($L2365,1,0),0)*IF($B2365&gt;OFFSET($B2365,1,0),ChapterTable!$S$17,1)*
    (VLOOKUP(SUBSTITUTE(SUBSTITUTE(E$1,"standard",""),"|Float","")&amp;IF(OR($L2365=TRUE,$A2365=0,MOD($A2365,ChapterTable!$S$20)&lt;&gt;0),"","보스")&amp;"인게임누적곱배수",ChapterTable!$S:$T,2,0)^C2365
    +VLOOKUP(SUBSTITUTE(SUBSTITUTE(E$1,"standard",""),"|Float","")&amp;IF(OR($L2365=TRUE,$A2365=0,MOD($A2365,ChapterTable!$S$20)&lt;&gt;0),"","보스")&amp;"인게임누적합배수",ChapterTable!$S:$T,2,0)*C2365)
  )
  )
  )
)</f>
        <v>3535163.5611659288</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(VLOOKUP(SUBSTITUTE(SUBSTITUTE(F$1,"standard",""),"|Float","")&amp;IF(OR($L2365=TRUE,$A2365=0,MOD($A2365,ChapterTable!$S$20)&lt;&gt;0),"","보스")&amp;"인게임누적곱배수",ChapterTable!$S:$T,2,0)^D2365
    +VLOOKUP(SUBSTITUTE(SUBSTITUTE(F$1,"standard",""),"|Float","")&amp;IF(OR($L2365=TRUE,$A2365=0,MOD($A2365,ChapterTable!$S$20)&lt;&gt;0),"","보스")&amp;"인게임누적합배수",ChapterTable!$S:$T,2,0)*D2365)
  )
  )
  )
)</f>
        <v>1209951.8140895292</v>
      </c>
      <c r="G2365" t="s">
        <v>737</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184"/>
        <v>3</v>
      </c>
      <c r="Q2365">
        <f t="shared" si="185"/>
        <v>3</v>
      </c>
      <c r="R2365" t="b">
        <f t="shared" ca="1" si="183"/>
        <v>1</v>
      </c>
      <c r="T2365" t="b">
        <f t="shared" ca="1" si="186"/>
        <v>1</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H2365">
        <v>1.5</v>
      </c>
      <c r="AI2365">
        <f t="shared" si="187"/>
        <v>0.33333333333333331</v>
      </c>
    </row>
    <row r="2366" spans="1:35" x14ac:dyDescent="0.3">
      <c r="A2366">
        <v>25</v>
      </c>
      <c r="B2366">
        <v>25</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OFFSET(E2366,-$B2366+IF($L2366,1,0),0)*IF($B2366&gt;OFFSET($B2366,1,0),ChapterTable!$S$17,1)*
    (VLOOKUP(SUBSTITUTE(SUBSTITUTE(E$1,"standard",""),"|Float","")&amp;IF(OR($L2366=TRUE,$A2366=0,MOD($A2366,ChapterTable!$S$20)&lt;&gt;0),"","보스")&amp;"인게임누적곱배수",ChapterTable!$S:$T,2,0)^C2366
    +VLOOKUP(SUBSTITUTE(SUBSTITUTE(E$1,"standard",""),"|Float","")&amp;IF(OR($L2366=TRUE,$A2366=0,MOD($A2366,ChapterTable!$S$20)&lt;&gt;0),"","보스")&amp;"인게임누적합배수",ChapterTable!$S:$T,2,0)*C2366)
  )
  )
  )
)</f>
        <v>3535163.5611659288</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(VLOOKUP(SUBSTITUTE(SUBSTITUTE(F$1,"standard",""),"|Float","")&amp;IF(OR($L2366=TRUE,$A2366=0,MOD($A2366,ChapterTable!$S$20)&lt;&gt;0),"","보스")&amp;"인게임누적곱배수",ChapterTable!$S:$T,2,0)^D2366
    +VLOOKUP(SUBSTITUTE(SUBSTITUTE(F$1,"standard",""),"|Float","")&amp;IF(OR($L2366=TRUE,$A2366=0,MOD($A2366,ChapterTable!$S$20)&lt;&gt;0),"","보스")&amp;"인게임누적합배수",ChapterTable!$S:$T,2,0)*D2366)
  )
  )
  )
)</f>
        <v>1209951.8140895292</v>
      </c>
      <c r="G2366" t="s">
        <v>737</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184"/>
        <v>11</v>
      </c>
      <c r="Q2366">
        <f t="shared" si="185"/>
        <v>11</v>
      </c>
      <c r="R2366" t="b">
        <f t="shared" ca="1" si="183"/>
        <v>1</v>
      </c>
      <c r="T2366" t="b">
        <f t="shared" ca="1" si="186"/>
        <v>1</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H2366">
        <v>1.5</v>
      </c>
      <c r="AI2366">
        <f t="shared" si="187"/>
        <v>0.33333333333333331</v>
      </c>
    </row>
    <row r="2367" spans="1:35" x14ac:dyDescent="0.3">
      <c r="A2367">
        <v>25</v>
      </c>
      <c r="B2367">
        <v>26</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3</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OFFSET(E2367,-$B2367+IF($L2367,1,0),0)*IF($B2367&gt;OFFSET($B2367,1,0),ChapterTable!$S$17,1)*
    (VLOOKUP(SUBSTITUTE(SUBSTITUTE(E$1,"standard",""),"|Float","")&amp;IF(OR($L2367=TRUE,$A2367=0,MOD($A2367,ChapterTable!$S$20)&lt;&gt;0),"","보스")&amp;"인게임누적곱배수",ChapterTable!$S:$T,2,0)^C2367
    +VLOOKUP(SUBSTITUTE(SUBSTITUTE(E$1,"standard",""),"|Float","")&amp;IF(OR($L2367=TRUE,$A2367=0,MOD($A2367,ChapterTable!$S$20)&lt;&gt;0),"","보스")&amp;"인게임누적합배수",ChapterTable!$S:$T,2,0)*C2367)
  )
  )
  )
)</f>
        <v>4040186.9270467758</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(VLOOKUP(SUBSTITUTE(SUBSTITUTE(F$1,"standard",""),"|Float","")&amp;IF(OR($L2367=TRUE,$A2367=0,MOD($A2367,ChapterTable!$S$20)&lt;&gt;0),"","보스")&amp;"인게임누적곱배수",ChapterTable!$S:$T,2,0)^D2367
    +VLOOKUP(SUBSTITUTE(SUBSTITUTE(F$1,"standard",""),"|Float","")&amp;IF(OR($L2367=TRUE,$A2367=0,MOD($A2367,ChapterTable!$S$20)&lt;&gt;0),"","보스")&amp;"인게임누적합배수",ChapterTable!$S:$T,2,0)*D2367)
  )
  )
  )
)</f>
        <v>1209951.8140895292</v>
      </c>
      <c r="G2367" t="s">
        <v>737</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184"/>
        <v>3</v>
      </c>
      <c r="Q2367">
        <f t="shared" si="185"/>
        <v>3</v>
      </c>
      <c r="R2367" t="b">
        <f t="shared" ca="1" si="183"/>
        <v>1</v>
      </c>
      <c r="T2367" t="b">
        <f t="shared" ca="1" si="186"/>
        <v>1</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H2367">
        <v>1.5</v>
      </c>
      <c r="AI2367">
        <f t="shared" si="187"/>
        <v>0.33333333333333331</v>
      </c>
    </row>
    <row r="2368" spans="1:35" x14ac:dyDescent="0.3">
      <c r="A2368">
        <v>25</v>
      </c>
      <c r="B2368">
        <v>27</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OFFSET(E2368,-$B2368+IF($L2368,1,0),0)*IF($B2368&gt;OFFSET($B2368,1,0),ChapterTable!$S$17,1)*
    (VLOOKUP(SUBSTITUTE(SUBSTITUTE(E$1,"standard",""),"|Float","")&amp;IF(OR($L2368=TRUE,$A2368=0,MOD($A2368,ChapterTable!$S$20)&lt;&gt;0),"","보스")&amp;"인게임누적곱배수",ChapterTable!$S:$T,2,0)^C2368
    +VLOOKUP(SUBSTITUTE(SUBSTITUTE(E$1,"standard",""),"|Float","")&amp;IF(OR($L2368=TRUE,$A2368=0,MOD($A2368,ChapterTable!$S$20)&lt;&gt;0),"","보스")&amp;"인게임누적합배수",ChapterTable!$S:$T,2,0)*C2368)
  )
  )
  )
)</f>
        <v>4040186.9270467758</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(VLOOKUP(SUBSTITUTE(SUBSTITUTE(F$1,"standard",""),"|Float","")&amp;IF(OR($L2368=TRUE,$A2368=0,MOD($A2368,ChapterTable!$S$20)&lt;&gt;0),"","보스")&amp;"인게임누적곱배수",ChapterTable!$S:$T,2,0)^D2368
    +VLOOKUP(SUBSTITUTE(SUBSTITUTE(F$1,"standard",""),"|Float","")&amp;IF(OR($L2368=TRUE,$A2368=0,MOD($A2368,ChapterTable!$S$20)&lt;&gt;0),"","보스")&amp;"인게임누적합배수",ChapterTable!$S:$T,2,0)*D2368)
  )
  )
  )
)</f>
        <v>1209951.8140895292</v>
      </c>
      <c r="G2368" t="s">
        <v>737</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184"/>
        <v>3</v>
      </c>
      <c r="Q2368">
        <f t="shared" si="185"/>
        <v>3</v>
      </c>
      <c r="R2368" t="b">
        <f t="shared" ca="1" si="183"/>
        <v>1</v>
      </c>
      <c r="T2368" t="b">
        <f t="shared" ca="1" si="186"/>
        <v>1</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H2368">
        <v>1.5</v>
      </c>
      <c r="AI2368">
        <f t="shared" si="187"/>
        <v>0.33333333333333331</v>
      </c>
    </row>
    <row r="2369" spans="1:35" x14ac:dyDescent="0.3">
      <c r="A2369">
        <v>25</v>
      </c>
      <c r="B2369">
        <v>28</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OFFSET(E2369,-$B2369+IF($L2369,1,0),0)*IF($B2369&gt;OFFSET($B2369,1,0),ChapterTable!$S$17,1)*
    (VLOOKUP(SUBSTITUTE(SUBSTITUTE(E$1,"standard",""),"|Float","")&amp;IF(OR($L2369=TRUE,$A2369=0,MOD($A2369,ChapterTable!$S$20)&lt;&gt;0),"","보스")&amp;"인게임누적곱배수",ChapterTable!$S:$T,2,0)^C2369
    +VLOOKUP(SUBSTITUTE(SUBSTITUTE(E$1,"standard",""),"|Float","")&amp;IF(OR($L2369=TRUE,$A2369=0,MOD($A2369,ChapterTable!$S$20)&lt;&gt;0),"","보스")&amp;"인게임누적합배수",ChapterTable!$S:$T,2,0)*C2369)
  )
  )
  )
)</f>
        <v>4040186.9270467758</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(VLOOKUP(SUBSTITUTE(SUBSTITUTE(F$1,"standard",""),"|Float","")&amp;IF(OR($L2369=TRUE,$A2369=0,MOD($A2369,ChapterTable!$S$20)&lt;&gt;0),"","보스")&amp;"인게임누적곱배수",ChapterTable!$S:$T,2,0)^D2369
    +VLOOKUP(SUBSTITUTE(SUBSTITUTE(F$1,"standard",""),"|Float","")&amp;IF(OR($L2369=TRUE,$A2369=0,MOD($A2369,ChapterTable!$S$20)&lt;&gt;0),"","보스")&amp;"인게임누적합배수",ChapterTable!$S:$T,2,0)*D2369)
  )
  )
  )
)</f>
        <v>1209951.8140895292</v>
      </c>
      <c r="G2369" t="s">
        <v>737</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184"/>
        <v>3</v>
      </c>
      <c r="Q2369">
        <f t="shared" si="185"/>
        <v>3</v>
      </c>
      <c r="R2369" t="b">
        <f t="shared" ca="1" si="183"/>
        <v>1</v>
      </c>
      <c r="T2369" t="b">
        <f t="shared" ca="1" si="186"/>
        <v>1</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H2369">
        <v>1.5</v>
      </c>
      <c r="AI2369">
        <f t="shared" si="187"/>
        <v>0.33333333333333331</v>
      </c>
    </row>
    <row r="2370" spans="1:35" x14ac:dyDescent="0.3">
      <c r="A2370">
        <v>25</v>
      </c>
      <c r="B2370">
        <v>29</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OFFSET(E2370,-$B2370+IF($L2370,1,0),0)*IF($B2370&gt;OFFSET($B2370,1,0),ChapterTable!$S$17,1)*
    (VLOOKUP(SUBSTITUTE(SUBSTITUTE(E$1,"standard",""),"|Float","")&amp;IF(OR($L2370=TRUE,$A2370=0,MOD($A2370,ChapterTable!$S$20)&lt;&gt;0),"","보스")&amp;"인게임누적곱배수",ChapterTable!$S:$T,2,0)^C2370
    +VLOOKUP(SUBSTITUTE(SUBSTITUTE(E$1,"standard",""),"|Float","")&amp;IF(OR($L2370=TRUE,$A2370=0,MOD($A2370,ChapterTable!$S$20)&lt;&gt;0),"","보스")&amp;"인게임누적합배수",ChapterTable!$S:$T,2,0)*C2370)
  )
  )
  )
)</f>
        <v>4040186.9270467758</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(VLOOKUP(SUBSTITUTE(SUBSTITUTE(F$1,"standard",""),"|Float","")&amp;IF(OR($L2370=TRUE,$A2370=0,MOD($A2370,ChapterTable!$S$20)&lt;&gt;0),"","보스")&amp;"인게임누적곱배수",ChapterTable!$S:$T,2,0)^D2370
    +VLOOKUP(SUBSTITUTE(SUBSTITUTE(F$1,"standard",""),"|Float","")&amp;IF(OR($L2370=TRUE,$A2370=0,MOD($A2370,ChapterTable!$S$20)&lt;&gt;0),"","보스")&amp;"인게임누적합배수",ChapterTable!$S:$T,2,0)*D2370)
  )
  )
  )
)</f>
        <v>1209951.8140895292</v>
      </c>
      <c r="G2370" t="s">
        <v>737</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184"/>
        <v>93</v>
      </c>
      <c r="Q2370">
        <f t="shared" si="185"/>
        <v>93</v>
      </c>
      <c r="R2370" t="b">
        <f t="shared" ref="R2370:R2433" ca="1" si="188">IF(OR(B2370=0,OFFSET(B2370,1,0)=0),FALSE,
IF(AND(L2370,B2370&lt;OFFSET(B2370,1,0)),TRUE,
IF(OFFSET(O2370,1,0)=21,TRUE,FALSE)))</f>
        <v>1</v>
      </c>
      <c r="T2370" t="b">
        <f t="shared" ca="1" si="186"/>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H2370">
        <v>1.5</v>
      </c>
      <c r="AI2370">
        <f t="shared" si="187"/>
        <v>0.33333333333333331</v>
      </c>
    </row>
    <row r="2371" spans="1:35" x14ac:dyDescent="0.3">
      <c r="A2371">
        <v>25</v>
      </c>
      <c r="B2371">
        <v>30</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OFFSET(E2371,-$B2371+IF($L2371,1,0),0)*IF($B2371&gt;OFFSET($B2371,1,0),ChapterTable!$S$17,1)*
    (VLOOKUP(SUBSTITUTE(SUBSTITUTE(E$1,"standard",""),"|Float","")&amp;IF(OR($L2371=TRUE,$A2371=0,MOD($A2371,ChapterTable!$S$20)&lt;&gt;0),"","보스")&amp;"인게임누적곱배수",ChapterTable!$S:$T,2,0)^C2371
    +VLOOKUP(SUBSTITUTE(SUBSTITUTE(E$1,"standard",""),"|Float","")&amp;IF(OR($L2371=TRUE,$A2371=0,MOD($A2371,ChapterTable!$S$20)&lt;&gt;0),"","보스")&amp;"인게임누적합배수",ChapterTable!$S:$T,2,0)*C2371)
  )
  )
  )
)</f>
        <v>4040186.9270467758</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(VLOOKUP(SUBSTITUTE(SUBSTITUTE(F$1,"standard",""),"|Float","")&amp;IF(OR($L2371=TRUE,$A2371=0,MOD($A2371,ChapterTable!$S$20)&lt;&gt;0),"","보스")&amp;"인게임누적곱배수",ChapterTable!$S:$T,2,0)^D2371
    +VLOOKUP(SUBSTITUTE(SUBSTITUTE(F$1,"standard",""),"|Float","")&amp;IF(OR($L2371=TRUE,$A2371=0,MOD($A2371,ChapterTable!$S$20)&lt;&gt;0),"","보스")&amp;"인게임누적합배수",ChapterTable!$S:$T,2,0)*D2371)
  )
  )
  )
)</f>
        <v>1209951.8140895292</v>
      </c>
      <c r="G2371" t="s">
        <v>737</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189">IF(B2371=0,0,
  IF(AND(L2371=FALSE,A2371&lt;&gt;0,MOD(A2371,7)=0),21,
  IF(MOD(B2371,10)=0,21,
  IF(MOD(B2371,10)=5,11,
  IF(MOD(B2371,10)=9,INT(B2371/10)+91,
  INT(B2371/10+1))))))</f>
        <v>21</v>
      </c>
      <c r="Q2371">
        <f t="shared" ref="Q2371:Q2434" si="190">IF(ISBLANK(P2371),O2371,P2371)</f>
        <v>21</v>
      </c>
      <c r="R2371" t="b">
        <f t="shared" ca="1" si="188"/>
        <v>1</v>
      </c>
      <c r="T2371" t="b">
        <f t="shared" ref="T2371:T2434" ca="1" si="191">IF(ISBLANK(S2371),R2371,S2371)</f>
        <v>1</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H2371">
        <v>1.5</v>
      </c>
      <c r="AI2371">
        <f t="shared" si="187"/>
        <v>0.33333333333333331</v>
      </c>
    </row>
    <row r="2372" spans="1:35" x14ac:dyDescent="0.3">
      <c r="A2372">
        <v>25</v>
      </c>
      <c r="B2372">
        <v>31</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3</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OFFSET(E2372,-$B2372+IF($L2372,1,0),0)*IF($B2372&gt;OFFSET($B2372,1,0),ChapterTable!$S$17,1)*
    (VLOOKUP(SUBSTITUTE(SUBSTITUTE(E$1,"standard",""),"|Float","")&amp;IF(OR($L2372=TRUE,$A2372=0,MOD($A2372,ChapterTable!$S$20)&lt;&gt;0),"","보스")&amp;"인게임누적곱배수",ChapterTable!$S:$T,2,0)^C2372
    +VLOOKUP(SUBSTITUTE(SUBSTITUTE(E$1,"standard",""),"|Float","")&amp;IF(OR($L2372=TRUE,$A2372=0,MOD($A2372,ChapterTable!$S$20)&lt;&gt;0),"","보스")&amp;"인게임누적합배수",ChapterTable!$S:$T,2,0)*C2372)
  )
  )
  )
)</f>
        <v>4040186.9270467758</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(VLOOKUP(SUBSTITUTE(SUBSTITUTE(F$1,"standard",""),"|Float","")&amp;IF(OR($L2372=TRUE,$A2372=0,MOD($A2372,ChapterTable!$S$20)&lt;&gt;0),"","보스")&amp;"인게임누적곱배수",ChapterTable!$S:$T,2,0)^D2372
    +VLOOKUP(SUBSTITUTE(SUBSTITUTE(F$1,"standard",""),"|Float","")&amp;IF(OR($L2372=TRUE,$A2372=0,MOD($A2372,ChapterTable!$S$20)&lt;&gt;0),"","보스")&amp;"인게임누적합배수",ChapterTable!$S:$T,2,0)*D2372)
  )
  )
  )
)</f>
        <v>1288861.7150084116</v>
      </c>
      <c r="G2372" t="s">
        <v>737</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189"/>
        <v>4</v>
      </c>
      <c r="Q2372">
        <f t="shared" si="190"/>
        <v>4</v>
      </c>
      <c r="R2372" t="b">
        <f t="shared" ca="1" si="188"/>
        <v>1</v>
      </c>
      <c r="T2372" t="b">
        <f t="shared" ca="1" si="191"/>
        <v>1</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H2372">
        <v>1.5</v>
      </c>
      <c r="AI2372">
        <f t="shared" ref="AI2372:AI2435" si="192">IF(B2372=0,0,1/(INT((B2372-1)/10)+1))</f>
        <v>0.25</v>
      </c>
    </row>
    <row r="2373" spans="1:35" x14ac:dyDescent="0.3">
      <c r="A2373">
        <v>25</v>
      </c>
      <c r="B2373">
        <v>32</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OFFSET(E2373,-$B2373+IF($L2373,1,0),0)*IF($B2373&gt;OFFSET($B2373,1,0),ChapterTable!$S$17,1)*
    (VLOOKUP(SUBSTITUTE(SUBSTITUTE(E$1,"standard",""),"|Float","")&amp;IF(OR($L2373=TRUE,$A2373=0,MOD($A2373,ChapterTable!$S$20)&lt;&gt;0),"","보스")&amp;"인게임누적곱배수",ChapterTable!$S:$T,2,0)^C2373
    +VLOOKUP(SUBSTITUTE(SUBSTITUTE(E$1,"standard",""),"|Float","")&amp;IF(OR($L2373=TRUE,$A2373=0,MOD($A2373,ChapterTable!$S$20)&lt;&gt;0),"","보스")&amp;"인게임누적합배수",ChapterTable!$S:$T,2,0)*C2373)
  )
  )
  )
)</f>
        <v>4040186.9270467758</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(VLOOKUP(SUBSTITUTE(SUBSTITUTE(F$1,"standard",""),"|Float","")&amp;IF(OR($L2373=TRUE,$A2373=0,MOD($A2373,ChapterTable!$S$20)&lt;&gt;0),"","보스")&amp;"인게임누적곱배수",ChapterTable!$S:$T,2,0)^D2373
    +VLOOKUP(SUBSTITUTE(SUBSTITUTE(F$1,"standard",""),"|Float","")&amp;IF(OR($L2373=TRUE,$A2373=0,MOD($A2373,ChapterTable!$S$20)&lt;&gt;0),"","보스")&amp;"인게임누적합배수",ChapterTable!$S:$T,2,0)*D2373)
  )
  )
  )
)</f>
        <v>1288861.7150084116</v>
      </c>
      <c r="G2373" t="s">
        <v>737</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189"/>
        <v>4</v>
      </c>
      <c r="Q2373">
        <f t="shared" si="190"/>
        <v>4</v>
      </c>
      <c r="R2373" t="b">
        <f t="shared" ca="1" si="188"/>
        <v>1</v>
      </c>
      <c r="T2373" t="b">
        <f t="shared" ca="1" si="191"/>
        <v>1</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H2373">
        <v>1.5</v>
      </c>
      <c r="AI2373">
        <f t="shared" si="192"/>
        <v>0.25</v>
      </c>
    </row>
    <row r="2374" spans="1:35" x14ac:dyDescent="0.3">
      <c r="A2374">
        <v>25</v>
      </c>
      <c r="B2374">
        <v>33</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OFFSET(E2374,-$B2374+IF($L2374,1,0),0)*IF($B2374&gt;OFFSET($B2374,1,0),ChapterTable!$S$17,1)*
    (VLOOKUP(SUBSTITUTE(SUBSTITUTE(E$1,"standard",""),"|Float","")&amp;IF(OR($L2374=TRUE,$A2374=0,MOD($A2374,ChapterTable!$S$20)&lt;&gt;0),"","보스")&amp;"인게임누적곱배수",ChapterTable!$S:$T,2,0)^C2374
    +VLOOKUP(SUBSTITUTE(SUBSTITUTE(E$1,"standard",""),"|Float","")&amp;IF(OR($L2374=TRUE,$A2374=0,MOD($A2374,ChapterTable!$S$20)&lt;&gt;0),"","보스")&amp;"인게임누적합배수",ChapterTable!$S:$T,2,0)*C2374)
  )
  )
  )
)</f>
        <v>4040186.9270467758</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(VLOOKUP(SUBSTITUTE(SUBSTITUTE(F$1,"standard",""),"|Float","")&amp;IF(OR($L2374=TRUE,$A2374=0,MOD($A2374,ChapterTable!$S$20)&lt;&gt;0),"","보스")&amp;"인게임누적곱배수",ChapterTable!$S:$T,2,0)^D2374
    +VLOOKUP(SUBSTITUTE(SUBSTITUTE(F$1,"standard",""),"|Float","")&amp;IF(OR($L2374=TRUE,$A2374=0,MOD($A2374,ChapterTable!$S$20)&lt;&gt;0),"","보스")&amp;"인게임누적합배수",ChapterTable!$S:$T,2,0)*D2374)
  )
  )
  )
)</f>
        <v>1288861.7150084116</v>
      </c>
      <c r="G2374" t="s">
        <v>737</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189"/>
        <v>4</v>
      </c>
      <c r="Q2374">
        <f t="shared" si="190"/>
        <v>4</v>
      </c>
      <c r="R2374" t="b">
        <f t="shared" ca="1" si="188"/>
        <v>1</v>
      </c>
      <c r="T2374" t="b">
        <f t="shared" ca="1" si="191"/>
        <v>1</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H2374">
        <v>1.5</v>
      </c>
      <c r="AI2374">
        <f t="shared" si="192"/>
        <v>0.25</v>
      </c>
    </row>
    <row r="2375" spans="1:35" x14ac:dyDescent="0.3">
      <c r="A2375">
        <v>25</v>
      </c>
      <c r="B2375">
        <v>34</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OFFSET(E2375,-$B2375+IF($L2375,1,0),0)*IF($B2375&gt;OFFSET($B2375,1,0),ChapterTable!$S$17,1)*
    (VLOOKUP(SUBSTITUTE(SUBSTITUTE(E$1,"standard",""),"|Float","")&amp;IF(OR($L2375=TRUE,$A2375=0,MOD($A2375,ChapterTable!$S$20)&lt;&gt;0),"","보스")&amp;"인게임누적곱배수",ChapterTable!$S:$T,2,0)^C2375
    +VLOOKUP(SUBSTITUTE(SUBSTITUTE(E$1,"standard",""),"|Float","")&amp;IF(OR($L2375=TRUE,$A2375=0,MOD($A2375,ChapterTable!$S$20)&lt;&gt;0),"","보스")&amp;"인게임누적합배수",ChapterTable!$S:$T,2,0)*C2375)
  )
  )
  )
)</f>
        <v>4040186.9270467758</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(VLOOKUP(SUBSTITUTE(SUBSTITUTE(F$1,"standard",""),"|Float","")&amp;IF(OR($L2375=TRUE,$A2375=0,MOD($A2375,ChapterTable!$S$20)&lt;&gt;0),"","보스")&amp;"인게임누적곱배수",ChapterTable!$S:$T,2,0)^D2375
    +VLOOKUP(SUBSTITUTE(SUBSTITUTE(F$1,"standard",""),"|Float","")&amp;IF(OR($L2375=TRUE,$A2375=0,MOD($A2375,ChapterTable!$S$20)&lt;&gt;0),"","보스")&amp;"인게임누적합배수",ChapterTable!$S:$T,2,0)*D2375)
  )
  )
  )
)</f>
        <v>1288861.7150084116</v>
      </c>
      <c r="G2375" t="s">
        <v>737</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189"/>
        <v>4</v>
      </c>
      <c r="Q2375">
        <f t="shared" si="190"/>
        <v>4</v>
      </c>
      <c r="R2375" t="b">
        <f t="shared" ca="1" si="188"/>
        <v>1</v>
      </c>
      <c r="T2375" t="b">
        <f t="shared" ca="1" si="191"/>
        <v>1</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H2375">
        <v>1.5</v>
      </c>
      <c r="AI2375">
        <f t="shared" si="192"/>
        <v>0.25</v>
      </c>
    </row>
    <row r="2376" spans="1:35" x14ac:dyDescent="0.3">
      <c r="A2376">
        <v>25</v>
      </c>
      <c r="B2376">
        <v>35</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OFFSET(E2376,-$B2376+IF($L2376,1,0),0)*IF($B2376&gt;OFFSET($B2376,1,0),ChapterTable!$S$17,1)*
    (VLOOKUP(SUBSTITUTE(SUBSTITUTE(E$1,"standard",""),"|Float","")&amp;IF(OR($L2376=TRUE,$A2376=0,MOD($A2376,ChapterTable!$S$20)&lt;&gt;0),"","보스")&amp;"인게임누적곱배수",ChapterTable!$S:$T,2,0)^C2376
    +VLOOKUP(SUBSTITUTE(SUBSTITUTE(E$1,"standard",""),"|Float","")&amp;IF(OR($L2376=TRUE,$A2376=0,MOD($A2376,ChapterTable!$S$20)&lt;&gt;0),"","보스")&amp;"인게임누적합배수",ChapterTable!$S:$T,2,0)*C2376)
  )
  )
  )
)</f>
        <v>4040186.9270467758</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(VLOOKUP(SUBSTITUTE(SUBSTITUTE(F$1,"standard",""),"|Float","")&amp;IF(OR($L2376=TRUE,$A2376=0,MOD($A2376,ChapterTable!$S$20)&lt;&gt;0),"","보스")&amp;"인게임누적곱배수",ChapterTable!$S:$T,2,0)^D2376
    +VLOOKUP(SUBSTITUTE(SUBSTITUTE(F$1,"standard",""),"|Float","")&amp;IF(OR($L2376=TRUE,$A2376=0,MOD($A2376,ChapterTable!$S$20)&lt;&gt;0),"","보스")&amp;"인게임누적합배수",ChapterTable!$S:$T,2,0)*D2376)
  )
  )
  )
)</f>
        <v>1288861.7150084116</v>
      </c>
      <c r="G2376" t="s">
        <v>737</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189"/>
        <v>11</v>
      </c>
      <c r="Q2376">
        <f t="shared" si="190"/>
        <v>11</v>
      </c>
      <c r="R2376" t="b">
        <f t="shared" ca="1" si="188"/>
        <v>1</v>
      </c>
      <c r="T2376" t="b">
        <f t="shared" ca="1" si="191"/>
        <v>1</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H2376">
        <v>1.5</v>
      </c>
      <c r="AI2376">
        <f t="shared" si="192"/>
        <v>0.25</v>
      </c>
    </row>
    <row r="2377" spans="1:35" x14ac:dyDescent="0.3">
      <c r="A2377">
        <v>25</v>
      </c>
      <c r="B2377">
        <v>36</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4</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OFFSET(E2377,-$B2377+IF($L2377,1,0),0)*IF($B2377&gt;OFFSET($B2377,1,0),ChapterTable!$S$17,1)*
    (VLOOKUP(SUBSTITUTE(SUBSTITUTE(E$1,"standard",""),"|Float","")&amp;IF(OR($L2377=TRUE,$A2377=0,MOD($A2377,ChapterTable!$S$20)&lt;&gt;0),"","보스")&amp;"인게임누적곱배수",ChapterTable!$S:$T,2,0)^C2377
    +VLOOKUP(SUBSTITUTE(SUBSTITUTE(E$1,"standard",""),"|Float","")&amp;IF(OR($L2377=TRUE,$A2377=0,MOD($A2377,ChapterTable!$S$20)&lt;&gt;0),"","보스")&amp;"인게임누적합배수",ChapterTable!$S:$T,2,0)*C2377)
  )
  )
  )
)</f>
        <v>4545210.2929276228</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(VLOOKUP(SUBSTITUTE(SUBSTITUTE(F$1,"standard",""),"|Float","")&amp;IF(OR($L2377=TRUE,$A2377=0,MOD($A2377,ChapterTable!$S$20)&lt;&gt;0),"","보스")&amp;"인게임누적곱배수",ChapterTable!$S:$T,2,0)^D2377
    +VLOOKUP(SUBSTITUTE(SUBSTITUTE(F$1,"standard",""),"|Float","")&amp;IF(OR($L2377=TRUE,$A2377=0,MOD($A2377,ChapterTable!$S$20)&lt;&gt;0),"","보스")&amp;"인게임누적합배수",ChapterTable!$S:$T,2,0)*D2377)
  )
  )
  )
)</f>
        <v>1288861.7150084116</v>
      </c>
      <c r="G2377" t="s">
        <v>737</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189"/>
        <v>4</v>
      </c>
      <c r="Q2377">
        <f t="shared" si="190"/>
        <v>4</v>
      </c>
      <c r="R2377" t="b">
        <f t="shared" ca="1" si="188"/>
        <v>1</v>
      </c>
      <c r="T2377" t="b">
        <f t="shared" ca="1" si="191"/>
        <v>1</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H2377">
        <v>1.5</v>
      </c>
      <c r="AI2377">
        <f t="shared" si="192"/>
        <v>0.25</v>
      </c>
    </row>
    <row r="2378" spans="1:35" x14ac:dyDescent="0.3">
      <c r="A2378">
        <v>25</v>
      </c>
      <c r="B2378">
        <v>37</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OFFSET(E2378,-$B2378+IF($L2378,1,0),0)*IF($B2378&gt;OFFSET($B2378,1,0),ChapterTable!$S$17,1)*
    (VLOOKUP(SUBSTITUTE(SUBSTITUTE(E$1,"standard",""),"|Float","")&amp;IF(OR($L2378=TRUE,$A2378=0,MOD($A2378,ChapterTable!$S$20)&lt;&gt;0),"","보스")&amp;"인게임누적곱배수",ChapterTable!$S:$T,2,0)^C2378
    +VLOOKUP(SUBSTITUTE(SUBSTITUTE(E$1,"standard",""),"|Float","")&amp;IF(OR($L2378=TRUE,$A2378=0,MOD($A2378,ChapterTable!$S$20)&lt;&gt;0),"","보스")&amp;"인게임누적합배수",ChapterTable!$S:$T,2,0)*C2378)
  )
  )
  )
)</f>
        <v>4545210.2929276228</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(VLOOKUP(SUBSTITUTE(SUBSTITUTE(F$1,"standard",""),"|Float","")&amp;IF(OR($L2378=TRUE,$A2378=0,MOD($A2378,ChapterTable!$S$20)&lt;&gt;0),"","보스")&amp;"인게임누적곱배수",ChapterTable!$S:$T,2,0)^D2378
    +VLOOKUP(SUBSTITUTE(SUBSTITUTE(F$1,"standard",""),"|Float","")&amp;IF(OR($L2378=TRUE,$A2378=0,MOD($A2378,ChapterTable!$S$20)&lt;&gt;0),"","보스")&amp;"인게임누적합배수",ChapterTable!$S:$T,2,0)*D2378)
  )
  )
  )
)</f>
        <v>1288861.7150084116</v>
      </c>
      <c r="G2378" t="s">
        <v>737</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189"/>
        <v>4</v>
      </c>
      <c r="Q2378">
        <f t="shared" si="190"/>
        <v>4</v>
      </c>
      <c r="R2378" t="b">
        <f t="shared" ca="1" si="188"/>
        <v>1</v>
      </c>
      <c r="T2378" t="b">
        <f t="shared" ca="1" si="191"/>
        <v>1</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H2378">
        <v>1.5</v>
      </c>
      <c r="AI2378">
        <f t="shared" si="192"/>
        <v>0.25</v>
      </c>
    </row>
    <row r="2379" spans="1:35" x14ac:dyDescent="0.3">
      <c r="A2379">
        <v>25</v>
      </c>
      <c r="B2379">
        <v>38</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OFFSET(E2379,-$B2379+IF($L2379,1,0),0)*IF($B2379&gt;OFFSET($B2379,1,0),ChapterTable!$S$17,1)*
    (VLOOKUP(SUBSTITUTE(SUBSTITUTE(E$1,"standard",""),"|Float","")&amp;IF(OR($L2379=TRUE,$A2379=0,MOD($A2379,ChapterTable!$S$20)&lt;&gt;0),"","보스")&amp;"인게임누적곱배수",ChapterTable!$S:$T,2,0)^C2379
    +VLOOKUP(SUBSTITUTE(SUBSTITUTE(E$1,"standard",""),"|Float","")&amp;IF(OR($L2379=TRUE,$A2379=0,MOD($A2379,ChapterTable!$S$20)&lt;&gt;0),"","보스")&amp;"인게임누적합배수",ChapterTable!$S:$T,2,0)*C2379)
  )
  )
  )
)</f>
        <v>4545210.2929276228</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(VLOOKUP(SUBSTITUTE(SUBSTITUTE(F$1,"standard",""),"|Float","")&amp;IF(OR($L2379=TRUE,$A2379=0,MOD($A2379,ChapterTable!$S$20)&lt;&gt;0),"","보스")&amp;"인게임누적곱배수",ChapterTable!$S:$T,2,0)^D2379
    +VLOOKUP(SUBSTITUTE(SUBSTITUTE(F$1,"standard",""),"|Float","")&amp;IF(OR($L2379=TRUE,$A2379=0,MOD($A2379,ChapterTable!$S$20)&lt;&gt;0),"","보스")&amp;"인게임누적합배수",ChapterTable!$S:$T,2,0)*D2379)
  )
  )
  )
)</f>
        <v>1288861.7150084116</v>
      </c>
      <c r="G2379" t="s">
        <v>737</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189"/>
        <v>4</v>
      </c>
      <c r="Q2379">
        <f t="shared" si="190"/>
        <v>4</v>
      </c>
      <c r="R2379" t="b">
        <f t="shared" ca="1" si="188"/>
        <v>1</v>
      </c>
      <c r="T2379" t="b">
        <f t="shared" ca="1" si="191"/>
        <v>1</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H2379">
        <v>1.5</v>
      </c>
      <c r="AI2379">
        <f t="shared" si="192"/>
        <v>0.25</v>
      </c>
    </row>
    <row r="2380" spans="1:35" x14ac:dyDescent="0.3">
      <c r="A2380">
        <v>25</v>
      </c>
      <c r="B2380">
        <v>39</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OFFSET(E2380,-$B2380+IF($L2380,1,0),0)*IF($B2380&gt;OFFSET($B2380,1,0),ChapterTable!$S$17,1)*
    (VLOOKUP(SUBSTITUTE(SUBSTITUTE(E$1,"standard",""),"|Float","")&amp;IF(OR($L2380=TRUE,$A2380=0,MOD($A2380,ChapterTable!$S$20)&lt;&gt;0),"","보스")&amp;"인게임누적곱배수",ChapterTable!$S:$T,2,0)^C2380
    +VLOOKUP(SUBSTITUTE(SUBSTITUTE(E$1,"standard",""),"|Float","")&amp;IF(OR($L2380=TRUE,$A2380=0,MOD($A2380,ChapterTable!$S$20)&lt;&gt;0),"","보스")&amp;"인게임누적합배수",ChapterTable!$S:$T,2,0)*C2380)
  )
  )
  )
)</f>
        <v>4545210.2929276228</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(VLOOKUP(SUBSTITUTE(SUBSTITUTE(F$1,"standard",""),"|Float","")&amp;IF(OR($L2380=TRUE,$A2380=0,MOD($A2380,ChapterTable!$S$20)&lt;&gt;0),"","보스")&amp;"인게임누적곱배수",ChapterTable!$S:$T,2,0)^D2380
    +VLOOKUP(SUBSTITUTE(SUBSTITUTE(F$1,"standard",""),"|Float","")&amp;IF(OR($L2380=TRUE,$A2380=0,MOD($A2380,ChapterTable!$S$20)&lt;&gt;0),"","보스")&amp;"인게임누적합배수",ChapterTable!$S:$T,2,0)*D2380)
  )
  )
  )
)</f>
        <v>1288861.7150084116</v>
      </c>
      <c r="G2380" t="s">
        <v>737</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189"/>
        <v>94</v>
      </c>
      <c r="Q2380">
        <f t="shared" si="190"/>
        <v>94</v>
      </c>
      <c r="R2380" t="b">
        <f t="shared" ca="1" si="188"/>
        <v>1</v>
      </c>
      <c r="T2380" t="b">
        <f t="shared" ca="1" si="191"/>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H2380">
        <v>1.5</v>
      </c>
      <c r="AI2380">
        <f t="shared" si="192"/>
        <v>0.25</v>
      </c>
    </row>
    <row r="2381" spans="1:35" x14ac:dyDescent="0.3">
      <c r="A2381">
        <v>25</v>
      </c>
      <c r="B2381">
        <v>40</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OFFSET(E2381,-$B2381+IF($L2381,1,0),0)*IF($B2381&gt;OFFSET($B2381,1,0),ChapterTable!$S$17,1)*
    (VLOOKUP(SUBSTITUTE(SUBSTITUTE(E$1,"standard",""),"|Float","")&amp;IF(OR($L2381=TRUE,$A2381=0,MOD($A2381,ChapterTable!$S$20)&lt;&gt;0),"","보스")&amp;"인게임누적곱배수",ChapterTable!$S:$T,2,0)^C2381
    +VLOOKUP(SUBSTITUTE(SUBSTITUTE(E$1,"standard",""),"|Float","")&amp;IF(OR($L2381=TRUE,$A2381=0,MOD($A2381,ChapterTable!$S$20)&lt;&gt;0),"","보스")&amp;"인게임누적합배수",ChapterTable!$S:$T,2,0)*C2381)
  )
  )
  )
)</f>
        <v>4545210.2929276228</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(VLOOKUP(SUBSTITUTE(SUBSTITUTE(F$1,"standard",""),"|Float","")&amp;IF(OR($L2381=TRUE,$A2381=0,MOD($A2381,ChapterTable!$S$20)&lt;&gt;0),"","보스")&amp;"인게임누적곱배수",ChapterTable!$S:$T,2,0)^D2381
    +VLOOKUP(SUBSTITUTE(SUBSTITUTE(F$1,"standard",""),"|Float","")&amp;IF(OR($L2381=TRUE,$A2381=0,MOD($A2381,ChapterTable!$S$20)&lt;&gt;0),"","보스")&amp;"인게임누적합배수",ChapterTable!$S:$T,2,0)*D2381)
  )
  )
  )
)</f>
        <v>1288861.7150084116</v>
      </c>
      <c r="G2381" t="s">
        <v>737</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189"/>
        <v>21</v>
      </c>
      <c r="Q2381">
        <f t="shared" si="190"/>
        <v>21</v>
      </c>
      <c r="R2381" t="b">
        <f t="shared" ca="1" si="188"/>
        <v>1</v>
      </c>
      <c r="T2381" t="b">
        <f t="shared" ca="1" si="191"/>
        <v>1</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H2381">
        <v>1.5</v>
      </c>
      <c r="AI2381">
        <f t="shared" si="192"/>
        <v>0.25</v>
      </c>
    </row>
    <row r="2382" spans="1:35" x14ac:dyDescent="0.3">
      <c r="A2382">
        <v>25</v>
      </c>
      <c r="B2382">
        <v>41</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4</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OFFSET(E2382,-$B2382+IF($L2382,1,0),0)*IF($B2382&gt;OFFSET($B2382,1,0),ChapterTable!$S$17,1)*
    (VLOOKUP(SUBSTITUTE(SUBSTITUTE(E$1,"standard",""),"|Float","")&amp;IF(OR($L2382=TRUE,$A2382=0,MOD($A2382,ChapterTable!$S$20)&lt;&gt;0),"","보스")&amp;"인게임누적곱배수",ChapterTable!$S:$T,2,0)^C2382
    +VLOOKUP(SUBSTITUTE(SUBSTITUTE(E$1,"standard",""),"|Float","")&amp;IF(OR($L2382=TRUE,$A2382=0,MOD($A2382,ChapterTable!$S$20)&lt;&gt;0),"","보스")&amp;"인게임누적합배수",ChapterTable!$S:$T,2,0)*C2382)
  )
  )
  )
)</f>
        <v>4545210.2929276228</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(VLOOKUP(SUBSTITUTE(SUBSTITUTE(F$1,"standard",""),"|Float","")&amp;IF(OR($L2382=TRUE,$A2382=0,MOD($A2382,ChapterTable!$S$20)&lt;&gt;0),"","보스")&amp;"인게임누적곱배수",ChapterTable!$S:$T,2,0)^D2382
    +VLOOKUP(SUBSTITUTE(SUBSTITUTE(F$1,"standard",""),"|Float","")&amp;IF(OR($L2382=TRUE,$A2382=0,MOD($A2382,ChapterTable!$S$20)&lt;&gt;0),"","보스")&amp;"인게임누적합배수",ChapterTable!$S:$T,2,0)*D2382)
  )
  )
  )
)</f>
        <v>1367771.6159272939</v>
      </c>
      <c r="G2382" t="s">
        <v>737</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189"/>
        <v>5</v>
      </c>
      <c r="Q2382">
        <f t="shared" si="190"/>
        <v>5</v>
      </c>
      <c r="R2382" t="b">
        <f t="shared" ca="1" si="188"/>
        <v>1</v>
      </c>
      <c r="T2382" t="b">
        <f t="shared" ca="1" si="191"/>
        <v>1</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H2382">
        <v>1.5</v>
      </c>
      <c r="AI2382">
        <f t="shared" si="192"/>
        <v>0.2</v>
      </c>
    </row>
    <row r="2383" spans="1:35" x14ac:dyDescent="0.3">
      <c r="A2383">
        <v>25</v>
      </c>
      <c r="B2383">
        <v>42</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OFFSET(E2383,-$B2383+IF($L2383,1,0),0)*IF($B2383&gt;OFFSET($B2383,1,0),ChapterTable!$S$17,1)*
    (VLOOKUP(SUBSTITUTE(SUBSTITUTE(E$1,"standard",""),"|Float","")&amp;IF(OR($L2383=TRUE,$A2383=0,MOD($A2383,ChapterTable!$S$20)&lt;&gt;0),"","보스")&amp;"인게임누적곱배수",ChapterTable!$S:$T,2,0)^C2383
    +VLOOKUP(SUBSTITUTE(SUBSTITUTE(E$1,"standard",""),"|Float","")&amp;IF(OR($L2383=TRUE,$A2383=0,MOD($A2383,ChapterTable!$S$20)&lt;&gt;0),"","보스")&amp;"인게임누적합배수",ChapterTable!$S:$T,2,0)*C2383)
  )
  )
  )
)</f>
        <v>4545210.2929276228</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(VLOOKUP(SUBSTITUTE(SUBSTITUTE(F$1,"standard",""),"|Float","")&amp;IF(OR($L2383=TRUE,$A2383=0,MOD($A2383,ChapterTable!$S$20)&lt;&gt;0),"","보스")&amp;"인게임누적곱배수",ChapterTable!$S:$T,2,0)^D2383
    +VLOOKUP(SUBSTITUTE(SUBSTITUTE(F$1,"standard",""),"|Float","")&amp;IF(OR($L2383=TRUE,$A2383=0,MOD($A2383,ChapterTable!$S$20)&lt;&gt;0),"","보스")&amp;"인게임누적합배수",ChapterTable!$S:$T,2,0)*D2383)
  )
  )
  )
)</f>
        <v>1367771.6159272939</v>
      </c>
      <c r="G2383" t="s">
        <v>737</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189"/>
        <v>5</v>
      </c>
      <c r="Q2383">
        <f t="shared" si="190"/>
        <v>5</v>
      </c>
      <c r="R2383" t="b">
        <f t="shared" ca="1" si="188"/>
        <v>1</v>
      </c>
      <c r="T2383" t="b">
        <f t="shared" ca="1" si="191"/>
        <v>1</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H2383">
        <v>1.5</v>
      </c>
      <c r="AI2383">
        <f t="shared" si="192"/>
        <v>0.2</v>
      </c>
    </row>
    <row r="2384" spans="1:35" x14ac:dyDescent="0.3">
      <c r="A2384">
        <v>25</v>
      </c>
      <c r="B2384">
        <v>43</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OFFSET(E2384,-$B2384+IF($L2384,1,0),0)*IF($B2384&gt;OFFSET($B2384,1,0),ChapterTable!$S$17,1)*
    (VLOOKUP(SUBSTITUTE(SUBSTITUTE(E$1,"standard",""),"|Float","")&amp;IF(OR($L2384=TRUE,$A2384=0,MOD($A2384,ChapterTable!$S$20)&lt;&gt;0),"","보스")&amp;"인게임누적곱배수",ChapterTable!$S:$T,2,0)^C2384
    +VLOOKUP(SUBSTITUTE(SUBSTITUTE(E$1,"standard",""),"|Float","")&amp;IF(OR($L2384=TRUE,$A2384=0,MOD($A2384,ChapterTable!$S$20)&lt;&gt;0),"","보스")&amp;"인게임누적합배수",ChapterTable!$S:$T,2,0)*C2384)
  )
  )
  )
)</f>
        <v>4545210.2929276228</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(VLOOKUP(SUBSTITUTE(SUBSTITUTE(F$1,"standard",""),"|Float","")&amp;IF(OR($L2384=TRUE,$A2384=0,MOD($A2384,ChapterTable!$S$20)&lt;&gt;0),"","보스")&amp;"인게임누적곱배수",ChapterTable!$S:$T,2,0)^D2384
    +VLOOKUP(SUBSTITUTE(SUBSTITUTE(F$1,"standard",""),"|Float","")&amp;IF(OR($L2384=TRUE,$A2384=0,MOD($A2384,ChapterTable!$S$20)&lt;&gt;0),"","보스")&amp;"인게임누적합배수",ChapterTable!$S:$T,2,0)*D2384)
  )
  )
  )
)</f>
        <v>1367771.6159272939</v>
      </c>
      <c r="G2384" t="s">
        <v>737</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189"/>
        <v>5</v>
      </c>
      <c r="Q2384">
        <f t="shared" si="190"/>
        <v>5</v>
      </c>
      <c r="R2384" t="b">
        <f t="shared" ca="1" si="188"/>
        <v>1</v>
      </c>
      <c r="T2384" t="b">
        <f t="shared" ca="1" si="191"/>
        <v>1</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H2384">
        <v>1.5</v>
      </c>
      <c r="AI2384">
        <f t="shared" si="192"/>
        <v>0.2</v>
      </c>
    </row>
    <row r="2385" spans="1:35" x14ac:dyDescent="0.3">
      <c r="A2385">
        <v>25</v>
      </c>
      <c r="B2385">
        <v>44</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OFFSET(E2385,-$B2385+IF($L2385,1,0),0)*IF($B2385&gt;OFFSET($B2385,1,0),ChapterTable!$S$17,1)*
    (VLOOKUP(SUBSTITUTE(SUBSTITUTE(E$1,"standard",""),"|Float","")&amp;IF(OR($L2385=TRUE,$A2385=0,MOD($A2385,ChapterTable!$S$20)&lt;&gt;0),"","보스")&amp;"인게임누적곱배수",ChapterTable!$S:$T,2,0)^C2385
    +VLOOKUP(SUBSTITUTE(SUBSTITUTE(E$1,"standard",""),"|Float","")&amp;IF(OR($L2385=TRUE,$A2385=0,MOD($A2385,ChapterTable!$S$20)&lt;&gt;0),"","보스")&amp;"인게임누적합배수",ChapterTable!$S:$T,2,0)*C2385)
  )
  )
  )
)</f>
        <v>4545210.2929276228</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(VLOOKUP(SUBSTITUTE(SUBSTITUTE(F$1,"standard",""),"|Float","")&amp;IF(OR($L2385=TRUE,$A2385=0,MOD($A2385,ChapterTable!$S$20)&lt;&gt;0),"","보스")&amp;"인게임누적곱배수",ChapterTable!$S:$T,2,0)^D2385
    +VLOOKUP(SUBSTITUTE(SUBSTITUTE(F$1,"standard",""),"|Float","")&amp;IF(OR($L2385=TRUE,$A2385=0,MOD($A2385,ChapterTable!$S$20)&lt;&gt;0),"","보스")&amp;"인게임누적합배수",ChapterTable!$S:$T,2,0)*D2385)
  )
  )
  )
)</f>
        <v>1367771.6159272939</v>
      </c>
      <c r="G2385" t="s">
        <v>737</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189"/>
        <v>5</v>
      </c>
      <c r="Q2385">
        <f t="shared" si="190"/>
        <v>5</v>
      </c>
      <c r="R2385" t="b">
        <f t="shared" ca="1" si="188"/>
        <v>1</v>
      </c>
      <c r="T2385" t="b">
        <f t="shared" ca="1" si="191"/>
        <v>1</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H2385">
        <v>1.5</v>
      </c>
      <c r="AI2385">
        <f t="shared" si="192"/>
        <v>0.2</v>
      </c>
    </row>
    <row r="2386" spans="1:35" x14ac:dyDescent="0.3">
      <c r="A2386">
        <v>25</v>
      </c>
      <c r="B2386">
        <v>45</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OFFSET(E2386,-$B2386+IF($L2386,1,0),0)*IF($B2386&gt;OFFSET($B2386,1,0),ChapterTable!$S$17,1)*
    (VLOOKUP(SUBSTITUTE(SUBSTITUTE(E$1,"standard",""),"|Float","")&amp;IF(OR($L2386=TRUE,$A2386=0,MOD($A2386,ChapterTable!$S$20)&lt;&gt;0),"","보스")&amp;"인게임누적곱배수",ChapterTable!$S:$T,2,0)^C2386
    +VLOOKUP(SUBSTITUTE(SUBSTITUTE(E$1,"standard",""),"|Float","")&amp;IF(OR($L2386=TRUE,$A2386=0,MOD($A2386,ChapterTable!$S$20)&lt;&gt;0),"","보스")&amp;"인게임누적합배수",ChapterTable!$S:$T,2,0)*C2386)
  )
  )
  )
)</f>
        <v>4545210.2929276228</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(VLOOKUP(SUBSTITUTE(SUBSTITUTE(F$1,"standard",""),"|Float","")&amp;IF(OR($L2386=TRUE,$A2386=0,MOD($A2386,ChapterTable!$S$20)&lt;&gt;0),"","보스")&amp;"인게임누적곱배수",ChapterTable!$S:$T,2,0)^D2386
    +VLOOKUP(SUBSTITUTE(SUBSTITUTE(F$1,"standard",""),"|Float","")&amp;IF(OR($L2386=TRUE,$A2386=0,MOD($A2386,ChapterTable!$S$20)&lt;&gt;0),"","보스")&amp;"인게임누적합배수",ChapterTable!$S:$T,2,0)*D2386)
  )
  )
  )
)</f>
        <v>1367771.6159272939</v>
      </c>
      <c r="G2386" t="s">
        <v>737</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189"/>
        <v>11</v>
      </c>
      <c r="Q2386">
        <f t="shared" si="190"/>
        <v>11</v>
      </c>
      <c r="R2386" t="b">
        <f t="shared" ca="1" si="188"/>
        <v>1</v>
      </c>
      <c r="T2386" t="b">
        <f t="shared" ca="1" si="191"/>
        <v>1</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H2386">
        <v>1.5</v>
      </c>
      <c r="AI2386">
        <f t="shared" si="192"/>
        <v>0.2</v>
      </c>
    </row>
    <row r="2387" spans="1:35" x14ac:dyDescent="0.3">
      <c r="A2387">
        <v>25</v>
      </c>
      <c r="B2387">
        <v>46</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5</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OFFSET(E2387,-$B2387+IF($L2387,1,0),0)*IF($B2387&gt;OFFSET($B2387,1,0),ChapterTable!$S$17,1)*
    (VLOOKUP(SUBSTITUTE(SUBSTITUTE(E$1,"standard",""),"|Float","")&amp;IF(OR($L2387=TRUE,$A2387=0,MOD($A2387,ChapterTable!$S$20)&lt;&gt;0),"","보스")&amp;"인게임누적곱배수",ChapterTable!$S:$T,2,0)^C2387
    +VLOOKUP(SUBSTITUTE(SUBSTITUTE(E$1,"standard",""),"|Float","")&amp;IF(OR($L2387=TRUE,$A2387=0,MOD($A2387,ChapterTable!$S$20)&lt;&gt;0),"","보스")&amp;"인게임누적합배수",ChapterTable!$S:$T,2,0)*C2387)
  )
  )
  )
)</f>
        <v>5050233.6588084698</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(VLOOKUP(SUBSTITUTE(SUBSTITUTE(F$1,"standard",""),"|Float","")&amp;IF(OR($L2387=TRUE,$A2387=0,MOD($A2387,ChapterTable!$S$20)&lt;&gt;0),"","보스")&amp;"인게임누적곱배수",ChapterTable!$S:$T,2,0)^D2387
    +VLOOKUP(SUBSTITUTE(SUBSTITUTE(F$1,"standard",""),"|Float","")&amp;IF(OR($L2387=TRUE,$A2387=0,MOD($A2387,ChapterTable!$S$20)&lt;&gt;0),"","보스")&amp;"인게임누적합배수",ChapterTable!$S:$T,2,0)*D2387)
  )
  )
  )
)</f>
        <v>1367771.6159272939</v>
      </c>
      <c r="G2387" t="s">
        <v>737</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189"/>
        <v>5</v>
      </c>
      <c r="Q2387">
        <f t="shared" si="190"/>
        <v>5</v>
      </c>
      <c r="R2387" t="b">
        <f t="shared" ca="1" si="188"/>
        <v>1</v>
      </c>
      <c r="T2387" t="b">
        <f t="shared" ca="1" si="191"/>
        <v>1</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H2387">
        <v>1.5</v>
      </c>
      <c r="AI2387">
        <f t="shared" si="192"/>
        <v>0.2</v>
      </c>
    </row>
    <row r="2388" spans="1:35" x14ac:dyDescent="0.3">
      <c r="A2388">
        <v>25</v>
      </c>
      <c r="B2388">
        <v>47</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OFFSET(E2388,-$B2388+IF($L2388,1,0),0)*IF($B2388&gt;OFFSET($B2388,1,0),ChapterTable!$S$17,1)*
    (VLOOKUP(SUBSTITUTE(SUBSTITUTE(E$1,"standard",""),"|Float","")&amp;IF(OR($L2388=TRUE,$A2388=0,MOD($A2388,ChapterTable!$S$20)&lt;&gt;0),"","보스")&amp;"인게임누적곱배수",ChapterTable!$S:$T,2,0)^C2388
    +VLOOKUP(SUBSTITUTE(SUBSTITUTE(E$1,"standard",""),"|Float","")&amp;IF(OR($L2388=TRUE,$A2388=0,MOD($A2388,ChapterTable!$S$20)&lt;&gt;0),"","보스")&amp;"인게임누적합배수",ChapterTable!$S:$T,2,0)*C2388)
  )
  )
  )
)</f>
        <v>5050233.6588084698</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(VLOOKUP(SUBSTITUTE(SUBSTITUTE(F$1,"standard",""),"|Float","")&amp;IF(OR($L2388=TRUE,$A2388=0,MOD($A2388,ChapterTable!$S$20)&lt;&gt;0),"","보스")&amp;"인게임누적곱배수",ChapterTable!$S:$T,2,0)^D2388
    +VLOOKUP(SUBSTITUTE(SUBSTITUTE(F$1,"standard",""),"|Float","")&amp;IF(OR($L2388=TRUE,$A2388=0,MOD($A2388,ChapterTable!$S$20)&lt;&gt;0),"","보스")&amp;"인게임누적합배수",ChapterTable!$S:$T,2,0)*D2388)
  )
  )
  )
)</f>
        <v>1367771.6159272939</v>
      </c>
      <c r="G2388" t="s">
        <v>737</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189"/>
        <v>5</v>
      </c>
      <c r="Q2388">
        <f t="shared" si="190"/>
        <v>5</v>
      </c>
      <c r="R2388" t="b">
        <f t="shared" ca="1" si="188"/>
        <v>1</v>
      </c>
      <c r="T2388" t="b">
        <f t="shared" ca="1" si="191"/>
        <v>1</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H2388">
        <v>1.5</v>
      </c>
      <c r="AI2388">
        <f t="shared" si="192"/>
        <v>0.2</v>
      </c>
    </row>
    <row r="2389" spans="1:35" x14ac:dyDescent="0.3">
      <c r="A2389">
        <v>25</v>
      </c>
      <c r="B2389">
        <v>48</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OFFSET(E2389,-$B2389+IF($L2389,1,0),0)*IF($B2389&gt;OFFSET($B2389,1,0),ChapterTable!$S$17,1)*
    (VLOOKUP(SUBSTITUTE(SUBSTITUTE(E$1,"standard",""),"|Float","")&amp;IF(OR($L2389=TRUE,$A2389=0,MOD($A2389,ChapterTable!$S$20)&lt;&gt;0),"","보스")&amp;"인게임누적곱배수",ChapterTable!$S:$T,2,0)^C2389
    +VLOOKUP(SUBSTITUTE(SUBSTITUTE(E$1,"standard",""),"|Float","")&amp;IF(OR($L2389=TRUE,$A2389=0,MOD($A2389,ChapterTable!$S$20)&lt;&gt;0),"","보스")&amp;"인게임누적합배수",ChapterTable!$S:$T,2,0)*C2389)
  )
  )
  )
)</f>
        <v>5050233.6588084698</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(VLOOKUP(SUBSTITUTE(SUBSTITUTE(F$1,"standard",""),"|Float","")&amp;IF(OR($L2389=TRUE,$A2389=0,MOD($A2389,ChapterTable!$S$20)&lt;&gt;0),"","보스")&amp;"인게임누적곱배수",ChapterTable!$S:$T,2,0)^D2389
    +VLOOKUP(SUBSTITUTE(SUBSTITUTE(F$1,"standard",""),"|Float","")&amp;IF(OR($L2389=TRUE,$A2389=0,MOD($A2389,ChapterTable!$S$20)&lt;&gt;0),"","보스")&amp;"인게임누적합배수",ChapterTable!$S:$T,2,0)*D2389)
  )
  )
  )
)</f>
        <v>1367771.6159272939</v>
      </c>
      <c r="G2389" t="s">
        <v>737</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189"/>
        <v>5</v>
      </c>
      <c r="Q2389">
        <f t="shared" si="190"/>
        <v>5</v>
      </c>
      <c r="R2389" t="b">
        <f t="shared" ca="1" si="188"/>
        <v>1</v>
      </c>
      <c r="T2389" t="b">
        <f t="shared" ca="1" si="191"/>
        <v>1</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H2389">
        <v>1.5</v>
      </c>
      <c r="AI2389">
        <f t="shared" si="192"/>
        <v>0.2</v>
      </c>
    </row>
    <row r="2390" spans="1:35" x14ac:dyDescent="0.3">
      <c r="A2390">
        <v>25</v>
      </c>
      <c r="B2390">
        <v>49</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OFFSET(E2390,-$B2390+IF($L2390,1,0),0)*IF($B2390&gt;OFFSET($B2390,1,0),ChapterTable!$S$17,1)*
    (VLOOKUP(SUBSTITUTE(SUBSTITUTE(E$1,"standard",""),"|Float","")&amp;IF(OR($L2390=TRUE,$A2390=0,MOD($A2390,ChapterTable!$S$20)&lt;&gt;0),"","보스")&amp;"인게임누적곱배수",ChapterTable!$S:$T,2,0)^C2390
    +VLOOKUP(SUBSTITUTE(SUBSTITUTE(E$1,"standard",""),"|Float","")&amp;IF(OR($L2390=TRUE,$A2390=0,MOD($A2390,ChapterTable!$S$20)&lt;&gt;0),"","보스")&amp;"인게임누적합배수",ChapterTable!$S:$T,2,0)*C2390)
  )
  )
  )
)</f>
        <v>5050233.6588084698</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(VLOOKUP(SUBSTITUTE(SUBSTITUTE(F$1,"standard",""),"|Float","")&amp;IF(OR($L2390=TRUE,$A2390=0,MOD($A2390,ChapterTable!$S$20)&lt;&gt;0),"","보스")&amp;"인게임누적곱배수",ChapterTable!$S:$T,2,0)^D2390
    +VLOOKUP(SUBSTITUTE(SUBSTITUTE(F$1,"standard",""),"|Float","")&amp;IF(OR($L2390=TRUE,$A2390=0,MOD($A2390,ChapterTable!$S$20)&lt;&gt;0),"","보스")&amp;"인게임누적합배수",ChapterTable!$S:$T,2,0)*D2390)
  )
  )
  )
)</f>
        <v>1367771.6159272939</v>
      </c>
      <c r="G2390" t="s">
        <v>737</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189"/>
        <v>95</v>
      </c>
      <c r="Q2390">
        <f t="shared" si="190"/>
        <v>95</v>
      </c>
      <c r="R2390" t="b">
        <f t="shared" ca="1" si="188"/>
        <v>1</v>
      </c>
      <c r="T2390" t="b">
        <f t="shared" ca="1" si="191"/>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H2390">
        <v>1.5</v>
      </c>
      <c r="AI2390">
        <f t="shared" si="192"/>
        <v>0.2</v>
      </c>
    </row>
    <row r="2391" spans="1:35" x14ac:dyDescent="0.3">
      <c r="A2391">
        <v>25</v>
      </c>
      <c r="B2391">
        <v>50</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OFFSET(E2391,-$B2391+IF($L2391,1,0),0)*IF($B2391&gt;OFFSET($B2391,1,0),ChapterTable!$S$17,1)*
    (VLOOKUP(SUBSTITUTE(SUBSTITUTE(E$1,"standard",""),"|Float","")&amp;IF(OR($L2391=TRUE,$A2391=0,MOD($A2391,ChapterTable!$S$20)&lt;&gt;0),"","보스")&amp;"인게임누적곱배수",ChapterTable!$S:$T,2,0)^C2391
    +VLOOKUP(SUBSTITUTE(SUBSTITUTE(E$1,"standard",""),"|Float","")&amp;IF(OR($L2391=TRUE,$A2391=0,MOD($A2391,ChapterTable!$S$20)&lt;&gt;0),"","보스")&amp;"인게임누적합배수",ChapterTable!$S:$T,2,0)*C2391)
  )
  )
  )
)</f>
        <v>6060280.3905701637</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(VLOOKUP(SUBSTITUTE(SUBSTITUTE(F$1,"standard",""),"|Float","")&amp;IF(OR($L2391=TRUE,$A2391=0,MOD($A2391,ChapterTable!$S$20)&lt;&gt;0),"","보스")&amp;"인게임누적곱배수",ChapterTable!$S:$T,2,0)^D2391
    +VLOOKUP(SUBSTITUTE(SUBSTITUTE(F$1,"standard",""),"|Float","")&amp;IF(OR($L2391=TRUE,$A2391=0,MOD($A2391,ChapterTable!$S$20)&lt;&gt;0),"","보스")&amp;"인게임누적합배수",ChapterTable!$S:$T,2,0)*D2391)
  )
  )
  )
)</f>
        <v>1367771.6159272939</v>
      </c>
      <c r="G2391" t="s">
        <v>737</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189"/>
        <v>21</v>
      </c>
      <c r="Q2391">
        <f t="shared" si="190"/>
        <v>21</v>
      </c>
      <c r="R2391" t="b">
        <f t="shared" ca="1" si="188"/>
        <v>0</v>
      </c>
      <c r="T2391" t="b">
        <f t="shared" ca="1" si="191"/>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H2391">
        <v>1.5</v>
      </c>
      <c r="AI2391">
        <f t="shared" si="192"/>
        <v>0.2</v>
      </c>
    </row>
    <row r="2392" spans="1:35" x14ac:dyDescent="0.3">
      <c r="A2392">
        <v>26</v>
      </c>
      <c r="B2392">
        <v>1</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0</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0</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OFFSET(E2392,-$B2392+IF($L2392,1,0),0)*IF($B2392&gt;OFFSET($B2392,1,0),ChapterTable!$S$17,1)*
    (VLOOKUP(SUBSTITUTE(SUBSTITUTE(E$1,"standard",""),"|Float","")&amp;IF(OR($L2392=TRUE,$A2392=0,MOD($A2392,ChapterTable!$S$20)&lt;&gt;0),"","보스")&amp;"인게임누적곱배수",ChapterTable!$S:$T,2,0)^C2392
    +VLOOKUP(SUBSTITUTE(SUBSTITUTE(E$1,"standard",""),"|Float","")&amp;IF(OR($L2392=TRUE,$A2392=0,MOD($A2392,ChapterTable!$S$20)&lt;&gt;0),"","보스")&amp;"인게임누적합배수",ChapterTable!$S:$T,2,0)*C2392)
  )
  )
  )
)</f>
        <v>3787675.2441063523</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(VLOOKUP(SUBSTITUTE(SUBSTITUTE(F$1,"standard",""),"|Float","")&amp;IF(OR($L2392=TRUE,$A2392=0,MOD($A2392,ChapterTable!$S$20)&lt;&gt;0),"","보스")&amp;"인게임누적곱배수",ChapterTable!$S:$T,2,0)^D2392
    +VLOOKUP(SUBSTITUTE(SUBSTITUTE(F$1,"standard",""),"|Float","")&amp;IF(OR($L2392=TRUE,$A2392=0,MOD($A2392,ChapterTable!$S$20)&lt;&gt;0),"","보스")&amp;"인게임누적합배수",ChapterTable!$S:$T,2,0)*D2392)
  )
  )
  )
)</f>
        <v>1578198.0183776468</v>
      </c>
      <c r="G2392" t="s">
        <v>737</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189"/>
        <v>1</v>
      </c>
      <c r="Q2392">
        <f t="shared" si="190"/>
        <v>1</v>
      </c>
      <c r="R2392" t="b">
        <f t="shared" ca="1" si="188"/>
        <v>1</v>
      </c>
      <c r="T2392" t="b">
        <f t="shared" ca="1" si="191"/>
        <v>1</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H2392">
        <v>1.5</v>
      </c>
      <c r="AI2392">
        <f t="shared" si="192"/>
        <v>1</v>
      </c>
    </row>
    <row r="2393" spans="1:35" x14ac:dyDescent="0.3">
      <c r="A2393">
        <v>26</v>
      </c>
      <c r="B2393">
        <v>2</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OFFSET(E2393,-$B2393+IF($L2393,1,0),0)*IF($B2393&gt;OFFSET($B2393,1,0),ChapterTable!$S$17,1)*
    (VLOOKUP(SUBSTITUTE(SUBSTITUTE(E$1,"standard",""),"|Float","")&amp;IF(OR($L2393=TRUE,$A2393=0,MOD($A2393,ChapterTable!$S$20)&lt;&gt;0),"","보스")&amp;"인게임누적곱배수",ChapterTable!$S:$T,2,0)^C2393
    +VLOOKUP(SUBSTITUTE(SUBSTITUTE(E$1,"standard",""),"|Float","")&amp;IF(OR($L2393=TRUE,$A2393=0,MOD($A2393,ChapterTable!$S$20)&lt;&gt;0),"","보스")&amp;"인게임누적합배수",ChapterTable!$S:$T,2,0)*C2393)
  )
  )
  )
)</f>
        <v>3787675.2441063523</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(VLOOKUP(SUBSTITUTE(SUBSTITUTE(F$1,"standard",""),"|Float","")&amp;IF(OR($L2393=TRUE,$A2393=0,MOD($A2393,ChapterTable!$S$20)&lt;&gt;0),"","보스")&amp;"인게임누적곱배수",ChapterTable!$S:$T,2,0)^D2393
    +VLOOKUP(SUBSTITUTE(SUBSTITUTE(F$1,"standard",""),"|Float","")&amp;IF(OR($L2393=TRUE,$A2393=0,MOD($A2393,ChapterTable!$S$20)&lt;&gt;0),"","보스")&amp;"인게임누적합배수",ChapterTable!$S:$T,2,0)*D2393)
  )
  )
  )
)</f>
        <v>1578198.0183776468</v>
      </c>
      <c r="G2393" t="s">
        <v>737</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189"/>
        <v>1</v>
      </c>
      <c r="Q2393">
        <f t="shared" si="190"/>
        <v>1</v>
      </c>
      <c r="R2393" t="b">
        <f t="shared" ca="1" si="188"/>
        <v>1</v>
      </c>
      <c r="T2393" t="b">
        <f t="shared" ca="1" si="191"/>
        <v>1</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H2393">
        <v>1.5</v>
      </c>
      <c r="AI2393">
        <f t="shared" si="192"/>
        <v>1</v>
      </c>
    </row>
    <row r="2394" spans="1:35" x14ac:dyDescent="0.3">
      <c r="A2394">
        <v>26</v>
      </c>
      <c r="B2394">
        <v>3</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OFFSET(E2394,-$B2394+IF($L2394,1,0),0)*IF($B2394&gt;OFFSET($B2394,1,0),ChapterTable!$S$17,1)*
    (VLOOKUP(SUBSTITUTE(SUBSTITUTE(E$1,"standard",""),"|Float","")&amp;IF(OR($L2394=TRUE,$A2394=0,MOD($A2394,ChapterTable!$S$20)&lt;&gt;0),"","보스")&amp;"인게임누적곱배수",ChapterTable!$S:$T,2,0)^C2394
    +VLOOKUP(SUBSTITUTE(SUBSTITUTE(E$1,"standard",""),"|Float","")&amp;IF(OR($L2394=TRUE,$A2394=0,MOD($A2394,ChapterTable!$S$20)&lt;&gt;0),"","보스")&amp;"인게임누적합배수",ChapterTable!$S:$T,2,0)*C2394)
  )
  )
  )
)</f>
        <v>3787675.2441063523</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(VLOOKUP(SUBSTITUTE(SUBSTITUTE(F$1,"standard",""),"|Float","")&amp;IF(OR($L2394=TRUE,$A2394=0,MOD($A2394,ChapterTable!$S$20)&lt;&gt;0),"","보스")&amp;"인게임누적곱배수",ChapterTable!$S:$T,2,0)^D2394
    +VLOOKUP(SUBSTITUTE(SUBSTITUTE(F$1,"standard",""),"|Float","")&amp;IF(OR($L2394=TRUE,$A2394=0,MOD($A2394,ChapterTable!$S$20)&lt;&gt;0),"","보스")&amp;"인게임누적합배수",ChapterTable!$S:$T,2,0)*D2394)
  )
  )
  )
)</f>
        <v>1578198.0183776468</v>
      </c>
      <c r="G2394" t="s">
        <v>737</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189"/>
        <v>1</v>
      </c>
      <c r="Q2394">
        <f t="shared" si="190"/>
        <v>1</v>
      </c>
      <c r="R2394" t="b">
        <f t="shared" ca="1" si="188"/>
        <v>1</v>
      </c>
      <c r="T2394" t="b">
        <f t="shared" ca="1" si="191"/>
        <v>1</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H2394">
        <v>1.5</v>
      </c>
      <c r="AI2394">
        <f t="shared" si="192"/>
        <v>1</v>
      </c>
    </row>
    <row r="2395" spans="1:35" x14ac:dyDescent="0.3">
      <c r="A2395">
        <v>26</v>
      </c>
      <c r="B2395">
        <v>4</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OFFSET(E2395,-$B2395+IF($L2395,1,0),0)*IF($B2395&gt;OFFSET($B2395,1,0),ChapterTable!$S$17,1)*
    (VLOOKUP(SUBSTITUTE(SUBSTITUTE(E$1,"standard",""),"|Float","")&amp;IF(OR($L2395=TRUE,$A2395=0,MOD($A2395,ChapterTable!$S$20)&lt;&gt;0),"","보스")&amp;"인게임누적곱배수",ChapterTable!$S:$T,2,0)^C2395
    +VLOOKUP(SUBSTITUTE(SUBSTITUTE(E$1,"standard",""),"|Float","")&amp;IF(OR($L2395=TRUE,$A2395=0,MOD($A2395,ChapterTable!$S$20)&lt;&gt;0),"","보스")&amp;"인게임누적합배수",ChapterTable!$S:$T,2,0)*C2395)
  )
  )
  )
)</f>
        <v>3787675.2441063523</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(VLOOKUP(SUBSTITUTE(SUBSTITUTE(F$1,"standard",""),"|Float","")&amp;IF(OR($L2395=TRUE,$A2395=0,MOD($A2395,ChapterTable!$S$20)&lt;&gt;0),"","보스")&amp;"인게임누적곱배수",ChapterTable!$S:$T,2,0)^D2395
    +VLOOKUP(SUBSTITUTE(SUBSTITUTE(F$1,"standard",""),"|Float","")&amp;IF(OR($L2395=TRUE,$A2395=0,MOD($A2395,ChapterTable!$S$20)&lt;&gt;0),"","보스")&amp;"인게임누적합배수",ChapterTable!$S:$T,2,0)*D2395)
  )
  )
  )
)</f>
        <v>1578198.0183776468</v>
      </c>
      <c r="G2395" t="s">
        <v>737</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189"/>
        <v>1</v>
      </c>
      <c r="Q2395">
        <f t="shared" si="190"/>
        <v>1</v>
      </c>
      <c r="R2395" t="b">
        <f t="shared" ca="1" si="188"/>
        <v>1</v>
      </c>
      <c r="T2395" t="b">
        <f t="shared" ca="1" si="191"/>
        <v>1</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H2395">
        <v>1.5</v>
      </c>
      <c r="AI2395">
        <f t="shared" si="192"/>
        <v>1</v>
      </c>
    </row>
    <row r="2396" spans="1:35" x14ac:dyDescent="0.3">
      <c r="A2396">
        <v>26</v>
      </c>
      <c r="B2396">
        <v>5</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OFFSET(E2396,-$B2396+IF($L2396,1,0),0)*IF($B2396&gt;OFFSET($B2396,1,0),ChapterTable!$S$17,1)*
    (VLOOKUP(SUBSTITUTE(SUBSTITUTE(E$1,"standard",""),"|Float","")&amp;IF(OR($L2396=TRUE,$A2396=0,MOD($A2396,ChapterTable!$S$20)&lt;&gt;0),"","보스")&amp;"인게임누적곱배수",ChapterTable!$S:$T,2,0)^C2396
    +VLOOKUP(SUBSTITUTE(SUBSTITUTE(E$1,"standard",""),"|Float","")&amp;IF(OR($L2396=TRUE,$A2396=0,MOD($A2396,ChapterTable!$S$20)&lt;&gt;0),"","보스")&amp;"인게임누적합배수",ChapterTable!$S:$T,2,0)*C2396)
  )
  )
  )
)</f>
        <v>3787675.2441063523</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(VLOOKUP(SUBSTITUTE(SUBSTITUTE(F$1,"standard",""),"|Float","")&amp;IF(OR($L2396=TRUE,$A2396=0,MOD($A2396,ChapterTable!$S$20)&lt;&gt;0),"","보스")&amp;"인게임누적곱배수",ChapterTable!$S:$T,2,0)^D2396
    +VLOOKUP(SUBSTITUTE(SUBSTITUTE(F$1,"standard",""),"|Float","")&amp;IF(OR($L2396=TRUE,$A2396=0,MOD($A2396,ChapterTable!$S$20)&lt;&gt;0),"","보스")&amp;"인게임누적합배수",ChapterTable!$S:$T,2,0)*D2396)
  )
  )
  )
)</f>
        <v>1578198.0183776468</v>
      </c>
      <c r="G2396" t="s">
        <v>737</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189"/>
        <v>11</v>
      </c>
      <c r="Q2396">
        <f t="shared" si="190"/>
        <v>11</v>
      </c>
      <c r="R2396" t="b">
        <f t="shared" ca="1" si="188"/>
        <v>1</v>
      </c>
      <c r="T2396" t="b">
        <f t="shared" ca="1" si="191"/>
        <v>1</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H2396">
        <v>1.5</v>
      </c>
      <c r="AI2396">
        <f t="shared" si="192"/>
        <v>1</v>
      </c>
    </row>
    <row r="2397" spans="1:35" x14ac:dyDescent="0.3">
      <c r="A2397">
        <v>26</v>
      </c>
      <c r="B2397">
        <v>6</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1</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OFFSET(E2397,-$B2397+IF($L2397,1,0),0)*IF($B2397&gt;OFFSET($B2397,1,0),ChapterTable!$S$17,1)*
    (VLOOKUP(SUBSTITUTE(SUBSTITUTE(E$1,"standard",""),"|Float","")&amp;IF(OR($L2397=TRUE,$A2397=0,MOD($A2397,ChapterTable!$S$20)&lt;&gt;0),"","보스")&amp;"인게임누적곱배수",ChapterTable!$S:$T,2,0)^C2397
    +VLOOKUP(SUBSTITUTE(SUBSTITUTE(E$1,"standard",""),"|Float","")&amp;IF(OR($L2397=TRUE,$A2397=0,MOD($A2397,ChapterTable!$S$20)&lt;&gt;0),"","보스")&amp;"인게임누적합배수",ChapterTable!$S:$T,2,0)*C2397)
  )
  )
  )
)</f>
        <v>4545210.2929276228</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(VLOOKUP(SUBSTITUTE(SUBSTITUTE(F$1,"standard",""),"|Float","")&amp;IF(OR($L2397=TRUE,$A2397=0,MOD($A2397,ChapterTable!$S$20)&lt;&gt;0),"","보스")&amp;"인게임누적곱배수",ChapterTable!$S:$T,2,0)^D2397
    +VLOOKUP(SUBSTITUTE(SUBSTITUTE(F$1,"standard",""),"|Float","")&amp;IF(OR($L2397=TRUE,$A2397=0,MOD($A2397,ChapterTable!$S$20)&lt;&gt;0),"","보스")&amp;"인게임누적합배수",ChapterTable!$S:$T,2,0)*D2397)
  )
  )
  )
)</f>
        <v>1578198.0183776468</v>
      </c>
      <c r="G2397" t="s">
        <v>737</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189"/>
        <v>1</v>
      </c>
      <c r="Q2397">
        <f t="shared" si="190"/>
        <v>1</v>
      </c>
      <c r="R2397" t="b">
        <f t="shared" ca="1" si="188"/>
        <v>1</v>
      </c>
      <c r="T2397" t="b">
        <f t="shared" ca="1" si="191"/>
        <v>1</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H2397">
        <v>1.5</v>
      </c>
      <c r="AI2397">
        <f t="shared" si="192"/>
        <v>1</v>
      </c>
    </row>
    <row r="2398" spans="1:35" x14ac:dyDescent="0.3">
      <c r="A2398">
        <v>26</v>
      </c>
      <c r="B2398">
        <v>7</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OFFSET(E2398,-$B2398+IF($L2398,1,0),0)*IF($B2398&gt;OFFSET($B2398,1,0),ChapterTable!$S$17,1)*
    (VLOOKUP(SUBSTITUTE(SUBSTITUTE(E$1,"standard",""),"|Float","")&amp;IF(OR($L2398=TRUE,$A2398=0,MOD($A2398,ChapterTable!$S$20)&lt;&gt;0),"","보스")&amp;"인게임누적곱배수",ChapterTable!$S:$T,2,0)^C2398
    +VLOOKUP(SUBSTITUTE(SUBSTITUTE(E$1,"standard",""),"|Float","")&amp;IF(OR($L2398=TRUE,$A2398=0,MOD($A2398,ChapterTable!$S$20)&lt;&gt;0),"","보스")&amp;"인게임누적합배수",ChapterTable!$S:$T,2,0)*C2398)
  )
  )
  )
)</f>
        <v>4545210.2929276228</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(VLOOKUP(SUBSTITUTE(SUBSTITUTE(F$1,"standard",""),"|Float","")&amp;IF(OR($L2398=TRUE,$A2398=0,MOD($A2398,ChapterTable!$S$20)&lt;&gt;0),"","보스")&amp;"인게임누적곱배수",ChapterTable!$S:$T,2,0)^D2398
    +VLOOKUP(SUBSTITUTE(SUBSTITUTE(F$1,"standard",""),"|Float","")&amp;IF(OR($L2398=TRUE,$A2398=0,MOD($A2398,ChapterTable!$S$20)&lt;&gt;0),"","보스")&amp;"인게임누적합배수",ChapterTable!$S:$T,2,0)*D2398)
  )
  )
  )
)</f>
        <v>1578198.0183776468</v>
      </c>
      <c r="G2398" t="s">
        <v>737</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189"/>
        <v>1</v>
      </c>
      <c r="Q2398">
        <f t="shared" si="190"/>
        <v>1</v>
      </c>
      <c r="R2398" t="b">
        <f t="shared" ca="1" si="188"/>
        <v>1</v>
      </c>
      <c r="T2398" t="b">
        <f t="shared" ca="1" si="191"/>
        <v>1</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H2398">
        <v>1.5</v>
      </c>
      <c r="AI2398">
        <f t="shared" si="192"/>
        <v>1</v>
      </c>
    </row>
    <row r="2399" spans="1:35" x14ac:dyDescent="0.3">
      <c r="A2399">
        <v>26</v>
      </c>
      <c r="B2399">
        <v>8</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OFFSET(E2399,-$B2399+IF($L2399,1,0),0)*IF($B2399&gt;OFFSET($B2399,1,0),ChapterTable!$S$17,1)*
    (VLOOKUP(SUBSTITUTE(SUBSTITUTE(E$1,"standard",""),"|Float","")&amp;IF(OR($L2399=TRUE,$A2399=0,MOD($A2399,ChapterTable!$S$20)&lt;&gt;0),"","보스")&amp;"인게임누적곱배수",ChapterTable!$S:$T,2,0)^C2399
    +VLOOKUP(SUBSTITUTE(SUBSTITUTE(E$1,"standard",""),"|Float","")&amp;IF(OR($L2399=TRUE,$A2399=0,MOD($A2399,ChapterTable!$S$20)&lt;&gt;0),"","보스")&amp;"인게임누적합배수",ChapterTable!$S:$T,2,0)*C2399)
  )
  )
  )
)</f>
        <v>4545210.2929276228</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(VLOOKUP(SUBSTITUTE(SUBSTITUTE(F$1,"standard",""),"|Float","")&amp;IF(OR($L2399=TRUE,$A2399=0,MOD($A2399,ChapterTable!$S$20)&lt;&gt;0),"","보스")&amp;"인게임누적곱배수",ChapterTable!$S:$T,2,0)^D2399
    +VLOOKUP(SUBSTITUTE(SUBSTITUTE(F$1,"standard",""),"|Float","")&amp;IF(OR($L2399=TRUE,$A2399=0,MOD($A2399,ChapterTable!$S$20)&lt;&gt;0),"","보스")&amp;"인게임누적합배수",ChapterTable!$S:$T,2,0)*D2399)
  )
  )
  )
)</f>
        <v>1578198.0183776468</v>
      </c>
      <c r="G2399" t="s">
        <v>737</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189"/>
        <v>1</v>
      </c>
      <c r="Q2399">
        <f t="shared" si="190"/>
        <v>1</v>
      </c>
      <c r="R2399" t="b">
        <f t="shared" ca="1" si="188"/>
        <v>1</v>
      </c>
      <c r="T2399" t="b">
        <f t="shared" ca="1" si="191"/>
        <v>1</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H2399">
        <v>1.5</v>
      </c>
      <c r="AI2399">
        <f t="shared" si="192"/>
        <v>1</v>
      </c>
    </row>
    <row r="2400" spans="1:35" x14ac:dyDescent="0.3">
      <c r="A2400">
        <v>26</v>
      </c>
      <c r="B2400">
        <v>9</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OFFSET(E2400,-$B2400+IF($L2400,1,0),0)*IF($B2400&gt;OFFSET($B2400,1,0),ChapterTable!$S$17,1)*
    (VLOOKUP(SUBSTITUTE(SUBSTITUTE(E$1,"standard",""),"|Float","")&amp;IF(OR($L2400=TRUE,$A2400=0,MOD($A2400,ChapterTable!$S$20)&lt;&gt;0),"","보스")&amp;"인게임누적곱배수",ChapterTable!$S:$T,2,0)^C2400
    +VLOOKUP(SUBSTITUTE(SUBSTITUTE(E$1,"standard",""),"|Float","")&amp;IF(OR($L2400=TRUE,$A2400=0,MOD($A2400,ChapterTable!$S$20)&lt;&gt;0),"","보스")&amp;"인게임누적합배수",ChapterTable!$S:$T,2,0)*C2400)
  )
  )
  )
)</f>
        <v>4545210.2929276228</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(VLOOKUP(SUBSTITUTE(SUBSTITUTE(F$1,"standard",""),"|Float","")&amp;IF(OR($L2400=TRUE,$A2400=0,MOD($A2400,ChapterTable!$S$20)&lt;&gt;0),"","보스")&amp;"인게임누적곱배수",ChapterTable!$S:$T,2,0)^D2400
    +VLOOKUP(SUBSTITUTE(SUBSTITUTE(F$1,"standard",""),"|Float","")&amp;IF(OR($L2400=TRUE,$A2400=0,MOD($A2400,ChapterTable!$S$20)&lt;&gt;0),"","보스")&amp;"인게임누적합배수",ChapterTable!$S:$T,2,0)*D2400)
  )
  )
  )
)</f>
        <v>1578198.0183776468</v>
      </c>
      <c r="G2400" t="s">
        <v>737</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189"/>
        <v>91</v>
      </c>
      <c r="Q2400">
        <f t="shared" si="190"/>
        <v>91</v>
      </c>
      <c r="R2400" t="b">
        <f t="shared" ca="1" si="188"/>
        <v>1</v>
      </c>
      <c r="T2400" t="b">
        <f t="shared" ca="1" si="191"/>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H2400">
        <v>1.5</v>
      </c>
      <c r="AI2400">
        <f t="shared" si="192"/>
        <v>1</v>
      </c>
    </row>
    <row r="2401" spans="1:35" x14ac:dyDescent="0.3">
      <c r="A2401">
        <v>26</v>
      </c>
      <c r="B2401">
        <v>10</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OFFSET(E2401,-$B2401+IF($L2401,1,0),0)*IF($B2401&gt;OFFSET($B2401,1,0),ChapterTable!$S$17,1)*
    (VLOOKUP(SUBSTITUTE(SUBSTITUTE(E$1,"standard",""),"|Float","")&amp;IF(OR($L2401=TRUE,$A2401=0,MOD($A2401,ChapterTable!$S$20)&lt;&gt;0),"","보스")&amp;"인게임누적곱배수",ChapterTable!$S:$T,2,0)^C2401
    +VLOOKUP(SUBSTITUTE(SUBSTITUTE(E$1,"standard",""),"|Float","")&amp;IF(OR($L2401=TRUE,$A2401=0,MOD($A2401,ChapterTable!$S$20)&lt;&gt;0),"","보스")&amp;"인게임누적합배수",ChapterTable!$S:$T,2,0)*C2401)
  )
  )
  )
)</f>
        <v>4545210.2929276228</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(VLOOKUP(SUBSTITUTE(SUBSTITUTE(F$1,"standard",""),"|Float","")&amp;IF(OR($L2401=TRUE,$A2401=0,MOD($A2401,ChapterTable!$S$20)&lt;&gt;0),"","보스")&amp;"인게임누적곱배수",ChapterTable!$S:$T,2,0)^D2401
    +VLOOKUP(SUBSTITUTE(SUBSTITUTE(F$1,"standard",""),"|Float","")&amp;IF(OR($L2401=TRUE,$A2401=0,MOD($A2401,ChapterTable!$S$20)&lt;&gt;0),"","보스")&amp;"인게임누적합배수",ChapterTable!$S:$T,2,0)*D2401)
  )
  )
  )
)</f>
        <v>1578198.0183776468</v>
      </c>
      <c r="G2401" t="s">
        <v>737</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189"/>
        <v>21</v>
      </c>
      <c r="Q2401">
        <f t="shared" si="190"/>
        <v>21</v>
      </c>
      <c r="R2401" t="b">
        <f t="shared" ca="1" si="188"/>
        <v>1</v>
      </c>
      <c r="T2401" t="b">
        <f t="shared" ca="1" si="191"/>
        <v>1</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H2401">
        <v>1.5</v>
      </c>
      <c r="AI2401">
        <f t="shared" si="192"/>
        <v>1</v>
      </c>
    </row>
    <row r="2402" spans="1:35" x14ac:dyDescent="0.3">
      <c r="A2402">
        <v>26</v>
      </c>
      <c r="B2402">
        <v>11</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1</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OFFSET(E2402,-$B2402+IF($L2402,1,0),0)*IF($B2402&gt;OFFSET($B2402,1,0),ChapterTable!$S$17,1)*
    (VLOOKUP(SUBSTITUTE(SUBSTITUTE(E$1,"standard",""),"|Float","")&amp;IF(OR($L2402=TRUE,$A2402=0,MOD($A2402,ChapterTable!$S$20)&lt;&gt;0),"","보스")&amp;"인게임누적곱배수",ChapterTable!$S:$T,2,0)^C2402
    +VLOOKUP(SUBSTITUTE(SUBSTITUTE(E$1,"standard",""),"|Float","")&amp;IF(OR($L2402=TRUE,$A2402=0,MOD($A2402,ChapterTable!$S$20)&lt;&gt;0),"","보스")&amp;"인게임누적합배수",ChapterTable!$S:$T,2,0)*C2402)
  )
  )
  )
)</f>
        <v>4545210.2929276228</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(VLOOKUP(SUBSTITUTE(SUBSTITUTE(F$1,"standard",""),"|Float","")&amp;IF(OR($L2402=TRUE,$A2402=0,MOD($A2402,ChapterTable!$S$20)&lt;&gt;0),"","보스")&amp;"인게임누적곱배수",ChapterTable!$S:$T,2,0)^D2402
    +VLOOKUP(SUBSTITUTE(SUBSTITUTE(F$1,"standard",""),"|Float","")&amp;IF(OR($L2402=TRUE,$A2402=0,MOD($A2402,ChapterTable!$S$20)&lt;&gt;0),"","보스")&amp;"인게임누적합배수",ChapterTable!$S:$T,2,0)*D2402)
  )
  )
  )
)</f>
        <v>1696562.8697559703</v>
      </c>
      <c r="G2402" t="s">
        <v>737</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189"/>
        <v>2</v>
      </c>
      <c r="Q2402">
        <f t="shared" si="190"/>
        <v>2</v>
      </c>
      <c r="R2402" t="b">
        <f t="shared" ca="1" si="188"/>
        <v>1</v>
      </c>
      <c r="T2402" t="b">
        <f t="shared" ca="1" si="191"/>
        <v>1</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H2402">
        <v>1.5</v>
      </c>
      <c r="AI2402">
        <f t="shared" si="192"/>
        <v>0.5</v>
      </c>
    </row>
    <row r="2403" spans="1:35" x14ac:dyDescent="0.3">
      <c r="A2403">
        <v>26</v>
      </c>
      <c r="B2403">
        <v>12</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OFFSET(E2403,-$B2403+IF($L2403,1,0),0)*IF($B2403&gt;OFFSET($B2403,1,0),ChapterTable!$S$17,1)*
    (VLOOKUP(SUBSTITUTE(SUBSTITUTE(E$1,"standard",""),"|Float","")&amp;IF(OR($L2403=TRUE,$A2403=0,MOD($A2403,ChapterTable!$S$20)&lt;&gt;0),"","보스")&amp;"인게임누적곱배수",ChapterTable!$S:$T,2,0)^C2403
    +VLOOKUP(SUBSTITUTE(SUBSTITUTE(E$1,"standard",""),"|Float","")&amp;IF(OR($L2403=TRUE,$A2403=0,MOD($A2403,ChapterTable!$S$20)&lt;&gt;0),"","보스")&amp;"인게임누적합배수",ChapterTable!$S:$T,2,0)*C2403)
  )
  )
  )
)</f>
        <v>4545210.2929276228</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(VLOOKUP(SUBSTITUTE(SUBSTITUTE(F$1,"standard",""),"|Float","")&amp;IF(OR($L2403=TRUE,$A2403=0,MOD($A2403,ChapterTable!$S$20)&lt;&gt;0),"","보스")&amp;"인게임누적곱배수",ChapterTable!$S:$T,2,0)^D2403
    +VLOOKUP(SUBSTITUTE(SUBSTITUTE(F$1,"standard",""),"|Float","")&amp;IF(OR($L2403=TRUE,$A2403=0,MOD($A2403,ChapterTable!$S$20)&lt;&gt;0),"","보스")&amp;"인게임누적합배수",ChapterTable!$S:$T,2,0)*D2403)
  )
  )
  )
)</f>
        <v>1696562.8697559703</v>
      </c>
      <c r="G2403" t="s">
        <v>737</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189"/>
        <v>2</v>
      </c>
      <c r="Q2403">
        <f t="shared" si="190"/>
        <v>2</v>
      </c>
      <c r="R2403" t="b">
        <f t="shared" ca="1" si="188"/>
        <v>1</v>
      </c>
      <c r="T2403" t="b">
        <f t="shared" ca="1" si="191"/>
        <v>1</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H2403">
        <v>1.5</v>
      </c>
      <c r="AI2403">
        <f t="shared" si="192"/>
        <v>0.5</v>
      </c>
    </row>
    <row r="2404" spans="1:35" x14ac:dyDescent="0.3">
      <c r="A2404">
        <v>26</v>
      </c>
      <c r="B2404">
        <v>13</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OFFSET(E2404,-$B2404+IF($L2404,1,0),0)*IF($B2404&gt;OFFSET($B2404,1,0),ChapterTable!$S$17,1)*
    (VLOOKUP(SUBSTITUTE(SUBSTITUTE(E$1,"standard",""),"|Float","")&amp;IF(OR($L2404=TRUE,$A2404=0,MOD($A2404,ChapterTable!$S$20)&lt;&gt;0),"","보스")&amp;"인게임누적곱배수",ChapterTable!$S:$T,2,0)^C2404
    +VLOOKUP(SUBSTITUTE(SUBSTITUTE(E$1,"standard",""),"|Float","")&amp;IF(OR($L2404=TRUE,$A2404=0,MOD($A2404,ChapterTable!$S$20)&lt;&gt;0),"","보스")&amp;"인게임누적합배수",ChapterTable!$S:$T,2,0)*C2404)
  )
  )
  )
)</f>
        <v>4545210.2929276228</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(VLOOKUP(SUBSTITUTE(SUBSTITUTE(F$1,"standard",""),"|Float","")&amp;IF(OR($L2404=TRUE,$A2404=0,MOD($A2404,ChapterTable!$S$20)&lt;&gt;0),"","보스")&amp;"인게임누적곱배수",ChapterTable!$S:$T,2,0)^D2404
    +VLOOKUP(SUBSTITUTE(SUBSTITUTE(F$1,"standard",""),"|Float","")&amp;IF(OR($L2404=TRUE,$A2404=0,MOD($A2404,ChapterTable!$S$20)&lt;&gt;0),"","보스")&amp;"인게임누적합배수",ChapterTable!$S:$T,2,0)*D2404)
  )
  )
  )
)</f>
        <v>1696562.8697559703</v>
      </c>
      <c r="G2404" t="s">
        <v>737</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189"/>
        <v>2</v>
      </c>
      <c r="Q2404">
        <f t="shared" si="190"/>
        <v>2</v>
      </c>
      <c r="R2404" t="b">
        <f t="shared" ca="1" si="188"/>
        <v>1</v>
      </c>
      <c r="T2404" t="b">
        <f t="shared" ca="1" si="191"/>
        <v>1</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H2404">
        <v>1.5</v>
      </c>
      <c r="AI2404">
        <f t="shared" si="192"/>
        <v>0.5</v>
      </c>
    </row>
    <row r="2405" spans="1:35" x14ac:dyDescent="0.3">
      <c r="A2405">
        <v>26</v>
      </c>
      <c r="B2405">
        <v>14</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OFFSET(E2405,-$B2405+IF($L2405,1,0),0)*IF($B2405&gt;OFFSET($B2405,1,0),ChapterTable!$S$17,1)*
    (VLOOKUP(SUBSTITUTE(SUBSTITUTE(E$1,"standard",""),"|Float","")&amp;IF(OR($L2405=TRUE,$A2405=0,MOD($A2405,ChapterTable!$S$20)&lt;&gt;0),"","보스")&amp;"인게임누적곱배수",ChapterTable!$S:$T,2,0)^C2405
    +VLOOKUP(SUBSTITUTE(SUBSTITUTE(E$1,"standard",""),"|Float","")&amp;IF(OR($L2405=TRUE,$A2405=0,MOD($A2405,ChapterTable!$S$20)&lt;&gt;0),"","보스")&amp;"인게임누적합배수",ChapterTable!$S:$T,2,0)*C2405)
  )
  )
  )
)</f>
        <v>4545210.2929276228</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(VLOOKUP(SUBSTITUTE(SUBSTITUTE(F$1,"standard",""),"|Float","")&amp;IF(OR($L2405=TRUE,$A2405=0,MOD($A2405,ChapterTable!$S$20)&lt;&gt;0),"","보스")&amp;"인게임누적곱배수",ChapterTable!$S:$T,2,0)^D2405
    +VLOOKUP(SUBSTITUTE(SUBSTITUTE(F$1,"standard",""),"|Float","")&amp;IF(OR($L2405=TRUE,$A2405=0,MOD($A2405,ChapterTable!$S$20)&lt;&gt;0),"","보스")&amp;"인게임누적합배수",ChapterTable!$S:$T,2,0)*D2405)
  )
  )
  )
)</f>
        <v>1696562.8697559703</v>
      </c>
      <c r="G2405" t="s">
        <v>737</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189"/>
        <v>2</v>
      </c>
      <c r="Q2405">
        <f t="shared" si="190"/>
        <v>2</v>
      </c>
      <c r="R2405" t="b">
        <f t="shared" ca="1" si="188"/>
        <v>1</v>
      </c>
      <c r="T2405" t="b">
        <f t="shared" ca="1" si="191"/>
        <v>1</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H2405">
        <v>1.5</v>
      </c>
      <c r="AI2405">
        <f t="shared" si="192"/>
        <v>0.5</v>
      </c>
    </row>
    <row r="2406" spans="1:35" x14ac:dyDescent="0.3">
      <c r="A2406">
        <v>26</v>
      </c>
      <c r="B2406">
        <v>15</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OFFSET(E2406,-$B2406+IF($L2406,1,0),0)*IF($B2406&gt;OFFSET($B2406,1,0),ChapterTable!$S$17,1)*
    (VLOOKUP(SUBSTITUTE(SUBSTITUTE(E$1,"standard",""),"|Float","")&amp;IF(OR($L2406=TRUE,$A2406=0,MOD($A2406,ChapterTable!$S$20)&lt;&gt;0),"","보스")&amp;"인게임누적곱배수",ChapterTable!$S:$T,2,0)^C2406
    +VLOOKUP(SUBSTITUTE(SUBSTITUTE(E$1,"standard",""),"|Float","")&amp;IF(OR($L2406=TRUE,$A2406=0,MOD($A2406,ChapterTable!$S$20)&lt;&gt;0),"","보스")&amp;"인게임누적합배수",ChapterTable!$S:$T,2,0)*C2406)
  )
  )
  )
)</f>
        <v>4545210.2929276228</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(VLOOKUP(SUBSTITUTE(SUBSTITUTE(F$1,"standard",""),"|Float","")&amp;IF(OR($L2406=TRUE,$A2406=0,MOD($A2406,ChapterTable!$S$20)&lt;&gt;0),"","보스")&amp;"인게임누적곱배수",ChapterTable!$S:$T,2,0)^D2406
    +VLOOKUP(SUBSTITUTE(SUBSTITUTE(F$1,"standard",""),"|Float","")&amp;IF(OR($L2406=TRUE,$A2406=0,MOD($A2406,ChapterTable!$S$20)&lt;&gt;0),"","보스")&amp;"인게임누적합배수",ChapterTable!$S:$T,2,0)*D2406)
  )
  )
  )
)</f>
        <v>1696562.8697559703</v>
      </c>
      <c r="G2406" t="s">
        <v>737</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189"/>
        <v>11</v>
      </c>
      <c r="Q2406">
        <f t="shared" si="190"/>
        <v>11</v>
      </c>
      <c r="R2406" t="b">
        <f t="shared" ca="1" si="188"/>
        <v>1</v>
      </c>
      <c r="T2406" t="b">
        <f t="shared" ca="1" si="191"/>
        <v>1</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H2406">
        <v>1.5</v>
      </c>
      <c r="AI2406">
        <f t="shared" si="192"/>
        <v>0.5</v>
      </c>
    </row>
    <row r="2407" spans="1:35" x14ac:dyDescent="0.3">
      <c r="A2407">
        <v>26</v>
      </c>
      <c r="B2407">
        <v>16</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2</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OFFSET(E2407,-$B2407+IF($L2407,1,0),0)*IF($B2407&gt;OFFSET($B2407,1,0),ChapterTable!$S$17,1)*
    (VLOOKUP(SUBSTITUTE(SUBSTITUTE(E$1,"standard",""),"|Float","")&amp;IF(OR($L2407=TRUE,$A2407=0,MOD($A2407,ChapterTable!$S$20)&lt;&gt;0),"","보스")&amp;"인게임누적곱배수",ChapterTable!$S:$T,2,0)^C2407
    +VLOOKUP(SUBSTITUTE(SUBSTITUTE(E$1,"standard",""),"|Float","")&amp;IF(OR($L2407=TRUE,$A2407=0,MOD($A2407,ChapterTable!$S$20)&lt;&gt;0),"","보스")&amp;"인게임누적합배수",ChapterTable!$S:$T,2,0)*C2407)
  )
  )
  )
)</f>
        <v>5302745.3417488933</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(VLOOKUP(SUBSTITUTE(SUBSTITUTE(F$1,"standard",""),"|Float","")&amp;IF(OR($L2407=TRUE,$A2407=0,MOD($A2407,ChapterTable!$S$20)&lt;&gt;0),"","보스")&amp;"인게임누적곱배수",ChapterTable!$S:$T,2,0)^D2407
    +VLOOKUP(SUBSTITUTE(SUBSTITUTE(F$1,"standard",""),"|Float","")&amp;IF(OR($L2407=TRUE,$A2407=0,MOD($A2407,ChapterTable!$S$20)&lt;&gt;0),"","보스")&amp;"인게임누적합배수",ChapterTable!$S:$T,2,0)*D2407)
  )
  )
  )
)</f>
        <v>1696562.8697559703</v>
      </c>
      <c r="G2407" t="s">
        <v>737</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189"/>
        <v>2</v>
      </c>
      <c r="Q2407">
        <f t="shared" si="190"/>
        <v>2</v>
      </c>
      <c r="R2407" t="b">
        <f t="shared" ca="1" si="188"/>
        <v>1</v>
      </c>
      <c r="T2407" t="b">
        <f t="shared" ca="1" si="191"/>
        <v>1</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H2407">
        <v>1.5</v>
      </c>
      <c r="AI2407">
        <f t="shared" si="192"/>
        <v>0.5</v>
      </c>
    </row>
    <row r="2408" spans="1:35" x14ac:dyDescent="0.3">
      <c r="A2408">
        <v>26</v>
      </c>
      <c r="B2408">
        <v>17</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OFFSET(E2408,-$B2408+IF($L2408,1,0),0)*IF($B2408&gt;OFFSET($B2408,1,0),ChapterTable!$S$17,1)*
    (VLOOKUP(SUBSTITUTE(SUBSTITUTE(E$1,"standard",""),"|Float","")&amp;IF(OR($L2408=TRUE,$A2408=0,MOD($A2408,ChapterTable!$S$20)&lt;&gt;0),"","보스")&amp;"인게임누적곱배수",ChapterTable!$S:$T,2,0)^C2408
    +VLOOKUP(SUBSTITUTE(SUBSTITUTE(E$1,"standard",""),"|Float","")&amp;IF(OR($L2408=TRUE,$A2408=0,MOD($A2408,ChapterTable!$S$20)&lt;&gt;0),"","보스")&amp;"인게임누적합배수",ChapterTable!$S:$T,2,0)*C2408)
  )
  )
  )
)</f>
        <v>5302745.3417488933</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(VLOOKUP(SUBSTITUTE(SUBSTITUTE(F$1,"standard",""),"|Float","")&amp;IF(OR($L2408=TRUE,$A2408=0,MOD($A2408,ChapterTable!$S$20)&lt;&gt;0),"","보스")&amp;"인게임누적곱배수",ChapterTable!$S:$T,2,0)^D2408
    +VLOOKUP(SUBSTITUTE(SUBSTITUTE(F$1,"standard",""),"|Float","")&amp;IF(OR($L2408=TRUE,$A2408=0,MOD($A2408,ChapterTable!$S$20)&lt;&gt;0),"","보스")&amp;"인게임누적합배수",ChapterTable!$S:$T,2,0)*D2408)
  )
  )
  )
)</f>
        <v>1696562.8697559703</v>
      </c>
      <c r="G2408" t="s">
        <v>737</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189"/>
        <v>2</v>
      </c>
      <c r="Q2408">
        <f t="shared" si="190"/>
        <v>2</v>
      </c>
      <c r="R2408" t="b">
        <f t="shared" ca="1" si="188"/>
        <v>1</v>
      </c>
      <c r="T2408" t="b">
        <f t="shared" ca="1" si="191"/>
        <v>1</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H2408">
        <v>1.5</v>
      </c>
      <c r="AI2408">
        <f t="shared" si="192"/>
        <v>0.5</v>
      </c>
    </row>
    <row r="2409" spans="1:35" x14ac:dyDescent="0.3">
      <c r="A2409">
        <v>26</v>
      </c>
      <c r="B2409">
        <v>18</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OFFSET(E2409,-$B2409+IF($L2409,1,0),0)*IF($B2409&gt;OFFSET($B2409,1,0),ChapterTable!$S$17,1)*
    (VLOOKUP(SUBSTITUTE(SUBSTITUTE(E$1,"standard",""),"|Float","")&amp;IF(OR($L2409=TRUE,$A2409=0,MOD($A2409,ChapterTable!$S$20)&lt;&gt;0),"","보스")&amp;"인게임누적곱배수",ChapterTable!$S:$T,2,0)^C2409
    +VLOOKUP(SUBSTITUTE(SUBSTITUTE(E$1,"standard",""),"|Float","")&amp;IF(OR($L2409=TRUE,$A2409=0,MOD($A2409,ChapterTable!$S$20)&lt;&gt;0),"","보스")&amp;"인게임누적합배수",ChapterTable!$S:$T,2,0)*C2409)
  )
  )
  )
)</f>
        <v>5302745.3417488933</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(VLOOKUP(SUBSTITUTE(SUBSTITUTE(F$1,"standard",""),"|Float","")&amp;IF(OR($L2409=TRUE,$A2409=0,MOD($A2409,ChapterTable!$S$20)&lt;&gt;0),"","보스")&amp;"인게임누적곱배수",ChapterTable!$S:$T,2,0)^D2409
    +VLOOKUP(SUBSTITUTE(SUBSTITUTE(F$1,"standard",""),"|Float","")&amp;IF(OR($L2409=TRUE,$A2409=0,MOD($A2409,ChapterTable!$S$20)&lt;&gt;0),"","보스")&amp;"인게임누적합배수",ChapterTable!$S:$T,2,0)*D2409)
  )
  )
  )
)</f>
        <v>1696562.8697559703</v>
      </c>
      <c r="G2409" t="s">
        <v>737</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189"/>
        <v>2</v>
      </c>
      <c r="Q2409">
        <f t="shared" si="190"/>
        <v>2</v>
      </c>
      <c r="R2409" t="b">
        <f t="shared" ca="1" si="188"/>
        <v>1</v>
      </c>
      <c r="T2409" t="b">
        <f t="shared" ca="1" si="191"/>
        <v>1</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H2409">
        <v>1.5</v>
      </c>
      <c r="AI2409">
        <f t="shared" si="192"/>
        <v>0.5</v>
      </c>
    </row>
    <row r="2410" spans="1:35" x14ac:dyDescent="0.3">
      <c r="A2410">
        <v>26</v>
      </c>
      <c r="B2410">
        <v>19</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OFFSET(E2410,-$B2410+IF($L2410,1,0),0)*IF($B2410&gt;OFFSET($B2410,1,0),ChapterTable!$S$17,1)*
    (VLOOKUP(SUBSTITUTE(SUBSTITUTE(E$1,"standard",""),"|Float","")&amp;IF(OR($L2410=TRUE,$A2410=0,MOD($A2410,ChapterTable!$S$20)&lt;&gt;0),"","보스")&amp;"인게임누적곱배수",ChapterTable!$S:$T,2,0)^C2410
    +VLOOKUP(SUBSTITUTE(SUBSTITUTE(E$1,"standard",""),"|Float","")&amp;IF(OR($L2410=TRUE,$A2410=0,MOD($A2410,ChapterTable!$S$20)&lt;&gt;0),"","보스")&amp;"인게임누적합배수",ChapterTable!$S:$T,2,0)*C2410)
  )
  )
  )
)</f>
        <v>5302745.3417488933</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(VLOOKUP(SUBSTITUTE(SUBSTITUTE(F$1,"standard",""),"|Float","")&amp;IF(OR($L2410=TRUE,$A2410=0,MOD($A2410,ChapterTable!$S$20)&lt;&gt;0),"","보스")&amp;"인게임누적곱배수",ChapterTable!$S:$T,2,0)^D2410
    +VLOOKUP(SUBSTITUTE(SUBSTITUTE(F$1,"standard",""),"|Float","")&amp;IF(OR($L2410=TRUE,$A2410=0,MOD($A2410,ChapterTable!$S$20)&lt;&gt;0),"","보스")&amp;"인게임누적합배수",ChapterTable!$S:$T,2,0)*D2410)
  )
  )
  )
)</f>
        <v>1696562.8697559703</v>
      </c>
      <c r="G2410" t="s">
        <v>737</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189"/>
        <v>92</v>
      </c>
      <c r="Q2410">
        <f t="shared" si="190"/>
        <v>92</v>
      </c>
      <c r="R2410" t="b">
        <f t="shared" ca="1" si="188"/>
        <v>1</v>
      </c>
      <c r="T2410" t="b">
        <f t="shared" ca="1" si="191"/>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H2410">
        <v>1.5</v>
      </c>
      <c r="AI2410">
        <f t="shared" si="192"/>
        <v>0.5</v>
      </c>
    </row>
    <row r="2411" spans="1:35" x14ac:dyDescent="0.3">
      <c r="A2411">
        <v>26</v>
      </c>
      <c r="B2411">
        <v>20</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OFFSET(E2411,-$B2411+IF($L2411,1,0),0)*IF($B2411&gt;OFFSET($B2411,1,0),ChapterTable!$S$17,1)*
    (VLOOKUP(SUBSTITUTE(SUBSTITUTE(E$1,"standard",""),"|Float","")&amp;IF(OR($L2411=TRUE,$A2411=0,MOD($A2411,ChapterTable!$S$20)&lt;&gt;0),"","보스")&amp;"인게임누적곱배수",ChapterTable!$S:$T,2,0)^C2411
    +VLOOKUP(SUBSTITUTE(SUBSTITUTE(E$1,"standard",""),"|Float","")&amp;IF(OR($L2411=TRUE,$A2411=0,MOD($A2411,ChapterTable!$S$20)&lt;&gt;0),"","보스")&amp;"인게임누적합배수",ChapterTable!$S:$T,2,0)*C2411)
  )
  )
  )
)</f>
        <v>5302745.3417488933</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(VLOOKUP(SUBSTITUTE(SUBSTITUTE(F$1,"standard",""),"|Float","")&amp;IF(OR($L2411=TRUE,$A2411=0,MOD($A2411,ChapterTable!$S$20)&lt;&gt;0),"","보스")&amp;"인게임누적곱배수",ChapterTable!$S:$T,2,0)^D2411
    +VLOOKUP(SUBSTITUTE(SUBSTITUTE(F$1,"standard",""),"|Float","")&amp;IF(OR($L2411=TRUE,$A2411=0,MOD($A2411,ChapterTable!$S$20)&lt;&gt;0),"","보스")&amp;"인게임누적합배수",ChapterTable!$S:$T,2,0)*D2411)
  )
  )
  )
)</f>
        <v>1696562.8697559703</v>
      </c>
      <c r="G2411" t="s">
        <v>737</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189"/>
        <v>21</v>
      </c>
      <c r="Q2411">
        <f t="shared" si="190"/>
        <v>21</v>
      </c>
      <c r="R2411" t="b">
        <f t="shared" ca="1" si="188"/>
        <v>1</v>
      </c>
      <c r="T2411" t="b">
        <f t="shared" ca="1" si="191"/>
        <v>1</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H2411">
        <v>1.5</v>
      </c>
      <c r="AI2411">
        <f t="shared" si="192"/>
        <v>0.5</v>
      </c>
    </row>
    <row r="2412" spans="1:35" x14ac:dyDescent="0.3">
      <c r="A2412">
        <v>26</v>
      </c>
      <c r="B2412">
        <v>21</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2</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OFFSET(E2412,-$B2412+IF($L2412,1,0),0)*IF($B2412&gt;OFFSET($B2412,1,0),ChapterTable!$S$17,1)*
    (VLOOKUP(SUBSTITUTE(SUBSTITUTE(E$1,"standard",""),"|Float","")&amp;IF(OR($L2412=TRUE,$A2412=0,MOD($A2412,ChapterTable!$S$20)&lt;&gt;0),"","보스")&amp;"인게임누적곱배수",ChapterTable!$S:$T,2,0)^C2412
    +VLOOKUP(SUBSTITUTE(SUBSTITUTE(E$1,"standard",""),"|Float","")&amp;IF(OR($L2412=TRUE,$A2412=0,MOD($A2412,ChapterTable!$S$20)&lt;&gt;0),"","보스")&amp;"인게임누적합배수",ChapterTable!$S:$T,2,0)*C2412)
  )
  )
  )
)</f>
        <v>5302745.3417488933</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(VLOOKUP(SUBSTITUTE(SUBSTITUTE(F$1,"standard",""),"|Float","")&amp;IF(OR($L2412=TRUE,$A2412=0,MOD($A2412,ChapterTable!$S$20)&lt;&gt;0),"","보스")&amp;"인게임누적곱배수",ChapterTable!$S:$T,2,0)^D2412
    +VLOOKUP(SUBSTITUTE(SUBSTITUTE(F$1,"standard",""),"|Float","")&amp;IF(OR($L2412=TRUE,$A2412=0,MOD($A2412,ChapterTable!$S$20)&lt;&gt;0),"","보스")&amp;"인게임누적합배수",ChapterTable!$S:$T,2,0)*D2412)
  )
  )
  )
)</f>
        <v>1814927.7211342936</v>
      </c>
      <c r="G2412" t="s">
        <v>737</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189"/>
        <v>3</v>
      </c>
      <c r="Q2412">
        <f t="shared" si="190"/>
        <v>3</v>
      </c>
      <c r="R2412" t="b">
        <f t="shared" ca="1" si="188"/>
        <v>1</v>
      </c>
      <c r="T2412" t="b">
        <f t="shared" ca="1" si="191"/>
        <v>1</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H2412">
        <v>1.5</v>
      </c>
      <c r="AI2412">
        <f t="shared" si="192"/>
        <v>0.33333333333333331</v>
      </c>
    </row>
    <row r="2413" spans="1:35" x14ac:dyDescent="0.3">
      <c r="A2413">
        <v>26</v>
      </c>
      <c r="B2413">
        <v>22</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OFFSET(E2413,-$B2413+IF($L2413,1,0),0)*IF($B2413&gt;OFFSET($B2413,1,0),ChapterTable!$S$17,1)*
    (VLOOKUP(SUBSTITUTE(SUBSTITUTE(E$1,"standard",""),"|Float","")&amp;IF(OR($L2413=TRUE,$A2413=0,MOD($A2413,ChapterTable!$S$20)&lt;&gt;0),"","보스")&amp;"인게임누적곱배수",ChapterTable!$S:$T,2,0)^C2413
    +VLOOKUP(SUBSTITUTE(SUBSTITUTE(E$1,"standard",""),"|Float","")&amp;IF(OR($L2413=TRUE,$A2413=0,MOD($A2413,ChapterTable!$S$20)&lt;&gt;0),"","보스")&amp;"인게임누적합배수",ChapterTable!$S:$T,2,0)*C2413)
  )
  )
  )
)</f>
        <v>5302745.3417488933</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(VLOOKUP(SUBSTITUTE(SUBSTITUTE(F$1,"standard",""),"|Float","")&amp;IF(OR($L2413=TRUE,$A2413=0,MOD($A2413,ChapterTable!$S$20)&lt;&gt;0),"","보스")&amp;"인게임누적곱배수",ChapterTable!$S:$T,2,0)^D2413
    +VLOOKUP(SUBSTITUTE(SUBSTITUTE(F$1,"standard",""),"|Float","")&amp;IF(OR($L2413=TRUE,$A2413=0,MOD($A2413,ChapterTable!$S$20)&lt;&gt;0),"","보스")&amp;"인게임누적합배수",ChapterTable!$S:$T,2,0)*D2413)
  )
  )
  )
)</f>
        <v>1814927.7211342936</v>
      </c>
      <c r="G2413" t="s">
        <v>737</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189"/>
        <v>3</v>
      </c>
      <c r="Q2413">
        <f t="shared" si="190"/>
        <v>3</v>
      </c>
      <c r="R2413" t="b">
        <f t="shared" ca="1" si="188"/>
        <v>1</v>
      </c>
      <c r="T2413" t="b">
        <f t="shared" ca="1" si="191"/>
        <v>1</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H2413">
        <v>1.5</v>
      </c>
      <c r="AI2413">
        <f t="shared" si="192"/>
        <v>0.33333333333333331</v>
      </c>
    </row>
    <row r="2414" spans="1:35" x14ac:dyDescent="0.3">
      <c r="A2414">
        <v>26</v>
      </c>
      <c r="B2414">
        <v>23</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OFFSET(E2414,-$B2414+IF($L2414,1,0),0)*IF($B2414&gt;OFFSET($B2414,1,0),ChapterTable!$S$17,1)*
    (VLOOKUP(SUBSTITUTE(SUBSTITUTE(E$1,"standard",""),"|Float","")&amp;IF(OR($L2414=TRUE,$A2414=0,MOD($A2414,ChapterTable!$S$20)&lt;&gt;0),"","보스")&amp;"인게임누적곱배수",ChapterTable!$S:$T,2,0)^C2414
    +VLOOKUP(SUBSTITUTE(SUBSTITUTE(E$1,"standard",""),"|Float","")&amp;IF(OR($L2414=TRUE,$A2414=0,MOD($A2414,ChapterTable!$S$20)&lt;&gt;0),"","보스")&amp;"인게임누적합배수",ChapterTable!$S:$T,2,0)*C2414)
  )
  )
  )
)</f>
        <v>5302745.3417488933</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(VLOOKUP(SUBSTITUTE(SUBSTITUTE(F$1,"standard",""),"|Float","")&amp;IF(OR($L2414=TRUE,$A2414=0,MOD($A2414,ChapterTable!$S$20)&lt;&gt;0),"","보스")&amp;"인게임누적곱배수",ChapterTable!$S:$T,2,0)^D2414
    +VLOOKUP(SUBSTITUTE(SUBSTITUTE(F$1,"standard",""),"|Float","")&amp;IF(OR($L2414=TRUE,$A2414=0,MOD($A2414,ChapterTable!$S$20)&lt;&gt;0),"","보스")&amp;"인게임누적합배수",ChapterTable!$S:$T,2,0)*D2414)
  )
  )
  )
)</f>
        <v>1814927.7211342936</v>
      </c>
      <c r="G2414" t="s">
        <v>737</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189"/>
        <v>3</v>
      </c>
      <c r="Q2414">
        <f t="shared" si="190"/>
        <v>3</v>
      </c>
      <c r="R2414" t="b">
        <f t="shared" ca="1" si="188"/>
        <v>1</v>
      </c>
      <c r="T2414" t="b">
        <f t="shared" ca="1" si="191"/>
        <v>1</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H2414">
        <v>1.5</v>
      </c>
      <c r="AI2414">
        <f t="shared" si="192"/>
        <v>0.33333333333333331</v>
      </c>
    </row>
    <row r="2415" spans="1:35" x14ac:dyDescent="0.3">
      <c r="A2415">
        <v>26</v>
      </c>
      <c r="B2415">
        <v>24</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OFFSET(E2415,-$B2415+IF($L2415,1,0),0)*IF($B2415&gt;OFFSET($B2415,1,0),ChapterTable!$S$17,1)*
    (VLOOKUP(SUBSTITUTE(SUBSTITUTE(E$1,"standard",""),"|Float","")&amp;IF(OR($L2415=TRUE,$A2415=0,MOD($A2415,ChapterTable!$S$20)&lt;&gt;0),"","보스")&amp;"인게임누적곱배수",ChapterTable!$S:$T,2,0)^C2415
    +VLOOKUP(SUBSTITUTE(SUBSTITUTE(E$1,"standard",""),"|Float","")&amp;IF(OR($L2415=TRUE,$A2415=0,MOD($A2415,ChapterTable!$S$20)&lt;&gt;0),"","보스")&amp;"인게임누적합배수",ChapterTable!$S:$T,2,0)*C2415)
  )
  )
  )
)</f>
        <v>5302745.3417488933</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(VLOOKUP(SUBSTITUTE(SUBSTITUTE(F$1,"standard",""),"|Float","")&amp;IF(OR($L2415=TRUE,$A2415=0,MOD($A2415,ChapterTable!$S$20)&lt;&gt;0),"","보스")&amp;"인게임누적곱배수",ChapterTable!$S:$T,2,0)^D2415
    +VLOOKUP(SUBSTITUTE(SUBSTITUTE(F$1,"standard",""),"|Float","")&amp;IF(OR($L2415=TRUE,$A2415=0,MOD($A2415,ChapterTable!$S$20)&lt;&gt;0),"","보스")&amp;"인게임누적합배수",ChapterTable!$S:$T,2,0)*D2415)
  )
  )
  )
)</f>
        <v>1814927.7211342936</v>
      </c>
      <c r="G2415" t="s">
        <v>737</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189"/>
        <v>3</v>
      </c>
      <c r="Q2415">
        <f t="shared" si="190"/>
        <v>3</v>
      </c>
      <c r="R2415" t="b">
        <f t="shared" ca="1" si="188"/>
        <v>1</v>
      </c>
      <c r="T2415" t="b">
        <f t="shared" ca="1" si="191"/>
        <v>1</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H2415">
        <v>1.5</v>
      </c>
      <c r="AI2415">
        <f t="shared" si="192"/>
        <v>0.33333333333333331</v>
      </c>
    </row>
    <row r="2416" spans="1:35" x14ac:dyDescent="0.3">
      <c r="A2416">
        <v>26</v>
      </c>
      <c r="B2416">
        <v>25</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OFFSET(E2416,-$B2416+IF($L2416,1,0),0)*IF($B2416&gt;OFFSET($B2416,1,0),ChapterTable!$S$17,1)*
    (VLOOKUP(SUBSTITUTE(SUBSTITUTE(E$1,"standard",""),"|Float","")&amp;IF(OR($L2416=TRUE,$A2416=0,MOD($A2416,ChapterTable!$S$20)&lt;&gt;0),"","보스")&amp;"인게임누적곱배수",ChapterTable!$S:$T,2,0)^C2416
    +VLOOKUP(SUBSTITUTE(SUBSTITUTE(E$1,"standard",""),"|Float","")&amp;IF(OR($L2416=TRUE,$A2416=0,MOD($A2416,ChapterTable!$S$20)&lt;&gt;0),"","보스")&amp;"인게임누적합배수",ChapterTable!$S:$T,2,0)*C2416)
  )
  )
  )
)</f>
        <v>5302745.3417488933</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(VLOOKUP(SUBSTITUTE(SUBSTITUTE(F$1,"standard",""),"|Float","")&amp;IF(OR($L2416=TRUE,$A2416=0,MOD($A2416,ChapterTable!$S$20)&lt;&gt;0),"","보스")&amp;"인게임누적곱배수",ChapterTable!$S:$T,2,0)^D2416
    +VLOOKUP(SUBSTITUTE(SUBSTITUTE(F$1,"standard",""),"|Float","")&amp;IF(OR($L2416=TRUE,$A2416=0,MOD($A2416,ChapterTable!$S$20)&lt;&gt;0),"","보스")&amp;"인게임누적합배수",ChapterTable!$S:$T,2,0)*D2416)
  )
  )
  )
)</f>
        <v>1814927.7211342936</v>
      </c>
      <c r="G2416" t="s">
        <v>737</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189"/>
        <v>11</v>
      </c>
      <c r="Q2416">
        <f t="shared" si="190"/>
        <v>11</v>
      </c>
      <c r="R2416" t="b">
        <f t="shared" ca="1" si="188"/>
        <v>1</v>
      </c>
      <c r="T2416" t="b">
        <f t="shared" ca="1" si="191"/>
        <v>1</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H2416">
        <v>1.5</v>
      </c>
      <c r="AI2416">
        <f t="shared" si="192"/>
        <v>0.33333333333333331</v>
      </c>
    </row>
    <row r="2417" spans="1:35" x14ac:dyDescent="0.3">
      <c r="A2417">
        <v>26</v>
      </c>
      <c r="B2417">
        <v>26</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3</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OFFSET(E2417,-$B2417+IF($L2417,1,0),0)*IF($B2417&gt;OFFSET($B2417,1,0),ChapterTable!$S$17,1)*
    (VLOOKUP(SUBSTITUTE(SUBSTITUTE(E$1,"standard",""),"|Float","")&amp;IF(OR($L2417=TRUE,$A2417=0,MOD($A2417,ChapterTable!$S$20)&lt;&gt;0),"","보스")&amp;"인게임누적곱배수",ChapterTable!$S:$T,2,0)^C2417
    +VLOOKUP(SUBSTITUTE(SUBSTITUTE(E$1,"standard",""),"|Float","")&amp;IF(OR($L2417=TRUE,$A2417=0,MOD($A2417,ChapterTable!$S$20)&lt;&gt;0),"","보스")&amp;"인게임누적합배수",ChapterTable!$S:$T,2,0)*C2417)
  )
  )
  )
)</f>
        <v>6060280.3905701637</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(VLOOKUP(SUBSTITUTE(SUBSTITUTE(F$1,"standard",""),"|Float","")&amp;IF(OR($L2417=TRUE,$A2417=0,MOD($A2417,ChapterTable!$S$20)&lt;&gt;0),"","보스")&amp;"인게임누적곱배수",ChapterTable!$S:$T,2,0)^D2417
    +VLOOKUP(SUBSTITUTE(SUBSTITUTE(F$1,"standard",""),"|Float","")&amp;IF(OR($L2417=TRUE,$A2417=0,MOD($A2417,ChapterTable!$S$20)&lt;&gt;0),"","보스")&amp;"인게임누적합배수",ChapterTable!$S:$T,2,0)*D2417)
  )
  )
  )
)</f>
        <v>1814927.7211342936</v>
      </c>
      <c r="G2417" t="s">
        <v>737</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189"/>
        <v>3</v>
      </c>
      <c r="Q2417">
        <f t="shared" si="190"/>
        <v>3</v>
      </c>
      <c r="R2417" t="b">
        <f t="shared" ca="1" si="188"/>
        <v>1</v>
      </c>
      <c r="T2417" t="b">
        <f t="shared" ca="1" si="191"/>
        <v>1</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H2417">
        <v>1.5</v>
      </c>
      <c r="AI2417">
        <f t="shared" si="192"/>
        <v>0.33333333333333331</v>
      </c>
    </row>
    <row r="2418" spans="1:35" x14ac:dyDescent="0.3">
      <c r="A2418">
        <v>26</v>
      </c>
      <c r="B2418">
        <v>27</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OFFSET(E2418,-$B2418+IF($L2418,1,0),0)*IF($B2418&gt;OFFSET($B2418,1,0),ChapterTable!$S$17,1)*
    (VLOOKUP(SUBSTITUTE(SUBSTITUTE(E$1,"standard",""),"|Float","")&amp;IF(OR($L2418=TRUE,$A2418=0,MOD($A2418,ChapterTable!$S$20)&lt;&gt;0),"","보스")&amp;"인게임누적곱배수",ChapterTable!$S:$T,2,0)^C2418
    +VLOOKUP(SUBSTITUTE(SUBSTITUTE(E$1,"standard",""),"|Float","")&amp;IF(OR($L2418=TRUE,$A2418=0,MOD($A2418,ChapterTable!$S$20)&lt;&gt;0),"","보스")&amp;"인게임누적합배수",ChapterTable!$S:$T,2,0)*C2418)
  )
  )
  )
)</f>
        <v>6060280.3905701637</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(VLOOKUP(SUBSTITUTE(SUBSTITUTE(F$1,"standard",""),"|Float","")&amp;IF(OR($L2418=TRUE,$A2418=0,MOD($A2418,ChapterTable!$S$20)&lt;&gt;0),"","보스")&amp;"인게임누적곱배수",ChapterTable!$S:$T,2,0)^D2418
    +VLOOKUP(SUBSTITUTE(SUBSTITUTE(F$1,"standard",""),"|Float","")&amp;IF(OR($L2418=TRUE,$A2418=0,MOD($A2418,ChapterTable!$S$20)&lt;&gt;0),"","보스")&amp;"인게임누적합배수",ChapterTable!$S:$T,2,0)*D2418)
  )
  )
  )
)</f>
        <v>1814927.7211342936</v>
      </c>
      <c r="G2418" t="s">
        <v>737</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189"/>
        <v>3</v>
      </c>
      <c r="Q2418">
        <f t="shared" si="190"/>
        <v>3</v>
      </c>
      <c r="R2418" t="b">
        <f t="shared" ca="1" si="188"/>
        <v>1</v>
      </c>
      <c r="T2418" t="b">
        <f t="shared" ca="1" si="191"/>
        <v>1</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H2418">
        <v>1.5</v>
      </c>
      <c r="AI2418">
        <f t="shared" si="192"/>
        <v>0.33333333333333331</v>
      </c>
    </row>
    <row r="2419" spans="1:35" x14ac:dyDescent="0.3">
      <c r="A2419">
        <v>26</v>
      </c>
      <c r="B2419">
        <v>28</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OFFSET(E2419,-$B2419+IF($L2419,1,0),0)*IF($B2419&gt;OFFSET($B2419,1,0),ChapterTable!$S$17,1)*
    (VLOOKUP(SUBSTITUTE(SUBSTITUTE(E$1,"standard",""),"|Float","")&amp;IF(OR($L2419=TRUE,$A2419=0,MOD($A2419,ChapterTable!$S$20)&lt;&gt;0),"","보스")&amp;"인게임누적곱배수",ChapterTable!$S:$T,2,0)^C2419
    +VLOOKUP(SUBSTITUTE(SUBSTITUTE(E$1,"standard",""),"|Float","")&amp;IF(OR($L2419=TRUE,$A2419=0,MOD($A2419,ChapterTable!$S$20)&lt;&gt;0),"","보스")&amp;"인게임누적합배수",ChapterTable!$S:$T,2,0)*C2419)
  )
  )
  )
)</f>
        <v>6060280.3905701637</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(VLOOKUP(SUBSTITUTE(SUBSTITUTE(F$1,"standard",""),"|Float","")&amp;IF(OR($L2419=TRUE,$A2419=0,MOD($A2419,ChapterTable!$S$20)&lt;&gt;0),"","보스")&amp;"인게임누적곱배수",ChapterTable!$S:$T,2,0)^D2419
    +VLOOKUP(SUBSTITUTE(SUBSTITUTE(F$1,"standard",""),"|Float","")&amp;IF(OR($L2419=TRUE,$A2419=0,MOD($A2419,ChapterTable!$S$20)&lt;&gt;0),"","보스")&amp;"인게임누적합배수",ChapterTable!$S:$T,2,0)*D2419)
  )
  )
  )
)</f>
        <v>1814927.7211342936</v>
      </c>
      <c r="G2419" t="s">
        <v>737</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189"/>
        <v>3</v>
      </c>
      <c r="Q2419">
        <f t="shared" si="190"/>
        <v>3</v>
      </c>
      <c r="R2419" t="b">
        <f t="shared" ca="1" si="188"/>
        <v>1</v>
      </c>
      <c r="T2419" t="b">
        <f t="shared" ca="1" si="191"/>
        <v>1</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H2419">
        <v>1.5</v>
      </c>
      <c r="AI2419">
        <f t="shared" si="192"/>
        <v>0.33333333333333331</v>
      </c>
    </row>
    <row r="2420" spans="1:35" x14ac:dyDescent="0.3">
      <c r="A2420">
        <v>26</v>
      </c>
      <c r="B2420">
        <v>29</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OFFSET(E2420,-$B2420+IF($L2420,1,0),0)*IF($B2420&gt;OFFSET($B2420,1,0),ChapterTable!$S$17,1)*
    (VLOOKUP(SUBSTITUTE(SUBSTITUTE(E$1,"standard",""),"|Float","")&amp;IF(OR($L2420=TRUE,$A2420=0,MOD($A2420,ChapterTable!$S$20)&lt;&gt;0),"","보스")&amp;"인게임누적곱배수",ChapterTable!$S:$T,2,0)^C2420
    +VLOOKUP(SUBSTITUTE(SUBSTITUTE(E$1,"standard",""),"|Float","")&amp;IF(OR($L2420=TRUE,$A2420=0,MOD($A2420,ChapterTable!$S$20)&lt;&gt;0),"","보스")&amp;"인게임누적합배수",ChapterTable!$S:$T,2,0)*C2420)
  )
  )
  )
)</f>
        <v>6060280.3905701637</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(VLOOKUP(SUBSTITUTE(SUBSTITUTE(F$1,"standard",""),"|Float","")&amp;IF(OR($L2420=TRUE,$A2420=0,MOD($A2420,ChapterTable!$S$20)&lt;&gt;0),"","보스")&amp;"인게임누적곱배수",ChapterTable!$S:$T,2,0)^D2420
    +VLOOKUP(SUBSTITUTE(SUBSTITUTE(F$1,"standard",""),"|Float","")&amp;IF(OR($L2420=TRUE,$A2420=0,MOD($A2420,ChapterTable!$S$20)&lt;&gt;0),"","보스")&amp;"인게임누적합배수",ChapterTable!$S:$T,2,0)*D2420)
  )
  )
  )
)</f>
        <v>1814927.7211342936</v>
      </c>
      <c r="G2420" t="s">
        <v>737</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189"/>
        <v>93</v>
      </c>
      <c r="Q2420">
        <f t="shared" si="190"/>
        <v>93</v>
      </c>
      <c r="R2420" t="b">
        <f t="shared" ca="1" si="188"/>
        <v>1</v>
      </c>
      <c r="T2420" t="b">
        <f t="shared" ca="1" si="191"/>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H2420">
        <v>1.5</v>
      </c>
      <c r="AI2420">
        <f t="shared" si="192"/>
        <v>0.33333333333333331</v>
      </c>
    </row>
    <row r="2421" spans="1:35" x14ac:dyDescent="0.3">
      <c r="A2421">
        <v>26</v>
      </c>
      <c r="B2421">
        <v>30</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OFFSET(E2421,-$B2421+IF($L2421,1,0),0)*IF($B2421&gt;OFFSET($B2421,1,0),ChapterTable!$S$17,1)*
    (VLOOKUP(SUBSTITUTE(SUBSTITUTE(E$1,"standard",""),"|Float","")&amp;IF(OR($L2421=TRUE,$A2421=0,MOD($A2421,ChapterTable!$S$20)&lt;&gt;0),"","보스")&amp;"인게임누적곱배수",ChapterTable!$S:$T,2,0)^C2421
    +VLOOKUP(SUBSTITUTE(SUBSTITUTE(E$1,"standard",""),"|Float","")&amp;IF(OR($L2421=TRUE,$A2421=0,MOD($A2421,ChapterTable!$S$20)&lt;&gt;0),"","보스")&amp;"인게임누적합배수",ChapterTable!$S:$T,2,0)*C2421)
  )
  )
  )
)</f>
        <v>6060280.3905701637</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(VLOOKUP(SUBSTITUTE(SUBSTITUTE(F$1,"standard",""),"|Float","")&amp;IF(OR($L2421=TRUE,$A2421=0,MOD($A2421,ChapterTable!$S$20)&lt;&gt;0),"","보스")&amp;"인게임누적곱배수",ChapterTable!$S:$T,2,0)^D2421
    +VLOOKUP(SUBSTITUTE(SUBSTITUTE(F$1,"standard",""),"|Float","")&amp;IF(OR($L2421=TRUE,$A2421=0,MOD($A2421,ChapterTable!$S$20)&lt;&gt;0),"","보스")&amp;"인게임누적합배수",ChapterTable!$S:$T,2,0)*D2421)
  )
  )
  )
)</f>
        <v>1814927.7211342936</v>
      </c>
      <c r="G2421" t="s">
        <v>737</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189"/>
        <v>21</v>
      </c>
      <c r="Q2421">
        <f t="shared" si="190"/>
        <v>21</v>
      </c>
      <c r="R2421" t="b">
        <f t="shared" ca="1" si="188"/>
        <v>1</v>
      </c>
      <c r="T2421" t="b">
        <f t="shared" ca="1" si="191"/>
        <v>1</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H2421">
        <v>1.5</v>
      </c>
      <c r="AI2421">
        <f t="shared" si="192"/>
        <v>0.33333333333333331</v>
      </c>
    </row>
    <row r="2422" spans="1:35" x14ac:dyDescent="0.3">
      <c r="A2422">
        <v>26</v>
      </c>
      <c r="B2422">
        <v>31</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3</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OFFSET(E2422,-$B2422+IF($L2422,1,0),0)*IF($B2422&gt;OFFSET($B2422,1,0),ChapterTable!$S$17,1)*
    (VLOOKUP(SUBSTITUTE(SUBSTITUTE(E$1,"standard",""),"|Float","")&amp;IF(OR($L2422=TRUE,$A2422=0,MOD($A2422,ChapterTable!$S$20)&lt;&gt;0),"","보스")&amp;"인게임누적곱배수",ChapterTable!$S:$T,2,0)^C2422
    +VLOOKUP(SUBSTITUTE(SUBSTITUTE(E$1,"standard",""),"|Float","")&amp;IF(OR($L2422=TRUE,$A2422=0,MOD($A2422,ChapterTable!$S$20)&lt;&gt;0),"","보스")&amp;"인게임누적합배수",ChapterTable!$S:$T,2,0)*C2422)
  )
  )
  )
)</f>
        <v>6060280.3905701637</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(VLOOKUP(SUBSTITUTE(SUBSTITUTE(F$1,"standard",""),"|Float","")&amp;IF(OR($L2422=TRUE,$A2422=0,MOD($A2422,ChapterTable!$S$20)&lt;&gt;0),"","보스")&amp;"인게임누적곱배수",ChapterTable!$S:$T,2,0)^D2422
    +VLOOKUP(SUBSTITUTE(SUBSTITUTE(F$1,"standard",""),"|Float","")&amp;IF(OR($L2422=TRUE,$A2422=0,MOD($A2422,ChapterTable!$S$20)&lt;&gt;0),"","보스")&amp;"인게임누적합배수",ChapterTable!$S:$T,2,0)*D2422)
  )
  )
  )
)</f>
        <v>1933292.5725126176</v>
      </c>
      <c r="G2422" t="s">
        <v>737</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189"/>
        <v>4</v>
      </c>
      <c r="Q2422">
        <f t="shared" si="190"/>
        <v>4</v>
      </c>
      <c r="R2422" t="b">
        <f t="shared" ca="1" si="188"/>
        <v>1</v>
      </c>
      <c r="T2422" t="b">
        <f t="shared" ca="1" si="191"/>
        <v>1</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H2422">
        <v>1.5</v>
      </c>
      <c r="AI2422">
        <f t="shared" si="192"/>
        <v>0.25</v>
      </c>
    </row>
    <row r="2423" spans="1:35" x14ac:dyDescent="0.3">
      <c r="A2423">
        <v>26</v>
      </c>
      <c r="B2423">
        <v>32</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OFFSET(E2423,-$B2423+IF($L2423,1,0),0)*IF($B2423&gt;OFFSET($B2423,1,0),ChapterTable!$S$17,1)*
    (VLOOKUP(SUBSTITUTE(SUBSTITUTE(E$1,"standard",""),"|Float","")&amp;IF(OR($L2423=TRUE,$A2423=0,MOD($A2423,ChapterTable!$S$20)&lt;&gt;0),"","보스")&amp;"인게임누적곱배수",ChapterTable!$S:$T,2,0)^C2423
    +VLOOKUP(SUBSTITUTE(SUBSTITUTE(E$1,"standard",""),"|Float","")&amp;IF(OR($L2423=TRUE,$A2423=0,MOD($A2423,ChapterTable!$S$20)&lt;&gt;0),"","보스")&amp;"인게임누적합배수",ChapterTable!$S:$T,2,0)*C2423)
  )
  )
  )
)</f>
        <v>6060280.3905701637</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(VLOOKUP(SUBSTITUTE(SUBSTITUTE(F$1,"standard",""),"|Float","")&amp;IF(OR($L2423=TRUE,$A2423=0,MOD($A2423,ChapterTable!$S$20)&lt;&gt;0),"","보스")&amp;"인게임누적곱배수",ChapterTable!$S:$T,2,0)^D2423
    +VLOOKUP(SUBSTITUTE(SUBSTITUTE(F$1,"standard",""),"|Float","")&amp;IF(OR($L2423=TRUE,$A2423=0,MOD($A2423,ChapterTable!$S$20)&lt;&gt;0),"","보스")&amp;"인게임누적합배수",ChapterTable!$S:$T,2,0)*D2423)
  )
  )
  )
)</f>
        <v>1933292.5725126176</v>
      </c>
      <c r="G2423" t="s">
        <v>737</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189"/>
        <v>4</v>
      </c>
      <c r="Q2423">
        <f t="shared" si="190"/>
        <v>4</v>
      </c>
      <c r="R2423" t="b">
        <f t="shared" ca="1" si="188"/>
        <v>1</v>
      </c>
      <c r="T2423" t="b">
        <f t="shared" ca="1" si="191"/>
        <v>1</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H2423">
        <v>1.5</v>
      </c>
      <c r="AI2423">
        <f t="shared" si="192"/>
        <v>0.25</v>
      </c>
    </row>
    <row r="2424" spans="1:35" x14ac:dyDescent="0.3">
      <c r="A2424">
        <v>26</v>
      </c>
      <c r="B2424">
        <v>33</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OFFSET(E2424,-$B2424+IF($L2424,1,0),0)*IF($B2424&gt;OFFSET($B2424,1,0),ChapterTable!$S$17,1)*
    (VLOOKUP(SUBSTITUTE(SUBSTITUTE(E$1,"standard",""),"|Float","")&amp;IF(OR($L2424=TRUE,$A2424=0,MOD($A2424,ChapterTable!$S$20)&lt;&gt;0),"","보스")&amp;"인게임누적곱배수",ChapterTable!$S:$T,2,0)^C2424
    +VLOOKUP(SUBSTITUTE(SUBSTITUTE(E$1,"standard",""),"|Float","")&amp;IF(OR($L2424=TRUE,$A2424=0,MOD($A2424,ChapterTable!$S$20)&lt;&gt;0),"","보스")&amp;"인게임누적합배수",ChapterTable!$S:$T,2,0)*C2424)
  )
  )
  )
)</f>
        <v>6060280.3905701637</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(VLOOKUP(SUBSTITUTE(SUBSTITUTE(F$1,"standard",""),"|Float","")&amp;IF(OR($L2424=TRUE,$A2424=0,MOD($A2424,ChapterTable!$S$20)&lt;&gt;0),"","보스")&amp;"인게임누적곱배수",ChapterTable!$S:$T,2,0)^D2424
    +VLOOKUP(SUBSTITUTE(SUBSTITUTE(F$1,"standard",""),"|Float","")&amp;IF(OR($L2424=TRUE,$A2424=0,MOD($A2424,ChapterTable!$S$20)&lt;&gt;0),"","보스")&amp;"인게임누적합배수",ChapterTable!$S:$T,2,0)*D2424)
  )
  )
  )
)</f>
        <v>1933292.5725126176</v>
      </c>
      <c r="G2424" t="s">
        <v>737</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189"/>
        <v>4</v>
      </c>
      <c r="Q2424">
        <f t="shared" si="190"/>
        <v>4</v>
      </c>
      <c r="R2424" t="b">
        <f t="shared" ca="1" si="188"/>
        <v>1</v>
      </c>
      <c r="T2424" t="b">
        <f t="shared" ca="1" si="191"/>
        <v>1</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H2424">
        <v>1.5</v>
      </c>
      <c r="AI2424">
        <f t="shared" si="192"/>
        <v>0.25</v>
      </c>
    </row>
    <row r="2425" spans="1:35" x14ac:dyDescent="0.3">
      <c r="A2425">
        <v>26</v>
      </c>
      <c r="B2425">
        <v>34</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OFFSET(E2425,-$B2425+IF($L2425,1,0),0)*IF($B2425&gt;OFFSET($B2425,1,0),ChapterTable!$S$17,1)*
    (VLOOKUP(SUBSTITUTE(SUBSTITUTE(E$1,"standard",""),"|Float","")&amp;IF(OR($L2425=TRUE,$A2425=0,MOD($A2425,ChapterTable!$S$20)&lt;&gt;0),"","보스")&amp;"인게임누적곱배수",ChapterTable!$S:$T,2,0)^C2425
    +VLOOKUP(SUBSTITUTE(SUBSTITUTE(E$1,"standard",""),"|Float","")&amp;IF(OR($L2425=TRUE,$A2425=0,MOD($A2425,ChapterTable!$S$20)&lt;&gt;0),"","보스")&amp;"인게임누적합배수",ChapterTable!$S:$T,2,0)*C2425)
  )
  )
  )
)</f>
        <v>6060280.3905701637</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(VLOOKUP(SUBSTITUTE(SUBSTITUTE(F$1,"standard",""),"|Float","")&amp;IF(OR($L2425=TRUE,$A2425=0,MOD($A2425,ChapterTable!$S$20)&lt;&gt;0),"","보스")&amp;"인게임누적곱배수",ChapterTable!$S:$T,2,0)^D2425
    +VLOOKUP(SUBSTITUTE(SUBSTITUTE(F$1,"standard",""),"|Float","")&amp;IF(OR($L2425=TRUE,$A2425=0,MOD($A2425,ChapterTable!$S$20)&lt;&gt;0),"","보스")&amp;"인게임누적합배수",ChapterTable!$S:$T,2,0)*D2425)
  )
  )
  )
)</f>
        <v>1933292.5725126176</v>
      </c>
      <c r="G2425" t="s">
        <v>737</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189"/>
        <v>4</v>
      </c>
      <c r="Q2425">
        <f t="shared" si="190"/>
        <v>4</v>
      </c>
      <c r="R2425" t="b">
        <f t="shared" ca="1" si="188"/>
        <v>1</v>
      </c>
      <c r="T2425" t="b">
        <f t="shared" ca="1" si="191"/>
        <v>1</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H2425">
        <v>1.5</v>
      </c>
      <c r="AI2425">
        <f t="shared" si="192"/>
        <v>0.25</v>
      </c>
    </row>
    <row r="2426" spans="1:35" x14ac:dyDescent="0.3">
      <c r="A2426">
        <v>26</v>
      </c>
      <c r="B2426">
        <v>35</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OFFSET(E2426,-$B2426+IF($L2426,1,0),0)*IF($B2426&gt;OFFSET($B2426,1,0),ChapterTable!$S$17,1)*
    (VLOOKUP(SUBSTITUTE(SUBSTITUTE(E$1,"standard",""),"|Float","")&amp;IF(OR($L2426=TRUE,$A2426=0,MOD($A2426,ChapterTable!$S$20)&lt;&gt;0),"","보스")&amp;"인게임누적곱배수",ChapterTable!$S:$T,2,0)^C2426
    +VLOOKUP(SUBSTITUTE(SUBSTITUTE(E$1,"standard",""),"|Float","")&amp;IF(OR($L2426=TRUE,$A2426=0,MOD($A2426,ChapterTable!$S$20)&lt;&gt;0),"","보스")&amp;"인게임누적합배수",ChapterTable!$S:$T,2,0)*C2426)
  )
  )
  )
)</f>
        <v>6060280.3905701637</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(VLOOKUP(SUBSTITUTE(SUBSTITUTE(F$1,"standard",""),"|Float","")&amp;IF(OR($L2426=TRUE,$A2426=0,MOD($A2426,ChapterTable!$S$20)&lt;&gt;0),"","보스")&amp;"인게임누적곱배수",ChapterTable!$S:$T,2,0)^D2426
    +VLOOKUP(SUBSTITUTE(SUBSTITUTE(F$1,"standard",""),"|Float","")&amp;IF(OR($L2426=TRUE,$A2426=0,MOD($A2426,ChapterTable!$S$20)&lt;&gt;0),"","보스")&amp;"인게임누적합배수",ChapterTable!$S:$T,2,0)*D2426)
  )
  )
  )
)</f>
        <v>1933292.5725126176</v>
      </c>
      <c r="G2426" t="s">
        <v>737</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189"/>
        <v>11</v>
      </c>
      <c r="Q2426">
        <f t="shared" si="190"/>
        <v>11</v>
      </c>
      <c r="R2426" t="b">
        <f t="shared" ca="1" si="188"/>
        <v>1</v>
      </c>
      <c r="T2426" t="b">
        <f t="shared" ca="1" si="191"/>
        <v>1</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H2426">
        <v>1.5</v>
      </c>
      <c r="AI2426">
        <f t="shared" si="192"/>
        <v>0.25</v>
      </c>
    </row>
    <row r="2427" spans="1:35" x14ac:dyDescent="0.3">
      <c r="A2427">
        <v>26</v>
      </c>
      <c r="B2427">
        <v>36</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4</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OFFSET(E2427,-$B2427+IF($L2427,1,0),0)*IF($B2427&gt;OFFSET($B2427,1,0),ChapterTable!$S$17,1)*
    (VLOOKUP(SUBSTITUTE(SUBSTITUTE(E$1,"standard",""),"|Float","")&amp;IF(OR($L2427=TRUE,$A2427=0,MOD($A2427,ChapterTable!$S$20)&lt;&gt;0),"","보스")&amp;"인게임누적곱배수",ChapterTable!$S:$T,2,0)^C2427
    +VLOOKUP(SUBSTITUTE(SUBSTITUTE(E$1,"standard",""),"|Float","")&amp;IF(OR($L2427=TRUE,$A2427=0,MOD($A2427,ChapterTable!$S$20)&lt;&gt;0),"","보스")&amp;"인게임누적합배수",ChapterTable!$S:$T,2,0)*C2427)
  )
  )
  )
)</f>
        <v>6817815.4393914342</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(VLOOKUP(SUBSTITUTE(SUBSTITUTE(F$1,"standard",""),"|Float","")&amp;IF(OR($L2427=TRUE,$A2427=0,MOD($A2427,ChapterTable!$S$20)&lt;&gt;0),"","보스")&amp;"인게임누적곱배수",ChapterTable!$S:$T,2,0)^D2427
    +VLOOKUP(SUBSTITUTE(SUBSTITUTE(F$1,"standard",""),"|Float","")&amp;IF(OR($L2427=TRUE,$A2427=0,MOD($A2427,ChapterTable!$S$20)&lt;&gt;0),"","보스")&amp;"인게임누적합배수",ChapterTable!$S:$T,2,0)*D2427)
  )
  )
  )
)</f>
        <v>1933292.5725126176</v>
      </c>
      <c r="G2427" t="s">
        <v>737</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189"/>
        <v>4</v>
      </c>
      <c r="Q2427">
        <f t="shared" si="190"/>
        <v>4</v>
      </c>
      <c r="R2427" t="b">
        <f t="shared" ca="1" si="188"/>
        <v>1</v>
      </c>
      <c r="T2427" t="b">
        <f t="shared" ca="1" si="191"/>
        <v>1</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H2427">
        <v>1.5</v>
      </c>
      <c r="AI2427">
        <f t="shared" si="192"/>
        <v>0.25</v>
      </c>
    </row>
    <row r="2428" spans="1:35" x14ac:dyDescent="0.3">
      <c r="A2428">
        <v>26</v>
      </c>
      <c r="B2428">
        <v>37</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OFFSET(E2428,-$B2428+IF($L2428,1,0),0)*IF($B2428&gt;OFFSET($B2428,1,0),ChapterTable!$S$17,1)*
    (VLOOKUP(SUBSTITUTE(SUBSTITUTE(E$1,"standard",""),"|Float","")&amp;IF(OR($L2428=TRUE,$A2428=0,MOD($A2428,ChapterTable!$S$20)&lt;&gt;0),"","보스")&amp;"인게임누적곱배수",ChapterTable!$S:$T,2,0)^C2428
    +VLOOKUP(SUBSTITUTE(SUBSTITUTE(E$1,"standard",""),"|Float","")&amp;IF(OR($L2428=TRUE,$A2428=0,MOD($A2428,ChapterTable!$S$20)&lt;&gt;0),"","보스")&amp;"인게임누적합배수",ChapterTable!$S:$T,2,0)*C2428)
  )
  )
  )
)</f>
        <v>6817815.4393914342</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(VLOOKUP(SUBSTITUTE(SUBSTITUTE(F$1,"standard",""),"|Float","")&amp;IF(OR($L2428=TRUE,$A2428=0,MOD($A2428,ChapterTable!$S$20)&lt;&gt;0),"","보스")&amp;"인게임누적곱배수",ChapterTable!$S:$T,2,0)^D2428
    +VLOOKUP(SUBSTITUTE(SUBSTITUTE(F$1,"standard",""),"|Float","")&amp;IF(OR($L2428=TRUE,$A2428=0,MOD($A2428,ChapterTable!$S$20)&lt;&gt;0),"","보스")&amp;"인게임누적합배수",ChapterTable!$S:$T,2,0)*D2428)
  )
  )
  )
)</f>
        <v>1933292.5725126176</v>
      </c>
      <c r="G2428" t="s">
        <v>737</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189"/>
        <v>4</v>
      </c>
      <c r="Q2428">
        <f t="shared" si="190"/>
        <v>4</v>
      </c>
      <c r="R2428" t="b">
        <f t="shared" ca="1" si="188"/>
        <v>1</v>
      </c>
      <c r="T2428" t="b">
        <f t="shared" ca="1" si="191"/>
        <v>1</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H2428">
        <v>1.5</v>
      </c>
      <c r="AI2428">
        <f t="shared" si="192"/>
        <v>0.25</v>
      </c>
    </row>
    <row r="2429" spans="1:35" x14ac:dyDescent="0.3">
      <c r="A2429">
        <v>26</v>
      </c>
      <c r="B2429">
        <v>38</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OFFSET(E2429,-$B2429+IF($L2429,1,0),0)*IF($B2429&gt;OFFSET($B2429,1,0),ChapterTable!$S$17,1)*
    (VLOOKUP(SUBSTITUTE(SUBSTITUTE(E$1,"standard",""),"|Float","")&amp;IF(OR($L2429=TRUE,$A2429=0,MOD($A2429,ChapterTable!$S$20)&lt;&gt;0),"","보스")&amp;"인게임누적곱배수",ChapterTable!$S:$T,2,0)^C2429
    +VLOOKUP(SUBSTITUTE(SUBSTITUTE(E$1,"standard",""),"|Float","")&amp;IF(OR($L2429=TRUE,$A2429=0,MOD($A2429,ChapterTable!$S$20)&lt;&gt;0),"","보스")&amp;"인게임누적합배수",ChapterTable!$S:$T,2,0)*C2429)
  )
  )
  )
)</f>
        <v>6817815.4393914342</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(VLOOKUP(SUBSTITUTE(SUBSTITUTE(F$1,"standard",""),"|Float","")&amp;IF(OR($L2429=TRUE,$A2429=0,MOD($A2429,ChapterTable!$S$20)&lt;&gt;0),"","보스")&amp;"인게임누적곱배수",ChapterTable!$S:$T,2,0)^D2429
    +VLOOKUP(SUBSTITUTE(SUBSTITUTE(F$1,"standard",""),"|Float","")&amp;IF(OR($L2429=TRUE,$A2429=0,MOD($A2429,ChapterTable!$S$20)&lt;&gt;0),"","보스")&amp;"인게임누적합배수",ChapterTable!$S:$T,2,0)*D2429)
  )
  )
  )
)</f>
        <v>1933292.5725126176</v>
      </c>
      <c r="G2429" t="s">
        <v>737</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189"/>
        <v>4</v>
      </c>
      <c r="Q2429">
        <f t="shared" si="190"/>
        <v>4</v>
      </c>
      <c r="R2429" t="b">
        <f t="shared" ca="1" si="188"/>
        <v>1</v>
      </c>
      <c r="T2429" t="b">
        <f t="shared" ca="1" si="191"/>
        <v>1</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H2429">
        <v>1.5</v>
      </c>
      <c r="AI2429">
        <f t="shared" si="192"/>
        <v>0.25</v>
      </c>
    </row>
    <row r="2430" spans="1:35" x14ac:dyDescent="0.3">
      <c r="A2430">
        <v>26</v>
      </c>
      <c r="B2430">
        <v>39</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OFFSET(E2430,-$B2430+IF($L2430,1,0),0)*IF($B2430&gt;OFFSET($B2430,1,0),ChapterTable!$S$17,1)*
    (VLOOKUP(SUBSTITUTE(SUBSTITUTE(E$1,"standard",""),"|Float","")&amp;IF(OR($L2430=TRUE,$A2430=0,MOD($A2430,ChapterTable!$S$20)&lt;&gt;0),"","보스")&amp;"인게임누적곱배수",ChapterTable!$S:$T,2,0)^C2430
    +VLOOKUP(SUBSTITUTE(SUBSTITUTE(E$1,"standard",""),"|Float","")&amp;IF(OR($L2430=TRUE,$A2430=0,MOD($A2430,ChapterTable!$S$20)&lt;&gt;0),"","보스")&amp;"인게임누적합배수",ChapterTable!$S:$T,2,0)*C2430)
  )
  )
  )
)</f>
        <v>6817815.4393914342</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(VLOOKUP(SUBSTITUTE(SUBSTITUTE(F$1,"standard",""),"|Float","")&amp;IF(OR($L2430=TRUE,$A2430=0,MOD($A2430,ChapterTable!$S$20)&lt;&gt;0),"","보스")&amp;"인게임누적곱배수",ChapterTable!$S:$T,2,0)^D2430
    +VLOOKUP(SUBSTITUTE(SUBSTITUTE(F$1,"standard",""),"|Float","")&amp;IF(OR($L2430=TRUE,$A2430=0,MOD($A2430,ChapterTable!$S$20)&lt;&gt;0),"","보스")&amp;"인게임누적합배수",ChapterTable!$S:$T,2,0)*D2430)
  )
  )
  )
)</f>
        <v>1933292.5725126176</v>
      </c>
      <c r="G2430" t="s">
        <v>737</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189"/>
        <v>94</v>
      </c>
      <c r="Q2430">
        <f t="shared" si="190"/>
        <v>94</v>
      </c>
      <c r="R2430" t="b">
        <f t="shared" ca="1" si="188"/>
        <v>1</v>
      </c>
      <c r="T2430" t="b">
        <f t="shared" ca="1" si="191"/>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H2430">
        <v>1.5</v>
      </c>
      <c r="AI2430">
        <f t="shared" si="192"/>
        <v>0.25</v>
      </c>
    </row>
    <row r="2431" spans="1:35" x14ac:dyDescent="0.3">
      <c r="A2431">
        <v>26</v>
      </c>
      <c r="B2431">
        <v>40</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OFFSET(E2431,-$B2431+IF($L2431,1,0),0)*IF($B2431&gt;OFFSET($B2431,1,0),ChapterTable!$S$17,1)*
    (VLOOKUP(SUBSTITUTE(SUBSTITUTE(E$1,"standard",""),"|Float","")&amp;IF(OR($L2431=TRUE,$A2431=0,MOD($A2431,ChapterTable!$S$20)&lt;&gt;0),"","보스")&amp;"인게임누적곱배수",ChapterTable!$S:$T,2,0)^C2431
    +VLOOKUP(SUBSTITUTE(SUBSTITUTE(E$1,"standard",""),"|Float","")&amp;IF(OR($L2431=TRUE,$A2431=0,MOD($A2431,ChapterTable!$S$20)&lt;&gt;0),"","보스")&amp;"인게임누적합배수",ChapterTable!$S:$T,2,0)*C2431)
  )
  )
  )
)</f>
        <v>6817815.4393914342</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(VLOOKUP(SUBSTITUTE(SUBSTITUTE(F$1,"standard",""),"|Float","")&amp;IF(OR($L2431=TRUE,$A2431=0,MOD($A2431,ChapterTable!$S$20)&lt;&gt;0),"","보스")&amp;"인게임누적곱배수",ChapterTable!$S:$T,2,0)^D2431
    +VLOOKUP(SUBSTITUTE(SUBSTITUTE(F$1,"standard",""),"|Float","")&amp;IF(OR($L2431=TRUE,$A2431=0,MOD($A2431,ChapterTable!$S$20)&lt;&gt;0),"","보스")&amp;"인게임누적합배수",ChapterTable!$S:$T,2,0)*D2431)
  )
  )
  )
)</f>
        <v>1933292.5725126176</v>
      </c>
      <c r="G2431" t="s">
        <v>737</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189"/>
        <v>21</v>
      </c>
      <c r="Q2431">
        <f t="shared" si="190"/>
        <v>21</v>
      </c>
      <c r="R2431" t="b">
        <f t="shared" ca="1" si="188"/>
        <v>1</v>
      </c>
      <c r="T2431" t="b">
        <f t="shared" ca="1" si="191"/>
        <v>1</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H2431">
        <v>1.5</v>
      </c>
      <c r="AI2431">
        <f t="shared" si="192"/>
        <v>0.25</v>
      </c>
    </row>
    <row r="2432" spans="1:35" x14ac:dyDescent="0.3">
      <c r="A2432">
        <v>26</v>
      </c>
      <c r="B2432">
        <v>41</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4</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OFFSET(E2432,-$B2432+IF($L2432,1,0),0)*IF($B2432&gt;OFFSET($B2432,1,0),ChapterTable!$S$17,1)*
    (VLOOKUP(SUBSTITUTE(SUBSTITUTE(E$1,"standard",""),"|Float","")&amp;IF(OR($L2432=TRUE,$A2432=0,MOD($A2432,ChapterTable!$S$20)&lt;&gt;0),"","보스")&amp;"인게임누적곱배수",ChapterTable!$S:$T,2,0)^C2432
    +VLOOKUP(SUBSTITUTE(SUBSTITUTE(E$1,"standard",""),"|Float","")&amp;IF(OR($L2432=TRUE,$A2432=0,MOD($A2432,ChapterTable!$S$20)&lt;&gt;0),"","보스")&amp;"인게임누적합배수",ChapterTable!$S:$T,2,0)*C2432)
  )
  )
  )
)</f>
        <v>6817815.4393914342</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(VLOOKUP(SUBSTITUTE(SUBSTITUTE(F$1,"standard",""),"|Float","")&amp;IF(OR($L2432=TRUE,$A2432=0,MOD($A2432,ChapterTable!$S$20)&lt;&gt;0),"","보스")&amp;"인게임누적곱배수",ChapterTable!$S:$T,2,0)^D2432
    +VLOOKUP(SUBSTITUTE(SUBSTITUTE(F$1,"standard",""),"|Float","")&amp;IF(OR($L2432=TRUE,$A2432=0,MOD($A2432,ChapterTable!$S$20)&lt;&gt;0),"","보스")&amp;"인게임누적합배수",ChapterTable!$S:$T,2,0)*D2432)
  )
  )
  )
)</f>
        <v>2051657.4238909408</v>
      </c>
      <c r="G2432" t="s">
        <v>737</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189"/>
        <v>5</v>
      </c>
      <c r="Q2432">
        <f t="shared" si="190"/>
        <v>5</v>
      </c>
      <c r="R2432" t="b">
        <f t="shared" ca="1" si="188"/>
        <v>1</v>
      </c>
      <c r="T2432" t="b">
        <f t="shared" ca="1" si="191"/>
        <v>1</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H2432">
        <v>1.5</v>
      </c>
      <c r="AI2432">
        <f t="shared" si="192"/>
        <v>0.2</v>
      </c>
    </row>
    <row r="2433" spans="1:35" x14ac:dyDescent="0.3">
      <c r="A2433">
        <v>26</v>
      </c>
      <c r="B2433">
        <v>42</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OFFSET(E2433,-$B2433+IF($L2433,1,0),0)*IF($B2433&gt;OFFSET($B2433,1,0),ChapterTable!$S$17,1)*
    (VLOOKUP(SUBSTITUTE(SUBSTITUTE(E$1,"standard",""),"|Float","")&amp;IF(OR($L2433=TRUE,$A2433=0,MOD($A2433,ChapterTable!$S$20)&lt;&gt;0),"","보스")&amp;"인게임누적곱배수",ChapterTable!$S:$T,2,0)^C2433
    +VLOOKUP(SUBSTITUTE(SUBSTITUTE(E$1,"standard",""),"|Float","")&amp;IF(OR($L2433=TRUE,$A2433=0,MOD($A2433,ChapterTable!$S$20)&lt;&gt;0),"","보스")&amp;"인게임누적합배수",ChapterTable!$S:$T,2,0)*C2433)
  )
  )
  )
)</f>
        <v>6817815.4393914342</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(VLOOKUP(SUBSTITUTE(SUBSTITUTE(F$1,"standard",""),"|Float","")&amp;IF(OR($L2433=TRUE,$A2433=0,MOD($A2433,ChapterTable!$S$20)&lt;&gt;0),"","보스")&amp;"인게임누적곱배수",ChapterTable!$S:$T,2,0)^D2433
    +VLOOKUP(SUBSTITUTE(SUBSTITUTE(F$1,"standard",""),"|Float","")&amp;IF(OR($L2433=TRUE,$A2433=0,MOD($A2433,ChapterTable!$S$20)&lt;&gt;0),"","보스")&amp;"인게임누적합배수",ChapterTable!$S:$T,2,0)*D2433)
  )
  )
  )
)</f>
        <v>2051657.4238909408</v>
      </c>
      <c r="G2433" t="s">
        <v>737</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189"/>
        <v>5</v>
      </c>
      <c r="Q2433">
        <f t="shared" si="190"/>
        <v>5</v>
      </c>
      <c r="R2433" t="b">
        <f t="shared" ca="1" si="188"/>
        <v>1</v>
      </c>
      <c r="T2433" t="b">
        <f t="shared" ca="1" si="191"/>
        <v>1</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H2433">
        <v>1.5</v>
      </c>
      <c r="AI2433">
        <f t="shared" si="192"/>
        <v>0.2</v>
      </c>
    </row>
    <row r="2434" spans="1:35" x14ac:dyDescent="0.3">
      <c r="A2434">
        <v>26</v>
      </c>
      <c r="B2434">
        <v>43</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OFFSET(E2434,-$B2434+IF($L2434,1,0),0)*IF($B2434&gt;OFFSET($B2434,1,0),ChapterTable!$S$17,1)*
    (VLOOKUP(SUBSTITUTE(SUBSTITUTE(E$1,"standard",""),"|Float","")&amp;IF(OR($L2434=TRUE,$A2434=0,MOD($A2434,ChapterTable!$S$20)&lt;&gt;0),"","보스")&amp;"인게임누적곱배수",ChapterTable!$S:$T,2,0)^C2434
    +VLOOKUP(SUBSTITUTE(SUBSTITUTE(E$1,"standard",""),"|Float","")&amp;IF(OR($L2434=TRUE,$A2434=0,MOD($A2434,ChapterTable!$S$20)&lt;&gt;0),"","보스")&amp;"인게임누적합배수",ChapterTable!$S:$T,2,0)*C2434)
  )
  )
  )
)</f>
        <v>6817815.4393914342</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(VLOOKUP(SUBSTITUTE(SUBSTITUTE(F$1,"standard",""),"|Float","")&amp;IF(OR($L2434=TRUE,$A2434=0,MOD($A2434,ChapterTable!$S$20)&lt;&gt;0),"","보스")&amp;"인게임누적곱배수",ChapterTable!$S:$T,2,0)^D2434
    +VLOOKUP(SUBSTITUTE(SUBSTITUTE(F$1,"standard",""),"|Float","")&amp;IF(OR($L2434=TRUE,$A2434=0,MOD($A2434,ChapterTable!$S$20)&lt;&gt;0),"","보스")&amp;"인게임누적합배수",ChapterTable!$S:$T,2,0)*D2434)
  )
  )
  )
)</f>
        <v>2051657.4238909408</v>
      </c>
      <c r="G2434" t="s">
        <v>737</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189"/>
        <v>5</v>
      </c>
      <c r="Q2434">
        <f t="shared" si="190"/>
        <v>5</v>
      </c>
      <c r="R2434" t="b">
        <f t="shared" ref="R2434:R2497" ca="1" si="193">IF(OR(B2434=0,OFFSET(B2434,1,0)=0),FALSE,
IF(AND(L2434,B2434&lt;OFFSET(B2434,1,0)),TRUE,
IF(OFFSET(O2434,1,0)=21,TRUE,FALSE)))</f>
        <v>1</v>
      </c>
      <c r="T2434" t="b">
        <f t="shared" ca="1" si="191"/>
        <v>1</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H2434">
        <v>1.5</v>
      </c>
      <c r="AI2434">
        <f t="shared" si="192"/>
        <v>0.2</v>
      </c>
    </row>
    <row r="2435" spans="1:35" x14ac:dyDescent="0.3">
      <c r="A2435">
        <v>26</v>
      </c>
      <c r="B2435">
        <v>44</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OFFSET(E2435,-$B2435+IF($L2435,1,0),0)*IF($B2435&gt;OFFSET($B2435,1,0),ChapterTable!$S$17,1)*
    (VLOOKUP(SUBSTITUTE(SUBSTITUTE(E$1,"standard",""),"|Float","")&amp;IF(OR($L2435=TRUE,$A2435=0,MOD($A2435,ChapterTable!$S$20)&lt;&gt;0),"","보스")&amp;"인게임누적곱배수",ChapterTable!$S:$T,2,0)^C2435
    +VLOOKUP(SUBSTITUTE(SUBSTITUTE(E$1,"standard",""),"|Float","")&amp;IF(OR($L2435=TRUE,$A2435=0,MOD($A2435,ChapterTable!$S$20)&lt;&gt;0),"","보스")&amp;"인게임누적합배수",ChapterTable!$S:$T,2,0)*C2435)
  )
  )
  )
)</f>
        <v>6817815.4393914342</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(VLOOKUP(SUBSTITUTE(SUBSTITUTE(F$1,"standard",""),"|Float","")&amp;IF(OR($L2435=TRUE,$A2435=0,MOD($A2435,ChapterTable!$S$20)&lt;&gt;0),"","보스")&amp;"인게임누적곱배수",ChapterTable!$S:$T,2,0)^D2435
    +VLOOKUP(SUBSTITUTE(SUBSTITUTE(F$1,"standard",""),"|Float","")&amp;IF(OR($L2435=TRUE,$A2435=0,MOD($A2435,ChapterTable!$S$20)&lt;&gt;0),"","보스")&amp;"인게임누적합배수",ChapterTable!$S:$T,2,0)*D2435)
  )
  )
  )
)</f>
        <v>2051657.4238909408</v>
      </c>
      <c r="G2435" t="s">
        <v>737</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194">IF(B2435=0,0,
  IF(AND(L2435=FALSE,A2435&lt;&gt;0,MOD(A2435,7)=0),21,
  IF(MOD(B2435,10)=0,21,
  IF(MOD(B2435,10)=5,11,
  IF(MOD(B2435,10)=9,INT(B2435/10)+91,
  INT(B2435/10+1))))))</f>
        <v>5</v>
      </c>
      <c r="Q2435">
        <f t="shared" ref="Q2435:Q2498" si="195">IF(ISBLANK(P2435),O2435,P2435)</f>
        <v>5</v>
      </c>
      <c r="R2435" t="b">
        <f t="shared" ca="1" si="193"/>
        <v>1</v>
      </c>
      <c r="T2435" t="b">
        <f t="shared" ref="T2435:T2498" ca="1" si="196">IF(ISBLANK(S2435),R2435,S2435)</f>
        <v>1</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H2435">
        <v>1.5</v>
      </c>
      <c r="AI2435">
        <f t="shared" si="192"/>
        <v>0.2</v>
      </c>
    </row>
    <row r="2436" spans="1:35" x14ac:dyDescent="0.3">
      <c r="A2436">
        <v>26</v>
      </c>
      <c r="B2436">
        <v>45</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OFFSET(E2436,-$B2436+IF($L2436,1,0),0)*IF($B2436&gt;OFFSET($B2436,1,0),ChapterTable!$S$17,1)*
    (VLOOKUP(SUBSTITUTE(SUBSTITUTE(E$1,"standard",""),"|Float","")&amp;IF(OR($L2436=TRUE,$A2436=0,MOD($A2436,ChapterTable!$S$20)&lt;&gt;0),"","보스")&amp;"인게임누적곱배수",ChapterTable!$S:$T,2,0)^C2436
    +VLOOKUP(SUBSTITUTE(SUBSTITUTE(E$1,"standard",""),"|Float","")&amp;IF(OR($L2436=TRUE,$A2436=0,MOD($A2436,ChapterTable!$S$20)&lt;&gt;0),"","보스")&amp;"인게임누적합배수",ChapterTable!$S:$T,2,0)*C2436)
  )
  )
  )
)</f>
        <v>6817815.4393914342</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(VLOOKUP(SUBSTITUTE(SUBSTITUTE(F$1,"standard",""),"|Float","")&amp;IF(OR($L2436=TRUE,$A2436=0,MOD($A2436,ChapterTable!$S$20)&lt;&gt;0),"","보스")&amp;"인게임누적곱배수",ChapterTable!$S:$T,2,0)^D2436
    +VLOOKUP(SUBSTITUTE(SUBSTITUTE(F$1,"standard",""),"|Float","")&amp;IF(OR($L2436=TRUE,$A2436=0,MOD($A2436,ChapterTable!$S$20)&lt;&gt;0),"","보스")&amp;"인게임누적합배수",ChapterTable!$S:$T,2,0)*D2436)
  )
  )
  )
)</f>
        <v>2051657.4238909408</v>
      </c>
      <c r="G2436" t="s">
        <v>737</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194"/>
        <v>11</v>
      </c>
      <c r="Q2436">
        <f t="shared" si="195"/>
        <v>11</v>
      </c>
      <c r="R2436" t="b">
        <f t="shared" ca="1" si="193"/>
        <v>1</v>
      </c>
      <c r="T2436" t="b">
        <f t="shared" ca="1" si="196"/>
        <v>1</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H2436">
        <v>1.5</v>
      </c>
      <c r="AI2436">
        <f t="shared" ref="AI2436:AI2499" si="197">IF(B2436=0,0,1/(INT((B2436-1)/10)+1))</f>
        <v>0.2</v>
      </c>
    </row>
    <row r="2437" spans="1:35" x14ac:dyDescent="0.3">
      <c r="A2437">
        <v>26</v>
      </c>
      <c r="B2437">
        <v>46</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5</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OFFSET(E2437,-$B2437+IF($L2437,1,0),0)*IF($B2437&gt;OFFSET($B2437,1,0),ChapterTable!$S$17,1)*
    (VLOOKUP(SUBSTITUTE(SUBSTITUTE(E$1,"standard",""),"|Float","")&amp;IF(OR($L2437=TRUE,$A2437=0,MOD($A2437,ChapterTable!$S$20)&lt;&gt;0),"","보스")&amp;"인게임누적곱배수",ChapterTable!$S:$T,2,0)^C2437
    +VLOOKUP(SUBSTITUTE(SUBSTITUTE(E$1,"standard",""),"|Float","")&amp;IF(OR($L2437=TRUE,$A2437=0,MOD($A2437,ChapterTable!$S$20)&lt;&gt;0),"","보스")&amp;"인게임누적합배수",ChapterTable!$S:$T,2,0)*C2437)
  )
  )
  )
)</f>
        <v>7575350.4882127047</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(VLOOKUP(SUBSTITUTE(SUBSTITUTE(F$1,"standard",""),"|Float","")&amp;IF(OR($L2437=TRUE,$A2437=0,MOD($A2437,ChapterTable!$S$20)&lt;&gt;0),"","보스")&amp;"인게임누적곱배수",ChapterTable!$S:$T,2,0)^D2437
    +VLOOKUP(SUBSTITUTE(SUBSTITUTE(F$1,"standard",""),"|Float","")&amp;IF(OR($L2437=TRUE,$A2437=0,MOD($A2437,ChapterTable!$S$20)&lt;&gt;0),"","보스")&amp;"인게임누적합배수",ChapterTable!$S:$T,2,0)*D2437)
  )
  )
  )
)</f>
        <v>2051657.4238909408</v>
      </c>
      <c r="G2437" t="s">
        <v>737</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194"/>
        <v>5</v>
      </c>
      <c r="Q2437">
        <f t="shared" si="195"/>
        <v>5</v>
      </c>
      <c r="R2437" t="b">
        <f t="shared" ca="1" si="193"/>
        <v>1</v>
      </c>
      <c r="T2437" t="b">
        <f t="shared" ca="1" si="196"/>
        <v>1</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H2437">
        <v>1.5</v>
      </c>
      <c r="AI2437">
        <f t="shared" si="197"/>
        <v>0.2</v>
      </c>
    </row>
    <row r="2438" spans="1:35" x14ac:dyDescent="0.3">
      <c r="A2438">
        <v>26</v>
      </c>
      <c r="B2438">
        <v>47</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OFFSET(E2438,-$B2438+IF($L2438,1,0),0)*IF($B2438&gt;OFFSET($B2438,1,0),ChapterTable!$S$17,1)*
    (VLOOKUP(SUBSTITUTE(SUBSTITUTE(E$1,"standard",""),"|Float","")&amp;IF(OR($L2438=TRUE,$A2438=0,MOD($A2438,ChapterTable!$S$20)&lt;&gt;0),"","보스")&amp;"인게임누적곱배수",ChapterTable!$S:$T,2,0)^C2438
    +VLOOKUP(SUBSTITUTE(SUBSTITUTE(E$1,"standard",""),"|Float","")&amp;IF(OR($L2438=TRUE,$A2438=0,MOD($A2438,ChapterTable!$S$20)&lt;&gt;0),"","보스")&amp;"인게임누적합배수",ChapterTable!$S:$T,2,0)*C2438)
  )
  )
  )
)</f>
        <v>7575350.4882127047</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(VLOOKUP(SUBSTITUTE(SUBSTITUTE(F$1,"standard",""),"|Float","")&amp;IF(OR($L2438=TRUE,$A2438=0,MOD($A2438,ChapterTable!$S$20)&lt;&gt;0),"","보스")&amp;"인게임누적곱배수",ChapterTable!$S:$T,2,0)^D2438
    +VLOOKUP(SUBSTITUTE(SUBSTITUTE(F$1,"standard",""),"|Float","")&amp;IF(OR($L2438=TRUE,$A2438=0,MOD($A2438,ChapterTable!$S$20)&lt;&gt;0),"","보스")&amp;"인게임누적합배수",ChapterTable!$S:$T,2,0)*D2438)
  )
  )
  )
)</f>
        <v>2051657.4238909408</v>
      </c>
      <c r="G2438" t="s">
        <v>737</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194"/>
        <v>5</v>
      </c>
      <c r="Q2438">
        <f t="shared" si="195"/>
        <v>5</v>
      </c>
      <c r="R2438" t="b">
        <f t="shared" ca="1" si="193"/>
        <v>1</v>
      </c>
      <c r="T2438" t="b">
        <f t="shared" ca="1" si="196"/>
        <v>1</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H2438">
        <v>1.5</v>
      </c>
      <c r="AI2438">
        <f t="shared" si="197"/>
        <v>0.2</v>
      </c>
    </row>
    <row r="2439" spans="1:35" x14ac:dyDescent="0.3">
      <c r="A2439">
        <v>26</v>
      </c>
      <c r="B2439">
        <v>48</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OFFSET(E2439,-$B2439+IF($L2439,1,0),0)*IF($B2439&gt;OFFSET($B2439,1,0),ChapterTable!$S$17,1)*
    (VLOOKUP(SUBSTITUTE(SUBSTITUTE(E$1,"standard",""),"|Float","")&amp;IF(OR($L2439=TRUE,$A2439=0,MOD($A2439,ChapterTable!$S$20)&lt;&gt;0),"","보스")&amp;"인게임누적곱배수",ChapterTable!$S:$T,2,0)^C2439
    +VLOOKUP(SUBSTITUTE(SUBSTITUTE(E$1,"standard",""),"|Float","")&amp;IF(OR($L2439=TRUE,$A2439=0,MOD($A2439,ChapterTable!$S$20)&lt;&gt;0),"","보스")&amp;"인게임누적합배수",ChapterTable!$S:$T,2,0)*C2439)
  )
  )
  )
)</f>
        <v>7575350.4882127047</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(VLOOKUP(SUBSTITUTE(SUBSTITUTE(F$1,"standard",""),"|Float","")&amp;IF(OR($L2439=TRUE,$A2439=0,MOD($A2439,ChapterTable!$S$20)&lt;&gt;0),"","보스")&amp;"인게임누적곱배수",ChapterTable!$S:$T,2,0)^D2439
    +VLOOKUP(SUBSTITUTE(SUBSTITUTE(F$1,"standard",""),"|Float","")&amp;IF(OR($L2439=TRUE,$A2439=0,MOD($A2439,ChapterTable!$S$20)&lt;&gt;0),"","보스")&amp;"인게임누적합배수",ChapterTable!$S:$T,2,0)*D2439)
  )
  )
  )
)</f>
        <v>2051657.4238909408</v>
      </c>
      <c r="G2439" t="s">
        <v>737</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194"/>
        <v>5</v>
      </c>
      <c r="Q2439">
        <f t="shared" si="195"/>
        <v>5</v>
      </c>
      <c r="R2439" t="b">
        <f t="shared" ca="1" si="193"/>
        <v>1</v>
      </c>
      <c r="T2439" t="b">
        <f t="shared" ca="1" si="196"/>
        <v>1</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H2439">
        <v>1.5</v>
      </c>
      <c r="AI2439">
        <f t="shared" si="197"/>
        <v>0.2</v>
      </c>
    </row>
    <row r="2440" spans="1:35" x14ac:dyDescent="0.3">
      <c r="A2440">
        <v>26</v>
      </c>
      <c r="B2440">
        <v>49</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OFFSET(E2440,-$B2440+IF($L2440,1,0),0)*IF($B2440&gt;OFFSET($B2440,1,0),ChapterTable!$S$17,1)*
    (VLOOKUP(SUBSTITUTE(SUBSTITUTE(E$1,"standard",""),"|Float","")&amp;IF(OR($L2440=TRUE,$A2440=0,MOD($A2440,ChapterTable!$S$20)&lt;&gt;0),"","보스")&amp;"인게임누적곱배수",ChapterTable!$S:$T,2,0)^C2440
    +VLOOKUP(SUBSTITUTE(SUBSTITUTE(E$1,"standard",""),"|Float","")&amp;IF(OR($L2440=TRUE,$A2440=0,MOD($A2440,ChapterTable!$S$20)&lt;&gt;0),"","보스")&amp;"인게임누적합배수",ChapterTable!$S:$T,2,0)*C2440)
  )
  )
  )
)</f>
        <v>7575350.4882127047</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(VLOOKUP(SUBSTITUTE(SUBSTITUTE(F$1,"standard",""),"|Float","")&amp;IF(OR($L2440=TRUE,$A2440=0,MOD($A2440,ChapterTable!$S$20)&lt;&gt;0),"","보스")&amp;"인게임누적곱배수",ChapterTable!$S:$T,2,0)^D2440
    +VLOOKUP(SUBSTITUTE(SUBSTITUTE(F$1,"standard",""),"|Float","")&amp;IF(OR($L2440=TRUE,$A2440=0,MOD($A2440,ChapterTable!$S$20)&lt;&gt;0),"","보스")&amp;"인게임누적합배수",ChapterTable!$S:$T,2,0)*D2440)
  )
  )
  )
)</f>
        <v>2051657.4238909408</v>
      </c>
      <c r="G2440" t="s">
        <v>737</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194"/>
        <v>95</v>
      </c>
      <c r="Q2440">
        <f t="shared" si="195"/>
        <v>95</v>
      </c>
      <c r="R2440" t="b">
        <f t="shared" ca="1" si="193"/>
        <v>1</v>
      </c>
      <c r="T2440" t="b">
        <f t="shared" ca="1" si="196"/>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H2440">
        <v>1.5</v>
      </c>
      <c r="AI2440">
        <f t="shared" si="197"/>
        <v>0.2</v>
      </c>
    </row>
    <row r="2441" spans="1:35" x14ac:dyDescent="0.3">
      <c r="A2441">
        <v>26</v>
      </c>
      <c r="B2441">
        <v>50</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OFFSET(E2441,-$B2441+IF($L2441,1,0),0)*IF($B2441&gt;OFFSET($B2441,1,0),ChapterTable!$S$17,1)*
    (VLOOKUP(SUBSTITUTE(SUBSTITUTE(E$1,"standard",""),"|Float","")&amp;IF(OR($L2441=TRUE,$A2441=0,MOD($A2441,ChapterTable!$S$20)&lt;&gt;0),"","보스")&amp;"인게임누적곱배수",ChapterTable!$S:$T,2,0)^C2441
    +VLOOKUP(SUBSTITUTE(SUBSTITUTE(E$1,"standard",""),"|Float","")&amp;IF(OR($L2441=TRUE,$A2441=0,MOD($A2441,ChapterTable!$S$20)&lt;&gt;0),"","보스")&amp;"인게임누적합배수",ChapterTable!$S:$T,2,0)*C2441)
  )
  )
  )
)</f>
        <v>9090420.5858552456</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(VLOOKUP(SUBSTITUTE(SUBSTITUTE(F$1,"standard",""),"|Float","")&amp;IF(OR($L2441=TRUE,$A2441=0,MOD($A2441,ChapterTable!$S$20)&lt;&gt;0),"","보스")&amp;"인게임누적곱배수",ChapterTable!$S:$T,2,0)^D2441
    +VLOOKUP(SUBSTITUTE(SUBSTITUTE(F$1,"standard",""),"|Float","")&amp;IF(OR($L2441=TRUE,$A2441=0,MOD($A2441,ChapterTable!$S$20)&lt;&gt;0),"","보스")&amp;"인게임누적합배수",ChapterTable!$S:$T,2,0)*D2441)
  )
  )
  )
)</f>
        <v>2051657.4238909408</v>
      </c>
      <c r="G2441" t="s">
        <v>737</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194"/>
        <v>21</v>
      </c>
      <c r="Q2441">
        <f t="shared" si="195"/>
        <v>21</v>
      </c>
      <c r="R2441" t="b">
        <f t="shared" ca="1" si="193"/>
        <v>0</v>
      </c>
      <c r="T2441" t="b">
        <f t="shared" ca="1" si="196"/>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H2441">
        <v>1.5</v>
      </c>
      <c r="AI2441">
        <f t="shared" si="197"/>
        <v>0.2</v>
      </c>
    </row>
    <row r="2442" spans="1:35" x14ac:dyDescent="0.3">
      <c r="A2442">
        <v>27</v>
      </c>
      <c r="B2442">
        <v>1</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0</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0</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OFFSET(E2442,-$B2442+IF($L2442,1,0),0)*IF($B2442&gt;OFFSET($B2442,1,0),ChapterTable!$S$17,1)*
    (VLOOKUP(SUBSTITUTE(SUBSTITUTE(E$1,"standard",""),"|Float","")&amp;IF(OR($L2442=TRUE,$A2442=0,MOD($A2442,ChapterTable!$S$20)&lt;&gt;0),"","보스")&amp;"인게임누적곱배수",ChapterTable!$S:$T,2,0)^C2442
    +VLOOKUP(SUBSTITUTE(SUBSTITUTE(E$1,"standard",""),"|Float","")&amp;IF(OR($L2442=TRUE,$A2442=0,MOD($A2442,ChapterTable!$S$20)&lt;&gt;0),"","보스")&amp;"인게임누적합배수",ChapterTable!$S:$T,2,0)*C2442)
  )
  )
  )
)</f>
        <v>5681512.8661595285</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(VLOOKUP(SUBSTITUTE(SUBSTITUTE(F$1,"standard",""),"|Float","")&amp;IF(OR($L2442=TRUE,$A2442=0,MOD($A2442,ChapterTable!$S$20)&lt;&gt;0),"","보스")&amp;"인게임누적곱배수",ChapterTable!$S:$T,2,0)^D2442
    +VLOOKUP(SUBSTITUTE(SUBSTITUTE(F$1,"standard",""),"|Float","")&amp;IF(OR($L2442=TRUE,$A2442=0,MOD($A2442,ChapterTable!$S$20)&lt;&gt;0),"","보스")&amp;"인게임누적합배수",ChapterTable!$S:$T,2,0)*D2442)
  )
  )
  )
)</f>
        <v>2367297.0275664702</v>
      </c>
      <c r="G2442" t="s">
        <v>737</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194"/>
        <v>1</v>
      </c>
      <c r="Q2442">
        <f t="shared" si="195"/>
        <v>1</v>
      </c>
      <c r="R2442" t="b">
        <f t="shared" ca="1" si="193"/>
        <v>1</v>
      </c>
      <c r="T2442" t="b">
        <f t="shared" ca="1" si="196"/>
        <v>1</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H2442">
        <v>1.5</v>
      </c>
      <c r="AI2442">
        <f t="shared" si="197"/>
        <v>1</v>
      </c>
    </row>
    <row r="2443" spans="1:35" x14ac:dyDescent="0.3">
      <c r="A2443">
        <v>27</v>
      </c>
      <c r="B2443">
        <v>2</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OFFSET(E2443,-$B2443+IF($L2443,1,0),0)*IF($B2443&gt;OFFSET($B2443,1,0),ChapterTable!$S$17,1)*
    (VLOOKUP(SUBSTITUTE(SUBSTITUTE(E$1,"standard",""),"|Float","")&amp;IF(OR($L2443=TRUE,$A2443=0,MOD($A2443,ChapterTable!$S$20)&lt;&gt;0),"","보스")&amp;"인게임누적곱배수",ChapterTable!$S:$T,2,0)^C2443
    +VLOOKUP(SUBSTITUTE(SUBSTITUTE(E$1,"standard",""),"|Float","")&amp;IF(OR($L2443=TRUE,$A2443=0,MOD($A2443,ChapterTable!$S$20)&lt;&gt;0),"","보스")&amp;"인게임누적합배수",ChapterTable!$S:$T,2,0)*C2443)
  )
  )
  )
)</f>
        <v>5681512.8661595285</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(VLOOKUP(SUBSTITUTE(SUBSTITUTE(F$1,"standard",""),"|Float","")&amp;IF(OR($L2443=TRUE,$A2443=0,MOD($A2443,ChapterTable!$S$20)&lt;&gt;0),"","보스")&amp;"인게임누적곱배수",ChapterTable!$S:$T,2,0)^D2443
    +VLOOKUP(SUBSTITUTE(SUBSTITUTE(F$1,"standard",""),"|Float","")&amp;IF(OR($L2443=TRUE,$A2443=0,MOD($A2443,ChapterTable!$S$20)&lt;&gt;0),"","보스")&amp;"인게임누적합배수",ChapterTable!$S:$T,2,0)*D2443)
  )
  )
  )
)</f>
        <v>2367297.0275664702</v>
      </c>
      <c r="G2443" t="s">
        <v>737</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194"/>
        <v>1</v>
      </c>
      <c r="Q2443">
        <f t="shared" si="195"/>
        <v>1</v>
      </c>
      <c r="R2443" t="b">
        <f t="shared" ca="1" si="193"/>
        <v>1</v>
      </c>
      <c r="T2443" t="b">
        <f t="shared" ca="1" si="196"/>
        <v>1</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H2443">
        <v>1.5</v>
      </c>
      <c r="AI2443">
        <f t="shared" si="197"/>
        <v>1</v>
      </c>
    </row>
    <row r="2444" spans="1:35" x14ac:dyDescent="0.3">
      <c r="A2444">
        <v>27</v>
      </c>
      <c r="B2444">
        <v>3</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OFFSET(E2444,-$B2444+IF($L2444,1,0),0)*IF($B2444&gt;OFFSET($B2444,1,0),ChapterTable!$S$17,1)*
    (VLOOKUP(SUBSTITUTE(SUBSTITUTE(E$1,"standard",""),"|Float","")&amp;IF(OR($L2444=TRUE,$A2444=0,MOD($A2444,ChapterTable!$S$20)&lt;&gt;0),"","보스")&amp;"인게임누적곱배수",ChapterTable!$S:$T,2,0)^C2444
    +VLOOKUP(SUBSTITUTE(SUBSTITUTE(E$1,"standard",""),"|Float","")&amp;IF(OR($L2444=TRUE,$A2444=0,MOD($A2444,ChapterTable!$S$20)&lt;&gt;0),"","보스")&amp;"인게임누적합배수",ChapterTable!$S:$T,2,0)*C2444)
  )
  )
  )
)</f>
        <v>5681512.8661595285</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(VLOOKUP(SUBSTITUTE(SUBSTITUTE(F$1,"standard",""),"|Float","")&amp;IF(OR($L2444=TRUE,$A2444=0,MOD($A2444,ChapterTable!$S$20)&lt;&gt;0),"","보스")&amp;"인게임누적곱배수",ChapterTable!$S:$T,2,0)^D2444
    +VLOOKUP(SUBSTITUTE(SUBSTITUTE(F$1,"standard",""),"|Float","")&amp;IF(OR($L2444=TRUE,$A2444=0,MOD($A2444,ChapterTable!$S$20)&lt;&gt;0),"","보스")&amp;"인게임누적합배수",ChapterTable!$S:$T,2,0)*D2444)
  )
  )
  )
)</f>
        <v>2367297.0275664702</v>
      </c>
      <c r="G2444" t="s">
        <v>737</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194"/>
        <v>1</v>
      </c>
      <c r="Q2444">
        <f t="shared" si="195"/>
        <v>1</v>
      </c>
      <c r="R2444" t="b">
        <f t="shared" ca="1" si="193"/>
        <v>1</v>
      </c>
      <c r="T2444" t="b">
        <f t="shared" ca="1" si="196"/>
        <v>1</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H2444">
        <v>1.5</v>
      </c>
      <c r="AI2444">
        <f t="shared" si="197"/>
        <v>1</v>
      </c>
    </row>
    <row r="2445" spans="1:35" x14ac:dyDescent="0.3">
      <c r="A2445">
        <v>27</v>
      </c>
      <c r="B2445">
        <v>4</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OFFSET(E2445,-$B2445+IF($L2445,1,0),0)*IF($B2445&gt;OFFSET($B2445,1,0),ChapterTable!$S$17,1)*
    (VLOOKUP(SUBSTITUTE(SUBSTITUTE(E$1,"standard",""),"|Float","")&amp;IF(OR($L2445=TRUE,$A2445=0,MOD($A2445,ChapterTable!$S$20)&lt;&gt;0),"","보스")&amp;"인게임누적곱배수",ChapterTable!$S:$T,2,0)^C2445
    +VLOOKUP(SUBSTITUTE(SUBSTITUTE(E$1,"standard",""),"|Float","")&amp;IF(OR($L2445=TRUE,$A2445=0,MOD($A2445,ChapterTable!$S$20)&lt;&gt;0),"","보스")&amp;"인게임누적합배수",ChapterTable!$S:$T,2,0)*C2445)
  )
  )
  )
)</f>
        <v>5681512.8661595285</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(VLOOKUP(SUBSTITUTE(SUBSTITUTE(F$1,"standard",""),"|Float","")&amp;IF(OR($L2445=TRUE,$A2445=0,MOD($A2445,ChapterTable!$S$20)&lt;&gt;0),"","보스")&amp;"인게임누적곱배수",ChapterTable!$S:$T,2,0)^D2445
    +VLOOKUP(SUBSTITUTE(SUBSTITUTE(F$1,"standard",""),"|Float","")&amp;IF(OR($L2445=TRUE,$A2445=0,MOD($A2445,ChapterTable!$S$20)&lt;&gt;0),"","보스")&amp;"인게임누적합배수",ChapterTable!$S:$T,2,0)*D2445)
  )
  )
  )
)</f>
        <v>2367297.0275664702</v>
      </c>
      <c r="G2445" t="s">
        <v>737</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194"/>
        <v>1</v>
      </c>
      <c r="Q2445">
        <f t="shared" si="195"/>
        <v>1</v>
      </c>
      <c r="R2445" t="b">
        <f t="shared" ca="1" si="193"/>
        <v>1</v>
      </c>
      <c r="T2445" t="b">
        <f t="shared" ca="1" si="196"/>
        <v>1</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H2445">
        <v>1.5</v>
      </c>
      <c r="AI2445">
        <f t="shared" si="197"/>
        <v>1</v>
      </c>
    </row>
    <row r="2446" spans="1:35" x14ac:dyDescent="0.3">
      <c r="A2446">
        <v>27</v>
      </c>
      <c r="B2446">
        <v>5</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OFFSET(E2446,-$B2446+IF($L2446,1,0),0)*IF($B2446&gt;OFFSET($B2446,1,0),ChapterTable!$S$17,1)*
    (VLOOKUP(SUBSTITUTE(SUBSTITUTE(E$1,"standard",""),"|Float","")&amp;IF(OR($L2446=TRUE,$A2446=0,MOD($A2446,ChapterTable!$S$20)&lt;&gt;0),"","보스")&amp;"인게임누적곱배수",ChapterTable!$S:$T,2,0)^C2446
    +VLOOKUP(SUBSTITUTE(SUBSTITUTE(E$1,"standard",""),"|Float","")&amp;IF(OR($L2446=TRUE,$A2446=0,MOD($A2446,ChapterTable!$S$20)&lt;&gt;0),"","보스")&amp;"인게임누적합배수",ChapterTable!$S:$T,2,0)*C2446)
  )
  )
  )
)</f>
        <v>5681512.8661595285</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(VLOOKUP(SUBSTITUTE(SUBSTITUTE(F$1,"standard",""),"|Float","")&amp;IF(OR($L2446=TRUE,$A2446=0,MOD($A2446,ChapterTable!$S$20)&lt;&gt;0),"","보스")&amp;"인게임누적곱배수",ChapterTable!$S:$T,2,0)^D2446
    +VLOOKUP(SUBSTITUTE(SUBSTITUTE(F$1,"standard",""),"|Float","")&amp;IF(OR($L2446=TRUE,$A2446=0,MOD($A2446,ChapterTable!$S$20)&lt;&gt;0),"","보스")&amp;"인게임누적합배수",ChapterTable!$S:$T,2,0)*D2446)
  )
  )
  )
)</f>
        <v>2367297.0275664702</v>
      </c>
      <c r="G2446" t="s">
        <v>737</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194"/>
        <v>11</v>
      </c>
      <c r="Q2446">
        <f t="shared" si="195"/>
        <v>11</v>
      </c>
      <c r="R2446" t="b">
        <f t="shared" ca="1" si="193"/>
        <v>1</v>
      </c>
      <c r="T2446" t="b">
        <f t="shared" ca="1" si="196"/>
        <v>1</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H2446">
        <v>1.5</v>
      </c>
      <c r="AI2446">
        <f t="shared" si="197"/>
        <v>1</v>
      </c>
    </row>
    <row r="2447" spans="1:35" x14ac:dyDescent="0.3">
      <c r="A2447">
        <v>27</v>
      </c>
      <c r="B2447">
        <v>6</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1</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OFFSET(E2447,-$B2447+IF($L2447,1,0),0)*IF($B2447&gt;OFFSET($B2447,1,0),ChapterTable!$S$17,1)*
    (VLOOKUP(SUBSTITUTE(SUBSTITUTE(E$1,"standard",""),"|Float","")&amp;IF(OR($L2447=TRUE,$A2447=0,MOD($A2447,ChapterTable!$S$20)&lt;&gt;0),"","보스")&amp;"인게임누적곱배수",ChapterTable!$S:$T,2,0)^C2447
    +VLOOKUP(SUBSTITUTE(SUBSTITUTE(E$1,"standard",""),"|Float","")&amp;IF(OR($L2447=TRUE,$A2447=0,MOD($A2447,ChapterTable!$S$20)&lt;&gt;0),"","보스")&amp;"인게임누적합배수",ChapterTable!$S:$T,2,0)*C2447)
  )
  )
  )
)</f>
        <v>6817815.4393914342</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(VLOOKUP(SUBSTITUTE(SUBSTITUTE(F$1,"standard",""),"|Float","")&amp;IF(OR($L2447=TRUE,$A2447=0,MOD($A2447,ChapterTable!$S$20)&lt;&gt;0),"","보스")&amp;"인게임누적곱배수",ChapterTable!$S:$T,2,0)^D2447
    +VLOOKUP(SUBSTITUTE(SUBSTITUTE(F$1,"standard",""),"|Float","")&amp;IF(OR($L2447=TRUE,$A2447=0,MOD($A2447,ChapterTable!$S$20)&lt;&gt;0),"","보스")&amp;"인게임누적합배수",ChapterTable!$S:$T,2,0)*D2447)
  )
  )
  )
)</f>
        <v>2367297.0275664702</v>
      </c>
      <c r="G2447" t="s">
        <v>737</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194"/>
        <v>1</v>
      </c>
      <c r="Q2447">
        <f t="shared" si="195"/>
        <v>1</v>
      </c>
      <c r="R2447" t="b">
        <f t="shared" ca="1" si="193"/>
        <v>1</v>
      </c>
      <c r="T2447" t="b">
        <f t="shared" ca="1" si="196"/>
        <v>1</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H2447">
        <v>1.5</v>
      </c>
      <c r="AI2447">
        <f t="shared" si="197"/>
        <v>1</v>
      </c>
    </row>
    <row r="2448" spans="1:35" x14ac:dyDescent="0.3">
      <c r="A2448">
        <v>27</v>
      </c>
      <c r="B2448">
        <v>7</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OFFSET(E2448,-$B2448+IF($L2448,1,0),0)*IF($B2448&gt;OFFSET($B2448,1,0),ChapterTable!$S$17,1)*
    (VLOOKUP(SUBSTITUTE(SUBSTITUTE(E$1,"standard",""),"|Float","")&amp;IF(OR($L2448=TRUE,$A2448=0,MOD($A2448,ChapterTable!$S$20)&lt;&gt;0),"","보스")&amp;"인게임누적곱배수",ChapterTable!$S:$T,2,0)^C2448
    +VLOOKUP(SUBSTITUTE(SUBSTITUTE(E$1,"standard",""),"|Float","")&amp;IF(OR($L2448=TRUE,$A2448=0,MOD($A2448,ChapterTable!$S$20)&lt;&gt;0),"","보스")&amp;"인게임누적합배수",ChapterTable!$S:$T,2,0)*C2448)
  )
  )
  )
)</f>
        <v>6817815.4393914342</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(VLOOKUP(SUBSTITUTE(SUBSTITUTE(F$1,"standard",""),"|Float","")&amp;IF(OR($L2448=TRUE,$A2448=0,MOD($A2448,ChapterTable!$S$20)&lt;&gt;0),"","보스")&amp;"인게임누적곱배수",ChapterTable!$S:$T,2,0)^D2448
    +VLOOKUP(SUBSTITUTE(SUBSTITUTE(F$1,"standard",""),"|Float","")&amp;IF(OR($L2448=TRUE,$A2448=0,MOD($A2448,ChapterTable!$S$20)&lt;&gt;0),"","보스")&amp;"인게임누적합배수",ChapterTable!$S:$T,2,0)*D2448)
  )
  )
  )
)</f>
        <v>2367297.0275664702</v>
      </c>
      <c r="G2448" t="s">
        <v>737</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194"/>
        <v>1</v>
      </c>
      <c r="Q2448">
        <f t="shared" si="195"/>
        <v>1</v>
      </c>
      <c r="R2448" t="b">
        <f t="shared" ca="1" si="193"/>
        <v>1</v>
      </c>
      <c r="T2448" t="b">
        <f t="shared" ca="1" si="196"/>
        <v>1</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H2448">
        <v>1.5</v>
      </c>
      <c r="AI2448">
        <f t="shared" si="197"/>
        <v>1</v>
      </c>
    </row>
    <row r="2449" spans="1:35" x14ac:dyDescent="0.3">
      <c r="A2449">
        <v>27</v>
      </c>
      <c r="B2449">
        <v>8</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OFFSET(E2449,-$B2449+IF($L2449,1,0),0)*IF($B2449&gt;OFFSET($B2449,1,0),ChapterTable!$S$17,1)*
    (VLOOKUP(SUBSTITUTE(SUBSTITUTE(E$1,"standard",""),"|Float","")&amp;IF(OR($L2449=TRUE,$A2449=0,MOD($A2449,ChapterTable!$S$20)&lt;&gt;0),"","보스")&amp;"인게임누적곱배수",ChapterTable!$S:$T,2,0)^C2449
    +VLOOKUP(SUBSTITUTE(SUBSTITUTE(E$1,"standard",""),"|Float","")&amp;IF(OR($L2449=TRUE,$A2449=0,MOD($A2449,ChapterTable!$S$20)&lt;&gt;0),"","보스")&amp;"인게임누적합배수",ChapterTable!$S:$T,2,0)*C2449)
  )
  )
  )
)</f>
        <v>6817815.4393914342</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(VLOOKUP(SUBSTITUTE(SUBSTITUTE(F$1,"standard",""),"|Float","")&amp;IF(OR($L2449=TRUE,$A2449=0,MOD($A2449,ChapterTable!$S$20)&lt;&gt;0),"","보스")&amp;"인게임누적곱배수",ChapterTable!$S:$T,2,0)^D2449
    +VLOOKUP(SUBSTITUTE(SUBSTITUTE(F$1,"standard",""),"|Float","")&amp;IF(OR($L2449=TRUE,$A2449=0,MOD($A2449,ChapterTable!$S$20)&lt;&gt;0),"","보스")&amp;"인게임누적합배수",ChapterTable!$S:$T,2,0)*D2449)
  )
  )
  )
)</f>
        <v>2367297.0275664702</v>
      </c>
      <c r="G2449" t="s">
        <v>737</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194"/>
        <v>1</v>
      </c>
      <c r="Q2449">
        <f t="shared" si="195"/>
        <v>1</v>
      </c>
      <c r="R2449" t="b">
        <f t="shared" ca="1" si="193"/>
        <v>1</v>
      </c>
      <c r="T2449" t="b">
        <f t="shared" ca="1" si="196"/>
        <v>1</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H2449">
        <v>1.5</v>
      </c>
      <c r="AI2449">
        <f t="shared" si="197"/>
        <v>1</v>
      </c>
    </row>
    <row r="2450" spans="1:35" x14ac:dyDescent="0.3">
      <c r="A2450">
        <v>27</v>
      </c>
      <c r="B2450">
        <v>9</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OFFSET(E2450,-$B2450+IF($L2450,1,0),0)*IF($B2450&gt;OFFSET($B2450,1,0),ChapterTable!$S$17,1)*
    (VLOOKUP(SUBSTITUTE(SUBSTITUTE(E$1,"standard",""),"|Float","")&amp;IF(OR($L2450=TRUE,$A2450=0,MOD($A2450,ChapterTable!$S$20)&lt;&gt;0),"","보스")&amp;"인게임누적곱배수",ChapterTable!$S:$T,2,0)^C2450
    +VLOOKUP(SUBSTITUTE(SUBSTITUTE(E$1,"standard",""),"|Float","")&amp;IF(OR($L2450=TRUE,$A2450=0,MOD($A2450,ChapterTable!$S$20)&lt;&gt;0),"","보스")&amp;"인게임누적합배수",ChapterTable!$S:$T,2,0)*C2450)
  )
  )
  )
)</f>
        <v>6817815.4393914342</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(VLOOKUP(SUBSTITUTE(SUBSTITUTE(F$1,"standard",""),"|Float","")&amp;IF(OR($L2450=TRUE,$A2450=0,MOD($A2450,ChapterTable!$S$20)&lt;&gt;0),"","보스")&amp;"인게임누적곱배수",ChapterTable!$S:$T,2,0)^D2450
    +VLOOKUP(SUBSTITUTE(SUBSTITUTE(F$1,"standard",""),"|Float","")&amp;IF(OR($L2450=TRUE,$A2450=0,MOD($A2450,ChapterTable!$S$20)&lt;&gt;0),"","보스")&amp;"인게임누적합배수",ChapterTable!$S:$T,2,0)*D2450)
  )
  )
  )
)</f>
        <v>2367297.0275664702</v>
      </c>
      <c r="G2450" t="s">
        <v>737</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194"/>
        <v>91</v>
      </c>
      <c r="Q2450">
        <f t="shared" si="195"/>
        <v>91</v>
      </c>
      <c r="R2450" t="b">
        <f t="shared" ca="1" si="193"/>
        <v>1</v>
      </c>
      <c r="T2450" t="b">
        <f t="shared" ca="1" si="196"/>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H2450">
        <v>1.5</v>
      </c>
      <c r="AI2450">
        <f t="shared" si="197"/>
        <v>1</v>
      </c>
    </row>
    <row r="2451" spans="1:35" x14ac:dyDescent="0.3">
      <c r="A2451">
        <v>27</v>
      </c>
      <c r="B2451">
        <v>10</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OFFSET(E2451,-$B2451+IF($L2451,1,0),0)*IF($B2451&gt;OFFSET($B2451,1,0),ChapterTable!$S$17,1)*
    (VLOOKUP(SUBSTITUTE(SUBSTITUTE(E$1,"standard",""),"|Float","")&amp;IF(OR($L2451=TRUE,$A2451=0,MOD($A2451,ChapterTable!$S$20)&lt;&gt;0),"","보스")&amp;"인게임누적곱배수",ChapterTable!$S:$T,2,0)^C2451
    +VLOOKUP(SUBSTITUTE(SUBSTITUTE(E$1,"standard",""),"|Float","")&amp;IF(OR($L2451=TRUE,$A2451=0,MOD($A2451,ChapterTable!$S$20)&lt;&gt;0),"","보스")&amp;"인게임누적합배수",ChapterTable!$S:$T,2,0)*C2451)
  )
  )
  )
)</f>
        <v>6817815.4393914342</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(VLOOKUP(SUBSTITUTE(SUBSTITUTE(F$1,"standard",""),"|Float","")&amp;IF(OR($L2451=TRUE,$A2451=0,MOD($A2451,ChapterTable!$S$20)&lt;&gt;0),"","보스")&amp;"인게임누적곱배수",ChapterTable!$S:$T,2,0)^D2451
    +VLOOKUP(SUBSTITUTE(SUBSTITUTE(F$1,"standard",""),"|Float","")&amp;IF(OR($L2451=TRUE,$A2451=0,MOD($A2451,ChapterTable!$S$20)&lt;&gt;0),"","보스")&amp;"인게임누적합배수",ChapterTable!$S:$T,2,0)*D2451)
  )
  )
  )
)</f>
        <v>2367297.0275664702</v>
      </c>
      <c r="G2451" t="s">
        <v>737</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194"/>
        <v>21</v>
      </c>
      <c r="Q2451">
        <f t="shared" si="195"/>
        <v>21</v>
      </c>
      <c r="R2451" t="b">
        <f t="shared" ca="1" si="193"/>
        <v>1</v>
      </c>
      <c r="T2451" t="b">
        <f t="shared" ca="1" si="196"/>
        <v>1</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H2451">
        <v>1.5</v>
      </c>
      <c r="AI2451">
        <f t="shared" si="197"/>
        <v>1</v>
      </c>
    </row>
    <row r="2452" spans="1:35" x14ac:dyDescent="0.3">
      <c r="A2452">
        <v>27</v>
      </c>
      <c r="B2452">
        <v>11</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1</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OFFSET(E2452,-$B2452+IF($L2452,1,0),0)*IF($B2452&gt;OFFSET($B2452,1,0),ChapterTable!$S$17,1)*
    (VLOOKUP(SUBSTITUTE(SUBSTITUTE(E$1,"standard",""),"|Float","")&amp;IF(OR($L2452=TRUE,$A2452=0,MOD($A2452,ChapterTable!$S$20)&lt;&gt;0),"","보스")&amp;"인게임누적곱배수",ChapterTable!$S:$T,2,0)^C2452
    +VLOOKUP(SUBSTITUTE(SUBSTITUTE(E$1,"standard",""),"|Float","")&amp;IF(OR($L2452=TRUE,$A2452=0,MOD($A2452,ChapterTable!$S$20)&lt;&gt;0),"","보스")&amp;"인게임누적합배수",ChapterTable!$S:$T,2,0)*C2452)
  )
  )
  )
)</f>
        <v>6817815.4393914342</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(VLOOKUP(SUBSTITUTE(SUBSTITUTE(F$1,"standard",""),"|Float","")&amp;IF(OR($L2452=TRUE,$A2452=0,MOD($A2452,ChapterTable!$S$20)&lt;&gt;0),"","보스")&amp;"인게임누적곱배수",ChapterTable!$S:$T,2,0)^D2452
    +VLOOKUP(SUBSTITUTE(SUBSTITUTE(F$1,"standard",""),"|Float","")&amp;IF(OR($L2452=TRUE,$A2452=0,MOD($A2452,ChapterTable!$S$20)&lt;&gt;0),"","보스")&amp;"인게임누적합배수",ChapterTable!$S:$T,2,0)*D2452)
  )
  )
  )
)</f>
        <v>2544844.3046339555</v>
      </c>
      <c r="G2452" t="s">
        <v>737</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194"/>
        <v>2</v>
      </c>
      <c r="Q2452">
        <f t="shared" si="195"/>
        <v>2</v>
      </c>
      <c r="R2452" t="b">
        <f t="shared" ca="1" si="193"/>
        <v>1</v>
      </c>
      <c r="T2452" t="b">
        <f t="shared" ca="1" si="196"/>
        <v>1</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H2452">
        <v>1.5</v>
      </c>
      <c r="AI2452">
        <f t="shared" si="197"/>
        <v>0.5</v>
      </c>
    </row>
    <row r="2453" spans="1:35" x14ac:dyDescent="0.3">
      <c r="A2453">
        <v>27</v>
      </c>
      <c r="B2453">
        <v>12</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OFFSET(E2453,-$B2453+IF($L2453,1,0),0)*IF($B2453&gt;OFFSET($B2453,1,0),ChapterTable!$S$17,1)*
    (VLOOKUP(SUBSTITUTE(SUBSTITUTE(E$1,"standard",""),"|Float","")&amp;IF(OR($L2453=TRUE,$A2453=0,MOD($A2453,ChapterTable!$S$20)&lt;&gt;0),"","보스")&amp;"인게임누적곱배수",ChapterTable!$S:$T,2,0)^C2453
    +VLOOKUP(SUBSTITUTE(SUBSTITUTE(E$1,"standard",""),"|Float","")&amp;IF(OR($L2453=TRUE,$A2453=0,MOD($A2453,ChapterTable!$S$20)&lt;&gt;0),"","보스")&amp;"인게임누적합배수",ChapterTable!$S:$T,2,0)*C2453)
  )
  )
  )
)</f>
        <v>6817815.4393914342</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(VLOOKUP(SUBSTITUTE(SUBSTITUTE(F$1,"standard",""),"|Float","")&amp;IF(OR($L2453=TRUE,$A2453=0,MOD($A2453,ChapterTable!$S$20)&lt;&gt;0),"","보스")&amp;"인게임누적곱배수",ChapterTable!$S:$T,2,0)^D2453
    +VLOOKUP(SUBSTITUTE(SUBSTITUTE(F$1,"standard",""),"|Float","")&amp;IF(OR($L2453=TRUE,$A2453=0,MOD($A2453,ChapterTable!$S$20)&lt;&gt;0),"","보스")&amp;"인게임누적합배수",ChapterTable!$S:$T,2,0)*D2453)
  )
  )
  )
)</f>
        <v>2544844.3046339555</v>
      </c>
      <c r="G2453" t="s">
        <v>737</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194"/>
        <v>2</v>
      </c>
      <c r="Q2453">
        <f t="shared" si="195"/>
        <v>2</v>
      </c>
      <c r="R2453" t="b">
        <f t="shared" ca="1" si="193"/>
        <v>1</v>
      </c>
      <c r="T2453" t="b">
        <f t="shared" ca="1" si="196"/>
        <v>1</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H2453">
        <v>1.5</v>
      </c>
      <c r="AI2453">
        <f t="shared" si="197"/>
        <v>0.5</v>
      </c>
    </row>
    <row r="2454" spans="1:35" x14ac:dyDescent="0.3">
      <c r="A2454">
        <v>27</v>
      </c>
      <c r="B2454">
        <v>13</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OFFSET(E2454,-$B2454+IF($L2454,1,0),0)*IF($B2454&gt;OFFSET($B2454,1,0),ChapterTable!$S$17,1)*
    (VLOOKUP(SUBSTITUTE(SUBSTITUTE(E$1,"standard",""),"|Float","")&amp;IF(OR($L2454=TRUE,$A2454=0,MOD($A2454,ChapterTable!$S$20)&lt;&gt;0),"","보스")&amp;"인게임누적곱배수",ChapterTable!$S:$T,2,0)^C2454
    +VLOOKUP(SUBSTITUTE(SUBSTITUTE(E$1,"standard",""),"|Float","")&amp;IF(OR($L2454=TRUE,$A2454=0,MOD($A2454,ChapterTable!$S$20)&lt;&gt;0),"","보스")&amp;"인게임누적합배수",ChapterTable!$S:$T,2,0)*C2454)
  )
  )
  )
)</f>
        <v>6817815.4393914342</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(VLOOKUP(SUBSTITUTE(SUBSTITUTE(F$1,"standard",""),"|Float","")&amp;IF(OR($L2454=TRUE,$A2454=0,MOD($A2454,ChapterTable!$S$20)&lt;&gt;0),"","보스")&amp;"인게임누적곱배수",ChapterTable!$S:$T,2,0)^D2454
    +VLOOKUP(SUBSTITUTE(SUBSTITUTE(F$1,"standard",""),"|Float","")&amp;IF(OR($L2454=TRUE,$A2454=0,MOD($A2454,ChapterTable!$S$20)&lt;&gt;0),"","보스")&amp;"인게임누적합배수",ChapterTable!$S:$T,2,0)*D2454)
  )
  )
  )
)</f>
        <v>2544844.3046339555</v>
      </c>
      <c r="G2454" t="s">
        <v>737</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194"/>
        <v>2</v>
      </c>
      <c r="Q2454">
        <f t="shared" si="195"/>
        <v>2</v>
      </c>
      <c r="R2454" t="b">
        <f t="shared" ca="1" si="193"/>
        <v>1</v>
      </c>
      <c r="T2454" t="b">
        <f t="shared" ca="1" si="196"/>
        <v>1</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H2454">
        <v>1.5</v>
      </c>
      <c r="AI2454">
        <f t="shared" si="197"/>
        <v>0.5</v>
      </c>
    </row>
    <row r="2455" spans="1:35" x14ac:dyDescent="0.3">
      <c r="A2455">
        <v>27</v>
      </c>
      <c r="B2455">
        <v>14</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OFFSET(E2455,-$B2455+IF($L2455,1,0),0)*IF($B2455&gt;OFFSET($B2455,1,0),ChapterTable!$S$17,1)*
    (VLOOKUP(SUBSTITUTE(SUBSTITUTE(E$1,"standard",""),"|Float","")&amp;IF(OR($L2455=TRUE,$A2455=0,MOD($A2455,ChapterTable!$S$20)&lt;&gt;0),"","보스")&amp;"인게임누적곱배수",ChapterTable!$S:$T,2,0)^C2455
    +VLOOKUP(SUBSTITUTE(SUBSTITUTE(E$1,"standard",""),"|Float","")&amp;IF(OR($L2455=TRUE,$A2455=0,MOD($A2455,ChapterTable!$S$20)&lt;&gt;0),"","보스")&amp;"인게임누적합배수",ChapterTable!$S:$T,2,0)*C2455)
  )
  )
  )
)</f>
        <v>6817815.4393914342</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(VLOOKUP(SUBSTITUTE(SUBSTITUTE(F$1,"standard",""),"|Float","")&amp;IF(OR($L2455=TRUE,$A2455=0,MOD($A2455,ChapterTable!$S$20)&lt;&gt;0),"","보스")&amp;"인게임누적곱배수",ChapterTable!$S:$T,2,0)^D2455
    +VLOOKUP(SUBSTITUTE(SUBSTITUTE(F$1,"standard",""),"|Float","")&amp;IF(OR($L2455=TRUE,$A2455=0,MOD($A2455,ChapterTable!$S$20)&lt;&gt;0),"","보스")&amp;"인게임누적합배수",ChapterTable!$S:$T,2,0)*D2455)
  )
  )
  )
)</f>
        <v>2544844.3046339555</v>
      </c>
      <c r="G2455" t="s">
        <v>737</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194"/>
        <v>2</v>
      </c>
      <c r="Q2455">
        <f t="shared" si="195"/>
        <v>2</v>
      </c>
      <c r="R2455" t="b">
        <f t="shared" ca="1" si="193"/>
        <v>1</v>
      </c>
      <c r="T2455" t="b">
        <f t="shared" ca="1" si="196"/>
        <v>1</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H2455">
        <v>1.5</v>
      </c>
      <c r="AI2455">
        <f t="shared" si="197"/>
        <v>0.5</v>
      </c>
    </row>
    <row r="2456" spans="1:35" x14ac:dyDescent="0.3">
      <c r="A2456">
        <v>27</v>
      </c>
      <c r="B2456">
        <v>15</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OFFSET(E2456,-$B2456+IF($L2456,1,0),0)*IF($B2456&gt;OFFSET($B2456,1,0),ChapterTable!$S$17,1)*
    (VLOOKUP(SUBSTITUTE(SUBSTITUTE(E$1,"standard",""),"|Float","")&amp;IF(OR($L2456=TRUE,$A2456=0,MOD($A2456,ChapterTable!$S$20)&lt;&gt;0),"","보스")&amp;"인게임누적곱배수",ChapterTable!$S:$T,2,0)^C2456
    +VLOOKUP(SUBSTITUTE(SUBSTITUTE(E$1,"standard",""),"|Float","")&amp;IF(OR($L2456=TRUE,$A2456=0,MOD($A2456,ChapterTable!$S$20)&lt;&gt;0),"","보스")&amp;"인게임누적합배수",ChapterTable!$S:$T,2,0)*C2456)
  )
  )
  )
)</f>
        <v>6817815.4393914342</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(VLOOKUP(SUBSTITUTE(SUBSTITUTE(F$1,"standard",""),"|Float","")&amp;IF(OR($L2456=TRUE,$A2456=0,MOD($A2456,ChapterTable!$S$20)&lt;&gt;0),"","보스")&amp;"인게임누적곱배수",ChapterTable!$S:$T,2,0)^D2456
    +VLOOKUP(SUBSTITUTE(SUBSTITUTE(F$1,"standard",""),"|Float","")&amp;IF(OR($L2456=TRUE,$A2456=0,MOD($A2456,ChapterTable!$S$20)&lt;&gt;0),"","보스")&amp;"인게임누적합배수",ChapterTable!$S:$T,2,0)*D2456)
  )
  )
  )
)</f>
        <v>2544844.3046339555</v>
      </c>
      <c r="G2456" t="s">
        <v>737</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194"/>
        <v>11</v>
      </c>
      <c r="Q2456">
        <f t="shared" si="195"/>
        <v>11</v>
      </c>
      <c r="R2456" t="b">
        <f t="shared" ca="1" si="193"/>
        <v>1</v>
      </c>
      <c r="T2456" t="b">
        <f t="shared" ca="1" si="196"/>
        <v>1</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H2456">
        <v>1.5</v>
      </c>
      <c r="AI2456">
        <f t="shared" si="197"/>
        <v>0.5</v>
      </c>
    </row>
    <row r="2457" spans="1:35" x14ac:dyDescent="0.3">
      <c r="A2457">
        <v>27</v>
      </c>
      <c r="B2457">
        <v>16</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2</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OFFSET(E2457,-$B2457+IF($L2457,1,0),0)*IF($B2457&gt;OFFSET($B2457,1,0),ChapterTable!$S$17,1)*
    (VLOOKUP(SUBSTITUTE(SUBSTITUTE(E$1,"standard",""),"|Float","")&amp;IF(OR($L2457=TRUE,$A2457=0,MOD($A2457,ChapterTable!$S$20)&lt;&gt;0),"","보스")&amp;"인게임누적곱배수",ChapterTable!$S:$T,2,0)^C2457
    +VLOOKUP(SUBSTITUTE(SUBSTITUTE(E$1,"standard",""),"|Float","")&amp;IF(OR($L2457=TRUE,$A2457=0,MOD($A2457,ChapterTable!$S$20)&lt;&gt;0),"","보스")&amp;"인게임누적합배수",ChapterTable!$S:$T,2,0)*C2457)
  )
  )
  )
)</f>
        <v>7954118.012623339</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(VLOOKUP(SUBSTITUTE(SUBSTITUTE(F$1,"standard",""),"|Float","")&amp;IF(OR($L2457=TRUE,$A2457=0,MOD($A2457,ChapterTable!$S$20)&lt;&gt;0),"","보스")&amp;"인게임누적곱배수",ChapterTable!$S:$T,2,0)^D2457
    +VLOOKUP(SUBSTITUTE(SUBSTITUTE(F$1,"standard",""),"|Float","")&amp;IF(OR($L2457=TRUE,$A2457=0,MOD($A2457,ChapterTable!$S$20)&lt;&gt;0),"","보스")&amp;"인게임누적합배수",ChapterTable!$S:$T,2,0)*D2457)
  )
  )
  )
)</f>
        <v>2544844.3046339555</v>
      </c>
      <c r="G2457" t="s">
        <v>737</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194"/>
        <v>2</v>
      </c>
      <c r="Q2457">
        <f t="shared" si="195"/>
        <v>2</v>
      </c>
      <c r="R2457" t="b">
        <f t="shared" ca="1" si="193"/>
        <v>1</v>
      </c>
      <c r="T2457" t="b">
        <f t="shared" ca="1" si="196"/>
        <v>1</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H2457">
        <v>1.5</v>
      </c>
      <c r="AI2457">
        <f t="shared" si="197"/>
        <v>0.5</v>
      </c>
    </row>
    <row r="2458" spans="1:35" x14ac:dyDescent="0.3">
      <c r="A2458">
        <v>27</v>
      </c>
      <c r="B2458">
        <v>17</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OFFSET(E2458,-$B2458+IF($L2458,1,0),0)*IF($B2458&gt;OFFSET($B2458,1,0),ChapterTable!$S$17,1)*
    (VLOOKUP(SUBSTITUTE(SUBSTITUTE(E$1,"standard",""),"|Float","")&amp;IF(OR($L2458=TRUE,$A2458=0,MOD($A2458,ChapterTable!$S$20)&lt;&gt;0),"","보스")&amp;"인게임누적곱배수",ChapterTable!$S:$T,2,0)^C2458
    +VLOOKUP(SUBSTITUTE(SUBSTITUTE(E$1,"standard",""),"|Float","")&amp;IF(OR($L2458=TRUE,$A2458=0,MOD($A2458,ChapterTable!$S$20)&lt;&gt;0),"","보스")&amp;"인게임누적합배수",ChapterTable!$S:$T,2,0)*C2458)
  )
  )
  )
)</f>
        <v>7954118.012623339</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(VLOOKUP(SUBSTITUTE(SUBSTITUTE(F$1,"standard",""),"|Float","")&amp;IF(OR($L2458=TRUE,$A2458=0,MOD($A2458,ChapterTable!$S$20)&lt;&gt;0),"","보스")&amp;"인게임누적곱배수",ChapterTable!$S:$T,2,0)^D2458
    +VLOOKUP(SUBSTITUTE(SUBSTITUTE(F$1,"standard",""),"|Float","")&amp;IF(OR($L2458=TRUE,$A2458=0,MOD($A2458,ChapterTable!$S$20)&lt;&gt;0),"","보스")&amp;"인게임누적합배수",ChapterTable!$S:$T,2,0)*D2458)
  )
  )
  )
)</f>
        <v>2544844.3046339555</v>
      </c>
      <c r="G2458" t="s">
        <v>737</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194"/>
        <v>2</v>
      </c>
      <c r="Q2458">
        <f t="shared" si="195"/>
        <v>2</v>
      </c>
      <c r="R2458" t="b">
        <f t="shared" ca="1" si="193"/>
        <v>1</v>
      </c>
      <c r="T2458" t="b">
        <f t="shared" ca="1" si="196"/>
        <v>1</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H2458">
        <v>1.5</v>
      </c>
      <c r="AI2458">
        <f t="shared" si="197"/>
        <v>0.5</v>
      </c>
    </row>
    <row r="2459" spans="1:35" x14ac:dyDescent="0.3">
      <c r="A2459">
        <v>27</v>
      </c>
      <c r="B2459">
        <v>18</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OFFSET(E2459,-$B2459+IF($L2459,1,0),0)*IF($B2459&gt;OFFSET($B2459,1,0),ChapterTable!$S$17,1)*
    (VLOOKUP(SUBSTITUTE(SUBSTITUTE(E$1,"standard",""),"|Float","")&amp;IF(OR($L2459=TRUE,$A2459=0,MOD($A2459,ChapterTable!$S$20)&lt;&gt;0),"","보스")&amp;"인게임누적곱배수",ChapterTable!$S:$T,2,0)^C2459
    +VLOOKUP(SUBSTITUTE(SUBSTITUTE(E$1,"standard",""),"|Float","")&amp;IF(OR($L2459=TRUE,$A2459=0,MOD($A2459,ChapterTable!$S$20)&lt;&gt;0),"","보스")&amp;"인게임누적합배수",ChapterTable!$S:$T,2,0)*C2459)
  )
  )
  )
)</f>
        <v>7954118.012623339</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(VLOOKUP(SUBSTITUTE(SUBSTITUTE(F$1,"standard",""),"|Float","")&amp;IF(OR($L2459=TRUE,$A2459=0,MOD($A2459,ChapterTable!$S$20)&lt;&gt;0),"","보스")&amp;"인게임누적곱배수",ChapterTable!$S:$T,2,0)^D2459
    +VLOOKUP(SUBSTITUTE(SUBSTITUTE(F$1,"standard",""),"|Float","")&amp;IF(OR($L2459=TRUE,$A2459=0,MOD($A2459,ChapterTable!$S$20)&lt;&gt;0),"","보스")&amp;"인게임누적합배수",ChapterTable!$S:$T,2,0)*D2459)
  )
  )
  )
)</f>
        <v>2544844.3046339555</v>
      </c>
      <c r="G2459" t="s">
        <v>737</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194"/>
        <v>2</v>
      </c>
      <c r="Q2459">
        <f t="shared" si="195"/>
        <v>2</v>
      </c>
      <c r="R2459" t="b">
        <f t="shared" ca="1" si="193"/>
        <v>1</v>
      </c>
      <c r="T2459" t="b">
        <f t="shared" ca="1" si="196"/>
        <v>1</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H2459">
        <v>1.5</v>
      </c>
      <c r="AI2459">
        <f t="shared" si="197"/>
        <v>0.5</v>
      </c>
    </row>
    <row r="2460" spans="1:35" x14ac:dyDescent="0.3">
      <c r="A2460">
        <v>27</v>
      </c>
      <c r="B2460">
        <v>19</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OFFSET(E2460,-$B2460+IF($L2460,1,0),0)*IF($B2460&gt;OFFSET($B2460,1,0),ChapterTable!$S$17,1)*
    (VLOOKUP(SUBSTITUTE(SUBSTITUTE(E$1,"standard",""),"|Float","")&amp;IF(OR($L2460=TRUE,$A2460=0,MOD($A2460,ChapterTable!$S$20)&lt;&gt;0),"","보스")&amp;"인게임누적곱배수",ChapterTable!$S:$T,2,0)^C2460
    +VLOOKUP(SUBSTITUTE(SUBSTITUTE(E$1,"standard",""),"|Float","")&amp;IF(OR($L2460=TRUE,$A2460=0,MOD($A2460,ChapterTable!$S$20)&lt;&gt;0),"","보스")&amp;"인게임누적합배수",ChapterTable!$S:$T,2,0)*C2460)
  )
  )
  )
)</f>
        <v>7954118.012623339</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(VLOOKUP(SUBSTITUTE(SUBSTITUTE(F$1,"standard",""),"|Float","")&amp;IF(OR($L2460=TRUE,$A2460=0,MOD($A2460,ChapterTable!$S$20)&lt;&gt;0),"","보스")&amp;"인게임누적곱배수",ChapterTable!$S:$T,2,0)^D2460
    +VLOOKUP(SUBSTITUTE(SUBSTITUTE(F$1,"standard",""),"|Float","")&amp;IF(OR($L2460=TRUE,$A2460=0,MOD($A2460,ChapterTable!$S$20)&lt;&gt;0),"","보스")&amp;"인게임누적합배수",ChapterTable!$S:$T,2,0)*D2460)
  )
  )
  )
)</f>
        <v>2544844.3046339555</v>
      </c>
      <c r="G2460" t="s">
        <v>737</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194"/>
        <v>92</v>
      </c>
      <c r="Q2460">
        <f t="shared" si="195"/>
        <v>92</v>
      </c>
      <c r="R2460" t="b">
        <f t="shared" ca="1" si="193"/>
        <v>1</v>
      </c>
      <c r="T2460" t="b">
        <f t="shared" ca="1" si="196"/>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H2460">
        <v>1.5</v>
      </c>
      <c r="AI2460">
        <f t="shared" si="197"/>
        <v>0.5</v>
      </c>
    </row>
    <row r="2461" spans="1:35" x14ac:dyDescent="0.3">
      <c r="A2461">
        <v>27</v>
      </c>
      <c r="B2461">
        <v>20</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OFFSET(E2461,-$B2461+IF($L2461,1,0),0)*IF($B2461&gt;OFFSET($B2461,1,0),ChapterTable!$S$17,1)*
    (VLOOKUP(SUBSTITUTE(SUBSTITUTE(E$1,"standard",""),"|Float","")&amp;IF(OR($L2461=TRUE,$A2461=0,MOD($A2461,ChapterTable!$S$20)&lt;&gt;0),"","보스")&amp;"인게임누적곱배수",ChapterTable!$S:$T,2,0)^C2461
    +VLOOKUP(SUBSTITUTE(SUBSTITUTE(E$1,"standard",""),"|Float","")&amp;IF(OR($L2461=TRUE,$A2461=0,MOD($A2461,ChapterTable!$S$20)&lt;&gt;0),"","보스")&amp;"인게임누적합배수",ChapterTable!$S:$T,2,0)*C2461)
  )
  )
  )
)</f>
        <v>7954118.012623339</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(VLOOKUP(SUBSTITUTE(SUBSTITUTE(F$1,"standard",""),"|Float","")&amp;IF(OR($L2461=TRUE,$A2461=0,MOD($A2461,ChapterTable!$S$20)&lt;&gt;0),"","보스")&amp;"인게임누적곱배수",ChapterTable!$S:$T,2,0)^D2461
    +VLOOKUP(SUBSTITUTE(SUBSTITUTE(F$1,"standard",""),"|Float","")&amp;IF(OR($L2461=TRUE,$A2461=0,MOD($A2461,ChapterTable!$S$20)&lt;&gt;0),"","보스")&amp;"인게임누적합배수",ChapterTable!$S:$T,2,0)*D2461)
  )
  )
  )
)</f>
        <v>2544844.3046339555</v>
      </c>
      <c r="G2461" t="s">
        <v>737</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194"/>
        <v>21</v>
      </c>
      <c r="Q2461">
        <f t="shared" si="195"/>
        <v>21</v>
      </c>
      <c r="R2461" t="b">
        <f t="shared" ca="1" si="193"/>
        <v>1</v>
      </c>
      <c r="T2461" t="b">
        <f t="shared" ca="1" si="196"/>
        <v>1</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H2461">
        <v>1.5</v>
      </c>
      <c r="AI2461">
        <f t="shared" si="197"/>
        <v>0.5</v>
      </c>
    </row>
    <row r="2462" spans="1:35" x14ac:dyDescent="0.3">
      <c r="A2462">
        <v>27</v>
      </c>
      <c r="B2462">
        <v>21</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2</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OFFSET(E2462,-$B2462+IF($L2462,1,0),0)*IF($B2462&gt;OFFSET($B2462,1,0),ChapterTable!$S$17,1)*
    (VLOOKUP(SUBSTITUTE(SUBSTITUTE(E$1,"standard",""),"|Float","")&amp;IF(OR($L2462=TRUE,$A2462=0,MOD($A2462,ChapterTable!$S$20)&lt;&gt;0),"","보스")&amp;"인게임누적곱배수",ChapterTable!$S:$T,2,0)^C2462
    +VLOOKUP(SUBSTITUTE(SUBSTITUTE(E$1,"standard",""),"|Float","")&amp;IF(OR($L2462=TRUE,$A2462=0,MOD($A2462,ChapterTable!$S$20)&lt;&gt;0),"","보스")&amp;"인게임누적합배수",ChapterTable!$S:$T,2,0)*C2462)
  )
  )
  )
)</f>
        <v>7954118.012623339</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(VLOOKUP(SUBSTITUTE(SUBSTITUTE(F$1,"standard",""),"|Float","")&amp;IF(OR($L2462=TRUE,$A2462=0,MOD($A2462,ChapterTable!$S$20)&lt;&gt;0),"","보스")&amp;"인게임누적곱배수",ChapterTable!$S:$T,2,0)^D2462
    +VLOOKUP(SUBSTITUTE(SUBSTITUTE(F$1,"standard",""),"|Float","")&amp;IF(OR($L2462=TRUE,$A2462=0,MOD($A2462,ChapterTable!$S$20)&lt;&gt;0),"","보스")&amp;"인게임누적합배수",ChapterTable!$S:$T,2,0)*D2462)
  )
  )
  )
)</f>
        <v>2722391.5817014407</v>
      </c>
      <c r="G2462" t="s">
        <v>737</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194"/>
        <v>3</v>
      </c>
      <c r="Q2462">
        <f t="shared" si="195"/>
        <v>3</v>
      </c>
      <c r="R2462" t="b">
        <f t="shared" ca="1" si="193"/>
        <v>1</v>
      </c>
      <c r="T2462" t="b">
        <f t="shared" ca="1" si="196"/>
        <v>1</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H2462">
        <v>1.5</v>
      </c>
      <c r="AI2462">
        <f t="shared" si="197"/>
        <v>0.33333333333333331</v>
      </c>
    </row>
    <row r="2463" spans="1:35" x14ac:dyDescent="0.3">
      <c r="A2463">
        <v>27</v>
      </c>
      <c r="B2463">
        <v>22</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OFFSET(E2463,-$B2463+IF($L2463,1,0),0)*IF($B2463&gt;OFFSET($B2463,1,0),ChapterTable!$S$17,1)*
    (VLOOKUP(SUBSTITUTE(SUBSTITUTE(E$1,"standard",""),"|Float","")&amp;IF(OR($L2463=TRUE,$A2463=0,MOD($A2463,ChapterTable!$S$20)&lt;&gt;0),"","보스")&amp;"인게임누적곱배수",ChapterTable!$S:$T,2,0)^C2463
    +VLOOKUP(SUBSTITUTE(SUBSTITUTE(E$1,"standard",""),"|Float","")&amp;IF(OR($L2463=TRUE,$A2463=0,MOD($A2463,ChapterTable!$S$20)&lt;&gt;0),"","보스")&amp;"인게임누적합배수",ChapterTable!$S:$T,2,0)*C2463)
  )
  )
  )
)</f>
        <v>7954118.012623339</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(VLOOKUP(SUBSTITUTE(SUBSTITUTE(F$1,"standard",""),"|Float","")&amp;IF(OR($L2463=TRUE,$A2463=0,MOD($A2463,ChapterTable!$S$20)&lt;&gt;0),"","보스")&amp;"인게임누적곱배수",ChapterTable!$S:$T,2,0)^D2463
    +VLOOKUP(SUBSTITUTE(SUBSTITUTE(F$1,"standard",""),"|Float","")&amp;IF(OR($L2463=TRUE,$A2463=0,MOD($A2463,ChapterTable!$S$20)&lt;&gt;0),"","보스")&amp;"인게임누적합배수",ChapterTable!$S:$T,2,0)*D2463)
  )
  )
  )
)</f>
        <v>2722391.5817014407</v>
      </c>
      <c r="G2463" t="s">
        <v>737</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194"/>
        <v>3</v>
      </c>
      <c r="Q2463">
        <f t="shared" si="195"/>
        <v>3</v>
      </c>
      <c r="R2463" t="b">
        <f t="shared" ca="1" si="193"/>
        <v>1</v>
      </c>
      <c r="T2463" t="b">
        <f t="shared" ca="1" si="196"/>
        <v>1</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H2463">
        <v>1.5</v>
      </c>
      <c r="AI2463">
        <f t="shared" si="197"/>
        <v>0.33333333333333331</v>
      </c>
    </row>
    <row r="2464" spans="1:35" x14ac:dyDescent="0.3">
      <c r="A2464">
        <v>27</v>
      </c>
      <c r="B2464">
        <v>23</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OFFSET(E2464,-$B2464+IF($L2464,1,0),0)*IF($B2464&gt;OFFSET($B2464,1,0),ChapterTable!$S$17,1)*
    (VLOOKUP(SUBSTITUTE(SUBSTITUTE(E$1,"standard",""),"|Float","")&amp;IF(OR($L2464=TRUE,$A2464=0,MOD($A2464,ChapterTable!$S$20)&lt;&gt;0),"","보스")&amp;"인게임누적곱배수",ChapterTable!$S:$T,2,0)^C2464
    +VLOOKUP(SUBSTITUTE(SUBSTITUTE(E$1,"standard",""),"|Float","")&amp;IF(OR($L2464=TRUE,$A2464=0,MOD($A2464,ChapterTable!$S$20)&lt;&gt;0),"","보스")&amp;"인게임누적합배수",ChapterTable!$S:$T,2,0)*C2464)
  )
  )
  )
)</f>
        <v>7954118.012623339</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(VLOOKUP(SUBSTITUTE(SUBSTITUTE(F$1,"standard",""),"|Float","")&amp;IF(OR($L2464=TRUE,$A2464=0,MOD($A2464,ChapterTable!$S$20)&lt;&gt;0),"","보스")&amp;"인게임누적곱배수",ChapterTable!$S:$T,2,0)^D2464
    +VLOOKUP(SUBSTITUTE(SUBSTITUTE(F$1,"standard",""),"|Float","")&amp;IF(OR($L2464=TRUE,$A2464=0,MOD($A2464,ChapterTable!$S$20)&lt;&gt;0),"","보스")&amp;"인게임누적합배수",ChapterTable!$S:$T,2,0)*D2464)
  )
  )
  )
)</f>
        <v>2722391.5817014407</v>
      </c>
      <c r="G2464" t="s">
        <v>737</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194"/>
        <v>3</v>
      </c>
      <c r="Q2464">
        <f t="shared" si="195"/>
        <v>3</v>
      </c>
      <c r="R2464" t="b">
        <f t="shared" ca="1" si="193"/>
        <v>1</v>
      </c>
      <c r="T2464" t="b">
        <f t="shared" ca="1" si="196"/>
        <v>1</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H2464">
        <v>1.5</v>
      </c>
      <c r="AI2464">
        <f t="shared" si="197"/>
        <v>0.33333333333333331</v>
      </c>
    </row>
    <row r="2465" spans="1:35" x14ac:dyDescent="0.3">
      <c r="A2465">
        <v>27</v>
      </c>
      <c r="B2465">
        <v>24</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OFFSET(E2465,-$B2465+IF($L2465,1,0),0)*IF($B2465&gt;OFFSET($B2465,1,0),ChapterTable!$S$17,1)*
    (VLOOKUP(SUBSTITUTE(SUBSTITUTE(E$1,"standard",""),"|Float","")&amp;IF(OR($L2465=TRUE,$A2465=0,MOD($A2465,ChapterTable!$S$20)&lt;&gt;0),"","보스")&amp;"인게임누적곱배수",ChapterTable!$S:$T,2,0)^C2465
    +VLOOKUP(SUBSTITUTE(SUBSTITUTE(E$1,"standard",""),"|Float","")&amp;IF(OR($L2465=TRUE,$A2465=0,MOD($A2465,ChapterTable!$S$20)&lt;&gt;0),"","보스")&amp;"인게임누적합배수",ChapterTable!$S:$T,2,0)*C2465)
  )
  )
  )
)</f>
        <v>7954118.012623339</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(VLOOKUP(SUBSTITUTE(SUBSTITUTE(F$1,"standard",""),"|Float","")&amp;IF(OR($L2465=TRUE,$A2465=0,MOD($A2465,ChapterTable!$S$20)&lt;&gt;0),"","보스")&amp;"인게임누적곱배수",ChapterTable!$S:$T,2,0)^D2465
    +VLOOKUP(SUBSTITUTE(SUBSTITUTE(F$1,"standard",""),"|Float","")&amp;IF(OR($L2465=TRUE,$A2465=0,MOD($A2465,ChapterTable!$S$20)&lt;&gt;0),"","보스")&amp;"인게임누적합배수",ChapterTable!$S:$T,2,0)*D2465)
  )
  )
  )
)</f>
        <v>2722391.5817014407</v>
      </c>
      <c r="G2465" t="s">
        <v>737</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194"/>
        <v>3</v>
      </c>
      <c r="Q2465">
        <f t="shared" si="195"/>
        <v>3</v>
      </c>
      <c r="R2465" t="b">
        <f t="shared" ca="1" si="193"/>
        <v>1</v>
      </c>
      <c r="T2465" t="b">
        <f t="shared" ca="1" si="196"/>
        <v>1</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H2465">
        <v>1.5</v>
      </c>
      <c r="AI2465">
        <f t="shared" si="197"/>
        <v>0.33333333333333331</v>
      </c>
    </row>
    <row r="2466" spans="1:35" x14ac:dyDescent="0.3">
      <c r="A2466">
        <v>27</v>
      </c>
      <c r="B2466">
        <v>25</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OFFSET(E2466,-$B2466+IF($L2466,1,0),0)*IF($B2466&gt;OFFSET($B2466,1,0),ChapterTable!$S$17,1)*
    (VLOOKUP(SUBSTITUTE(SUBSTITUTE(E$1,"standard",""),"|Float","")&amp;IF(OR($L2466=TRUE,$A2466=0,MOD($A2466,ChapterTable!$S$20)&lt;&gt;0),"","보스")&amp;"인게임누적곱배수",ChapterTable!$S:$T,2,0)^C2466
    +VLOOKUP(SUBSTITUTE(SUBSTITUTE(E$1,"standard",""),"|Float","")&amp;IF(OR($L2466=TRUE,$A2466=0,MOD($A2466,ChapterTable!$S$20)&lt;&gt;0),"","보스")&amp;"인게임누적합배수",ChapterTable!$S:$T,2,0)*C2466)
  )
  )
  )
)</f>
        <v>7954118.012623339</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(VLOOKUP(SUBSTITUTE(SUBSTITUTE(F$1,"standard",""),"|Float","")&amp;IF(OR($L2466=TRUE,$A2466=0,MOD($A2466,ChapterTable!$S$20)&lt;&gt;0),"","보스")&amp;"인게임누적곱배수",ChapterTable!$S:$T,2,0)^D2466
    +VLOOKUP(SUBSTITUTE(SUBSTITUTE(F$1,"standard",""),"|Float","")&amp;IF(OR($L2466=TRUE,$A2466=0,MOD($A2466,ChapterTable!$S$20)&lt;&gt;0),"","보스")&amp;"인게임누적합배수",ChapterTable!$S:$T,2,0)*D2466)
  )
  )
  )
)</f>
        <v>2722391.5817014407</v>
      </c>
      <c r="G2466" t="s">
        <v>737</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194"/>
        <v>11</v>
      </c>
      <c r="Q2466">
        <f t="shared" si="195"/>
        <v>11</v>
      </c>
      <c r="R2466" t="b">
        <f t="shared" ca="1" si="193"/>
        <v>1</v>
      </c>
      <c r="T2466" t="b">
        <f t="shared" ca="1" si="196"/>
        <v>1</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H2466">
        <v>1.5</v>
      </c>
      <c r="AI2466">
        <f t="shared" si="197"/>
        <v>0.33333333333333331</v>
      </c>
    </row>
    <row r="2467" spans="1:35" x14ac:dyDescent="0.3">
      <c r="A2467">
        <v>27</v>
      </c>
      <c r="B2467">
        <v>26</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3</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OFFSET(E2467,-$B2467+IF($L2467,1,0),0)*IF($B2467&gt;OFFSET($B2467,1,0),ChapterTable!$S$17,1)*
    (VLOOKUP(SUBSTITUTE(SUBSTITUTE(E$1,"standard",""),"|Float","")&amp;IF(OR($L2467=TRUE,$A2467=0,MOD($A2467,ChapterTable!$S$20)&lt;&gt;0),"","보스")&amp;"인게임누적곱배수",ChapterTable!$S:$T,2,0)^C2467
    +VLOOKUP(SUBSTITUTE(SUBSTITUTE(E$1,"standard",""),"|Float","")&amp;IF(OR($L2467=TRUE,$A2467=0,MOD($A2467,ChapterTable!$S$20)&lt;&gt;0),"","보스")&amp;"인게임누적합배수",ChapterTable!$S:$T,2,0)*C2467)
  )
  )
  )
)</f>
        <v>9090420.5858552456</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(VLOOKUP(SUBSTITUTE(SUBSTITUTE(F$1,"standard",""),"|Float","")&amp;IF(OR($L2467=TRUE,$A2467=0,MOD($A2467,ChapterTable!$S$20)&lt;&gt;0),"","보스")&amp;"인게임누적곱배수",ChapterTable!$S:$T,2,0)^D2467
    +VLOOKUP(SUBSTITUTE(SUBSTITUTE(F$1,"standard",""),"|Float","")&amp;IF(OR($L2467=TRUE,$A2467=0,MOD($A2467,ChapterTable!$S$20)&lt;&gt;0),"","보스")&amp;"인게임누적합배수",ChapterTable!$S:$T,2,0)*D2467)
  )
  )
  )
)</f>
        <v>2722391.5817014407</v>
      </c>
      <c r="G2467" t="s">
        <v>737</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194"/>
        <v>3</v>
      </c>
      <c r="Q2467">
        <f t="shared" si="195"/>
        <v>3</v>
      </c>
      <c r="R2467" t="b">
        <f t="shared" ca="1" si="193"/>
        <v>1</v>
      </c>
      <c r="T2467" t="b">
        <f t="shared" ca="1" si="196"/>
        <v>1</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H2467">
        <v>1.5</v>
      </c>
      <c r="AI2467">
        <f t="shared" si="197"/>
        <v>0.33333333333333331</v>
      </c>
    </row>
    <row r="2468" spans="1:35" x14ac:dyDescent="0.3">
      <c r="A2468">
        <v>27</v>
      </c>
      <c r="B2468">
        <v>27</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OFFSET(E2468,-$B2468+IF($L2468,1,0),0)*IF($B2468&gt;OFFSET($B2468,1,0),ChapterTable!$S$17,1)*
    (VLOOKUP(SUBSTITUTE(SUBSTITUTE(E$1,"standard",""),"|Float","")&amp;IF(OR($L2468=TRUE,$A2468=0,MOD($A2468,ChapterTable!$S$20)&lt;&gt;0),"","보스")&amp;"인게임누적곱배수",ChapterTable!$S:$T,2,0)^C2468
    +VLOOKUP(SUBSTITUTE(SUBSTITUTE(E$1,"standard",""),"|Float","")&amp;IF(OR($L2468=TRUE,$A2468=0,MOD($A2468,ChapterTable!$S$20)&lt;&gt;0),"","보스")&amp;"인게임누적합배수",ChapterTable!$S:$T,2,0)*C2468)
  )
  )
  )
)</f>
        <v>9090420.5858552456</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(VLOOKUP(SUBSTITUTE(SUBSTITUTE(F$1,"standard",""),"|Float","")&amp;IF(OR($L2468=TRUE,$A2468=0,MOD($A2468,ChapterTable!$S$20)&lt;&gt;0),"","보스")&amp;"인게임누적곱배수",ChapterTable!$S:$T,2,0)^D2468
    +VLOOKUP(SUBSTITUTE(SUBSTITUTE(F$1,"standard",""),"|Float","")&amp;IF(OR($L2468=TRUE,$A2468=0,MOD($A2468,ChapterTable!$S$20)&lt;&gt;0),"","보스")&amp;"인게임누적합배수",ChapterTable!$S:$T,2,0)*D2468)
  )
  )
  )
)</f>
        <v>2722391.5817014407</v>
      </c>
      <c r="G2468" t="s">
        <v>737</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194"/>
        <v>3</v>
      </c>
      <c r="Q2468">
        <f t="shared" si="195"/>
        <v>3</v>
      </c>
      <c r="R2468" t="b">
        <f t="shared" ca="1" si="193"/>
        <v>1</v>
      </c>
      <c r="T2468" t="b">
        <f t="shared" ca="1" si="196"/>
        <v>1</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H2468">
        <v>1.5</v>
      </c>
      <c r="AI2468">
        <f t="shared" si="197"/>
        <v>0.33333333333333331</v>
      </c>
    </row>
    <row r="2469" spans="1:35" x14ac:dyDescent="0.3">
      <c r="A2469">
        <v>27</v>
      </c>
      <c r="B2469">
        <v>28</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OFFSET(E2469,-$B2469+IF($L2469,1,0),0)*IF($B2469&gt;OFFSET($B2469,1,0),ChapterTable!$S$17,1)*
    (VLOOKUP(SUBSTITUTE(SUBSTITUTE(E$1,"standard",""),"|Float","")&amp;IF(OR($L2469=TRUE,$A2469=0,MOD($A2469,ChapterTable!$S$20)&lt;&gt;0),"","보스")&amp;"인게임누적곱배수",ChapterTable!$S:$T,2,0)^C2469
    +VLOOKUP(SUBSTITUTE(SUBSTITUTE(E$1,"standard",""),"|Float","")&amp;IF(OR($L2469=TRUE,$A2469=0,MOD($A2469,ChapterTable!$S$20)&lt;&gt;0),"","보스")&amp;"인게임누적합배수",ChapterTable!$S:$T,2,0)*C2469)
  )
  )
  )
)</f>
        <v>9090420.5858552456</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(VLOOKUP(SUBSTITUTE(SUBSTITUTE(F$1,"standard",""),"|Float","")&amp;IF(OR($L2469=TRUE,$A2469=0,MOD($A2469,ChapterTable!$S$20)&lt;&gt;0),"","보스")&amp;"인게임누적곱배수",ChapterTable!$S:$T,2,0)^D2469
    +VLOOKUP(SUBSTITUTE(SUBSTITUTE(F$1,"standard",""),"|Float","")&amp;IF(OR($L2469=TRUE,$A2469=0,MOD($A2469,ChapterTable!$S$20)&lt;&gt;0),"","보스")&amp;"인게임누적합배수",ChapterTable!$S:$T,2,0)*D2469)
  )
  )
  )
)</f>
        <v>2722391.5817014407</v>
      </c>
      <c r="G2469" t="s">
        <v>737</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194"/>
        <v>3</v>
      </c>
      <c r="Q2469">
        <f t="shared" si="195"/>
        <v>3</v>
      </c>
      <c r="R2469" t="b">
        <f t="shared" ca="1" si="193"/>
        <v>1</v>
      </c>
      <c r="T2469" t="b">
        <f t="shared" ca="1" si="196"/>
        <v>1</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H2469">
        <v>1.5</v>
      </c>
      <c r="AI2469">
        <f t="shared" si="197"/>
        <v>0.33333333333333331</v>
      </c>
    </row>
    <row r="2470" spans="1:35" x14ac:dyDescent="0.3">
      <c r="A2470">
        <v>27</v>
      </c>
      <c r="B2470">
        <v>29</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OFFSET(E2470,-$B2470+IF($L2470,1,0),0)*IF($B2470&gt;OFFSET($B2470,1,0),ChapterTable!$S$17,1)*
    (VLOOKUP(SUBSTITUTE(SUBSTITUTE(E$1,"standard",""),"|Float","")&amp;IF(OR($L2470=TRUE,$A2470=0,MOD($A2470,ChapterTable!$S$20)&lt;&gt;0),"","보스")&amp;"인게임누적곱배수",ChapterTable!$S:$T,2,0)^C2470
    +VLOOKUP(SUBSTITUTE(SUBSTITUTE(E$1,"standard",""),"|Float","")&amp;IF(OR($L2470=TRUE,$A2470=0,MOD($A2470,ChapterTable!$S$20)&lt;&gt;0),"","보스")&amp;"인게임누적합배수",ChapterTable!$S:$T,2,0)*C2470)
  )
  )
  )
)</f>
        <v>9090420.5858552456</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(VLOOKUP(SUBSTITUTE(SUBSTITUTE(F$1,"standard",""),"|Float","")&amp;IF(OR($L2470=TRUE,$A2470=0,MOD($A2470,ChapterTable!$S$20)&lt;&gt;0),"","보스")&amp;"인게임누적곱배수",ChapterTable!$S:$T,2,0)^D2470
    +VLOOKUP(SUBSTITUTE(SUBSTITUTE(F$1,"standard",""),"|Float","")&amp;IF(OR($L2470=TRUE,$A2470=0,MOD($A2470,ChapterTable!$S$20)&lt;&gt;0),"","보스")&amp;"인게임누적합배수",ChapterTable!$S:$T,2,0)*D2470)
  )
  )
  )
)</f>
        <v>2722391.5817014407</v>
      </c>
      <c r="G2470" t="s">
        <v>737</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194"/>
        <v>93</v>
      </c>
      <c r="Q2470">
        <f t="shared" si="195"/>
        <v>93</v>
      </c>
      <c r="R2470" t="b">
        <f t="shared" ca="1" si="193"/>
        <v>1</v>
      </c>
      <c r="T2470" t="b">
        <f t="shared" ca="1" si="196"/>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H2470">
        <v>1.5</v>
      </c>
      <c r="AI2470">
        <f t="shared" si="197"/>
        <v>0.33333333333333331</v>
      </c>
    </row>
    <row r="2471" spans="1:35" x14ac:dyDescent="0.3">
      <c r="A2471">
        <v>27</v>
      </c>
      <c r="B2471">
        <v>30</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OFFSET(E2471,-$B2471+IF($L2471,1,0),0)*IF($B2471&gt;OFFSET($B2471,1,0),ChapterTable!$S$17,1)*
    (VLOOKUP(SUBSTITUTE(SUBSTITUTE(E$1,"standard",""),"|Float","")&amp;IF(OR($L2471=TRUE,$A2471=0,MOD($A2471,ChapterTable!$S$20)&lt;&gt;0),"","보스")&amp;"인게임누적곱배수",ChapterTable!$S:$T,2,0)^C2471
    +VLOOKUP(SUBSTITUTE(SUBSTITUTE(E$1,"standard",""),"|Float","")&amp;IF(OR($L2471=TRUE,$A2471=0,MOD($A2471,ChapterTable!$S$20)&lt;&gt;0),"","보스")&amp;"인게임누적합배수",ChapterTable!$S:$T,2,0)*C2471)
  )
  )
  )
)</f>
        <v>9090420.5858552456</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(VLOOKUP(SUBSTITUTE(SUBSTITUTE(F$1,"standard",""),"|Float","")&amp;IF(OR($L2471=TRUE,$A2471=0,MOD($A2471,ChapterTable!$S$20)&lt;&gt;0),"","보스")&amp;"인게임누적곱배수",ChapterTable!$S:$T,2,0)^D2471
    +VLOOKUP(SUBSTITUTE(SUBSTITUTE(F$1,"standard",""),"|Float","")&amp;IF(OR($L2471=TRUE,$A2471=0,MOD($A2471,ChapterTable!$S$20)&lt;&gt;0),"","보스")&amp;"인게임누적합배수",ChapterTable!$S:$T,2,0)*D2471)
  )
  )
  )
)</f>
        <v>2722391.5817014407</v>
      </c>
      <c r="G2471" t="s">
        <v>737</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194"/>
        <v>21</v>
      </c>
      <c r="Q2471">
        <f t="shared" si="195"/>
        <v>21</v>
      </c>
      <c r="R2471" t="b">
        <f t="shared" ca="1" si="193"/>
        <v>1</v>
      </c>
      <c r="T2471" t="b">
        <f t="shared" ca="1" si="196"/>
        <v>1</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H2471">
        <v>1.5</v>
      </c>
      <c r="AI2471">
        <f t="shared" si="197"/>
        <v>0.33333333333333331</v>
      </c>
    </row>
    <row r="2472" spans="1:35" x14ac:dyDescent="0.3">
      <c r="A2472">
        <v>27</v>
      </c>
      <c r="B2472">
        <v>31</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3</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OFFSET(E2472,-$B2472+IF($L2472,1,0),0)*IF($B2472&gt;OFFSET($B2472,1,0),ChapterTable!$S$17,1)*
    (VLOOKUP(SUBSTITUTE(SUBSTITUTE(E$1,"standard",""),"|Float","")&amp;IF(OR($L2472=TRUE,$A2472=0,MOD($A2472,ChapterTable!$S$20)&lt;&gt;0),"","보스")&amp;"인게임누적곱배수",ChapterTable!$S:$T,2,0)^C2472
    +VLOOKUP(SUBSTITUTE(SUBSTITUTE(E$1,"standard",""),"|Float","")&amp;IF(OR($L2472=TRUE,$A2472=0,MOD($A2472,ChapterTable!$S$20)&lt;&gt;0),"","보스")&amp;"인게임누적합배수",ChapterTable!$S:$T,2,0)*C2472)
  )
  )
  )
)</f>
        <v>9090420.5858552456</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(VLOOKUP(SUBSTITUTE(SUBSTITUTE(F$1,"standard",""),"|Float","")&amp;IF(OR($L2472=TRUE,$A2472=0,MOD($A2472,ChapterTable!$S$20)&lt;&gt;0),"","보스")&amp;"인게임누적곱배수",ChapterTable!$S:$T,2,0)^D2472
    +VLOOKUP(SUBSTITUTE(SUBSTITUTE(F$1,"standard",""),"|Float","")&amp;IF(OR($L2472=TRUE,$A2472=0,MOD($A2472,ChapterTable!$S$20)&lt;&gt;0),"","보스")&amp;"인게임누적합배수",ChapterTable!$S:$T,2,0)*D2472)
  )
  )
  )
)</f>
        <v>2899938.858768926</v>
      </c>
      <c r="G2472" t="s">
        <v>737</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194"/>
        <v>4</v>
      </c>
      <c r="Q2472">
        <f t="shared" si="195"/>
        <v>4</v>
      </c>
      <c r="R2472" t="b">
        <f t="shared" ca="1" si="193"/>
        <v>1</v>
      </c>
      <c r="T2472" t="b">
        <f t="shared" ca="1" si="196"/>
        <v>1</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H2472">
        <v>1.5</v>
      </c>
      <c r="AI2472">
        <f t="shared" si="197"/>
        <v>0.25</v>
      </c>
    </row>
    <row r="2473" spans="1:35" x14ac:dyDescent="0.3">
      <c r="A2473">
        <v>27</v>
      </c>
      <c r="B2473">
        <v>32</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OFFSET(E2473,-$B2473+IF($L2473,1,0),0)*IF($B2473&gt;OFFSET($B2473,1,0),ChapterTable!$S$17,1)*
    (VLOOKUP(SUBSTITUTE(SUBSTITUTE(E$1,"standard",""),"|Float","")&amp;IF(OR($L2473=TRUE,$A2473=0,MOD($A2473,ChapterTable!$S$20)&lt;&gt;0),"","보스")&amp;"인게임누적곱배수",ChapterTable!$S:$T,2,0)^C2473
    +VLOOKUP(SUBSTITUTE(SUBSTITUTE(E$1,"standard",""),"|Float","")&amp;IF(OR($L2473=TRUE,$A2473=0,MOD($A2473,ChapterTable!$S$20)&lt;&gt;0),"","보스")&amp;"인게임누적합배수",ChapterTable!$S:$T,2,0)*C2473)
  )
  )
  )
)</f>
        <v>9090420.5858552456</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(VLOOKUP(SUBSTITUTE(SUBSTITUTE(F$1,"standard",""),"|Float","")&amp;IF(OR($L2473=TRUE,$A2473=0,MOD($A2473,ChapterTable!$S$20)&lt;&gt;0),"","보스")&amp;"인게임누적곱배수",ChapterTable!$S:$T,2,0)^D2473
    +VLOOKUP(SUBSTITUTE(SUBSTITUTE(F$1,"standard",""),"|Float","")&amp;IF(OR($L2473=TRUE,$A2473=0,MOD($A2473,ChapterTable!$S$20)&lt;&gt;0),"","보스")&amp;"인게임누적합배수",ChapterTable!$S:$T,2,0)*D2473)
  )
  )
  )
)</f>
        <v>2899938.858768926</v>
      </c>
      <c r="G2473" t="s">
        <v>737</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194"/>
        <v>4</v>
      </c>
      <c r="Q2473">
        <f t="shared" si="195"/>
        <v>4</v>
      </c>
      <c r="R2473" t="b">
        <f t="shared" ca="1" si="193"/>
        <v>1</v>
      </c>
      <c r="T2473" t="b">
        <f t="shared" ca="1" si="196"/>
        <v>1</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H2473">
        <v>1.5</v>
      </c>
      <c r="AI2473">
        <f t="shared" si="197"/>
        <v>0.25</v>
      </c>
    </row>
    <row r="2474" spans="1:35" x14ac:dyDescent="0.3">
      <c r="A2474">
        <v>27</v>
      </c>
      <c r="B2474">
        <v>33</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OFFSET(E2474,-$B2474+IF($L2474,1,0),0)*IF($B2474&gt;OFFSET($B2474,1,0),ChapterTable!$S$17,1)*
    (VLOOKUP(SUBSTITUTE(SUBSTITUTE(E$1,"standard",""),"|Float","")&amp;IF(OR($L2474=TRUE,$A2474=0,MOD($A2474,ChapterTable!$S$20)&lt;&gt;0),"","보스")&amp;"인게임누적곱배수",ChapterTable!$S:$T,2,0)^C2474
    +VLOOKUP(SUBSTITUTE(SUBSTITUTE(E$1,"standard",""),"|Float","")&amp;IF(OR($L2474=TRUE,$A2474=0,MOD($A2474,ChapterTable!$S$20)&lt;&gt;0),"","보스")&amp;"인게임누적합배수",ChapterTable!$S:$T,2,0)*C2474)
  )
  )
  )
)</f>
        <v>9090420.5858552456</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(VLOOKUP(SUBSTITUTE(SUBSTITUTE(F$1,"standard",""),"|Float","")&amp;IF(OR($L2474=TRUE,$A2474=0,MOD($A2474,ChapterTable!$S$20)&lt;&gt;0),"","보스")&amp;"인게임누적곱배수",ChapterTable!$S:$T,2,0)^D2474
    +VLOOKUP(SUBSTITUTE(SUBSTITUTE(F$1,"standard",""),"|Float","")&amp;IF(OR($L2474=TRUE,$A2474=0,MOD($A2474,ChapterTable!$S$20)&lt;&gt;0),"","보스")&amp;"인게임누적합배수",ChapterTable!$S:$T,2,0)*D2474)
  )
  )
  )
)</f>
        <v>2899938.858768926</v>
      </c>
      <c r="G2474" t="s">
        <v>737</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194"/>
        <v>4</v>
      </c>
      <c r="Q2474">
        <f t="shared" si="195"/>
        <v>4</v>
      </c>
      <c r="R2474" t="b">
        <f t="shared" ca="1" si="193"/>
        <v>1</v>
      </c>
      <c r="T2474" t="b">
        <f t="shared" ca="1" si="196"/>
        <v>1</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H2474">
        <v>1.5</v>
      </c>
      <c r="AI2474">
        <f t="shared" si="197"/>
        <v>0.25</v>
      </c>
    </row>
    <row r="2475" spans="1:35" x14ac:dyDescent="0.3">
      <c r="A2475">
        <v>27</v>
      </c>
      <c r="B2475">
        <v>34</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OFFSET(E2475,-$B2475+IF($L2475,1,0),0)*IF($B2475&gt;OFFSET($B2475,1,0),ChapterTable!$S$17,1)*
    (VLOOKUP(SUBSTITUTE(SUBSTITUTE(E$1,"standard",""),"|Float","")&amp;IF(OR($L2475=TRUE,$A2475=0,MOD($A2475,ChapterTable!$S$20)&lt;&gt;0),"","보스")&amp;"인게임누적곱배수",ChapterTable!$S:$T,2,0)^C2475
    +VLOOKUP(SUBSTITUTE(SUBSTITUTE(E$1,"standard",""),"|Float","")&amp;IF(OR($L2475=TRUE,$A2475=0,MOD($A2475,ChapterTable!$S$20)&lt;&gt;0),"","보스")&amp;"인게임누적합배수",ChapterTable!$S:$T,2,0)*C2475)
  )
  )
  )
)</f>
        <v>9090420.5858552456</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(VLOOKUP(SUBSTITUTE(SUBSTITUTE(F$1,"standard",""),"|Float","")&amp;IF(OR($L2475=TRUE,$A2475=0,MOD($A2475,ChapterTable!$S$20)&lt;&gt;0),"","보스")&amp;"인게임누적곱배수",ChapterTable!$S:$T,2,0)^D2475
    +VLOOKUP(SUBSTITUTE(SUBSTITUTE(F$1,"standard",""),"|Float","")&amp;IF(OR($L2475=TRUE,$A2475=0,MOD($A2475,ChapterTable!$S$20)&lt;&gt;0),"","보스")&amp;"인게임누적합배수",ChapterTable!$S:$T,2,0)*D2475)
  )
  )
  )
)</f>
        <v>2899938.858768926</v>
      </c>
      <c r="G2475" t="s">
        <v>737</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194"/>
        <v>4</v>
      </c>
      <c r="Q2475">
        <f t="shared" si="195"/>
        <v>4</v>
      </c>
      <c r="R2475" t="b">
        <f t="shared" ca="1" si="193"/>
        <v>1</v>
      </c>
      <c r="T2475" t="b">
        <f t="shared" ca="1" si="196"/>
        <v>1</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H2475">
        <v>1.5</v>
      </c>
      <c r="AI2475">
        <f t="shared" si="197"/>
        <v>0.25</v>
      </c>
    </row>
    <row r="2476" spans="1:35" x14ac:dyDescent="0.3">
      <c r="A2476">
        <v>27</v>
      </c>
      <c r="B2476">
        <v>35</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OFFSET(E2476,-$B2476+IF($L2476,1,0),0)*IF($B2476&gt;OFFSET($B2476,1,0),ChapterTable!$S$17,1)*
    (VLOOKUP(SUBSTITUTE(SUBSTITUTE(E$1,"standard",""),"|Float","")&amp;IF(OR($L2476=TRUE,$A2476=0,MOD($A2476,ChapterTable!$S$20)&lt;&gt;0),"","보스")&amp;"인게임누적곱배수",ChapterTable!$S:$T,2,0)^C2476
    +VLOOKUP(SUBSTITUTE(SUBSTITUTE(E$1,"standard",""),"|Float","")&amp;IF(OR($L2476=TRUE,$A2476=0,MOD($A2476,ChapterTable!$S$20)&lt;&gt;0),"","보스")&amp;"인게임누적합배수",ChapterTable!$S:$T,2,0)*C2476)
  )
  )
  )
)</f>
        <v>9090420.5858552456</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(VLOOKUP(SUBSTITUTE(SUBSTITUTE(F$1,"standard",""),"|Float","")&amp;IF(OR($L2476=TRUE,$A2476=0,MOD($A2476,ChapterTable!$S$20)&lt;&gt;0),"","보스")&amp;"인게임누적곱배수",ChapterTable!$S:$T,2,0)^D2476
    +VLOOKUP(SUBSTITUTE(SUBSTITUTE(F$1,"standard",""),"|Float","")&amp;IF(OR($L2476=TRUE,$A2476=0,MOD($A2476,ChapterTable!$S$20)&lt;&gt;0),"","보스")&amp;"인게임누적합배수",ChapterTable!$S:$T,2,0)*D2476)
  )
  )
  )
)</f>
        <v>2899938.858768926</v>
      </c>
      <c r="G2476" t="s">
        <v>737</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194"/>
        <v>11</v>
      </c>
      <c r="Q2476">
        <f t="shared" si="195"/>
        <v>11</v>
      </c>
      <c r="R2476" t="b">
        <f t="shared" ca="1" si="193"/>
        <v>1</v>
      </c>
      <c r="T2476" t="b">
        <f t="shared" ca="1" si="196"/>
        <v>1</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H2476">
        <v>1.5</v>
      </c>
      <c r="AI2476">
        <f t="shared" si="197"/>
        <v>0.25</v>
      </c>
    </row>
    <row r="2477" spans="1:35" x14ac:dyDescent="0.3">
      <c r="A2477">
        <v>27</v>
      </c>
      <c r="B2477">
        <v>36</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4</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OFFSET(E2477,-$B2477+IF($L2477,1,0),0)*IF($B2477&gt;OFFSET($B2477,1,0),ChapterTable!$S$17,1)*
    (VLOOKUP(SUBSTITUTE(SUBSTITUTE(E$1,"standard",""),"|Float","")&amp;IF(OR($L2477=TRUE,$A2477=0,MOD($A2477,ChapterTable!$S$20)&lt;&gt;0),"","보스")&amp;"인게임누적곱배수",ChapterTable!$S:$T,2,0)^C2477
    +VLOOKUP(SUBSTITUTE(SUBSTITUTE(E$1,"standard",""),"|Float","")&amp;IF(OR($L2477=TRUE,$A2477=0,MOD($A2477,ChapterTable!$S$20)&lt;&gt;0),"","보스")&amp;"인게임누적합배수",ChapterTable!$S:$T,2,0)*C2477)
  )
  )
  )
)</f>
        <v>10226723.159087151</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(VLOOKUP(SUBSTITUTE(SUBSTITUTE(F$1,"standard",""),"|Float","")&amp;IF(OR($L2477=TRUE,$A2477=0,MOD($A2477,ChapterTable!$S$20)&lt;&gt;0),"","보스")&amp;"인게임누적곱배수",ChapterTable!$S:$T,2,0)^D2477
    +VLOOKUP(SUBSTITUTE(SUBSTITUTE(F$1,"standard",""),"|Float","")&amp;IF(OR($L2477=TRUE,$A2477=0,MOD($A2477,ChapterTable!$S$20)&lt;&gt;0),"","보스")&amp;"인게임누적합배수",ChapterTable!$S:$T,2,0)*D2477)
  )
  )
  )
)</f>
        <v>2899938.858768926</v>
      </c>
      <c r="G2477" t="s">
        <v>737</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194"/>
        <v>4</v>
      </c>
      <c r="Q2477">
        <f t="shared" si="195"/>
        <v>4</v>
      </c>
      <c r="R2477" t="b">
        <f t="shared" ca="1" si="193"/>
        <v>1</v>
      </c>
      <c r="T2477" t="b">
        <f t="shared" ca="1" si="196"/>
        <v>1</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H2477">
        <v>1.5</v>
      </c>
      <c r="AI2477">
        <f t="shared" si="197"/>
        <v>0.25</v>
      </c>
    </row>
    <row r="2478" spans="1:35" x14ac:dyDescent="0.3">
      <c r="A2478">
        <v>27</v>
      </c>
      <c r="B2478">
        <v>37</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OFFSET(E2478,-$B2478+IF($L2478,1,0),0)*IF($B2478&gt;OFFSET($B2478,1,0),ChapterTable!$S$17,1)*
    (VLOOKUP(SUBSTITUTE(SUBSTITUTE(E$1,"standard",""),"|Float","")&amp;IF(OR($L2478=TRUE,$A2478=0,MOD($A2478,ChapterTable!$S$20)&lt;&gt;0),"","보스")&amp;"인게임누적곱배수",ChapterTable!$S:$T,2,0)^C2478
    +VLOOKUP(SUBSTITUTE(SUBSTITUTE(E$1,"standard",""),"|Float","")&amp;IF(OR($L2478=TRUE,$A2478=0,MOD($A2478,ChapterTable!$S$20)&lt;&gt;0),"","보스")&amp;"인게임누적합배수",ChapterTable!$S:$T,2,0)*C2478)
  )
  )
  )
)</f>
        <v>10226723.159087151</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(VLOOKUP(SUBSTITUTE(SUBSTITUTE(F$1,"standard",""),"|Float","")&amp;IF(OR($L2478=TRUE,$A2478=0,MOD($A2478,ChapterTable!$S$20)&lt;&gt;0),"","보스")&amp;"인게임누적곱배수",ChapterTable!$S:$T,2,0)^D2478
    +VLOOKUP(SUBSTITUTE(SUBSTITUTE(F$1,"standard",""),"|Float","")&amp;IF(OR($L2478=TRUE,$A2478=0,MOD($A2478,ChapterTable!$S$20)&lt;&gt;0),"","보스")&amp;"인게임누적합배수",ChapterTable!$S:$T,2,0)*D2478)
  )
  )
  )
)</f>
        <v>2899938.858768926</v>
      </c>
      <c r="G2478" t="s">
        <v>737</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194"/>
        <v>4</v>
      </c>
      <c r="Q2478">
        <f t="shared" si="195"/>
        <v>4</v>
      </c>
      <c r="R2478" t="b">
        <f t="shared" ca="1" si="193"/>
        <v>1</v>
      </c>
      <c r="T2478" t="b">
        <f t="shared" ca="1" si="196"/>
        <v>1</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H2478">
        <v>1.5</v>
      </c>
      <c r="AI2478">
        <f t="shared" si="197"/>
        <v>0.25</v>
      </c>
    </row>
    <row r="2479" spans="1:35" x14ac:dyDescent="0.3">
      <c r="A2479">
        <v>27</v>
      </c>
      <c r="B2479">
        <v>38</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OFFSET(E2479,-$B2479+IF($L2479,1,0),0)*IF($B2479&gt;OFFSET($B2479,1,0),ChapterTable!$S$17,1)*
    (VLOOKUP(SUBSTITUTE(SUBSTITUTE(E$1,"standard",""),"|Float","")&amp;IF(OR($L2479=TRUE,$A2479=0,MOD($A2479,ChapterTable!$S$20)&lt;&gt;0),"","보스")&amp;"인게임누적곱배수",ChapterTable!$S:$T,2,0)^C2479
    +VLOOKUP(SUBSTITUTE(SUBSTITUTE(E$1,"standard",""),"|Float","")&amp;IF(OR($L2479=TRUE,$A2479=0,MOD($A2479,ChapterTable!$S$20)&lt;&gt;0),"","보스")&amp;"인게임누적합배수",ChapterTable!$S:$T,2,0)*C2479)
  )
  )
  )
)</f>
        <v>10226723.159087151</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(VLOOKUP(SUBSTITUTE(SUBSTITUTE(F$1,"standard",""),"|Float","")&amp;IF(OR($L2479=TRUE,$A2479=0,MOD($A2479,ChapterTable!$S$20)&lt;&gt;0),"","보스")&amp;"인게임누적곱배수",ChapterTable!$S:$T,2,0)^D2479
    +VLOOKUP(SUBSTITUTE(SUBSTITUTE(F$1,"standard",""),"|Float","")&amp;IF(OR($L2479=TRUE,$A2479=0,MOD($A2479,ChapterTable!$S$20)&lt;&gt;0),"","보스")&amp;"인게임누적합배수",ChapterTable!$S:$T,2,0)*D2479)
  )
  )
  )
)</f>
        <v>2899938.858768926</v>
      </c>
      <c r="G2479" t="s">
        <v>737</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194"/>
        <v>4</v>
      </c>
      <c r="Q2479">
        <f t="shared" si="195"/>
        <v>4</v>
      </c>
      <c r="R2479" t="b">
        <f t="shared" ca="1" si="193"/>
        <v>1</v>
      </c>
      <c r="T2479" t="b">
        <f t="shared" ca="1" si="196"/>
        <v>1</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H2479">
        <v>1.5</v>
      </c>
      <c r="AI2479">
        <f t="shared" si="197"/>
        <v>0.25</v>
      </c>
    </row>
    <row r="2480" spans="1:35" x14ac:dyDescent="0.3">
      <c r="A2480">
        <v>27</v>
      </c>
      <c r="B2480">
        <v>39</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OFFSET(E2480,-$B2480+IF($L2480,1,0),0)*IF($B2480&gt;OFFSET($B2480,1,0),ChapterTable!$S$17,1)*
    (VLOOKUP(SUBSTITUTE(SUBSTITUTE(E$1,"standard",""),"|Float","")&amp;IF(OR($L2480=TRUE,$A2480=0,MOD($A2480,ChapterTable!$S$20)&lt;&gt;0),"","보스")&amp;"인게임누적곱배수",ChapterTable!$S:$T,2,0)^C2480
    +VLOOKUP(SUBSTITUTE(SUBSTITUTE(E$1,"standard",""),"|Float","")&amp;IF(OR($L2480=TRUE,$A2480=0,MOD($A2480,ChapterTable!$S$20)&lt;&gt;0),"","보스")&amp;"인게임누적합배수",ChapterTable!$S:$T,2,0)*C2480)
  )
  )
  )
)</f>
        <v>10226723.159087151</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(VLOOKUP(SUBSTITUTE(SUBSTITUTE(F$1,"standard",""),"|Float","")&amp;IF(OR($L2480=TRUE,$A2480=0,MOD($A2480,ChapterTable!$S$20)&lt;&gt;0),"","보스")&amp;"인게임누적곱배수",ChapterTable!$S:$T,2,0)^D2480
    +VLOOKUP(SUBSTITUTE(SUBSTITUTE(F$1,"standard",""),"|Float","")&amp;IF(OR($L2480=TRUE,$A2480=0,MOD($A2480,ChapterTable!$S$20)&lt;&gt;0),"","보스")&amp;"인게임누적합배수",ChapterTable!$S:$T,2,0)*D2480)
  )
  )
  )
)</f>
        <v>2899938.858768926</v>
      </c>
      <c r="G2480" t="s">
        <v>737</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194"/>
        <v>94</v>
      </c>
      <c r="Q2480">
        <f t="shared" si="195"/>
        <v>94</v>
      </c>
      <c r="R2480" t="b">
        <f t="shared" ca="1" si="193"/>
        <v>1</v>
      </c>
      <c r="T2480" t="b">
        <f t="shared" ca="1" si="196"/>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H2480">
        <v>1.5</v>
      </c>
      <c r="AI2480">
        <f t="shared" si="197"/>
        <v>0.25</v>
      </c>
    </row>
    <row r="2481" spans="1:35" x14ac:dyDescent="0.3">
      <c r="A2481">
        <v>27</v>
      </c>
      <c r="B2481">
        <v>40</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OFFSET(E2481,-$B2481+IF($L2481,1,0),0)*IF($B2481&gt;OFFSET($B2481,1,0),ChapterTable!$S$17,1)*
    (VLOOKUP(SUBSTITUTE(SUBSTITUTE(E$1,"standard",""),"|Float","")&amp;IF(OR($L2481=TRUE,$A2481=0,MOD($A2481,ChapterTable!$S$20)&lt;&gt;0),"","보스")&amp;"인게임누적곱배수",ChapterTable!$S:$T,2,0)^C2481
    +VLOOKUP(SUBSTITUTE(SUBSTITUTE(E$1,"standard",""),"|Float","")&amp;IF(OR($L2481=TRUE,$A2481=0,MOD($A2481,ChapterTable!$S$20)&lt;&gt;0),"","보스")&amp;"인게임누적합배수",ChapterTable!$S:$T,2,0)*C2481)
  )
  )
  )
)</f>
        <v>10226723.159087151</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(VLOOKUP(SUBSTITUTE(SUBSTITUTE(F$1,"standard",""),"|Float","")&amp;IF(OR($L2481=TRUE,$A2481=0,MOD($A2481,ChapterTable!$S$20)&lt;&gt;0),"","보스")&amp;"인게임누적곱배수",ChapterTable!$S:$T,2,0)^D2481
    +VLOOKUP(SUBSTITUTE(SUBSTITUTE(F$1,"standard",""),"|Float","")&amp;IF(OR($L2481=TRUE,$A2481=0,MOD($A2481,ChapterTable!$S$20)&lt;&gt;0),"","보스")&amp;"인게임누적합배수",ChapterTable!$S:$T,2,0)*D2481)
  )
  )
  )
)</f>
        <v>2899938.858768926</v>
      </c>
      <c r="G2481" t="s">
        <v>737</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194"/>
        <v>21</v>
      </c>
      <c r="Q2481">
        <f t="shared" si="195"/>
        <v>21</v>
      </c>
      <c r="R2481" t="b">
        <f t="shared" ca="1" si="193"/>
        <v>1</v>
      </c>
      <c r="T2481" t="b">
        <f t="shared" ca="1" si="196"/>
        <v>1</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H2481">
        <v>1.5</v>
      </c>
      <c r="AI2481">
        <f t="shared" si="197"/>
        <v>0.25</v>
      </c>
    </row>
    <row r="2482" spans="1:35" x14ac:dyDescent="0.3">
      <c r="A2482">
        <v>27</v>
      </c>
      <c r="B2482">
        <v>41</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4</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OFFSET(E2482,-$B2482+IF($L2482,1,0),0)*IF($B2482&gt;OFFSET($B2482,1,0),ChapterTable!$S$17,1)*
    (VLOOKUP(SUBSTITUTE(SUBSTITUTE(E$1,"standard",""),"|Float","")&amp;IF(OR($L2482=TRUE,$A2482=0,MOD($A2482,ChapterTable!$S$20)&lt;&gt;0),"","보스")&amp;"인게임누적곱배수",ChapterTable!$S:$T,2,0)^C2482
    +VLOOKUP(SUBSTITUTE(SUBSTITUTE(E$1,"standard",""),"|Float","")&amp;IF(OR($L2482=TRUE,$A2482=0,MOD($A2482,ChapterTable!$S$20)&lt;&gt;0),"","보스")&amp;"인게임누적합배수",ChapterTable!$S:$T,2,0)*C2482)
  )
  )
  )
)</f>
        <v>10226723.159087151</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(VLOOKUP(SUBSTITUTE(SUBSTITUTE(F$1,"standard",""),"|Float","")&amp;IF(OR($L2482=TRUE,$A2482=0,MOD($A2482,ChapterTable!$S$20)&lt;&gt;0),"","보스")&amp;"인게임누적곱배수",ChapterTable!$S:$T,2,0)^D2482
    +VLOOKUP(SUBSTITUTE(SUBSTITUTE(F$1,"standard",""),"|Float","")&amp;IF(OR($L2482=TRUE,$A2482=0,MOD($A2482,ChapterTable!$S$20)&lt;&gt;0),"","보스")&amp;"인게임누적합배수",ChapterTable!$S:$T,2,0)*D2482)
  )
  )
  )
)</f>
        <v>3077486.1358364113</v>
      </c>
      <c r="G2482" t="s">
        <v>737</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194"/>
        <v>5</v>
      </c>
      <c r="Q2482">
        <f t="shared" si="195"/>
        <v>5</v>
      </c>
      <c r="R2482" t="b">
        <f t="shared" ca="1" si="193"/>
        <v>1</v>
      </c>
      <c r="T2482" t="b">
        <f t="shared" ca="1" si="196"/>
        <v>1</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H2482">
        <v>1.5</v>
      </c>
      <c r="AI2482">
        <f t="shared" si="197"/>
        <v>0.2</v>
      </c>
    </row>
    <row r="2483" spans="1:35" x14ac:dyDescent="0.3">
      <c r="A2483">
        <v>27</v>
      </c>
      <c r="B2483">
        <v>42</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OFFSET(E2483,-$B2483+IF($L2483,1,0),0)*IF($B2483&gt;OFFSET($B2483,1,0),ChapterTable!$S$17,1)*
    (VLOOKUP(SUBSTITUTE(SUBSTITUTE(E$1,"standard",""),"|Float","")&amp;IF(OR($L2483=TRUE,$A2483=0,MOD($A2483,ChapterTable!$S$20)&lt;&gt;0),"","보스")&amp;"인게임누적곱배수",ChapterTable!$S:$T,2,0)^C2483
    +VLOOKUP(SUBSTITUTE(SUBSTITUTE(E$1,"standard",""),"|Float","")&amp;IF(OR($L2483=TRUE,$A2483=0,MOD($A2483,ChapterTable!$S$20)&lt;&gt;0),"","보스")&amp;"인게임누적합배수",ChapterTable!$S:$T,2,0)*C2483)
  )
  )
  )
)</f>
        <v>10226723.159087151</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(VLOOKUP(SUBSTITUTE(SUBSTITUTE(F$1,"standard",""),"|Float","")&amp;IF(OR($L2483=TRUE,$A2483=0,MOD($A2483,ChapterTable!$S$20)&lt;&gt;0),"","보스")&amp;"인게임누적곱배수",ChapterTable!$S:$T,2,0)^D2483
    +VLOOKUP(SUBSTITUTE(SUBSTITUTE(F$1,"standard",""),"|Float","")&amp;IF(OR($L2483=TRUE,$A2483=0,MOD($A2483,ChapterTable!$S$20)&lt;&gt;0),"","보스")&amp;"인게임누적합배수",ChapterTable!$S:$T,2,0)*D2483)
  )
  )
  )
)</f>
        <v>3077486.1358364113</v>
      </c>
      <c r="G2483" t="s">
        <v>737</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194"/>
        <v>5</v>
      </c>
      <c r="Q2483">
        <f t="shared" si="195"/>
        <v>5</v>
      </c>
      <c r="R2483" t="b">
        <f t="shared" ca="1" si="193"/>
        <v>1</v>
      </c>
      <c r="T2483" t="b">
        <f t="shared" ca="1" si="196"/>
        <v>1</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H2483">
        <v>1.5</v>
      </c>
      <c r="AI2483">
        <f t="shared" si="197"/>
        <v>0.2</v>
      </c>
    </row>
    <row r="2484" spans="1:35" x14ac:dyDescent="0.3">
      <c r="A2484">
        <v>27</v>
      </c>
      <c r="B2484">
        <v>43</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OFFSET(E2484,-$B2484+IF($L2484,1,0),0)*IF($B2484&gt;OFFSET($B2484,1,0),ChapterTable!$S$17,1)*
    (VLOOKUP(SUBSTITUTE(SUBSTITUTE(E$1,"standard",""),"|Float","")&amp;IF(OR($L2484=TRUE,$A2484=0,MOD($A2484,ChapterTable!$S$20)&lt;&gt;0),"","보스")&amp;"인게임누적곱배수",ChapterTable!$S:$T,2,0)^C2484
    +VLOOKUP(SUBSTITUTE(SUBSTITUTE(E$1,"standard",""),"|Float","")&amp;IF(OR($L2484=TRUE,$A2484=0,MOD($A2484,ChapterTable!$S$20)&lt;&gt;0),"","보스")&amp;"인게임누적합배수",ChapterTable!$S:$T,2,0)*C2484)
  )
  )
  )
)</f>
        <v>10226723.159087151</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(VLOOKUP(SUBSTITUTE(SUBSTITUTE(F$1,"standard",""),"|Float","")&amp;IF(OR($L2484=TRUE,$A2484=0,MOD($A2484,ChapterTable!$S$20)&lt;&gt;0),"","보스")&amp;"인게임누적곱배수",ChapterTable!$S:$T,2,0)^D2484
    +VLOOKUP(SUBSTITUTE(SUBSTITUTE(F$1,"standard",""),"|Float","")&amp;IF(OR($L2484=TRUE,$A2484=0,MOD($A2484,ChapterTable!$S$20)&lt;&gt;0),"","보스")&amp;"인게임누적합배수",ChapterTable!$S:$T,2,0)*D2484)
  )
  )
  )
)</f>
        <v>3077486.1358364113</v>
      </c>
      <c r="G2484" t="s">
        <v>737</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194"/>
        <v>5</v>
      </c>
      <c r="Q2484">
        <f t="shared" si="195"/>
        <v>5</v>
      </c>
      <c r="R2484" t="b">
        <f t="shared" ca="1" si="193"/>
        <v>1</v>
      </c>
      <c r="T2484" t="b">
        <f t="shared" ca="1" si="196"/>
        <v>1</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H2484">
        <v>1.5</v>
      </c>
      <c r="AI2484">
        <f t="shared" si="197"/>
        <v>0.2</v>
      </c>
    </row>
    <row r="2485" spans="1:35" x14ac:dyDescent="0.3">
      <c r="A2485">
        <v>27</v>
      </c>
      <c r="B2485">
        <v>44</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OFFSET(E2485,-$B2485+IF($L2485,1,0),0)*IF($B2485&gt;OFFSET($B2485,1,0),ChapterTable!$S$17,1)*
    (VLOOKUP(SUBSTITUTE(SUBSTITUTE(E$1,"standard",""),"|Float","")&amp;IF(OR($L2485=TRUE,$A2485=0,MOD($A2485,ChapterTable!$S$20)&lt;&gt;0),"","보스")&amp;"인게임누적곱배수",ChapterTable!$S:$T,2,0)^C2485
    +VLOOKUP(SUBSTITUTE(SUBSTITUTE(E$1,"standard",""),"|Float","")&amp;IF(OR($L2485=TRUE,$A2485=0,MOD($A2485,ChapterTable!$S$20)&lt;&gt;0),"","보스")&amp;"인게임누적합배수",ChapterTable!$S:$T,2,0)*C2485)
  )
  )
  )
)</f>
        <v>10226723.159087151</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(VLOOKUP(SUBSTITUTE(SUBSTITUTE(F$1,"standard",""),"|Float","")&amp;IF(OR($L2485=TRUE,$A2485=0,MOD($A2485,ChapterTable!$S$20)&lt;&gt;0),"","보스")&amp;"인게임누적곱배수",ChapterTable!$S:$T,2,0)^D2485
    +VLOOKUP(SUBSTITUTE(SUBSTITUTE(F$1,"standard",""),"|Float","")&amp;IF(OR($L2485=TRUE,$A2485=0,MOD($A2485,ChapterTable!$S$20)&lt;&gt;0),"","보스")&amp;"인게임누적합배수",ChapterTable!$S:$T,2,0)*D2485)
  )
  )
  )
)</f>
        <v>3077486.1358364113</v>
      </c>
      <c r="G2485" t="s">
        <v>737</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194"/>
        <v>5</v>
      </c>
      <c r="Q2485">
        <f t="shared" si="195"/>
        <v>5</v>
      </c>
      <c r="R2485" t="b">
        <f t="shared" ca="1" si="193"/>
        <v>1</v>
      </c>
      <c r="T2485" t="b">
        <f t="shared" ca="1" si="196"/>
        <v>1</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H2485">
        <v>1.5</v>
      </c>
      <c r="AI2485">
        <f t="shared" si="197"/>
        <v>0.2</v>
      </c>
    </row>
    <row r="2486" spans="1:35" x14ac:dyDescent="0.3">
      <c r="A2486">
        <v>27</v>
      </c>
      <c r="B2486">
        <v>45</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OFFSET(E2486,-$B2486+IF($L2486,1,0),0)*IF($B2486&gt;OFFSET($B2486,1,0),ChapterTable!$S$17,1)*
    (VLOOKUP(SUBSTITUTE(SUBSTITUTE(E$1,"standard",""),"|Float","")&amp;IF(OR($L2486=TRUE,$A2486=0,MOD($A2486,ChapterTable!$S$20)&lt;&gt;0),"","보스")&amp;"인게임누적곱배수",ChapterTable!$S:$T,2,0)^C2486
    +VLOOKUP(SUBSTITUTE(SUBSTITUTE(E$1,"standard",""),"|Float","")&amp;IF(OR($L2486=TRUE,$A2486=0,MOD($A2486,ChapterTable!$S$20)&lt;&gt;0),"","보스")&amp;"인게임누적합배수",ChapterTable!$S:$T,2,0)*C2486)
  )
  )
  )
)</f>
        <v>10226723.159087151</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(VLOOKUP(SUBSTITUTE(SUBSTITUTE(F$1,"standard",""),"|Float","")&amp;IF(OR($L2486=TRUE,$A2486=0,MOD($A2486,ChapterTable!$S$20)&lt;&gt;0),"","보스")&amp;"인게임누적곱배수",ChapterTable!$S:$T,2,0)^D2486
    +VLOOKUP(SUBSTITUTE(SUBSTITUTE(F$1,"standard",""),"|Float","")&amp;IF(OR($L2486=TRUE,$A2486=0,MOD($A2486,ChapterTable!$S$20)&lt;&gt;0),"","보스")&amp;"인게임누적합배수",ChapterTable!$S:$T,2,0)*D2486)
  )
  )
  )
)</f>
        <v>3077486.1358364113</v>
      </c>
      <c r="G2486" t="s">
        <v>737</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194"/>
        <v>11</v>
      </c>
      <c r="Q2486">
        <f t="shared" si="195"/>
        <v>11</v>
      </c>
      <c r="R2486" t="b">
        <f t="shared" ca="1" si="193"/>
        <v>1</v>
      </c>
      <c r="T2486" t="b">
        <f t="shared" ca="1" si="196"/>
        <v>1</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H2486">
        <v>1.5</v>
      </c>
      <c r="AI2486">
        <f t="shared" si="197"/>
        <v>0.2</v>
      </c>
    </row>
    <row r="2487" spans="1:35" x14ac:dyDescent="0.3">
      <c r="A2487">
        <v>27</v>
      </c>
      <c r="B2487">
        <v>46</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5</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OFFSET(E2487,-$B2487+IF($L2487,1,0),0)*IF($B2487&gt;OFFSET($B2487,1,0),ChapterTable!$S$17,1)*
    (VLOOKUP(SUBSTITUTE(SUBSTITUTE(E$1,"standard",""),"|Float","")&amp;IF(OR($L2487=TRUE,$A2487=0,MOD($A2487,ChapterTable!$S$20)&lt;&gt;0),"","보스")&amp;"인게임누적곱배수",ChapterTable!$S:$T,2,0)^C2487
    +VLOOKUP(SUBSTITUTE(SUBSTITUTE(E$1,"standard",""),"|Float","")&amp;IF(OR($L2487=TRUE,$A2487=0,MOD($A2487,ChapterTable!$S$20)&lt;&gt;0),"","보스")&amp;"인게임누적합배수",ChapterTable!$S:$T,2,0)*C2487)
  )
  )
  )
)</f>
        <v>11363025.732319057</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(VLOOKUP(SUBSTITUTE(SUBSTITUTE(F$1,"standard",""),"|Float","")&amp;IF(OR($L2487=TRUE,$A2487=0,MOD($A2487,ChapterTable!$S$20)&lt;&gt;0),"","보스")&amp;"인게임누적곱배수",ChapterTable!$S:$T,2,0)^D2487
    +VLOOKUP(SUBSTITUTE(SUBSTITUTE(F$1,"standard",""),"|Float","")&amp;IF(OR($L2487=TRUE,$A2487=0,MOD($A2487,ChapterTable!$S$20)&lt;&gt;0),"","보스")&amp;"인게임누적합배수",ChapterTable!$S:$T,2,0)*D2487)
  )
  )
  )
)</f>
        <v>3077486.1358364113</v>
      </c>
      <c r="G2487" t="s">
        <v>737</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194"/>
        <v>5</v>
      </c>
      <c r="Q2487">
        <f t="shared" si="195"/>
        <v>5</v>
      </c>
      <c r="R2487" t="b">
        <f t="shared" ca="1" si="193"/>
        <v>1</v>
      </c>
      <c r="T2487" t="b">
        <f t="shared" ca="1" si="196"/>
        <v>1</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H2487">
        <v>1.5</v>
      </c>
      <c r="AI2487">
        <f t="shared" si="197"/>
        <v>0.2</v>
      </c>
    </row>
    <row r="2488" spans="1:35" x14ac:dyDescent="0.3">
      <c r="A2488">
        <v>27</v>
      </c>
      <c r="B2488">
        <v>47</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OFFSET(E2488,-$B2488+IF($L2488,1,0),0)*IF($B2488&gt;OFFSET($B2488,1,0),ChapterTable!$S$17,1)*
    (VLOOKUP(SUBSTITUTE(SUBSTITUTE(E$1,"standard",""),"|Float","")&amp;IF(OR($L2488=TRUE,$A2488=0,MOD($A2488,ChapterTable!$S$20)&lt;&gt;0),"","보스")&amp;"인게임누적곱배수",ChapterTable!$S:$T,2,0)^C2488
    +VLOOKUP(SUBSTITUTE(SUBSTITUTE(E$1,"standard",""),"|Float","")&amp;IF(OR($L2488=TRUE,$A2488=0,MOD($A2488,ChapterTable!$S$20)&lt;&gt;0),"","보스")&amp;"인게임누적합배수",ChapterTable!$S:$T,2,0)*C2488)
  )
  )
  )
)</f>
        <v>11363025.732319057</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(VLOOKUP(SUBSTITUTE(SUBSTITUTE(F$1,"standard",""),"|Float","")&amp;IF(OR($L2488=TRUE,$A2488=0,MOD($A2488,ChapterTable!$S$20)&lt;&gt;0),"","보스")&amp;"인게임누적곱배수",ChapterTable!$S:$T,2,0)^D2488
    +VLOOKUP(SUBSTITUTE(SUBSTITUTE(F$1,"standard",""),"|Float","")&amp;IF(OR($L2488=TRUE,$A2488=0,MOD($A2488,ChapterTable!$S$20)&lt;&gt;0),"","보스")&amp;"인게임누적합배수",ChapterTable!$S:$T,2,0)*D2488)
  )
  )
  )
)</f>
        <v>3077486.1358364113</v>
      </c>
      <c r="G2488" t="s">
        <v>737</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194"/>
        <v>5</v>
      </c>
      <c r="Q2488">
        <f t="shared" si="195"/>
        <v>5</v>
      </c>
      <c r="R2488" t="b">
        <f t="shared" ca="1" si="193"/>
        <v>1</v>
      </c>
      <c r="T2488" t="b">
        <f t="shared" ca="1" si="196"/>
        <v>1</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H2488">
        <v>1.5</v>
      </c>
      <c r="AI2488">
        <f t="shared" si="197"/>
        <v>0.2</v>
      </c>
    </row>
    <row r="2489" spans="1:35" x14ac:dyDescent="0.3">
      <c r="A2489">
        <v>27</v>
      </c>
      <c r="B2489">
        <v>48</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OFFSET(E2489,-$B2489+IF($L2489,1,0),0)*IF($B2489&gt;OFFSET($B2489,1,0),ChapterTable!$S$17,1)*
    (VLOOKUP(SUBSTITUTE(SUBSTITUTE(E$1,"standard",""),"|Float","")&amp;IF(OR($L2489=TRUE,$A2489=0,MOD($A2489,ChapterTable!$S$20)&lt;&gt;0),"","보스")&amp;"인게임누적곱배수",ChapterTable!$S:$T,2,0)^C2489
    +VLOOKUP(SUBSTITUTE(SUBSTITUTE(E$1,"standard",""),"|Float","")&amp;IF(OR($L2489=TRUE,$A2489=0,MOD($A2489,ChapterTable!$S$20)&lt;&gt;0),"","보스")&amp;"인게임누적합배수",ChapterTable!$S:$T,2,0)*C2489)
  )
  )
  )
)</f>
        <v>11363025.732319057</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(VLOOKUP(SUBSTITUTE(SUBSTITUTE(F$1,"standard",""),"|Float","")&amp;IF(OR($L2489=TRUE,$A2489=0,MOD($A2489,ChapterTable!$S$20)&lt;&gt;0),"","보스")&amp;"인게임누적곱배수",ChapterTable!$S:$T,2,0)^D2489
    +VLOOKUP(SUBSTITUTE(SUBSTITUTE(F$1,"standard",""),"|Float","")&amp;IF(OR($L2489=TRUE,$A2489=0,MOD($A2489,ChapterTable!$S$20)&lt;&gt;0),"","보스")&amp;"인게임누적합배수",ChapterTable!$S:$T,2,0)*D2489)
  )
  )
  )
)</f>
        <v>3077486.1358364113</v>
      </c>
      <c r="G2489" t="s">
        <v>737</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194"/>
        <v>5</v>
      </c>
      <c r="Q2489">
        <f t="shared" si="195"/>
        <v>5</v>
      </c>
      <c r="R2489" t="b">
        <f t="shared" ca="1" si="193"/>
        <v>1</v>
      </c>
      <c r="T2489" t="b">
        <f t="shared" ca="1" si="196"/>
        <v>1</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H2489">
        <v>1.5</v>
      </c>
      <c r="AI2489">
        <f t="shared" si="197"/>
        <v>0.2</v>
      </c>
    </row>
    <row r="2490" spans="1:35" x14ac:dyDescent="0.3">
      <c r="A2490">
        <v>27</v>
      </c>
      <c r="B2490">
        <v>49</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OFFSET(E2490,-$B2490+IF($L2490,1,0),0)*IF($B2490&gt;OFFSET($B2490,1,0),ChapterTable!$S$17,1)*
    (VLOOKUP(SUBSTITUTE(SUBSTITUTE(E$1,"standard",""),"|Float","")&amp;IF(OR($L2490=TRUE,$A2490=0,MOD($A2490,ChapterTable!$S$20)&lt;&gt;0),"","보스")&amp;"인게임누적곱배수",ChapterTable!$S:$T,2,0)^C2490
    +VLOOKUP(SUBSTITUTE(SUBSTITUTE(E$1,"standard",""),"|Float","")&amp;IF(OR($L2490=TRUE,$A2490=0,MOD($A2490,ChapterTable!$S$20)&lt;&gt;0),"","보스")&amp;"인게임누적합배수",ChapterTable!$S:$T,2,0)*C2490)
  )
  )
  )
)</f>
        <v>11363025.732319057</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(VLOOKUP(SUBSTITUTE(SUBSTITUTE(F$1,"standard",""),"|Float","")&amp;IF(OR($L2490=TRUE,$A2490=0,MOD($A2490,ChapterTable!$S$20)&lt;&gt;0),"","보스")&amp;"인게임누적곱배수",ChapterTable!$S:$T,2,0)^D2490
    +VLOOKUP(SUBSTITUTE(SUBSTITUTE(F$1,"standard",""),"|Float","")&amp;IF(OR($L2490=TRUE,$A2490=0,MOD($A2490,ChapterTable!$S$20)&lt;&gt;0),"","보스")&amp;"인게임누적합배수",ChapterTable!$S:$T,2,0)*D2490)
  )
  )
  )
)</f>
        <v>3077486.1358364113</v>
      </c>
      <c r="G2490" t="s">
        <v>737</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194"/>
        <v>95</v>
      </c>
      <c r="Q2490">
        <f t="shared" si="195"/>
        <v>95</v>
      </c>
      <c r="R2490" t="b">
        <f t="shared" ca="1" si="193"/>
        <v>1</v>
      </c>
      <c r="T2490" t="b">
        <f t="shared" ca="1" si="196"/>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H2490">
        <v>1.5</v>
      </c>
      <c r="AI2490">
        <f t="shared" si="197"/>
        <v>0.2</v>
      </c>
    </row>
    <row r="2491" spans="1:35" x14ac:dyDescent="0.3">
      <c r="A2491">
        <v>27</v>
      </c>
      <c r="B2491">
        <v>50</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OFFSET(E2491,-$B2491+IF($L2491,1,0),0)*IF($B2491&gt;OFFSET($B2491,1,0),ChapterTable!$S$17,1)*
    (VLOOKUP(SUBSTITUTE(SUBSTITUTE(E$1,"standard",""),"|Float","")&amp;IF(OR($L2491=TRUE,$A2491=0,MOD($A2491,ChapterTable!$S$20)&lt;&gt;0),"","보스")&amp;"인게임누적곱배수",ChapterTable!$S:$T,2,0)^C2491
    +VLOOKUP(SUBSTITUTE(SUBSTITUTE(E$1,"standard",""),"|Float","")&amp;IF(OR($L2491=TRUE,$A2491=0,MOD($A2491,ChapterTable!$S$20)&lt;&gt;0),"","보스")&amp;"인게임누적합배수",ChapterTable!$S:$T,2,0)*C2491)
  )
  )
  )
)</f>
        <v>13635630.878782868</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(VLOOKUP(SUBSTITUTE(SUBSTITUTE(F$1,"standard",""),"|Float","")&amp;IF(OR($L2491=TRUE,$A2491=0,MOD($A2491,ChapterTable!$S$20)&lt;&gt;0),"","보스")&amp;"인게임누적곱배수",ChapterTable!$S:$T,2,0)^D2491
    +VLOOKUP(SUBSTITUTE(SUBSTITUTE(F$1,"standard",""),"|Float","")&amp;IF(OR($L2491=TRUE,$A2491=0,MOD($A2491,ChapterTable!$S$20)&lt;&gt;0),"","보스")&amp;"인게임누적합배수",ChapterTable!$S:$T,2,0)*D2491)
  )
  )
  )
)</f>
        <v>3077486.1358364113</v>
      </c>
      <c r="G2491" t="s">
        <v>737</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194"/>
        <v>21</v>
      </c>
      <c r="Q2491">
        <f t="shared" si="195"/>
        <v>21</v>
      </c>
      <c r="R2491" t="b">
        <f t="shared" ca="1" si="193"/>
        <v>0</v>
      </c>
      <c r="T2491" t="b">
        <f t="shared" ca="1" si="196"/>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H2491">
        <v>1.5</v>
      </c>
      <c r="AI2491">
        <f t="shared" si="197"/>
        <v>0.2</v>
      </c>
    </row>
    <row r="2492" spans="1:35" x14ac:dyDescent="0.3">
      <c r="A2492">
        <v>28</v>
      </c>
      <c r="B2492">
        <v>1</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0</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0</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OFFSET(E2492,-$B2492+IF($L2492,1,0),0)*IF($B2492&gt;OFFSET($B2492,1,0),ChapterTable!$S$17,1)*
    (VLOOKUP(SUBSTITUTE(SUBSTITUTE(E$1,"standard",""),"|Float","")&amp;IF(OR($L2492=TRUE,$A2492=0,MOD($A2492,ChapterTable!$S$20)&lt;&gt;0),"","보스")&amp;"인게임누적곱배수",ChapterTable!$S:$T,2,0)^C2492
    +VLOOKUP(SUBSTITUTE(SUBSTITUTE(E$1,"standard",""),"|Float","")&amp;IF(OR($L2492=TRUE,$A2492=0,MOD($A2492,ChapterTable!$S$20)&lt;&gt;0),"","보스")&amp;"인게임누적합배수",ChapterTable!$S:$T,2,0)*C2492)
  )
  )
  )
)</f>
        <v>8522269.2992392927</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(VLOOKUP(SUBSTITUTE(SUBSTITUTE(F$1,"standard",""),"|Float","")&amp;IF(OR($L2492=TRUE,$A2492=0,MOD($A2492,ChapterTable!$S$20)&lt;&gt;0),"","보스")&amp;"인게임누적곱배수",ChapterTable!$S:$T,2,0)^D2492
    +VLOOKUP(SUBSTITUTE(SUBSTITUTE(F$1,"standard",""),"|Float","")&amp;IF(OR($L2492=TRUE,$A2492=0,MOD($A2492,ChapterTable!$S$20)&lt;&gt;0),"","보스")&amp;"인게임누적합배수",ChapterTable!$S:$T,2,0)*D2492)
  )
  )
  )
)</f>
        <v>3550945.5413497053</v>
      </c>
      <c r="G2492" t="s">
        <v>737</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194"/>
        <v>1</v>
      </c>
      <c r="Q2492">
        <f t="shared" si="195"/>
        <v>1</v>
      </c>
      <c r="R2492" t="b">
        <f t="shared" ca="1" si="193"/>
        <v>1</v>
      </c>
      <c r="T2492" t="b">
        <f t="shared" ca="1" si="196"/>
        <v>1</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H2492">
        <v>1.5</v>
      </c>
      <c r="AI2492">
        <f t="shared" si="197"/>
        <v>1</v>
      </c>
    </row>
    <row r="2493" spans="1:35" x14ac:dyDescent="0.3">
      <c r="A2493">
        <v>28</v>
      </c>
      <c r="B2493">
        <v>2</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OFFSET(E2493,-$B2493+IF($L2493,1,0),0)*IF($B2493&gt;OFFSET($B2493,1,0),ChapterTable!$S$17,1)*
    (VLOOKUP(SUBSTITUTE(SUBSTITUTE(E$1,"standard",""),"|Float","")&amp;IF(OR($L2493=TRUE,$A2493=0,MOD($A2493,ChapterTable!$S$20)&lt;&gt;0),"","보스")&amp;"인게임누적곱배수",ChapterTable!$S:$T,2,0)^C2493
    +VLOOKUP(SUBSTITUTE(SUBSTITUTE(E$1,"standard",""),"|Float","")&amp;IF(OR($L2493=TRUE,$A2493=0,MOD($A2493,ChapterTable!$S$20)&lt;&gt;0),"","보스")&amp;"인게임누적합배수",ChapterTable!$S:$T,2,0)*C2493)
  )
  )
  )
)</f>
        <v>8522269.2992392927</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(VLOOKUP(SUBSTITUTE(SUBSTITUTE(F$1,"standard",""),"|Float","")&amp;IF(OR($L2493=TRUE,$A2493=0,MOD($A2493,ChapterTable!$S$20)&lt;&gt;0),"","보스")&amp;"인게임누적곱배수",ChapterTable!$S:$T,2,0)^D2493
    +VLOOKUP(SUBSTITUTE(SUBSTITUTE(F$1,"standard",""),"|Float","")&amp;IF(OR($L2493=TRUE,$A2493=0,MOD($A2493,ChapterTable!$S$20)&lt;&gt;0),"","보스")&amp;"인게임누적합배수",ChapterTable!$S:$T,2,0)*D2493)
  )
  )
  )
)</f>
        <v>3550945.5413497053</v>
      </c>
      <c r="G2493" t="s">
        <v>737</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194"/>
        <v>1</v>
      </c>
      <c r="Q2493">
        <f t="shared" si="195"/>
        <v>1</v>
      </c>
      <c r="R2493" t="b">
        <f t="shared" ca="1" si="193"/>
        <v>1</v>
      </c>
      <c r="T2493" t="b">
        <f t="shared" ca="1" si="196"/>
        <v>1</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H2493">
        <v>1.5</v>
      </c>
      <c r="AI2493">
        <f t="shared" si="197"/>
        <v>1</v>
      </c>
    </row>
    <row r="2494" spans="1:35" x14ac:dyDescent="0.3">
      <c r="A2494">
        <v>28</v>
      </c>
      <c r="B2494">
        <v>3</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OFFSET(E2494,-$B2494+IF($L2494,1,0),0)*IF($B2494&gt;OFFSET($B2494,1,0),ChapterTable!$S$17,1)*
    (VLOOKUP(SUBSTITUTE(SUBSTITUTE(E$1,"standard",""),"|Float","")&amp;IF(OR($L2494=TRUE,$A2494=0,MOD($A2494,ChapterTable!$S$20)&lt;&gt;0),"","보스")&amp;"인게임누적곱배수",ChapterTable!$S:$T,2,0)^C2494
    +VLOOKUP(SUBSTITUTE(SUBSTITUTE(E$1,"standard",""),"|Float","")&amp;IF(OR($L2494=TRUE,$A2494=0,MOD($A2494,ChapterTable!$S$20)&lt;&gt;0),"","보스")&amp;"인게임누적합배수",ChapterTable!$S:$T,2,0)*C2494)
  )
  )
  )
)</f>
        <v>8522269.2992392927</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(VLOOKUP(SUBSTITUTE(SUBSTITUTE(F$1,"standard",""),"|Float","")&amp;IF(OR($L2494=TRUE,$A2494=0,MOD($A2494,ChapterTable!$S$20)&lt;&gt;0),"","보스")&amp;"인게임누적곱배수",ChapterTable!$S:$T,2,0)^D2494
    +VLOOKUP(SUBSTITUTE(SUBSTITUTE(F$1,"standard",""),"|Float","")&amp;IF(OR($L2494=TRUE,$A2494=0,MOD($A2494,ChapterTable!$S$20)&lt;&gt;0),"","보스")&amp;"인게임누적합배수",ChapterTable!$S:$T,2,0)*D2494)
  )
  )
  )
)</f>
        <v>3550945.5413497053</v>
      </c>
      <c r="G2494" t="s">
        <v>737</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194"/>
        <v>1</v>
      </c>
      <c r="Q2494">
        <f t="shared" si="195"/>
        <v>1</v>
      </c>
      <c r="R2494" t="b">
        <f t="shared" ca="1" si="193"/>
        <v>1</v>
      </c>
      <c r="T2494" t="b">
        <f t="shared" ca="1" si="196"/>
        <v>1</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H2494">
        <v>1.5</v>
      </c>
      <c r="AI2494">
        <f t="shared" si="197"/>
        <v>1</v>
      </c>
    </row>
    <row r="2495" spans="1:35" x14ac:dyDescent="0.3">
      <c r="A2495">
        <v>28</v>
      </c>
      <c r="B2495">
        <v>4</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OFFSET(E2495,-$B2495+IF($L2495,1,0),0)*IF($B2495&gt;OFFSET($B2495,1,0),ChapterTable!$S$17,1)*
    (VLOOKUP(SUBSTITUTE(SUBSTITUTE(E$1,"standard",""),"|Float","")&amp;IF(OR($L2495=TRUE,$A2495=0,MOD($A2495,ChapterTable!$S$20)&lt;&gt;0),"","보스")&amp;"인게임누적곱배수",ChapterTable!$S:$T,2,0)^C2495
    +VLOOKUP(SUBSTITUTE(SUBSTITUTE(E$1,"standard",""),"|Float","")&amp;IF(OR($L2495=TRUE,$A2495=0,MOD($A2495,ChapterTable!$S$20)&lt;&gt;0),"","보스")&amp;"인게임누적합배수",ChapterTable!$S:$T,2,0)*C2495)
  )
  )
  )
)</f>
        <v>8522269.2992392927</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(VLOOKUP(SUBSTITUTE(SUBSTITUTE(F$1,"standard",""),"|Float","")&amp;IF(OR($L2495=TRUE,$A2495=0,MOD($A2495,ChapterTable!$S$20)&lt;&gt;0),"","보스")&amp;"인게임누적곱배수",ChapterTable!$S:$T,2,0)^D2495
    +VLOOKUP(SUBSTITUTE(SUBSTITUTE(F$1,"standard",""),"|Float","")&amp;IF(OR($L2495=TRUE,$A2495=0,MOD($A2495,ChapterTable!$S$20)&lt;&gt;0),"","보스")&amp;"인게임누적합배수",ChapterTable!$S:$T,2,0)*D2495)
  )
  )
  )
)</f>
        <v>3550945.5413497053</v>
      </c>
      <c r="G2495" t="s">
        <v>737</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194"/>
        <v>1</v>
      </c>
      <c r="Q2495">
        <f t="shared" si="195"/>
        <v>1</v>
      </c>
      <c r="R2495" t="b">
        <f t="shared" ca="1" si="193"/>
        <v>1</v>
      </c>
      <c r="T2495" t="b">
        <f t="shared" ca="1" si="196"/>
        <v>1</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H2495">
        <v>1.5</v>
      </c>
      <c r="AI2495">
        <f t="shared" si="197"/>
        <v>1</v>
      </c>
    </row>
    <row r="2496" spans="1:35" x14ac:dyDescent="0.3">
      <c r="A2496">
        <v>28</v>
      </c>
      <c r="B2496">
        <v>5</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OFFSET(E2496,-$B2496+IF($L2496,1,0),0)*IF($B2496&gt;OFFSET($B2496,1,0),ChapterTable!$S$17,1)*
    (VLOOKUP(SUBSTITUTE(SUBSTITUTE(E$1,"standard",""),"|Float","")&amp;IF(OR($L2496=TRUE,$A2496=0,MOD($A2496,ChapterTable!$S$20)&lt;&gt;0),"","보스")&amp;"인게임누적곱배수",ChapterTable!$S:$T,2,0)^C2496
    +VLOOKUP(SUBSTITUTE(SUBSTITUTE(E$1,"standard",""),"|Float","")&amp;IF(OR($L2496=TRUE,$A2496=0,MOD($A2496,ChapterTable!$S$20)&lt;&gt;0),"","보스")&amp;"인게임누적합배수",ChapterTable!$S:$T,2,0)*C2496)
  )
  )
  )
)</f>
        <v>8522269.2992392927</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(VLOOKUP(SUBSTITUTE(SUBSTITUTE(F$1,"standard",""),"|Float","")&amp;IF(OR($L2496=TRUE,$A2496=0,MOD($A2496,ChapterTable!$S$20)&lt;&gt;0),"","보스")&amp;"인게임누적곱배수",ChapterTable!$S:$T,2,0)^D2496
    +VLOOKUP(SUBSTITUTE(SUBSTITUTE(F$1,"standard",""),"|Float","")&amp;IF(OR($L2496=TRUE,$A2496=0,MOD($A2496,ChapterTable!$S$20)&lt;&gt;0),"","보스")&amp;"인게임누적합배수",ChapterTable!$S:$T,2,0)*D2496)
  )
  )
  )
)</f>
        <v>3550945.5413497053</v>
      </c>
      <c r="G2496" t="s">
        <v>737</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194"/>
        <v>11</v>
      </c>
      <c r="Q2496">
        <f t="shared" si="195"/>
        <v>11</v>
      </c>
      <c r="R2496" t="b">
        <f t="shared" ca="1" si="193"/>
        <v>1</v>
      </c>
      <c r="T2496" t="b">
        <f t="shared" ca="1" si="196"/>
        <v>1</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H2496">
        <v>1.5</v>
      </c>
      <c r="AI2496">
        <f t="shared" si="197"/>
        <v>1</v>
      </c>
    </row>
    <row r="2497" spans="1:35" x14ac:dyDescent="0.3">
      <c r="A2497">
        <v>28</v>
      </c>
      <c r="B2497">
        <v>6</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1</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OFFSET(E2497,-$B2497+IF($L2497,1,0),0)*IF($B2497&gt;OFFSET($B2497,1,0),ChapterTable!$S$17,1)*
    (VLOOKUP(SUBSTITUTE(SUBSTITUTE(E$1,"standard",""),"|Float","")&amp;IF(OR($L2497=TRUE,$A2497=0,MOD($A2497,ChapterTable!$S$20)&lt;&gt;0),"","보스")&amp;"인게임누적곱배수",ChapterTable!$S:$T,2,0)^C2497
    +VLOOKUP(SUBSTITUTE(SUBSTITUTE(E$1,"standard",""),"|Float","")&amp;IF(OR($L2497=TRUE,$A2497=0,MOD($A2497,ChapterTable!$S$20)&lt;&gt;0),"","보스")&amp;"인게임누적합배수",ChapterTable!$S:$T,2,0)*C2497)
  )
  )
  )
)</f>
        <v>10226723.159087151</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(VLOOKUP(SUBSTITUTE(SUBSTITUTE(F$1,"standard",""),"|Float","")&amp;IF(OR($L2497=TRUE,$A2497=0,MOD($A2497,ChapterTable!$S$20)&lt;&gt;0),"","보스")&amp;"인게임누적곱배수",ChapterTable!$S:$T,2,0)^D2497
    +VLOOKUP(SUBSTITUTE(SUBSTITUTE(F$1,"standard",""),"|Float","")&amp;IF(OR($L2497=TRUE,$A2497=0,MOD($A2497,ChapterTable!$S$20)&lt;&gt;0),"","보스")&amp;"인게임누적합배수",ChapterTable!$S:$T,2,0)*D2497)
  )
  )
  )
)</f>
        <v>3550945.5413497053</v>
      </c>
      <c r="G2497" t="s">
        <v>737</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194"/>
        <v>1</v>
      </c>
      <c r="Q2497">
        <f t="shared" si="195"/>
        <v>1</v>
      </c>
      <c r="R2497" t="b">
        <f t="shared" ca="1" si="193"/>
        <v>1</v>
      </c>
      <c r="T2497" t="b">
        <f t="shared" ca="1" si="196"/>
        <v>1</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H2497">
        <v>1.5</v>
      </c>
      <c r="AI2497">
        <f t="shared" si="197"/>
        <v>1</v>
      </c>
    </row>
    <row r="2498" spans="1:35" x14ac:dyDescent="0.3">
      <c r="A2498">
        <v>28</v>
      </c>
      <c r="B2498">
        <v>7</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OFFSET(E2498,-$B2498+IF($L2498,1,0),0)*IF($B2498&gt;OFFSET($B2498,1,0),ChapterTable!$S$17,1)*
    (VLOOKUP(SUBSTITUTE(SUBSTITUTE(E$1,"standard",""),"|Float","")&amp;IF(OR($L2498=TRUE,$A2498=0,MOD($A2498,ChapterTable!$S$20)&lt;&gt;0),"","보스")&amp;"인게임누적곱배수",ChapterTable!$S:$T,2,0)^C2498
    +VLOOKUP(SUBSTITUTE(SUBSTITUTE(E$1,"standard",""),"|Float","")&amp;IF(OR($L2498=TRUE,$A2498=0,MOD($A2498,ChapterTable!$S$20)&lt;&gt;0),"","보스")&amp;"인게임누적합배수",ChapterTable!$S:$T,2,0)*C2498)
  )
  )
  )
)</f>
        <v>10226723.159087151</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(VLOOKUP(SUBSTITUTE(SUBSTITUTE(F$1,"standard",""),"|Float","")&amp;IF(OR($L2498=TRUE,$A2498=0,MOD($A2498,ChapterTable!$S$20)&lt;&gt;0),"","보스")&amp;"인게임누적곱배수",ChapterTable!$S:$T,2,0)^D2498
    +VLOOKUP(SUBSTITUTE(SUBSTITUTE(F$1,"standard",""),"|Float","")&amp;IF(OR($L2498=TRUE,$A2498=0,MOD($A2498,ChapterTable!$S$20)&lt;&gt;0),"","보스")&amp;"인게임누적합배수",ChapterTable!$S:$T,2,0)*D2498)
  )
  )
  )
)</f>
        <v>3550945.5413497053</v>
      </c>
      <c r="G2498" t="s">
        <v>737</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194"/>
        <v>1</v>
      </c>
      <c r="Q2498">
        <f t="shared" si="195"/>
        <v>1</v>
      </c>
      <c r="R2498" t="b">
        <f t="shared" ref="R2498:R2541" ca="1" si="198">IF(OR(B2498=0,OFFSET(B2498,1,0)=0),FALSE,
IF(AND(L2498,B2498&lt;OFFSET(B2498,1,0)),TRUE,
IF(OFFSET(O2498,1,0)=21,TRUE,FALSE)))</f>
        <v>1</v>
      </c>
      <c r="T2498" t="b">
        <f t="shared" ca="1" si="196"/>
        <v>1</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H2498">
        <v>1.5</v>
      </c>
      <c r="AI2498">
        <f t="shared" si="197"/>
        <v>1</v>
      </c>
    </row>
    <row r="2499" spans="1:35" x14ac:dyDescent="0.3">
      <c r="A2499">
        <v>28</v>
      </c>
      <c r="B2499">
        <v>8</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OFFSET(E2499,-$B2499+IF($L2499,1,0),0)*IF($B2499&gt;OFFSET($B2499,1,0),ChapterTable!$S$17,1)*
    (VLOOKUP(SUBSTITUTE(SUBSTITUTE(E$1,"standard",""),"|Float","")&amp;IF(OR($L2499=TRUE,$A2499=0,MOD($A2499,ChapterTable!$S$20)&lt;&gt;0),"","보스")&amp;"인게임누적곱배수",ChapterTable!$S:$T,2,0)^C2499
    +VLOOKUP(SUBSTITUTE(SUBSTITUTE(E$1,"standard",""),"|Float","")&amp;IF(OR($L2499=TRUE,$A2499=0,MOD($A2499,ChapterTable!$S$20)&lt;&gt;0),"","보스")&amp;"인게임누적합배수",ChapterTable!$S:$T,2,0)*C2499)
  )
  )
  )
)</f>
        <v>10226723.159087151</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(VLOOKUP(SUBSTITUTE(SUBSTITUTE(F$1,"standard",""),"|Float","")&amp;IF(OR($L2499=TRUE,$A2499=0,MOD($A2499,ChapterTable!$S$20)&lt;&gt;0),"","보스")&amp;"인게임누적곱배수",ChapterTable!$S:$T,2,0)^D2499
    +VLOOKUP(SUBSTITUTE(SUBSTITUTE(F$1,"standard",""),"|Float","")&amp;IF(OR($L2499=TRUE,$A2499=0,MOD($A2499,ChapterTable!$S$20)&lt;&gt;0),"","보스")&amp;"인게임누적합배수",ChapterTable!$S:$T,2,0)*D2499)
  )
  )
  )
)</f>
        <v>3550945.5413497053</v>
      </c>
      <c r="G2499" t="s">
        <v>737</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1" si="199">IF(B2499=0,0,
  IF(AND(L2499=FALSE,A2499&lt;&gt;0,MOD(A2499,7)=0),21,
  IF(MOD(B2499,10)=0,21,
  IF(MOD(B2499,10)=5,11,
  IF(MOD(B2499,10)=9,INT(B2499/10)+91,
  INT(B2499/10+1))))))</f>
        <v>1</v>
      </c>
      <c r="Q2499">
        <f t="shared" ref="Q2499:Q2541" si="200">IF(ISBLANK(P2499),O2499,P2499)</f>
        <v>1</v>
      </c>
      <c r="R2499" t="b">
        <f t="shared" ca="1" si="198"/>
        <v>1</v>
      </c>
      <c r="T2499" t="b">
        <f t="shared" ref="T2499:T2541" ca="1" si="201">IF(ISBLANK(S2499),R2499,S2499)</f>
        <v>1</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H2499">
        <v>1.5</v>
      </c>
      <c r="AI2499">
        <f t="shared" si="197"/>
        <v>1</v>
      </c>
    </row>
    <row r="2500" spans="1:35" x14ac:dyDescent="0.3">
      <c r="A2500">
        <v>28</v>
      </c>
      <c r="B2500">
        <v>9</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OFFSET(E2500,-$B2500+IF($L2500,1,0),0)*IF($B2500&gt;OFFSET($B2500,1,0),ChapterTable!$S$17,1)*
    (VLOOKUP(SUBSTITUTE(SUBSTITUTE(E$1,"standard",""),"|Float","")&amp;IF(OR($L2500=TRUE,$A2500=0,MOD($A2500,ChapterTable!$S$20)&lt;&gt;0),"","보스")&amp;"인게임누적곱배수",ChapterTable!$S:$T,2,0)^C2500
    +VLOOKUP(SUBSTITUTE(SUBSTITUTE(E$1,"standard",""),"|Float","")&amp;IF(OR($L2500=TRUE,$A2500=0,MOD($A2500,ChapterTable!$S$20)&lt;&gt;0),"","보스")&amp;"인게임누적합배수",ChapterTable!$S:$T,2,0)*C2500)
  )
  )
  )
)</f>
        <v>10226723.159087151</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(VLOOKUP(SUBSTITUTE(SUBSTITUTE(F$1,"standard",""),"|Float","")&amp;IF(OR($L2500=TRUE,$A2500=0,MOD($A2500,ChapterTable!$S$20)&lt;&gt;0),"","보스")&amp;"인게임누적곱배수",ChapterTable!$S:$T,2,0)^D2500
    +VLOOKUP(SUBSTITUTE(SUBSTITUTE(F$1,"standard",""),"|Float","")&amp;IF(OR($L2500=TRUE,$A2500=0,MOD($A2500,ChapterTable!$S$20)&lt;&gt;0),"","보스")&amp;"인게임누적합배수",ChapterTable!$S:$T,2,0)*D2500)
  )
  )
  )
)</f>
        <v>3550945.5413497053</v>
      </c>
      <c r="G2500" t="s">
        <v>737</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199"/>
        <v>91</v>
      </c>
      <c r="Q2500">
        <f t="shared" si="200"/>
        <v>91</v>
      </c>
      <c r="R2500" t="b">
        <f t="shared" ca="1" si="198"/>
        <v>1</v>
      </c>
      <c r="T2500" t="b">
        <f t="shared" ca="1" si="201"/>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H2500">
        <v>1.5</v>
      </c>
      <c r="AI2500">
        <f t="shared" ref="AI2500:AI2541" si="202">IF(B2500=0,0,1/(INT((B2500-1)/10)+1))</f>
        <v>1</v>
      </c>
    </row>
    <row r="2501" spans="1:35" x14ac:dyDescent="0.3">
      <c r="A2501">
        <v>28</v>
      </c>
      <c r="B2501">
        <v>10</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OFFSET(E2501,-$B2501+IF($L2501,1,0),0)*IF($B2501&gt;OFFSET($B2501,1,0),ChapterTable!$S$17,1)*
    (VLOOKUP(SUBSTITUTE(SUBSTITUTE(E$1,"standard",""),"|Float","")&amp;IF(OR($L2501=TRUE,$A2501=0,MOD($A2501,ChapterTable!$S$20)&lt;&gt;0),"","보스")&amp;"인게임누적곱배수",ChapterTable!$S:$T,2,0)^C2501
    +VLOOKUP(SUBSTITUTE(SUBSTITUTE(E$1,"standard",""),"|Float","")&amp;IF(OR($L2501=TRUE,$A2501=0,MOD($A2501,ChapterTable!$S$20)&lt;&gt;0),"","보스")&amp;"인게임누적합배수",ChapterTable!$S:$T,2,0)*C2501)
  )
  )
  )
)</f>
        <v>10226723.159087151</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(VLOOKUP(SUBSTITUTE(SUBSTITUTE(F$1,"standard",""),"|Float","")&amp;IF(OR($L2501=TRUE,$A2501=0,MOD($A2501,ChapterTable!$S$20)&lt;&gt;0),"","보스")&amp;"인게임누적곱배수",ChapterTable!$S:$T,2,0)^D2501
    +VLOOKUP(SUBSTITUTE(SUBSTITUTE(F$1,"standard",""),"|Float","")&amp;IF(OR($L2501=TRUE,$A2501=0,MOD($A2501,ChapterTable!$S$20)&lt;&gt;0),"","보스")&amp;"인게임누적합배수",ChapterTable!$S:$T,2,0)*D2501)
  )
  )
  )
)</f>
        <v>3550945.5413497053</v>
      </c>
      <c r="G2501" t="s">
        <v>737</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199"/>
        <v>21</v>
      </c>
      <c r="Q2501">
        <f t="shared" si="200"/>
        <v>21</v>
      </c>
      <c r="R2501" t="b">
        <f t="shared" ca="1" si="198"/>
        <v>1</v>
      </c>
      <c r="T2501" t="b">
        <f t="shared" ca="1" si="201"/>
        <v>1</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H2501">
        <v>1.5</v>
      </c>
      <c r="AI2501">
        <f t="shared" si="202"/>
        <v>1</v>
      </c>
    </row>
    <row r="2502" spans="1:35" x14ac:dyDescent="0.3">
      <c r="A2502">
        <v>28</v>
      </c>
      <c r="B2502">
        <v>11</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1</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OFFSET(E2502,-$B2502+IF($L2502,1,0),0)*IF($B2502&gt;OFFSET($B2502,1,0),ChapterTable!$S$17,1)*
    (VLOOKUP(SUBSTITUTE(SUBSTITUTE(E$1,"standard",""),"|Float","")&amp;IF(OR($L2502=TRUE,$A2502=0,MOD($A2502,ChapterTable!$S$20)&lt;&gt;0),"","보스")&amp;"인게임누적곱배수",ChapterTable!$S:$T,2,0)^C2502
    +VLOOKUP(SUBSTITUTE(SUBSTITUTE(E$1,"standard",""),"|Float","")&amp;IF(OR($L2502=TRUE,$A2502=0,MOD($A2502,ChapterTable!$S$20)&lt;&gt;0),"","보스")&amp;"인게임누적합배수",ChapterTable!$S:$T,2,0)*C2502)
  )
  )
  )
)</f>
        <v>10226723.159087151</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(VLOOKUP(SUBSTITUTE(SUBSTITUTE(F$1,"standard",""),"|Float","")&amp;IF(OR($L2502=TRUE,$A2502=0,MOD($A2502,ChapterTable!$S$20)&lt;&gt;0),"","보스")&amp;"인게임누적곱배수",ChapterTable!$S:$T,2,0)^D2502
    +VLOOKUP(SUBSTITUTE(SUBSTITUTE(F$1,"standard",""),"|Float","")&amp;IF(OR($L2502=TRUE,$A2502=0,MOD($A2502,ChapterTable!$S$20)&lt;&gt;0),"","보스")&amp;"인게임누적합배수",ChapterTable!$S:$T,2,0)*D2502)
  )
  )
  )
)</f>
        <v>3817266.4569509332</v>
      </c>
      <c r="G2502" t="s">
        <v>737</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199"/>
        <v>2</v>
      </c>
      <c r="Q2502">
        <f t="shared" si="200"/>
        <v>2</v>
      </c>
      <c r="R2502" t="b">
        <f t="shared" ca="1" si="198"/>
        <v>1</v>
      </c>
      <c r="T2502" t="b">
        <f t="shared" ca="1" si="201"/>
        <v>1</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H2502">
        <v>1.5</v>
      </c>
      <c r="AI2502">
        <f t="shared" si="202"/>
        <v>0.5</v>
      </c>
    </row>
    <row r="2503" spans="1:35" x14ac:dyDescent="0.3">
      <c r="A2503">
        <v>28</v>
      </c>
      <c r="B2503">
        <v>12</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OFFSET(E2503,-$B2503+IF($L2503,1,0),0)*IF($B2503&gt;OFFSET($B2503,1,0),ChapterTable!$S$17,1)*
    (VLOOKUP(SUBSTITUTE(SUBSTITUTE(E$1,"standard",""),"|Float","")&amp;IF(OR($L2503=TRUE,$A2503=0,MOD($A2503,ChapterTable!$S$20)&lt;&gt;0),"","보스")&amp;"인게임누적곱배수",ChapterTable!$S:$T,2,0)^C2503
    +VLOOKUP(SUBSTITUTE(SUBSTITUTE(E$1,"standard",""),"|Float","")&amp;IF(OR($L2503=TRUE,$A2503=0,MOD($A2503,ChapterTable!$S$20)&lt;&gt;0),"","보스")&amp;"인게임누적합배수",ChapterTable!$S:$T,2,0)*C2503)
  )
  )
  )
)</f>
        <v>10226723.159087151</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(VLOOKUP(SUBSTITUTE(SUBSTITUTE(F$1,"standard",""),"|Float","")&amp;IF(OR($L2503=TRUE,$A2503=0,MOD($A2503,ChapterTable!$S$20)&lt;&gt;0),"","보스")&amp;"인게임누적곱배수",ChapterTable!$S:$T,2,0)^D2503
    +VLOOKUP(SUBSTITUTE(SUBSTITUTE(F$1,"standard",""),"|Float","")&amp;IF(OR($L2503=TRUE,$A2503=0,MOD($A2503,ChapterTable!$S$20)&lt;&gt;0),"","보스")&amp;"인게임누적합배수",ChapterTable!$S:$T,2,0)*D2503)
  )
  )
  )
)</f>
        <v>3817266.4569509332</v>
      </c>
      <c r="G2503" t="s">
        <v>737</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199"/>
        <v>2</v>
      </c>
      <c r="Q2503">
        <f t="shared" si="200"/>
        <v>2</v>
      </c>
      <c r="R2503" t="b">
        <f t="shared" ca="1" si="198"/>
        <v>1</v>
      </c>
      <c r="T2503" t="b">
        <f t="shared" ca="1" si="201"/>
        <v>1</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H2503">
        <v>1.5</v>
      </c>
      <c r="AI2503">
        <f t="shared" si="202"/>
        <v>0.5</v>
      </c>
    </row>
    <row r="2504" spans="1:35" x14ac:dyDescent="0.3">
      <c r="A2504">
        <v>28</v>
      </c>
      <c r="B2504">
        <v>13</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OFFSET(E2504,-$B2504+IF($L2504,1,0),0)*IF($B2504&gt;OFFSET($B2504,1,0),ChapterTable!$S$17,1)*
    (VLOOKUP(SUBSTITUTE(SUBSTITUTE(E$1,"standard",""),"|Float","")&amp;IF(OR($L2504=TRUE,$A2504=0,MOD($A2504,ChapterTable!$S$20)&lt;&gt;0),"","보스")&amp;"인게임누적곱배수",ChapterTable!$S:$T,2,0)^C2504
    +VLOOKUP(SUBSTITUTE(SUBSTITUTE(E$1,"standard",""),"|Float","")&amp;IF(OR($L2504=TRUE,$A2504=0,MOD($A2504,ChapterTable!$S$20)&lt;&gt;0),"","보스")&amp;"인게임누적합배수",ChapterTable!$S:$T,2,0)*C2504)
  )
  )
  )
)</f>
        <v>10226723.159087151</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(VLOOKUP(SUBSTITUTE(SUBSTITUTE(F$1,"standard",""),"|Float","")&amp;IF(OR($L2504=TRUE,$A2504=0,MOD($A2504,ChapterTable!$S$20)&lt;&gt;0),"","보스")&amp;"인게임누적곱배수",ChapterTable!$S:$T,2,0)^D2504
    +VLOOKUP(SUBSTITUTE(SUBSTITUTE(F$1,"standard",""),"|Float","")&amp;IF(OR($L2504=TRUE,$A2504=0,MOD($A2504,ChapterTable!$S$20)&lt;&gt;0),"","보스")&amp;"인게임누적합배수",ChapterTable!$S:$T,2,0)*D2504)
  )
  )
  )
)</f>
        <v>3817266.4569509332</v>
      </c>
      <c r="G2504" t="s">
        <v>737</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199"/>
        <v>2</v>
      </c>
      <c r="Q2504">
        <f t="shared" si="200"/>
        <v>2</v>
      </c>
      <c r="R2504" t="b">
        <f t="shared" ca="1" si="198"/>
        <v>1</v>
      </c>
      <c r="T2504" t="b">
        <f t="shared" ca="1" si="201"/>
        <v>1</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H2504">
        <v>1.5</v>
      </c>
      <c r="AI2504">
        <f t="shared" si="202"/>
        <v>0.5</v>
      </c>
    </row>
    <row r="2505" spans="1:35" x14ac:dyDescent="0.3">
      <c r="A2505">
        <v>28</v>
      </c>
      <c r="B2505">
        <v>14</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OFFSET(E2505,-$B2505+IF($L2505,1,0),0)*IF($B2505&gt;OFFSET($B2505,1,0),ChapterTable!$S$17,1)*
    (VLOOKUP(SUBSTITUTE(SUBSTITUTE(E$1,"standard",""),"|Float","")&amp;IF(OR($L2505=TRUE,$A2505=0,MOD($A2505,ChapterTable!$S$20)&lt;&gt;0),"","보스")&amp;"인게임누적곱배수",ChapterTable!$S:$T,2,0)^C2505
    +VLOOKUP(SUBSTITUTE(SUBSTITUTE(E$1,"standard",""),"|Float","")&amp;IF(OR($L2505=TRUE,$A2505=0,MOD($A2505,ChapterTable!$S$20)&lt;&gt;0),"","보스")&amp;"인게임누적합배수",ChapterTable!$S:$T,2,0)*C2505)
  )
  )
  )
)</f>
        <v>10226723.159087151</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(VLOOKUP(SUBSTITUTE(SUBSTITUTE(F$1,"standard",""),"|Float","")&amp;IF(OR($L2505=TRUE,$A2505=0,MOD($A2505,ChapterTable!$S$20)&lt;&gt;0),"","보스")&amp;"인게임누적곱배수",ChapterTable!$S:$T,2,0)^D2505
    +VLOOKUP(SUBSTITUTE(SUBSTITUTE(F$1,"standard",""),"|Float","")&amp;IF(OR($L2505=TRUE,$A2505=0,MOD($A2505,ChapterTable!$S$20)&lt;&gt;0),"","보스")&amp;"인게임누적합배수",ChapterTable!$S:$T,2,0)*D2505)
  )
  )
  )
)</f>
        <v>3817266.4569509332</v>
      </c>
      <c r="G2505" t="s">
        <v>737</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199"/>
        <v>2</v>
      </c>
      <c r="Q2505">
        <f t="shared" si="200"/>
        <v>2</v>
      </c>
      <c r="R2505" t="b">
        <f t="shared" ca="1" si="198"/>
        <v>1</v>
      </c>
      <c r="T2505" t="b">
        <f t="shared" ca="1" si="201"/>
        <v>1</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H2505">
        <v>1.5</v>
      </c>
      <c r="AI2505">
        <f t="shared" si="202"/>
        <v>0.5</v>
      </c>
    </row>
    <row r="2506" spans="1:35" x14ac:dyDescent="0.3">
      <c r="A2506">
        <v>28</v>
      </c>
      <c r="B2506">
        <v>15</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OFFSET(E2506,-$B2506+IF($L2506,1,0),0)*IF($B2506&gt;OFFSET($B2506,1,0),ChapterTable!$S$17,1)*
    (VLOOKUP(SUBSTITUTE(SUBSTITUTE(E$1,"standard",""),"|Float","")&amp;IF(OR($L2506=TRUE,$A2506=0,MOD($A2506,ChapterTable!$S$20)&lt;&gt;0),"","보스")&amp;"인게임누적곱배수",ChapterTable!$S:$T,2,0)^C2506
    +VLOOKUP(SUBSTITUTE(SUBSTITUTE(E$1,"standard",""),"|Float","")&amp;IF(OR($L2506=TRUE,$A2506=0,MOD($A2506,ChapterTable!$S$20)&lt;&gt;0),"","보스")&amp;"인게임누적합배수",ChapterTable!$S:$T,2,0)*C2506)
  )
  )
  )
)</f>
        <v>10226723.159087151</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(VLOOKUP(SUBSTITUTE(SUBSTITUTE(F$1,"standard",""),"|Float","")&amp;IF(OR($L2506=TRUE,$A2506=0,MOD($A2506,ChapterTable!$S$20)&lt;&gt;0),"","보스")&amp;"인게임누적곱배수",ChapterTable!$S:$T,2,0)^D2506
    +VLOOKUP(SUBSTITUTE(SUBSTITUTE(F$1,"standard",""),"|Float","")&amp;IF(OR($L2506=TRUE,$A2506=0,MOD($A2506,ChapterTable!$S$20)&lt;&gt;0),"","보스")&amp;"인게임누적합배수",ChapterTable!$S:$T,2,0)*D2506)
  )
  )
  )
)</f>
        <v>3817266.4569509332</v>
      </c>
      <c r="G2506" t="s">
        <v>737</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199"/>
        <v>11</v>
      </c>
      <c r="Q2506">
        <f t="shared" si="200"/>
        <v>11</v>
      </c>
      <c r="R2506" t="b">
        <f t="shared" ca="1" si="198"/>
        <v>1</v>
      </c>
      <c r="T2506" t="b">
        <f t="shared" ca="1" si="201"/>
        <v>1</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H2506">
        <v>1.5</v>
      </c>
      <c r="AI2506">
        <f t="shared" si="202"/>
        <v>0.5</v>
      </c>
    </row>
    <row r="2507" spans="1:35" x14ac:dyDescent="0.3">
      <c r="A2507">
        <v>28</v>
      </c>
      <c r="B2507">
        <v>16</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2</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OFFSET(E2507,-$B2507+IF($L2507,1,0),0)*IF($B2507&gt;OFFSET($B2507,1,0),ChapterTable!$S$17,1)*
    (VLOOKUP(SUBSTITUTE(SUBSTITUTE(E$1,"standard",""),"|Float","")&amp;IF(OR($L2507=TRUE,$A2507=0,MOD($A2507,ChapterTable!$S$20)&lt;&gt;0),"","보스")&amp;"인게임누적곱배수",ChapterTable!$S:$T,2,0)^C2507
    +VLOOKUP(SUBSTITUTE(SUBSTITUTE(E$1,"standard",""),"|Float","")&amp;IF(OR($L2507=TRUE,$A2507=0,MOD($A2507,ChapterTable!$S$20)&lt;&gt;0),"","보스")&amp;"인게임누적합배수",ChapterTable!$S:$T,2,0)*C2507)
  )
  )
  )
)</f>
        <v>11931177.01893501</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(VLOOKUP(SUBSTITUTE(SUBSTITUTE(F$1,"standard",""),"|Float","")&amp;IF(OR($L2507=TRUE,$A2507=0,MOD($A2507,ChapterTable!$S$20)&lt;&gt;0),"","보스")&amp;"인게임누적곱배수",ChapterTable!$S:$T,2,0)^D2507
    +VLOOKUP(SUBSTITUTE(SUBSTITUTE(F$1,"standard",""),"|Float","")&amp;IF(OR($L2507=TRUE,$A2507=0,MOD($A2507,ChapterTable!$S$20)&lt;&gt;0),"","보스")&amp;"인게임누적합배수",ChapterTable!$S:$T,2,0)*D2507)
  )
  )
  )
)</f>
        <v>3817266.4569509332</v>
      </c>
      <c r="G2507" t="s">
        <v>737</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199"/>
        <v>2</v>
      </c>
      <c r="Q2507">
        <f t="shared" si="200"/>
        <v>2</v>
      </c>
      <c r="R2507" t="b">
        <f t="shared" ca="1" si="198"/>
        <v>1</v>
      </c>
      <c r="T2507" t="b">
        <f t="shared" ca="1" si="201"/>
        <v>1</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H2507">
        <v>1.5</v>
      </c>
      <c r="AI2507">
        <f t="shared" si="202"/>
        <v>0.5</v>
      </c>
    </row>
    <row r="2508" spans="1:35" x14ac:dyDescent="0.3">
      <c r="A2508">
        <v>28</v>
      </c>
      <c r="B2508">
        <v>17</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OFFSET(E2508,-$B2508+IF($L2508,1,0),0)*IF($B2508&gt;OFFSET($B2508,1,0),ChapterTable!$S$17,1)*
    (VLOOKUP(SUBSTITUTE(SUBSTITUTE(E$1,"standard",""),"|Float","")&amp;IF(OR($L2508=TRUE,$A2508=0,MOD($A2508,ChapterTable!$S$20)&lt;&gt;0),"","보스")&amp;"인게임누적곱배수",ChapterTable!$S:$T,2,0)^C2508
    +VLOOKUP(SUBSTITUTE(SUBSTITUTE(E$1,"standard",""),"|Float","")&amp;IF(OR($L2508=TRUE,$A2508=0,MOD($A2508,ChapterTable!$S$20)&lt;&gt;0),"","보스")&amp;"인게임누적합배수",ChapterTable!$S:$T,2,0)*C2508)
  )
  )
  )
)</f>
        <v>11931177.01893501</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(VLOOKUP(SUBSTITUTE(SUBSTITUTE(F$1,"standard",""),"|Float","")&amp;IF(OR($L2508=TRUE,$A2508=0,MOD($A2508,ChapterTable!$S$20)&lt;&gt;0),"","보스")&amp;"인게임누적곱배수",ChapterTable!$S:$T,2,0)^D2508
    +VLOOKUP(SUBSTITUTE(SUBSTITUTE(F$1,"standard",""),"|Float","")&amp;IF(OR($L2508=TRUE,$A2508=0,MOD($A2508,ChapterTable!$S$20)&lt;&gt;0),"","보스")&amp;"인게임누적합배수",ChapterTable!$S:$T,2,0)*D2508)
  )
  )
  )
)</f>
        <v>3817266.4569509332</v>
      </c>
      <c r="G2508" t="s">
        <v>737</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199"/>
        <v>2</v>
      </c>
      <c r="Q2508">
        <f t="shared" si="200"/>
        <v>2</v>
      </c>
      <c r="R2508" t="b">
        <f t="shared" ca="1" si="198"/>
        <v>1</v>
      </c>
      <c r="T2508" t="b">
        <f t="shared" ca="1" si="201"/>
        <v>1</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H2508">
        <v>1.5</v>
      </c>
      <c r="AI2508">
        <f t="shared" si="202"/>
        <v>0.5</v>
      </c>
    </row>
    <row r="2509" spans="1:35" x14ac:dyDescent="0.3">
      <c r="A2509">
        <v>28</v>
      </c>
      <c r="B2509">
        <v>18</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OFFSET(E2509,-$B2509+IF($L2509,1,0),0)*IF($B2509&gt;OFFSET($B2509,1,0),ChapterTable!$S$17,1)*
    (VLOOKUP(SUBSTITUTE(SUBSTITUTE(E$1,"standard",""),"|Float","")&amp;IF(OR($L2509=TRUE,$A2509=0,MOD($A2509,ChapterTable!$S$20)&lt;&gt;0),"","보스")&amp;"인게임누적곱배수",ChapterTable!$S:$T,2,0)^C2509
    +VLOOKUP(SUBSTITUTE(SUBSTITUTE(E$1,"standard",""),"|Float","")&amp;IF(OR($L2509=TRUE,$A2509=0,MOD($A2509,ChapterTable!$S$20)&lt;&gt;0),"","보스")&amp;"인게임누적합배수",ChapterTable!$S:$T,2,0)*C2509)
  )
  )
  )
)</f>
        <v>11931177.01893501</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(VLOOKUP(SUBSTITUTE(SUBSTITUTE(F$1,"standard",""),"|Float","")&amp;IF(OR($L2509=TRUE,$A2509=0,MOD($A2509,ChapterTable!$S$20)&lt;&gt;0),"","보스")&amp;"인게임누적곱배수",ChapterTable!$S:$T,2,0)^D2509
    +VLOOKUP(SUBSTITUTE(SUBSTITUTE(F$1,"standard",""),"|Float","")&amp;IF(OR($L2509=TRUE,$A2509=0,MOD($A2509,ChapterTable!$S$20)&lt;&gt;0),"","보스")&amp;"인게임누적합배수",ChapterTable!$S:$T,2,0)*D2509)
  )
  )
  )
)</f>
        <v>3817266.4569509332</v>
      </c>
      <c r="G2509" t="s">
        <v>737</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199"/>
        <v>2</v>
      </c>
      <c r="Q2509">
        <f t="shared" si="200"/>
        <v>2</v>
      </c>
      <c r="R2509" t="b">
        <f t="shared" ca="1" si="198"/>
        <v>1</v>
      </c>
      <c r="T2509" t="b">
        <f t="shared" ca="1" si="201"/>
        <v>1</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H2509">
        <v>1.5</v>
      </c>
      <c r="AI2509">
        <f t="shared" si="202"/>
        <v>0.5</v>
      </c>
    </row>
    <row r="2510" spans="1:35" x14ac:dyDescent="0.3">
      <c r="A2510">
        <v>28</v>
      </c>
      <c r="B2510">
        <v>19</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OFFSET(E2510,-$B2510+IF($L2510,1,0),0)*IF($B2510&gt;OFFSET($B2510,1,0),ChapterTable!$S$17,1)*
    (VLOOKUP(SUBSTITUTE(SUBSTITUTE(E$1,"standard",""),"|Float","")&amp;IF(OR($L2510=TRUE,$A2510=0,MOD($A2510,ChapterTable!$S$20)&lt;&gt;0),"","보스")&amp;"인게임누적곱배수",ChapterTable!$S:$T,2,0)^C2510
    +VLOOKUP(SUBSTITUTE(SUBSTITUTE(E$1,"standard",""),"|Float","")&amp;IF(OR($L2510=TRUE,$A2510=0,MOD($A2510,ChapterTable!$S$20)&lt;&gt;0),"","보스")&amp;"인게임누적합배수",ChapterTable!$S:$T,2,0)*C2510)
  )
  )
  )
)</f>
        <v>11931177.01893501</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(VLOOKUP(SUBSTITUTE(SUBSTITUTE(F$1,"standard",""),"|Float","")&amp;IF(OR($L2510=TRUE,$A2510=0,MOD($A2510,ChapterTable!$S$20)&lt;&gt;0),"","보스")&amp;"인게임누적곱배수",ChapterTable!$S:$T,2,0)^D2510
    +VLOOKUP(SUBSTITUTE(SUBSTITUTE(F$1,"standard",""),"|Float","")&amp;IF(OR($L2510=TRUE,$A2510=0,MOD($A2510,ChapterTable!$S$20)&lt;&gt;0),"","보스")&amp;"인게임누적합배수",ChapterTable!$S:$T,2,0)*D2510)
  )
  )
  )
)</f>
        <v>3817266.4569509332</v>
      </c>
      <c r="G2510" t="s">
        <v>737</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199"/>
        <v>92</v>
      </c>
      <c r="Q2510">
        <f t="shared" si="200"/>
        <v>92</v>
      </c>
      <c r="R2510" t="b">
        <f t="shared" ca="1" si="198"/>
        <v>1</v>
      </c>
      <c r="T2510" t="b">
        <f t="shared" ca="1" si="201"/>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H2510">
        <v>1.5</v>
      </c>
      <c r="AI2510">
        <f t="shared" si="202"/>
        <v>0.5</v>
      </c>
    </row>
    <row r="2511" spans="1:35" x14ac:dyDescent="0.3">
      <c r="A2511">
        <v>28</v>
      </c>
      <c r="B2511">
        <v>20</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OFFSET(E2511,-$B2511+IF($L2511,1,0),0)*IF($B2511&gt;OFFSET($B2511,1,0),ChapterTable!$S$17,1)*
    (VLOOKUP(SUBSTITUTE(SUBSTITUTE(E$1,"standard",""),"|Float","")&amp;IF(OR($L2511=TRUE,$A2511=0,MOD($A2511,ChapterTable!$S$20)&lt;&gt;0),"","보스")&amp;"인게임누적곱배수",ChapterTable!$S:$T,2,0)^C2511
    +VLOOKUP(SUBSTITUTE(SUBSTITUTE(E$1,"standard",""),"|Float","")&amp;IF(OR($L2511=TRUE,$A2511=0,MOD($A2511,ChapterTable!$S$20)&lt;&gt;0),"","보스")&amp;"인게임누적합배수",ChapterTable!$S:$T,2,0)*C2511)
  )
  )
  )
)</f>
        <v>11931177.01893501</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(VLOOKUP(SUBSTITUTE(SUBSTITUTE(F$1,"standard",""),"|Float","")&amp;IF(OR($L2511=TRUE,$A2511=0,MOD($A2511,ChapterTable!$S$20)&lt;&gt;0),"","보스")&amp;"인게임누적곱배수",ChapterTable!$S:$T,2,0)^D2511
    +VLOOKUP(SUBSTITUTE(SUBSTITUTE(F$1,"standard",""),"|Float","")&amp;IF(OR($L2511=TRUE,$A2511=0,MOD($A2511,ChapterTable!$S$20)&lt;&gt;0),"","보스")&amp;"인게임누적합배수",ChapterTable!$S:$T,2,0)*D2511)
  )
  )
  )
)</f>
        <v>3817266.4569509332</v>
      </c>
      <c r="G2511" t="s">
        <v>737</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199"/>
        <v>21</v>
      </c>
      <c r="Q2511">
        <f t="shared" si="200"/>
        <v>21</v>
      </c>
      <c r="R2511" t="b">
        <f t="shared" ca="1" si="198"/>
        <v>1</v>
      </c>
      <c r="T2511" t="b">
        <f t="shared" ca="1" si="201"/>
        <v>1</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H2511">
        <v>1.5</v>
      </c>
      <c r="AI2511">
        <f t="shared" si="202"/>
        <v>0.5</v>
      </c>
    </row>
    <row r="2512" spans="1:35" x14ac:dyDescent="0.3">
      <c r="A2512">
        <v>28</v>
      </c>
      <c r="B2512">
        <v>21</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2</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OFFSET(E2512,-$B2512+IF($L2512,1,0),0)*IF($B2512&gt;OFFSET($B2512,1,0),ChapterTable!$S$17,1)*
    (VLOOKUP(SUBSTITUTE(SUBSTITUTE(E$1,"standard",""),"|Float","")&amp;IF(OR($L2512=TRUE,$A2512=0,MOD($A2512,ChapterTable!$S$20)&lt;&gt;0),"","보스")&amp;"인게임누적곱배수",ChapterTable!$S:$T,2,0)^C2512
    +VLOOKUP(SUBSTITUTE(SUBSTITUTE(E$1,"standard",""),"|Float","")&amp;IF(OR($L2512=TRUE,$A2512=0,MOD($A2512,ChapterTable!$S$20)&lt;&gt;0),"","보스")&amp;"인게임누적합배수",ChapterTable!$S:$T,2,0)*C2512)
  )
  )
  )
)</f>
        <v>11931177.01893501</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(VLOOKUP(SUBSTITUTE(SUBSTITUTE(F$1,"standard",""),"|Float","")&amp;IF(OR($L2512=TRUE,$A2512=0,MOD($A2512,ChapterTable!$S$20)&lt;&gt;0),"","보스")&amp;"인게임누적곱배수",ChapterTable!$S:$T,2,0)^D2512
    +VLOOKUP(SUBSTITUTE(SUBSTITUTE(F$1,"standard",""),"|Float","")&amp;IF(OR($L2512=TRUE,$A2512=0,MOD($A2512,ChapterTable!$S$20)&lt;&gt;0),"","보스")&amp;"인게임누적합배수",ChapterTable!$S:$T,2,0)*D2512)
  )
  )
  )
)</f>
        <v>4083587.3725521606</v>
      </c>
      <c r="G2512" t="s">
        <v>737</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199"/>
        <v>3</v>
      </c>
      <c r="Q2512">
        <f t="shared" si="200"/>
        <v>3</v>
      </c>
      <c r="R2512" t="b">
        <f t="shared" ca="1" si="198"/>
        <v>1</v>
      </c>
      <c r="T2512" t="b">
        <f t="shared" ca="1" si="201"/>
        <v>1</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H2512">
        <v>1.5</v>
      </c>
      <c r="AI2512">
        <f t="shared" si="202"/>
        <v>0.33333333333333331</v>
      </c>
    </row>
    <row r="2513" spans="1:35" x14ac:dyDescent="0.3">
      <c r="A2513">
        <v>28</v>
      </c>
      <c r="B2513">
        <v>22</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OFFSET(E2513,-$B2513+IF($L2513,1,0),0)*IF($B2513&gt;OFFSET($B2513,1,0),ChapterTable!$S$17,1)*
    (VLOOKUP(SUBSTITUTE(SUBSTITUTE(E$1,"standard",""),"|Float","")&amp;IF(OR($L2513=TRUE,$A2513=0,MOD($A2513,ChapterTable!$S$20)&lt;&gt;0),"","보스")&amp;"인게임누적곱배수",ChapterTable!$S:$T,2,0)^C2513
    +VLOOKUP(SUBSTITUTE(SUBSTITUTE(E$1,"standard",""),"|Float","")&amp;IF(OR($L2513=TRUE,$A2513=0,MOD($A2513,ChapterTable!$S$20)&lt;&gt;0),"","보스")&amp;"인게임누적합배수",ChapterTable!$S:$T,2,0)*C2513)
  )
  )
  )
)</f>
        <v>11931177.01893501</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(VLOOKUP(SUBSTITUTE(SUBSTITUTE(F$1,"standard",""),"|Float","")&amp;IF(OR($L2513=TRUE,$A2513=0,MOD($A2513,ChapterTable!$S$20)&lt;&gt;0),"","보스")&amp;"인게임누적곱배수",ChapterTable!$S:$T,2,0)^D2513
    +VLOOKUP(SUBSTITUTE(SUBSTITUTE(F$1,"standard",""),"|Float","")&amp;IF(OR($L2513=TRUE,$A2513=0,MOD($A2513,ChapterTable!$S$20)&lt;&gt;0),"","보스")&amp;"인게임누적합배수",ChapterTable!$S:$T,2,0)*D2513)
  )
  )
  )
)</f>
        <v>4083587.3725521606</v>
      </c>
      <c r="G2513" t="s">
        <v>737</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199"/>
        <v>3</v>
      </c>
      <c r="Q2513">
        <f t="shared" si="200"/>
        <v>3</v>
      </c>
      <c r="R2513" t="b">
        <f t="shared" ca="1" si="198"/>
        <v>1</v>
      </c>
      <c r="T2513" t="b">
        <f t="shared" ca="1" si="201"/>
        <v>1</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H2513">
        <v>1.5</v>
      </c>
      <c r="AI2513">
        <f t="shared" si="202"/>
        <v>0.33333333333333331</v>
      </c>
    </row>
    <row r="2514" spans="1:35" x14ac:dyDescent="0.3">
      <c r="A2514">
        <v>28</v>
      </c>
      <c r="B2514">
        <v>23</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OFFSET(E2514,-$B2514+IF($L2514,1,0),0)*IF($B2514&gt;OFFSET($B2514,1,0),ChapterTable!$S$17,1)*
    (VLOOKUP(SUBSTITUTE(SUBSTITUTE(E$1,"standard",""),"|Float","")&amp;IF(OR($L2514=TRUE,$A2514=0,MOD($A2514,ChapterTable!$S$20)&lt;&gt;0),"","보스")&amp;"인게임누적곱배수",ChapterTable!$S:$T,2,0)^C2514
    +VLOOKUP(SUBSTITUTE(SUBSTITUTE(E$1,"standard",""),"|Float","")&amp;IF(OR($L2514=TRUE,$A2514=0,MOD($A2514,ChapterTable!$S$20)&lt;&gt;0),"","보스")&amp;"인게임누적합배수",ChapterTable!$S:$T,2,0)*C2514)
  )
  )
  )
)</f>
        <v>11931177.01893501</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(VLOOKUP(SUBSTITUTE(SUBSTITUTE(F$1,"standard",""),"|Float","")&amp;IF(OR($L2514=TRUE,$A2514=0,MOD($A2514,ChapterTable!$S$20)&lt;&gt;0),"","보스")&amp;"인게임누적곱배수",ChapterTable!$S:$T,2,0)^D2514
    +VLOOKUP(SUBSTITUTE(SUBSTITUTE(F$1,"standard",""),"|Float","")&amp;IF(OR($L2514=TRUE,$A2514=0,MOD($A2514,ChapterTable!$S$20)&lt;&gt;0),"","보스")&amp;"인게임누적합배수",ChapterTable!$S:$T,2,0)*D2514)
  )
  )
  )
)</f>
        <v>4083587.3725521606</v>
      </c>
      <c r="G2514" t="s">
        <v>737</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199"/>
        <v>3</v>
      </c>
      <c r="Q2514">
        <f t="shared" si="200"/>
        <v>3</v>
      </c>
      <c r="R2514" t="b">
        <f t="shared" ca="1" si="198"/>
        <v>1</v>
      </c>
      <c r="T2514" t="b">
        <f t="shared" ca="1" si="201"/>
        <v>1</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H2514">
        <v>1.5</v>
      </c>
      <c r="AI2514">
        <f t="shared" si="202"/>
        <v>0.33333333333333331</v>
      </c>
    </row>
    <row r="2515" spans="1:35" x14ac:dyDescent="0.3">
      <c r="A2515">
        <v>28</v>
      </c>
      <c r="B2515">
        <v>24</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OFFSET(E2515,-$B2515+IF($L2515,1,0),0)*IF($B2515&gt;OFFSET($B2515,1,0),ChapterTable!$S$17,1)*
    (VLOOKUP(SUBSTITUTE(SUBSTITUTE(E$1,"standard",""),"|Float","")&amp;IF(OR($L2515=TRUE,$A2515=0,MOD($A2515,ChapterTable!$S$20)&lt;&gt;0),"","보스")&amp;"인게임누적곱배수",ChapterTable!$S:$T,2,0)^C2515
    +VLOOKUP(SUBSTITUTE(SUBSTITUTE(E$1,"standard",""),"|Float","")&amp;IF(OR($L2515=TRUE,$A2515=0,MOD($A2515,ChapterTable!$S$20)&lt;&gt;0),"","보스")&amp;"인게임누적합배수",ChapterTable!$S:$T,2,0)*C2515)
  )
  )
  )
)</f>
        <v>11931177.01893501</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(VLOOKUP(SUBSTITUTE(SUBSTITUTE(F$1,"standard",""),"|Float","")&amp;IF(OR($L2515=TRUE,$A2515=0,MOD($A2515,ChapterTable!$S$20)&lt;&gt;0),"","보스")&amp;"인게임누적곱배수",ChapterTable!$S:$T,2,0)^D2515
    +VLOOKUP(SUBSTITUTE(SUBSTITUTE(F$1,"standard",""),"|Float","")&amp;IF(OR($L2515=TRUE,$A2515=0,MOD($A2515,ChapterTable!$S$20)&lt;&gt;0),"","보스")&amp;"인게임누적합배수",ChapterTable!$S:$T,2,0)*D2515)
  )
  )
  )
)</f>
        <v>4083587.3725521606</v>
      </c>
      <c r="G2515" t="s">
        <v>737</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199"/>
        <v>3</v>
      </c>
      <c r="Q2515">
        <f t="shared" si="200"/>
        <v>3</v>
      </c>
      <c r="R2515" t="b">
        <f t="shared" ca="1" si="198"/>
        <v>1</v>
      </c>
      <c r="T2515" t="b">
        <f t="shared" ca="1" si="201"/>
        <v>1</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H2515">
        <v>1.5</v>
      </c>
      <c r="AI2515">
        <f t="shared" si="202"/>
        <v>0.33333333333333331</v>
      </c>
    </row>
    <row r="2516" spans="1:35" x14ac:dyDescent="0.3">
      <c r="A2516">
        <v>28</v>
      </c>
      <c r="B2516">
        <v>25</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OFFSET(E2516,-$B2516+IF($L2516,1,0),0)*IF($B2516&gt;OFFSET($B2516,1,0),ChapterTable!$S$17,1)*
    (VLOOKUP(SUBSTITUTE(SUBSTITUTE(E$1,"standard",""),"|Float","")&amp;IF(OR($L2516=TRUE,$A2516=0,MOD($A2516,ChapterTable!$S$20)&lt;&gt;0),"","보스")&amp;"인게임누적곱배수",ChapterTable!$S:$T,2,0)^C2516
    +VLOOKUP(SUBSTITUTE(SUBSTITUTE(E$1,"standard",""),"|Float","")&amp;IF(OR($L2516=TRUE,$A2516=0,MOD($A2516,ChapterTable!$S$20)&lt;&gt;0),"","보스")&amp;"인게임누적합배수",ChapterTable!$S:$T,2,0)*C2516)
  )
  )
  )
)</f>
        <v>11931177.01893501</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(VLOOKUP(SUBSTITUTE(SUBSTITUTE(F$1,"standard",""),"|Float","")&amp;IF(OR($L2516=TRUE,$A2516=0,MOD($A2516,ChapterTable!$S$20)&lt;&gt;0),"","보스")&amp;"인게임누적곱배수",ChapterTable!$S:$T,2,0)^D2516
    +VLOOKUP(SUBSTITUTE(SUBSTITUTE(F$1,"standard",""),"|Float","")&amp;IF(OR($L2516=TRUE,$A2516=0,MOD($A2516,ChapterTable!$S$20)&lt;&gt;0),"","보스")&amp;"인게임누적합배수",ChapterTable!$S:$T,2,0)*D2516)
  )
  )
  )
)</f>
        <v>4083587.3725521606</v>
      </c>
      <c r="G2516" t="s">
        <v>737</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199"/>
        <v>11</v>
      </c>
      <c r="Q2516">
        <f t="shared" si="200"/>
        <v>11</v>
      </c>
      <c r="R2516" t="b">
        <f t="shared" ca="1" si="198"/>
        <v>1</v>
      </c>
      <c r="T2516" t="b">
        <f t="shared" ca="1" si="201"/>
        <v>1</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H2516">
        <v>1.5</v>
      </c>
      <c r="AI2516">
        <f t="shared" si="202"/>
        <v>0.33333333333333331</v>
      </c>
    </row>
    <row r="2517" spans="1:35" x14ac:dyDescent="0.3">
      <c r="A2517">
        <v>28</v>
      </c>
      <c r="B2517">
        <v>26</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3</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OFFSET(E2517,-$B2517+IF($L2517,1,0),0)*IF($B2517&gt;OFFSET($B2517,1,0),ChapterTable!$S$17,1)*
    (VLOOKUP(SUBSTITUTE(SUBSTITUTE(E$1,"standard",""),"|Float","")&amp;IF(OR($L2517=TRUE,$A2517=0,MOD($A2517,ChapterTable!$S$20)&lt;&gt;0),"","보스")&amp;"인게임누적곱배수",ChapterTable!$S:$T,2,0)^C2517
    +VLOOKUP(SUBSTITUTE(SUBSTITUTE(E$1,"standard",""),"|Float","")&amp;IF(OR($L2517=TRUE,$A2517=0,MOD($A2517,ChapterTable!$S$20)&lt;&gt;0),"","보스")&amp;"인게임누적합배수",ChapterTable!$S:$T,2,0)*C2517)
  )
  )
  )
)</f>
        <v>13635630.878782868</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(VLOOKUP(SUBSTITUTE(SUBSTITUTE(F$1,"standard",""),"|Float","")&amp;IF(OR($L2517=TRUE,$A2517=0,MOD($A2517,ChapterTable!$S$20)&lt;&gt;0),"","보스")&amp;"인게임누적곱배수",ChapterTable!$S:$T,2,0)^D2517
    +VLOOKUP(SUBSTITUTE(SUBSTITUTE(F$1,"standard",""),"|Float","")&amp;IF(OR($L2517=TRUE,$A2517=0,MOD($A2517,ChapterTable!$S$20)&lt;&gt;0),"","보스")&amp;"인게임누적합배수",ChapterTable!$S:$T,2,0)*D2517)
  )
  )
  )
)</f>
        <v>4083587.3725521606</v>
      </c>
      <c r="G2517" t="s">
        <v>737</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199"/>
        <v>3</v>
      </c>
      <c r="Q2517">
        <f t="shared" si="200"/>
        <v>3</v>
      </c>
      <c r="R2517" t="b">
        <f t="shared" ca="1" si="198"/>
        <v>1</v>
      </c>
      <c r="T2517" t="b">
        <f t="shared" ca="1" si="201"/>
        <v>1</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H2517">
        <v>1.5</v>
      </c>
      <c r="AI2517">
        <f t="shared" si="202"/>
        <v>0.33333333333333331</v>
      </c>
    </row>
    <row r="2518" spans="1:35" x14ac:dyDescent="0.3">
      <c r="A2518">
        <v>28</v>
      </c>
      <c r="B2518">
        <v>27</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OFFSET(E2518,-$B2518+IF($L2518,1,0),0)*IF($B2518&gt;OFFSET($B2518,1,0),ChapterTable!$S$17,1)*
    (VLOOKUP(SUBSTITUTE(SUBSTITUTE(E$1,"standard",""),"|Float","")&amp;IF(OR($L2518=TRUE,$A2518=0,MOD($A2518,ChapterTable!$S$20)&lt;&gt;0),"","보스")&amp;"인게임누적곱배수",ChapterTable!$S:$T,2,0)^C2518
    +VLOOKUP(SUBSTITUTE(SUBSTITUTE(E$1,"standard",""),"|Float","")&amp;IF(OR($L2518=TRUE,$A2518=0,MOD($A2518,ChapterTable!$S$20)&lt;&gt;0),"","보스")&amp;"인게임누적합배수",ChapterTable!$S:$T,2,0)*C2518)
  )
  )
  )
)</f>
        <v>13635630.878782868</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(VLOOKUP(SUBSTITUTE(SUBSTITUTE(F$1,"standard",""),"|Float","")&amp;IF(OR($L2518=TRUE,$A2518=0,MOD($A2518,ChapterTable!$S$20)&lt;&gt;0),"","보스")&amp;"인게임누적곱배수",ChapterTable!$S:$T,2,0)^D2518
    +VLOOKUP(SUBSTITUTE(SUBSTITUTE(F$1,"standard",""),"|Float","")&amp;IF(OR($L2518=TRUE,$A2518=0,MOD($A2518,ChapterTable!$S$20)&lt;&gt;0),"","보스")&amp;"인게임누적합배수",ChapterTable!$S:$T,2,0)*D2518)
  )
  )
  )
)</f>
        <v>4083587.3725521606</v>
      </c>
      <c r="G2518" t="s">
        <v>737</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199"/>
        <v>3</v>
      </c>
      <c r="Q2518">
        <f t="shared" si="200"/>
        <v>3</v>
      </c>
      <c r="R2518" t="b">
        <f t="shared" ca="1" si="198"/>
        <v>1</v>
      </c>
      <c r="T2518" t="b">
        <f t="shared" ca="1" si="201"/>
        <v>1</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H2518">
        <v>1.5</v>
      </c>
      <c r="AI2518">
        <f t="shared" si="202"/>
        <v>0.33333333333333331</v>
      </c>
    </row>
    <row r="2519" spans="1:35" x14ac:dyDescent="0.3">
      <c r="A2519">
        <v>28</v>
      </c>
      <c r="B2519">
        <v>28</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OFFSET(E2519,-$B2519+IF($L2519,1,0),0)*IF($B2519&gt;OFFSET($B2519,1,0),ChapterTable!$S$17,1)*
    (VLOOKUP(SUBSTITUTE(SUBSTITUTE(E$1,"standard",""),"|Float","")&amp;IF(OR($L2519=TRUE,$A2519=0,MOD($A2519,ChapterTable!$S$20)&lt;&gt;0),"","보스")&amp;"인게임누적곱배수",ChapterTable!$S:$T,2,0)^C2519
    +VLOOKUP(SUBSTITUTE(SUBSTITUTE(E$1,"standard",""),"|Float","")&amp;IF(OR($L2519=TRUE,$A2519=0,MOD($A2519,ChapterTable!$S$20)&lt;&gt;0),"","보스")&amp;"인게임누적합배수",ChapterTable!$S:$T,2,0)*C2519)
  )
  )
  )
)</f>
        <v>13635630.878782868</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(VLOOKUP(SUBSTITUTE(SUBSTITUTE(F$1,"standard",""),"|Float","")&amp;IF(OR($L2519=TRUE,$A2519=0,MOD($A2519,ChapterTable!$S$20)&lt;&gt;0),"","보스")&amp;"인게임누적곱배수",ChapterTable!$S:$T,2,0)^D2519
    +VLOOKUP(SUBSTITUTE(SUBSTITUTE(F$1,"standard",""),"|Float","")&amp;IF(OR($L2519=TRUE,$A2519=0,MOD($A2519,ChapterTable!$S$20)&lt;&gt;0),"","보스")&amp;"인게임누적합배수",ChapterTable!$S:$T,2,0)*D2519)
  )
  )
  )
)</f>
        <v>4083587.3725521606</v>
      </c>
      <c r="G2519" t="s">
        <v>737</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199"/>
        <v>3</v>
      </c>
      <c r="Q2519">
        <f t="shared" si="200"/>
        <v>3</v>
      </c>
      <c r="R2519" t="b">
        <f t="shared" ca="1" si="198"/>
        <v>1</v>
      </c>
      <c r="T2519" t="b">
        <f t="shared" ca="1" si="201"/>
        <v>1</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H2519">
        <v>1.5</v>
      </c>
      <c r="AI2519">
        <f t="shared" si="202"/>
        <v>0.33333333333333331</v>
      </c>
    </row>
    <row r="2520" spans="1:35" x14ac:dyDescent="0.3">
      <c r="A2520">
        <v>28</v>
      </c>
      <c r="B2520">
        <v>29</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OFFSET(E2520,-$B2520+IF($L2520,1,0),0)*IF($B2520&gt;OFFSET($B2520,1,0),ChapterTable!$S$17,1)*
    (VLOOKUP(SUBSTITUTE(SUBSTITUTE(E$1,"standard",""),"|Float","")&amp;IF(OR($L2520=TRUE,$A2520=0,MOD($A2520,ChapterTable!$S$20)&lt;&gt;0),"","보스")&amp;"인게임누적곱배수",ChapterTable!$S:$T,2,0)^C2520
    +VLOOKUP(SUBSTITUTE(SUBSTITUTE(E$1,"standard",""),"|Float","")&amp;IF(OR($L2520=TRUE,$A2520=0,MOD($A2520,ChapterTable!$S$20)&lt;&gt;0),"","보스")&amp;"인게임누적합배수",ChapterTable!$S:$T,2,0)*C2520)
  )
  )
  )
)</f>
        <v>13635630.878782868</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(VLOOKUP(SUBSTITUTE(SUBSTITUTE(F$1,"standard",""),"|Float","")&amp;IF(OR($L2520=TRUE,$A2520=0,MOD($A2520,ChapterTable!$S$20)&lt;&gt;0),"","보스")&amp;"인게임누적곱배수",ChapterTable!$S:$T,2,0)^D2520
    +VLOOKUP(SUBSTITUTE(SUBSTITUTE(F$1,"standard",""),"|Float","")&amp;IF(OR($L2520=TRUE,$A2520=0,MOD($A2520,ChapterTable!$S$20)&lt;&gt;0),"","보스")&amp;"인게임누적합배수",ChapterTable!$S:$T,2,0)*D2520)
  )
  )
  )
)</f>
        <v>4083587.3725521606</v>
      </c>
      <c r="G2520" t="s">
        <v>737</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199"/>
        <v>93</v>
      </c>
      <c r="Q2520">
        <f t="shared" si="200"/>
        <v>93</v>
      </c>
      <c r="R2520" t="b">
        <f t="shared" ca="1" si="198"/>
        <v>1</v>
      </c>
      <c r="T2520" t="b">
        <f t="shared" ca="1" si="201"/>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H2520">
        <v>1.5</v>
      </c>
      <c r="AI2520">
        <f t="shared" si="202"/>
        <v>0.33333333333333331</v>
      </c>
    </row>
    <row r="2521" spans="1:35" x14ac:dyDescent="0.3">
      <c r="A2521">
        <v>28</v>
      </c>
      <c r="B2521">
        <v>30</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OFFSET(E2521,-$B2521+IF($L2521,1,0),0)*IF($B2521&gt;OFFSET($B2521,1,0),ChapterTable!$S$17,1)*
    (VLOOKUP(SUBSTITUTE(SUBSTITUTE(E$1,"standard",""),"|Float","")&amp;IF(OR($L2521=TRUE,$A2521=0,MOD($A2521,ChapterTable!$S$20)&lt;&gt;0),"","보스")&amp;"인게임누적곱배수",ChapterTable!$S:$T,2,0)^C2521
    +VLOOKUP(SUBSTITUTE(SUBSTITUTE(E$1,"standard",""),"|Float","")&amp;IF(OR($L2521=TRUE,$A2521=0,MOD($A2521,ChapterTable!$S$20)&lt;&gt;0),"","보스")&amp;"인게임누적합배수",ChapterTable!$S:$T,2,0)*C2521)
  )
  )
  )
)</f>
        <v>13635630.878782868</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(VLOOKUP(SUBSTITUTE(SUBSTITUTE(F$1,"standard",""),"|Float","")&amp;IF(OR($L2521=TRUE,$A2521=0,MOD($A2521,ChapterTable!$S$20)&lt;&gt;0),"","보스")&amp;"인게임누적곱배수",ChapterTable!$S:$T,2,0)^D2521
    +VLOOKUP(SUBSTITUTE(SUBSTITUTE(F$1,"standard",""),"|Float","")&amp;IF(OR($L2521=TRUE,$A2521=0,MOD($A2521,ChapterTable!$S$20)&lt;&gt;0),"","보스")&amp;"인게임누적합배수",ChapterTable!$S:$T,2,0)*D2521)
  )
  )
  )
)</f>
        <v>4083587.3725521606</v>
      </c>
      <c r="G2521" t="s">
        <v>737</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199"/>
        <v>21</v>
      </c>
      <c r="Q2521">
        <f t="shared" si="200"/>
        <v>21</v>
      </c>
      <c r="R2521" t="b">
        <f t="shared" ca="1" si="198"/>
        <v>1</v>
      </c>
      <c r="T2521" t="b">
        <f t="shared" ca="1" si="201"/>
        <v>1</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H2521">
        <v>1.5</v>
      </c>
      <c r="AI2521">
        <f t="shared" si="202"/>
        <v>0.33333333333333331</v>
      </c>
    </row>
    <row r="2522" spans="1:35" x14ac:dyDescent="0.3">
      <c r="A2522">
        <v>28</v>
      </c>
      <c r="B2522">
        <v>31</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3</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OFFSET(E2522,-$B2522+IF($L2522,1,0),0)*IF($B2522&gt;OFFSET($B2522,1,0),ChapterTable!$S$17,1)*
    (VLOOKUP(SUBSTITUTE(SUBSTITUTE(E$1,"standard",""),"|Float","")&amp;IF(OR($L2522=TRUE,$A2522=0,MOD($A2522,ChapterTable!$S$20)&lt;&gt;0),"","보스")&amp;"인게임누적곱배수",ChapterTable!$S:$T,2,0)^C2522
    +VLOOKUP(SUBSTITUTE(SUBSTITUTE(E$1,"standard",""),"|Float","")&amp;IF(OR($L2522=TRUE,$A2522=0,MOD($A2522,ChapterTable!$S$20)&lt;&gt;0),"","보스")&amp;"인게임누적합배수",ChapterTable!$S:$T,2,0)*C2522)
  )
  )
  )
)</f>
        <v>13635630.878782868</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(VLOOKUP(SUBSTITUTE(SUBSTITUTE(F$1,"standard",""),"|Float","")&amp;IF(OR($L2522=TRUE,$A2522=0,MOD($A2522,ChapterTable!$S$20)&lt;&gt;0),"","보스")&amp;"인게임누적곱배수",ChapterTable!$S:$T,2,0)^D2522
    +VLOOKUP(SUBSTITUTE(SUBSTITUTE(F$1,"standard",""),"|Float","")&amp;IF(OR($L2522=TRUE,$A2522=0,MOD($A2522,ChapterTable!$S$20)&lt;&gt;0),"","보스")&amp;"인게임누적합배수",ChapterTable!$S:$T,2,0)*D2522)
  )
  )
  )
)</f>
        <v>4349908.2881533895</v>
      </c>
      <c r="G2522" t="s">
        <v>737</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199"/>
        <v>4</v>
      </c>
      <c r="Q2522">
        <f t="shared" si="200"/>
        <v>4</v>
      </c>
      <c r="R2522" t="b">
        <f t="shared" ca="1" si="198"/>
        <v>1</v>
      </c>
      <c r="T2522" t="b">
        <f t="shared" ca="1" si="201"/>
        <v>1</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H2522">
        <v>1.5</v>
      </c>
      <c r="AI2522">
        <f t="shared" si="202"/>
        <v>0.25</v>
      </c>
    </row>
    <row r="2523" spans="1:35" x14ac:dyDescent="0.3">
      <c r="A2523">
        <v>28</v>
      </c>
      <c r="B2523">
        <v>32</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OFFSET(E2523,-$B2523+IF($L2523,1,0),0)*IF($B2523&gt;OFFSET($B2523,1,0),ChapterTable!$S$17,1)*
    (VLOOKUP(SUBSTITUTE(SUBSTITUTE(E$1,"standard",""),"|Float","")&amp;IF(OR($L2523=TRUE,$A2523=0,MOD($A2523,ChapterTable!$S$20)&lt;&gt;0),"","보스")&amp;"인게임누적곱배수",ChapterTable!$S:$T,2,0)^C2523
    +VLOOKUP(SUBSTITUTE(SUBSTITUTE(E$1,"standard",""),"|Float","")&amp;IF(OR($L2523=TRUE,$A2523=0,MOD($A2523,ChapterTable!$S$20)&lt;&gt;0),"","보스")&amp;"인게임누적합배수",ChapterTable!$S:$T,2,0)*C2523)
  )
  )
  )
)</f>
        <v>13635630.878782868</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(VLOOKUP(SUBSTITUTE(SUBSTITUTE(F$1,"standard",""),"|Float","")&amp;IF(OR($L2523=TRUE,$A2523=0,MOD($A2523,ChapterTable!$S$20)&lt;&gt;0),"","보스")&amp;"인게임누적곱배수",ChapterTable!$S:$T,2,0)^D2523
    +VLOOKUP(SUBSTITUTE(SUBSTITUTE(F$1,"standard",""),"|Float","")&amp;IF(OR($L2523=TRUE,$A2523=0,MOD($A2523,ChapterTable!$S$20)&lt;&gt;0),"","보스")&amp;"인게임누적합배수",ChapterTable!$S:$T,2,0)*D2523)
  )
  )
  )
)</f>
        <v>4349908.2881533895</v>
      </c>
      <c r="G2523" t="s">
        <v>737</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199"/>
        <v>4</v>
      </c>
      <c r="Q2523">
        <f t="shared" si="200"/>
        <v>4</v>
      </c>
      <c r="R2523" t="b">
        <f t="shared" ca="1" si="198"/>
        <v>1</v>
      </c>
      <c r="T2523" t="b">
        <f t="shared" ca="1" si="201"/>
        <v>1</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H2523">
        <v>1.5</v>
      </c>
      <c r="AI2523">
        <f t="shared" si="202"/>
        <v>0.25</v>
      </c>
    </row>
    <row r="2524" spans="1:35" x14ac:dyDescent="0.3">
      <c r="A2524">
        <v>28</v>
      </c>
      <c r="B2524">
        <v>33</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OFFSET(E2524,-$B2524+IF($L2524,1,0),0)*IF($B2524&gt;OFFSET($B2524,1,0),ChapterTable!$S$17,1)*
    (VLOOKUP(SUBSTITUTE(SUBSTITUTE(E$1,"standard",""),"|Float","")&amp;IF(OR($L2524=TRUE,$A2524=0,MOD($A2524,ChapterTable!$S$20)&lt;&gt;0),"","보스")&amp;"인게임누적곱배수",ChapterTable!$S:$T,2,0)^C2524
    +VLOOKUP(SUBSTITUTE(SUBSTITUTE(E$1,"standard",""),"|Float","")&amp;IF(OR($L2524=TRUE,$A2524=0,MOD($A2524,ChapterTable!$S$20)&lt;&gt;0),"","보스")&amp;"인게임누적합배수",ChapterTable!$S:$T,2,0)*C2524)
  )
  )
  )
)</f>
        <v>13635630.878782868</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(VLOOKUP(SUBSTITUTE(SUBSTITUTE(F$1,"standard",""),"|Float","")&amp;IF(OR($L2524=TRUE,$A2524=0,MOD($A2524,ChapterTable!$S$20)&lt;&gt;0),"","보스")&amp;"인게임누적곱배수",ChapterTable!$S:$T,2,0)^D2524
    +VLOOKUP(SUBSTITUTE(SUBSTITUTE(F$1,"standard",""),"|Float","")&amp;IF(OR($L2524=TRUE,$A2524=0,MOD($A2524,ChapterTable!$S$20)&lt;&gt;0),"","보스")&amp;"인게임누적합배수",ChapterTable!$S:$T,2,0)*D2524)
  )
  )
  )
)</f>
        <v>4349908.2881533895</v>
      </c>
      <c r="G2524" t="s">
        <v>737</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199"/>
        <v>4</v>
      </c>
      <c r="Q2524">
        <f t="shared" si="200"/>
        <v>4</v>
      </c>
      <c r="R2524" t="b">
        <f t="shared" ca="1" si="198"/>
        <v>1</v>
      </c>
      <c r="T2524" t="b">
        <f t="shared" ca="1" si="201"/>
        <v>1</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H2524">
        <v>1.5</v>
      </c>
      <c r="AI2524">
        <f t="shared" si="202"/>
        <v>0.25</v>
      </c>
    </row>
    <row r="2525" spans="1:35" x14ac:dyDescent="0.3">
      <c r="A2525">
        <v>28</v>
      </c>
      <c r="B2525">
        <v>34</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OFFSET(E2525,-$B2525+IF($L2525,1,0),0)*IF($B2525&gt;OFFSET($B2525,1,0),ChapterTable!$S$17,1)*
    (VLOOKUP(SUBSTITUTE(SUBSTITUTE(E$1,"standard",""),"|Float","")&amp;IF(OR($L2525=TRUE,$A2525=0,MOD($A2525,ChapterTable!$S$20)&lt;&gt;0),"","보스")&amp;"인게임누적곱배수",ChapterTable!$S:$T,2,0)^C2525
    +VLOOKUP(SUBSTITUTE(SUBSTITUTE(E$1,"standard",""),"|Float","")&amp;IF(OR($L2525=TRUE,$A2525=0,MOD($A2525,ChapterTable!$S$20)&lt;&gt;0),"","보스")&amp;"인게임누적합배수",ChapterTable!$S:$T,2,0)*C2525)
  )
  )
  )
)</f>
        <v>13635630.878782868</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(VLOOKUP(SUBSTITUTE(SUBSTITUTE(F$1,"standard",""),"|Float","")&amp;IF(OR($L2525=TRUE,$A2525=0,MOD($A2525,ChapterTable!$S$20)&lt;&gt;0),"","보스")&amp;"인게임누적곱배수",ChapterTable!$S:$T,2,0)^D2525
    +VLOOKUP(SUBSTITUTE(SUBSTITUTE(F$1,"standard",""),"|Float","")&amp;IF(OR($L2525=TRUE,$A2525=0,MOD($A2525,ChapterTable!$S$20)&lt;&gt;0),"","보스")&amp;"인게임누적합배수",ChapterTable!$S:$T,2,0)*D2525)
  )
  )
  )
)</f>
        <v>4349908.2881533895</v>
      </c>
      <c r="G2525" t="s">
        <v>737</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199"/>
        <v>4</v>
      </c>
      <c r="Q2525">
        <f t="shared" si="200"/>
        <v>4</v>
      </c>
      <c r="R2525" t="b">
        <f t="shared" ca="1" si="198"/>
        <v>1</v>
      </c>
      <c r="T2525" t="b">
        <f t="shared" ca="1" si="201"/>
        <v>1</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H2525">
        <v>1.5</v>
      </c>
      <c r="AI2525">
        <f t="shared" si="202"/>
        <v>0.25</v>
      </c>
    </row>
    <row r="2526" spans="1:35" x14ac:dyDescent="0.3">
      <c r="A2526">
        <v>28</v>
      </c>
      <c r="B2526">
        <v>35</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OFFSET(E2526,-$B2526+IF($L2526,1,0),0)*IF($B2526&gt;OFFSET($B2526,1,0),ChapterTable!$S$17,1)*
    (VLOOKUP(SUBSTITUTE(SUBSTITUTE(E$1,"standard",""),"|Float","")&amp;IF(OR($L2526=TRUE,$A2526=0,MOD($A2526,ChapterTable!$S$20)&lt;&gt;0),"","보스")&amp;"인게임누적곱배수",ChapterTable!$S:$T,2,0)^C2526
    +VLOOKUP(SUBSTITUTE(SUBSTITUTE(E$1,"standard",""),"|Float","")&amp;IF(OR($L2526=TRUE,$A2526=0,MOD($A2526,ChapterTable!$S$20)&lt;&gt;0),"","보스")&amp;"인게임누적합배수",ChapterTable!$S:$T,2,0)*C2526)
  )
  )
  )
)</f>
        <v>13635630.878782868</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(VLOOKUP(SUBSTITUTE(SUBSTITUTE(F$1,"standard",""),"|Float","")&amp;IF(OR($L2526=TRUE,$A2526=0,MOD($A2526,ChapterTable!$S$20)&lt;&gt;0),"","보스")&amp;"인게임누적곱배수",ChapterTable!$S:$T,2,0)^D2526
    +VLOOKUP(SUBSTITUTE(SUBSTITUTE(F$1,"standard",""),"|Float","")&amp;IF(OR($L2526=TRUE,$A2526=0,MOD($A2526,ChapterTable!$S$20)&lt;&gt;0),"","보스")&amp;"인게임누적합배수",ChapterTable!$S:$T,2,0)*D2526)
  )
  )
  )
)</f>
        <v>4349908.2881533895</v>
      </c>
      <c r="G2526" t="s">
        <v>737</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199"/>
        <v>11</v>
      </c>
      <c r="Q2526">
        <f t="shared" si="200"/>
        <v>11</v>
      </c>
      <c r="R2526" t="b">
        <f t="shared" ca="1" si="198"/>
        <v>1</v>
      </c>
      <c r="T2526" t="b">
        <f t="shared" ca="1" si="201"/>
        <v>1</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H2526">
        <v>1.5</v>
      </c>
      <c r="AI2526">
        <f t="shared" si="202"/>
        <v>0.25</v>
      </c>
    </row>
    <row r="2527" spans="1:35" x14ac:dyDescent="0.3">
      <c r="A2527">
        <v>28</v>
      </c>
      <c r="B2527">
        <v>36</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4</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OFFSET(E2527,-$B2527+IF($L2527,1,0),0)*IF($B2527&gt;OFFSET($B2527,1,0),ChapterTable!$S$17,1)*
    (VLOOKUP(SUBSTITUTE(SUBSTITUTE(E$1,"standard",""),"|Float","")&amp;IF(OR($L2527=TRUE,$A2527=0,MOD($A2527,ChapterTable!$S$20)&lt;&gt;0),"","보스")&amp;"인게임누적곱배수",ChapterTable!$S:$T,2,0)^C2527
    +VLOOKUP(SUBSTITUTE(SUBSTITUTE(E$1,"standard",""),"|Float","")&amp;IF(OR($L2527=TRUE,$A2527=0,MOD($A2527,ChapterTable!$S$20)&lt;&gt;0),"","보스")&amp;"인게임누적합배수",ChapterTable!$S:$T,2,0)*C2527)
  )
  )
  )
)</f>
        <v>15340084.738630727</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(VLOOKUP(SUBSTITUTE(SUBSTITUTE(F$1,"standard",""),"|Float","")&amp;IF(OR($L2527=TRUE,$A2527=0,MOD($A2527,ChapterTable!$S$20)&lt;&gt;0),"","보스")&amp;"인게임누적곱배수",ChapterTable!$S:$T,2,0)^D2527
    +VLOOKUP(SUBSTITUTE(SUBSTITUTE(F$1,"standard",""),"|Float","")&amp;IF(OR($L2527=TRUE,$A2527=0,MOD($A2527,ChapterTable!$S$20)&lt;&gt;0),"","보스")&amp;"인게임누적합배수",ChapterTable!$S:$T,2,0)*D2527)
  )
  )
  )
)</f>
        <v>4349908.2881533895</v>
      </c>
      <c r="G2527" t="s">
        <v>737</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199"/>
        <v>4</v>
      </c>
      <c r="Q2527">
        <f t="shared" si="200"/>
        <v>4</v>
      </c>
      <c r="R2527" t="b">
        <f t="shared" ca="1" si="198"/>
        <v>1</v>
      </c>
      <c r="T2527" t="b">
        <f t="shared" ca="1" si="201"/>
        <v>1</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H2527">
        <v>1.5</v>
      </c>
      <c r="AI2527">
        <f t="shared" si="202"/>
        <v>0.25</v>
      </c>
    </row>
    <row r="2528" spans="1:35" x14ac:dyDescent="0.3">
      <c r="A2528">
        <v>28</v>
      </c>
      <c r="B2528">
        <v>37</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OFFSET(E2528,-$B2528+IF($L2528,1,0),0)*IF($B2528&gt;OFFSET($B2528,1,0),ChapterTable!$S$17,1)*
    (VLOOKUP(SUBSTITUTE(SUBSTITUTE(E$1,"standard",""),"|Float","")&amp;IF(OR($L2528=TRUE,$A2528=0,MOD($A2528,ChapterTable!$S$20)&lt;&gt;0),"","보스")&amp;"인게임누적곱배수",ChapterTable!$S:$T,2,0)^C2528
    +VLOOKUP(SUBSTITUTE(SUBSTITUTE(E$1,"standard",""),"|Float","")&amp;IF(OR($L2528=TRUE,$A2528=0,MOD($A2528,ChapterTable!$S$20)&lt;&gt;0),"","보스")&amp;"인게임누적합배수",ChapterTable!$S:$T,2,0)*C2528)
  )
  )
  )
)</f>
        <v>15340084.738630727</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(VLOOKUP(SUBSTITUTE(SUBSTITUTE(F$1,"standard",""),"|Float","")&amp;IF(OR($L2528=TRUE,$A2528=0,MOD($A2528,ChapterTable!$S$20)&lt;&gt;0),"","보스")&amp;"인게임누적곱배수",ChapterTable!$S:$T,2,0)^D2528
    +VLOOKUP(SUBSTITUTE(SUBSTITUTE(F$1,"standard",""),"|Float","")&amp;IF(OR($L2528=TRUE,$A2528=0,MOD($A2528,ChapterTable!$S$20)&lt;&gt;0),"","보스")&amp;"인게임누적합배수",ChapterTable!$S:$T,2,0)*D2528)
  )
  )
  )
)</f>
        <v>4349908.2881533895</v>
      </c>
      <c r="G2528" t="s">
        <v>737</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199"/>
        <v>4</v>
      </c>
      <c r="Q2528">
        <f t="shared" si="200"/>
        <v>4</v>
      </c>
      <c r="R2528" t="b">
        <f t="shared" ca="1" si="198"/>
        <v>1</v>
      </c>
      <c r="T2528" t="b">
        <f t="shared" ca="1" si="201"/>
        <v>1</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H2528">
        <v>1.5</v>
      </c>
      <c r="AI2528">
        <f t="shared" si="202"/>
        <v>0.25</v>
      </c>
    </row>
    <row r="2529" spans="1:35" x14ac:dyDescent="0.3">
      <c r="A2529">
        <v>28</v>
      </c>
      <c r="B2529">
        <v>38</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OFFSET(E2529,-$B2529+IF($L2529,1,0),0)*IF($B2529&gt;OFFSET($B2529,1,0),ChapterTable!$S$17,1)*
    (VLOOKUP(SUBSTITUTE(SUBSTITUTE(E$1,"standard",""),"|Float","")&amp;IF(OR($L2529=TRUE,$A2529=0,MOD($A2529,ChapterTable!$S$20)&lt;&gt;0),"","보스")&amp;"인게임누적곱배수",ChapterTable!$S:$T,2,0)^C2529
    +VLOOKUP(SUBSTITUTE(SUBSTITUTE(E$1,"standard",""),"|Float","")&amp;IF(OR($L2529=TRUE,$A2529=0,MOD($A2529,ChapterTable!$S$20)&lt;&gt;0),"","보스")&amp;"인게임누적합배수",ChapterTable!$S:$T,2,0)*C2529)
  )
  )
  )
)</f>
        <v>15340084.738630727</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(VLOOKUP(SUBSTITUTE(SUBSTITUTE(F$1,"standard",""),"|Float","")&amp;IF(OR($L2529=TRUE,$A2529=0,MOD($A2529,ChapterTable!$S$20)&lt;&gt;0),"","보스")&amp;"인게임누적곱배수",ChapterTable!$S:$T,2,0)^D2529
    +VLOOKUP(SUBSTITUTE(SUBSTITUTE(F$1,"standard",""),"|Float","")&amp;IF(OR($L2529=TRUE,$A2529=0,MOD($A2529,ChapterTable!$S$20)&lt;&gt;0),"","보스")&amp;"인게임누적합배수",ChapterTable!$S:$T,2,0)*D2529)
  )
  )
  )
)</f>
        <v>4349908.2881533895</v>
      </c>
      <c r="G2529" t="s">
        <v>737</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199"/>
        <v>4</v>
      </c>
      <c r="Q2529">
        <f t="shared" si="200"/>
        <v>4</v>
      </c>
      <c r="R2529" t="b">
        <f t="shared" ca="1" si="198"/>
        <v>1</v>
      </c>
      <c r="T2529" t="b">
        <f t="shared" ca="1" si="201"/>
        <v>1</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H2529">
        <v>1.5</v>
      </c>
      <c r="AI2529">
        <f t="shared" si="202"/>
        <v>0.25</v>
      </c>
    </row>
    <row r="2530" spans="1:35" x14ac:dyDescent="0.3">
      <c r="A2530">
        <v>28</v>
      </c>
      <c r="B2530">
        <v>39</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OFFSET(E2530,-$B2530+IF($L2530,1,0),0)*IF($B2530&gt;OFFSET($B2530,1,0),ChapterTable!$S$17,1)*
    (VLOOKUP(SUBSTITUTE(SUBSTITUTE(E$1,"standard",""),"|Float","")&amp;IF(OR($L2530=TRUE,$A2530=0,MOD($A2530,ChapterTable!$S$20)&lt;&gt;0),"","보스")&amp;"인게임누적곱배수",ChapterTable!$S:$T,2,0)^C2530
    +VLOOKUP(SUBSTITUTE(SUBSTITUTE(E$1,"standard",""),"|Float","")&amp;IF(OR($L2530=TRUE,$A2530=0,MOD($A2530,ChapterTable!$S$20)&lt;&gt;0),"","보스")&amp;"인게임누적합배수",ChapterTable!$S:$T,2,0)*C2530)
  )
  )
  )
)</f>
        <v>15340084.738630727</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(VLOOKUP(SUBSTITUTE(SUBSTITUTE(F$1,"standard",""),"|Float","")&amp;IF(OR($L2530=TRUE,$A2530=0,MOD($A2530,ChapterTable!$S$20)&lt;&gt;0),"","보스")&amp;"인게임누적곱배수",ChapterTable!$S:$T,2,0)^D2530
    +VLOOKUP(SUBSTITUTE(SUBSTITUTE(F$1,"standard",""),"|Float","")&amp;IF(OR($L2530=TRUE,$A2530=0,MOD($A2530,ChapterTable!$S$20)&lt;&gt;0),"","보스")&amp;"인게임누적합배수",ChapterTable!$S:$T,2,0)*D2530)
  )
  )
  )
)</f>
        <v>4349908.2881533895</v>
      </c>
      <c r="G2530" t="s">
        <v>737</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199"/>
        <v>94</v>
      </c>
      <c r="Q2530">
        <f t="shared" si="200"/>
        <v>94</v>
      </c>
      <c r="R2530" t="b">
        <f t="shared" ca="1" si="198"/>
        <v>1</v>
      </c>
      <c r="T2530" t="b">
        <f t="shared" ca="1" si="201"/>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H2530">
        <v>1.5</v>
      </c>
      <c r="AI2530">
        <f t="shared" si="202"/>
        <v>0.25</v>
      </c>
    </row>
    <row r="2531" spans="1:35" x14ac:dyDescent="0.3">
      <c r="A2531">
        <v>28</v>
      </c>
      <c r="B2531">
        <v>40</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OFFSET(E2531,-$B2531+IF($L2531,1,0),0)*IF($B2531&gt;OFFSET($B2531,1,0),ChapterTable!$S$17,1)*
    (VLOOKUP(SUBSTITUTE(SUBSTITUTE(E$1,"standard",""),"|Float","")&amp;IF(OR($L2531=TRUE,$A2531=0,MOD($A2531,ChapterTable!$S$20)&lt;&gt;0),"","보스")&amp;"인게임누적곱배수",ChapterTable!$S:$T,2,0)^C2531
    +VLOOKUP(SUBSTITUTE(SUBSTITUTE(E$1,"standard",""),"|Float","")&amp;IF(OR($L2531=TRUE,$A2531=0,MOD($A2531,ChapterTable!$S$20)&lt;&gt;0),"","보스")&amp;"인게임누적합배수",ChapterTable!$S:$T,2,0)*C2531)
  )
  )
  )
)</f>
        <v>15340084.738630727</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(VLOOKUP(SUBSTITUTE(SUBSTITUTE(F$1,"standard",""),"|Float","")&amp;IF(OR($L2531=TRUE,$A2531=0,MOD($A2531,ChapterTable!$S$20)&lt;&gt;0),"","보스")&amp;"인게임누적곱배수",ChapterTable!$S:$T,2,0)^D2531
    +VLOOKUP(SUBSTITUTE(SUBSTITUTE(F$1,"standard",""),"|Float","")&amp;IF(OR($L2531=TRUE,$A2531=0,MOD($A2531,ChapterTable!$S$20)&lt;&gt;0),"","보스")&amp;"인게임누적합배수",ChapterTable!$S:$T,2,0)*D2531)
  )
  )
  )
)</f>
        <v>4349908.2881533895</v>
      </c>
      <c r="G2531" t="s">
        <v>737</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199"/>
        <v>21</v>
      </c>
      <c r="Q2531">
        <f t="shared" si="200"/>
        <v>21</v>
      </c>
      <c r="R2531" t="b">
        <f t="shared" ca="1" si="198"/>
        <v>1</v>
      </c>
      <c r="T2531" t="b">
        <f t="shared" ca="1" si="201"/>
        <v>1</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H2531">
        <v>1.5</v>
      </c>
      <c r="AI2531">
        <f t="shared" si="202"/>
        <v>0.25</v>
      </c>
    </row>
    <row r="2532" spans="1:35" x14ac:dyDescent="0.3">
      <c r="A2532">
        <v>28</v>
      </c>
      <c r="B2532">
        <v>41</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4</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OFFSET(E2532,-$B2532+IF($L2532,1,0),0)*IF($B2532&gt;OFFSET($B2532,1,0),ChapterTable!$S$17,1)*
    (VLOOKUP(SUBSTITUTE(SUBSTITUTE(E$1,"standard",""),"|Float","")&amp;IF(OR($L2532=TRUE,$A2532=0,MOD($A2532,ChapterTable!$S$20)&lt;&gt;0),"","보스")&amp;"인게임누적곱배수",ChapterTable!$S:$T,2,0)^C2532
    +VLOOKUP(SUBSTITUTE(SUBSTITUTE(E$1,"standard",""),"|Float","")&amp;IF(OR($L2532=TRUE,$A2532=0,MOD($A2532,ChapterTable!$S$20)&lt;&gt;0),"","보스")&amp;"인게임누적합배수",ChapterTable!$S:$T,2,0)*C2532)
  )
  )
  )
)</f>
        <v>15340084.738630727</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(VLOOKUP(SUBSTITUTE(SUBSTITUTE(F$1,"standard",""),"|Float","")&amp;IF(OR($L2532=TRUE,$A2532=0,MOD($A2532,ChapterTable!$S$20)&lt;&gt;0),"","보스")&amp;"인게임누적곱배수",ChapterTable!$S:$T,2,0)^D2532
    +VLOOKUP(SUBSTITUTE(SUBSTITUTE(F$1,"standard",""),"|Float","")&amp;IF(OR($L2532=TRUE,$A2532=0,MOD($A2532,ChapterTable!$S$20)&lt;&gt;0),"","보스")&amp;"인게임누적합배수",ChapterTable!$S:$T,2,0)*D2532)
  )
  )
  )
)</f>
        <v>4616229.2037546169</v>
      </c>
      <c r="G2532" t="s">
        <v>737</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199"/>
        <v>5</v>
      </c>
      <c r="Q2532">
        <f t="shared" si="200"/>
        <v>5</v>
      </c>
      <c r="R2532" t="b">
        <f t="shared" ca="1" si="198"/>
        <v>1</v>
      </c>
      <c r="T2532" t="b">
        <f t="shared" ca="1" si="201"/>
        <v>1</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H2532">
        <v>1.5</v>
      </c>
      <c r="AI2532">
        <f t="shared" si="202"/>
        <v>0.2</v>
      </c>
    </row>
    <row r="2533" spans="1:35" x14ac:dyDescent="0.3">
      <c r="A2533">
        <v>28</v>
      </c>
      <c r="B2533">
        <v>42</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OFFSET(E2533,-$B2533+IF($L2533,1,0),0)*IF($B2533&gt;OFFSET($B2533,1,0),ChapterTable!$S$17,1)*
    (VLOOKUP(SUBSTITUTE(SUBSTITUTE(E$1,"standard",""),"|Float","")&amp;IF(OR($L2533=TRUE,$A2533=0,MOD($A2533,ChapterTable!$S$20)&lt;&gt;0),"","보스")&amp;"인게임누적곱배수",ChapterTable!$S:$T,2,0)^C2533
    +VLOOKUP(SUBSTITUTE(SUBSTITUTE(E$1,"standard",""),"|Float","")&amp;IF(OR($L2533=TRUE,$A2533=0,MOD($A2533,ChapterTable!$S$20)&lt;&gt;0),"","보스")&amp;"인게임누적합배수",ChapterTable!$S:$T,2,0)*C2533)
  )
  )
  )
)</f>
        <v>15340084.738630727</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(VLOOKUP(SUBSTITUTE(SUBSTITUTE(F$1,"standard",""),"|Float","")&amp;IF(OR($L2533=TRUE,$A2533=0,MOD($A2533,ChapterTable!$S$20)&lt;&gt;0),"","보스")&amp;"인게임누적곱배수",ChapterTable!$S:$T,2,0)^D2533
    +VLOOKUP(SUBSTITUTE(SUBSTITUTE(F$1,"standard",""),"|Float","")&amp;IF(OR($L2533=TRUE,$A2533=0,MOD($A2533,ChapterTable!$S$20)&lt;&gt;0),"","보스")&amp;"인게임누적합배수",ChapterTable!$S:$T,2,0)*D2533)
  )
  )
  )
)</f>
        <v>4616229.2037546169</v>
      </c>
      <c r="G2533" t="s">
        <v>737</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199"/>
        <v>5</v>
      </c>
      <c r="Q2533">
        <f t="shared" si="200"/>
        <v>5</v>
      </c>
      <c r="R2533" t="b">
        <f t="shared" ca="1" si="198"/>
        <v>1</v>
      </c>
      <c r="T2533" t="b">
        <f t="shared" ca="1" si="201"/>
        <v>1</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H2533">
        <v>1.5</v>
      </c>
      <c r="AI2533">
        <f t="shared" si="202"/>
        <v>0.2</v>
      </c>
    </row>
    <row r="2534" spans="1:35" x14ac:dyDescent="0.3">
      <c r="A2534">
        <v>28</v>
      </c>
      <c r="B2534">
        <v>43</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OFFSET(E2534,-$B2534+IF($L2534,1,0),0)*IF($B2534&gt;OFFSET($B2534,1,0),ChapterTable!$S$17,1)*
    (VLOOKUP(SUBSTITUTE(SUBSTITUTE(E$1,"standard",""),"|Float","")&amp;IF(OR($L2534=TRUE,$A2534=0,MOD($A2534,ChapterTable!$S$20)&lt;&gt;0),"","보스")&amp;"인게임누적곱배수",ChapterTable!$S:$T,2,0)^C2534
    +VLOOKUP(SUBSTITUTE(SUBSTITUTE(E$1,"standard",""),"|Float","")&amp;IF(OR($L2534=TRUE,$A2534=0,MOD($A2534,ChapterTable!$S$20)&lt;&gt;0),"","보스")&amp;"인게임누적합배수",ChapterTable!$S:$T,2,0)*C2534)
  )
  )
  )
)</f>
        <v>15340084.738630727</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(VLOOKUP(SUBSTITUTE(SUBSTITUTE(F$1,"standard",""),"|Float","")&amp;IF(OR($L2534=TRUE,$A2534=0,MOD($A2534,ChapterTable!$S$20)&lt;&gt;0),"","보스")&amp;"인게임누적곱배수",ChapterTable!$S:$T,2,0)^D2534
    +VLOOKUP(SUBSTITUTE(SUBSTITUTE(F$1,"standard",""),"|Float","")&amp;IF(OR($L2534=TRUE,$A2534=0,MOD($A2534,ChapterTable!$S$20)&lt;&gt;0),"","보스")&amp;"인게임누적합배수",ChapterTable!$S:$T,2,0)*D2534)
  )
  )
  )
)</f>
        <v>4616229.2037546169</v>
      </c>
      <c r="G2534" t="s">
        <v>737</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199"/>
        <v>5</v>
      </c>
      <c r="Q2534">
        <f t="shared" si="200"/>
        <v>5</v>
      </c>
      <c r="R2534" t="b">
        <f t="shared" ca="1" si="198"/>
        <v>1</v>
      </c>
      <c r="T2534" t="b">
        <f t="shared" ca="1" si="201"/>
        <v>1</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H2534">
        <v>1.5</v>
      </c>
      <c r="AI2534">
        <f t="shared" si="202"/>
        <v>0.2</v>
      </c>
    </row>
    <row r="2535" spans="1:35" x14ac:dyDescent="0.3">
      <c r="A2535">
        <v>28</v>
      </c>
      <c r="B2535">
        <v>44</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OFFSET(E2535,-$B2535+IF($L2535,1,0),0)*IF($B2535&gt;OFFSET($B2535,1,0),ChapterTable!$S$17,1)*
    (VLOOKUP(SUBSTITUTE(SUBSTITUTE(E$1,"standard",""),"|Float","")&amp;IF(OR($L2535=TRUE,$A2535=0,MOD($A2535,ChapterTable!$S$20)&lt;&gt;0),"","보스")&amp;"인게임누적곱배수",ChapterTable!$S:$T,2,0)^C2535
    +VLOOKUP(SUBSTITUTE(SUBSTITUTE(E$1,"standard",""),"|Float","")&amp;IF(OR($L2535=TRUE,$A2535=0,MOD($A2535,ChapterTable!$S$20)&lt;&gt;0),"","보스")&amp;"인게임누적합배수",ChapterTable!$S:$T,2,0)*C2535)
  )
  )
  )
)</f>
        <v>15340084.738630727</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(VLOOKUP(SUBSTITUTE(SUBSTITUTE(F$1,"standard",""),"|Float","")&amp;IF(OR($L2535=TRUE,$A2535=0,MOD($A2535,ChapterTable!$S$20)&lt;&gt;0),"","보스")&amp;"인게임누적곱배수",ChapterTable!$S:$T,2,0)^D2535
    +VLOOKUP(SUBSTITUTE(SUBSTITUTE(F$1,"standard",""),"|Float","")&amp;IF(OR($L2535=TRUE,$A2535=0,MOD($A2535,ChapterTable!$S$20)&lt;&gt;0),"","보스")&amp;"인게임누적합배수",ChapterTable!$S:$T,2,0)*D2535)
  )
  )
  )
)</f>
        <v>4616229.2037546169</v>
      </c>
      <c r="G2535" t="s">
        <v>737</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199"/>
        <v>5</v>
      </c>
      <c r="Q2535">
        <f t="shared" si="200"/>
        <v>5</v>
      </c>
      <c r="R2535" t="b">
        <f t="shared" ca="1" si="198"/>
        <v>1</v>
      </c>
      <c r="T2535" t="b">
        <f t="shared" ca="1" si="201"/>
        <v>1</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H2535">
        <v>1.5</v>
      </c>
      <c r="AI2535">
        <f t="shared" si="202"/>
        <v>0.2</v>
      </c>
    </row>
    <row r="2536" spans="1:35" x14ac:dyDescent="0.3">
      <c r="A2536">
        <v>28</v>
      </c>
      <c r="B2536">
        <v>45</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OFFSET(E2536,-$B2536+IF($L2536,1,0),0)*IF($B2536&gt;OFFSET($B2536,1,0),ChapterTable!$S$17,1)*
    (VLOOKUP(SUBSTITUTE(SUBSTITUTE(E$1,"standard",""),"|Float","")&amp;IF(OR($L2536=TRUE,$A2536=0,MOD($A2536,ChapterTable!$S$20)&lt;&gt;0),"","보스")&amp;"인게임누적곱배수",ChapterTable!$S:$T,2,0)^C2536
    +VLOOKUP(SUBSTITUTE(SUBSTITUTE(E$1,"standard",""),"|Float","")&amp;IF(OR($L2536=TRUE,$A2536=0,MOD($A2536,ChapterTable!$S$20)&lt;&gt;0),"","보스")&amp;"인게임누적합배수",ChapterTable!$S:$T,2,0)*C2536)
  )
  )
  )
)</f>
        <v>15340084.738630727</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(VLOOKUP(SUBSTITUTE(SUBSTITUTE(F$1,"standard",""),"|Float","")&amp;IF(OR($L2536=TRUE,$A2536=0,MOD($A2536,ChapterTable!$S$20)&lt;&gt;0),"","보스")&amp;"인게임누적곱배수",ChapterTable!$S:$T,2,0)^D2536
    +VLOOKUP(SUBSTITUTE(SUBSTITUTE(F$1,"standard",""),"|Float","")&amp;IF(OR($L2536=TRUE,$A2536=0,MOD($A2536,ChapterTable!$S$20)&lt;&gt;0),"","보스")&amp;"인게임누적합배수",ChapterTable!$S:$T,2,0)*D2536)
  )
  )
  )
)</f>
        <v>4616229.2037546169</v>
      </c>
      <c r="G2536" t="s">
        <v>737</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199"/>
        <v>11</v>
      </c>
      <c r="Q2536">
        <f t="shared" si="200"/>
        <v>11</v>
      </c>
      <c r="R2536" t="b">
        <f t="shared" ca="1" si="198"/>
        <v>1</v>
      </c>
      <c r="T2536" t="b">
        <f t="shared" ca="1" si="201"/>
        <v>1</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H2536">
        <v>1.5</v>
      </c>
      <c r="AI2536">
        <f t="shared" si="202"/>
        <v>0.2</v>
      </c>
    </row>
    <row r="2537" spans="1:35" x14ac:dyDescent="0.3">
      <c r="A2537">
        <v>28</v>
      </c>
      <c r="B2537">
        <v>46</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5</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OFFSET(E2537,-$B2537+IF($L2537,1,0),0)*IF($B2537&gt;OFFSET($B2537,1,0),ChapterTable!$S$17,1)*
    (VLOOKUP(SUBSTITUTE(SUBSTITUTE(E$1,"standard",""),"|Float","")&amp;IF(OR($L2537=TRUE,$A2537=0,MOD($A2537,ChapterTable!$S$20)&lt;&gt;0),"","보스")&amp;"인게임누적곱배수",ChapterTable!$S:$T,2,0)^C2537
    +VLOOKUP(SUBSTITUTE(SUBSTITUTE(E$1,"standard",""),"|Float","")&amp;IF(OR($L2537=TRUE,$A2537=0,MOD($A2537,ChapterTable!$S$20)&lt;&gt;0),"","보스")&amp;"인게임누적합배수",ChapterTable!$S:$T,2,0)*C2537)
  )
  )
  )
)</f>
        <v>17044538.598478585</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(VLOOKUP(SUBSTITUTE(SUBSTITUTE(F$1,"standard",""),"|Float","")&amp;IF(OR($L2537=TRUE,$A2537=0,MOD($A2537,ChapterTable!$S$20)&lt;&gt;0),"","보스")&amp;"인게임누적곱배수",ChapterTable!$S:$T,2,0)^D2537
    +VLOOKUP(SUBSTITUTE(SUBSTITUTE(F$1,"standard",""),"|Float","")&amp;IF(OR($L2537=TRUE,$A2537=0,MOD($A2537,ChapterTable!$S$20)&lt;&gt;0),"","보스")&amp;"인게임누적합배수",ChapterTable!$S:$T,2,0)*D2537)
  )
  )
  )
)</f>
        <v>4616229.2037546169</v>
      </c>
      <c r="G2537" t="s">
        <v>737</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199"/>
        <v>5</v>
      </c>
      <c r="Q2537">
        <f t="shared" si="200"/>
        <v>5</v>
      </c>
      <c r="R2537" t="b">
        <f t="shared" ca="1" si="198"/>
        <v>1</v>
      </c>
      <c r="T2537" t="b">
        <f t="shared" ca="1" si="201"/>
        <v>1</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H2537">
        <v>1.5</v>
      </c>
      <c r="AI2537">
        <f t="shared" si="202"/>
        <v>0.2</v>
      </c>
    </row>
    <row r="2538" spans="1:35" x14ac:dyDescent="0.3">
      <c r="A2538">
        <v>28</v>
      </c>
      <c r="B2538">
        <v>47</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OFFSET(E2538,-$B2538+IF($L2538,1,0),0)*IF($B2538&gt;OFFSET($B2538,1,0),ChapterTable!$S$17,1)*
    (VLOOKUP(SUBSTITUTE(SUBSTITUTE(E$1,"standard",""),"|Float","")&amp;IF(OR($L2538=TRUE,$A2538=0,MOD($A2538,ChapterTable!$S$20)&lt;&gt;0),"","보스")&amp;"인게임누적곱배수",ChapterTable!$S:$T,2,0)^C2538
    +VLOOKUP(SUBSTITUTE(SUBSTITUTE(E$1,"standard",""),"|Float","")&amp;IF(OR($L2538=TRUE,$A2538=0,MOD($A2538,ChapterTable!$S$20)&lt;&gt;0),"","보스")&amp;"인게임누적합배수",ChapterTable!$S:$T,2,0)*C2538)
  )
  )
  )
)</f>
        <v>17044538.598478585</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(VLOOKUP(SUBSTITUTE(SUBSTITUTE(F$1,"standard",""),"|Float","")&amp;IF(OR($L2538=TRUE,$A2538=0,MOD($A2538,ChapterTable!$S$20)&lt;&gt;0),"","보스")&amp;"인게임누적곱배수",ChapterTable!$S:$T,2,0)^D2538
    +VLOOKUP(SUBSTITUTE(SUBSTITUTE(F$1,"standard",""),"|Float","")&amp;IF(OR($L2538=TRUE,$A2538=0,MOD($A2538,ChapterTable!$S$20)&lt;&gt;0),"","보스")&amp;"인게임누적합배수",ChapterTable!$S:$T,2,0)*D2538)
  )
  )
  )
)</f>
        <v>4616229.2037546169</v>
      </c>
      <c r="G2538" t="s">
        <v>737</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199"/>
        <v>5</v>
      </c>
      <c r="Q2538">
        <f t="shared" si="200"/>
        <v>5</v>
      </c>
      <c r="R2538" t="b">
        <f t="shared" ca="1" si="198"/>
        <v>1</v>
      </c>
      <c r="T2538" t="b">
        <f t="shared" ca="1" si="201"/>
        <v>1</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H2538">
        <v>1.5</v>
      </c>
      <c r="AI2538">
        <f t="shared" si="202"/>
        <v>0.2</v>
      </c>
    </row>
    <row r="2539" spans="1:35" x14ac:dyDescent="0.3">
      <c r="A2539">
        <v>28</v>
      </c>
      <c r="B2539">
        <v>48</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OFFSET(E2539,-$B2539+IF($L2539,1,0),0)*IF($B2539&gt;OFFSET($B2539,1,0),ChapterTable!$S$17,1)*
    (VLOOKUP(SUBSTITUTE(SUBSTITUTE(E$1,"standard",""),"|Float","")&amp;IF(OR($L2539=TRUE,$A2539=0,MOD($A2539,ChapterTable!$S$20)&lt;&gt;0),"","보스")&amp;"인게임누적곱배수",ChapterTable!$S:$T,2,0)^C2539
    +VLOOKUP(SUBSTITUTE(SUBSTITUTE(E$1,"standard",""),"|Float","")&amp;IF(OR($L2539=TRUE,$A2539=0,MOD($A2539,ChapterTable!$S$20)&lt;&gt;0),"","보스")&amp;"인게임누적합배수",ChapterTable!$S:$T,2,0)*C2539)
  )
  )
  )
)</f>
        <v>17044538.598478585</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(VLOOKUP(SUBSTITUTE(SUBSTITUTE(F$1,"standard",""),"|Float","")&amp;IF(OR($L2539=TRUE,$A2539=0,MOD($A2539,ChapterTable!$S$20)&lt;&gt;0),"","보스")&amp;"인게임누적곱배수",ChapterTable!$S:$T,2,0)^D2539
    +VLOOKUP(SUBSTITUTE(SUBSTITUTE(F$1,"standard",""),"|Float","")&amp;IF(OR($L2539=TRUE,$A2539=0,MOD($A2539,ChapterTable!$S$20)&lt;&gt;0),"","보스")&amp;"인게임누적합배수",ChapterTable!$S:$T,2,0)*D2539)
  )
  )
  )
)</f>
        <v>4616229.2037546169</v>
      </c>
      <c r="G2539" t="s">
        <v>737</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199"/>
        <v>5</v>
      </c>
      <c r="Q2539">
        <f t="shared" si="200"/>
        <v>5</v>
      </c>
      <c r="R2539" t="b">
        <f t="shared" ca="1" si="198"/>
        <v>1</v>
      </c>
      <c r="T2539" t="b">
        <f t="shared" ca="1" si="201"/>
        <v>1</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H2539">
        <v>1.5</v>
      </c>
      <c r="AI2539">
        <f t="shared" si="202"/>
        <v>0.2</v>
      </c>
    </row>
    <row r="2540" spans="1:35" x14ac:dyDescent="0.3">
      <c r="A2540">
        <v>28</v>
      </c>
      <c r="B2540">
        <v>49</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OFFSET(E2540,-$B2540+IF($L2540,1,0),0)*IF($B2540&gt;OFFSET($B2540,1,0),ChapterTable!$S$17,1)*
    (VLOOKUP(SUBSTITUTE(SUBSTITUTE(E$1,"standard",""),"|Float","")&amp;IF(OR($L2540=TRUE,$A2540=0,MOD($A2540,ChapterTable!$S$20)&lt;&gt;0),"","보스")&amp;"인게임누적곱배수",ChapterTable!$S:$T,2,0)^C2540
    +VLOOKUP(SUBSTITUTE(SUBSTITUTE(E$1,"standard",""),"|Float","")&amp;IF(OR($L2540=TRUE,$A2540=0,MOD($A2540,ChapterTable!$S$20)&lt;&gt;0),"","보스")&amp;"인게임누적합배수",ChapterTable!$S:$T,2,0)*C2540)
  )
  )
  )
)</f>
        <v>17044538.598478585</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(VLOOKUP(SUBSTITUTE(SUBSTITUTE(F$1,"standard",""),"|Float","")&amp;IF(OR($L2540=TRUE,$A2540=0,MOD($A2540,ChapterTable!$S$20)&lt;&gt;0),"","보스")&amp;"인게임누적곱배수",ChapterTable!$S:$T,2,0)^D2540
    +VLOOKUP(SUBSTITUTE(SUBSTITUTE(F$1,"standard",""),"|Float","")&amp;IF(OR($L2540=TRUE,$A2540=0,MOD($A2540,ChapterTable!$S$20)&lt;&gt;0),"","보스")&amp;"인게임누적합배수",ChapterTable!$S:$T,2,0)*D2540)
  )
  )
  )
)</f>
        <v>4616229.2037546169</v>
      </c>
      <c r="G2540" t="s">
        <v>737</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199"/>
        <v>95</v>
      </c>
      <c r="Q2540">
        <f t="shared" si="200"/>
        <v>95</v>
      </c>
      <c r="R2540" t="b">
        <f t="shared" ca="1" si="198"/>
        <v>1</v>
      </c>
      <c r="T2540" t="b">
        <f t="shared" ca="1" si="201"/>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H2540">
        <v>1.5</v>
      </c>
      <c r="AI2540">
        <f t="shared" si="202"/>
        <v>0.2</v>
      </c>
    </row>
    <row r="2541" spans="1:35" x14ac:dyDescent="0.3">
      <c r="A2541">
        <v>28</v>
      </c>
      <c r="B2541">
        <v>50</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OFFSET(E2541,-$B2541+IF($L2541,1,0),0)*IF($B2541&gt;OFFSET($B2541,1,0),ChapterTable!$S$17,1)*
    (VLOOKUP(SUBSTITUTE(SUBSTITUTE(E$1,"standard",""),"|Float","")&amp;IF(OR($L2541=TRUE,$A2541=0,MOD($A2541,ChapterTable!$S$20)&lt;&gt;0),"","보스")&amp;"인게임누적곱배수",ChapterTable!$S:$T,2,0)^C2541
    +VLOOKUP(SUBSTITUTE(SUBSTITUTE(E$1,"standard",""),"|Float","")&amp;IF(OR($L2541=TRUE,$A2541=0,MOD($A2541,ChapterTable!$S$20)&lt;&gt;0),"","보스")&amp;"인게임누적합배수",ChapterTable!$S:$T,2,0)*C2541)
  )
  )
  )
)</f>
        <v>20453446.318174303</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(VLOOKUP(SUBSTITUTE(SUBSTITUTE(F$1,"standard",""),"|Float","")&amp;IF(OR($L2541=TRUE,$A2541=0,MOD($A2541,ChapterTable!$S$20)&lt;&gt;0),"","보스")&amp;"인게임누적곱배수",ChapterTable!$S:$T,2,0)^D2541
    +VLOOKUP(SUBSTITUTE(SUBSTITUTE(F$1,"standard",""),"|Float","")&amp;IF(OR($L2541=TRUE,$A2541=0,MOD($A2541,ChapterTable!$S$20)&lt;&gt;0),"","보스")&amp;"인게임누적합배수",ChapterTable!$S:$T,2,0)*D2541)
  )
  )
  )
)</f>
        <v>4616229.2037546169</v>
      </c>
      <c r="G2541" t="s">
        <v>737</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199"/>
        <v>21</v>
      </c>
      <c r="Q2541">
        <f t="shared" si="200"/>
        <v>21</v>
      </c>
      <c r="R2541" t="b">
        <f t="shared" ca="1" si="198"/>
        <v>0</v>
      </c>
      <c r="T2541" t="b">
        <f t="shared" ca="1" si="201"/>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H2541">
        <v>1.5</v>
      </c>
      <c r="AI2541">
        <f t="shared" si="202"/>
        <v>0.2</v>
      </c>
    </row>
  </sheetData>
  <phoneticPr fontId="1"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M2:M2541 W100 W66:W67 W45:W46 W106 W115:W116 W120 W125 W131 U2:U346</xm:sqref>
        </x14:dataValidation>
        <x14:dataValidation type="list" allowBlank="1" showInputMessage="1" xr:uid="{B0827B52-DC06-4A50-A03A-E674DAB41683}">
          <x14:formula1>
            <xm:f>OFFSET(MapTable!$A$1,1,0,COUNTA(MapTable!$A:$A)-1,1)</xm:f>
          </x14:formula1>
          <xm:sqref>W2:W44 W47:W65 W68:W99 W101:W105 W107:W114 W117:W119 W121:W124 W126:W130 W132:W346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137</v>
      </c>
      <c r="B1" t="s">
        <v>209</v>
      </c>
      <c r="C1" t="s">
        <v>78</v>
      </c>
      <c r="D1" t="s">
        <v>153</v>
      </c>
      <c r="E1" t="s">
        <v>138</v>
      </c>
      <c r="F1" t="s">
        <v>139</v>
      </c>
      <c r="G1" t="s">
        <v>154</v>
      </c>
      <c r="H1" t="s">
        <v>141</v>
      </c>
      <c r="I1" t="s">
        <v>140</v>
      </c>
      <c r="J1" t="s">
        <v>193</v>
      </c>
      <c r="K1" t="s">
        <v>203</v>
      </c>
      <c r="L1" t="s">
        <v>196</v>
      </c>
      <c r="M1" t="s">
        <v>202</v>
      </c>
      <c r="N1" t="s">
        <v>197</v>
      </c>
      <c r="O1" t="s">
        <v>198</v>
      </c>
      <c r="P1" t="s">
        <v>199</v>
      </c>
      <c r="Q1" t="s">
        <v>200</v>
      </c>
      <c r="R1" t="s">
        <v>201</v>
      </c>
      <c r="S1" t="s">
        <v>204</v>
      </c>
      <c r="T1" t="s">
        <v>203</v>
      </c>
      <c r="U1" t="s">
        <v>196</v>
      </c>
      <c r="V1" t="s">
        <v>202</v>
      </c>
      <c r="W1" t="s">
        <v>197</v>
      </c>
      <c r="X1" t="s">
        <v>198</v>
      </c>
      <c r="Y1" t="s">
        <v>199</v>
      </c>
      <c r="Z1" t="s">
        <v>200</v>
      </c>
      <c r="AA1" t="s">
        <v>201</v>
      </c>
      <c r="AB1" t="s">
        <v>205</v>
      </c>
      <c r="AC1" t="s">
        <v>203</v>
      </c>
      <c r="AD1" t="s">
        <v>196</v>
      </c>
      <c r="AE1" t="s">
        <v>202</v>
      </c>
      <c r="AF1" t="s">
        <v>197</v>
      </c>
      <c r="AG1" t="s">
        <v>198</v>
      </c>
      <c r="AH1" t="s">
        <v>199</v>
      </c>
      <c r="AI1" t="s">
        <v>200</v>
      </c>
      <c r="AJ1" t="s">
        <v>201</v>
      </c>
    </row>
    <row r="2" spans="1:36" x14ac:dyDescent="0.3">
      <c r="A2" t="s">
        <v>147</v>
      </c>
      <c r="B2" t="s">
        <v>148</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150</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144</v>
      </c>
      <c r="G2" t="s">
        <v>152</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151</v>
      </c>
      <c r="J2" t="s">
        <v>194</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149</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150</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145</v>
      </c>
      <c r="G3" t="s">
        <v>152</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164</v>
      </c>
      <c r="J3" t="s">
        <v>195</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157</v>
      </c>
      <c r="B4" t="s">
        <v>142</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160</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165</v>
      </c>
      <c r="G4" t="s">
        <v>167</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166</v>
      </c>
      <c r="J4" t="s">
        <v>194</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206</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158</v>
      </c>
      <c r="B5" t="s">
        <v>159</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160</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168</v>
      </c>
      <c r="G5" t="s">
        <v>167</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169</v>
      </c>
      <c r="J5" t="s">
        <v>207</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208</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E5"/>
  <sheetViews>
    <sheetView workbookViewId="0">
      <selection activeCell="D3" sqref="D3"/>
    </sheetView>
    <sheetView workbookViewId="1">
      <selection activeCell="E2" sqref="E2"/>
    </sheetView>
  </sheetViews>
  <sheetFormatPr defaultRowHeight="16.5" x14ac:dyDescent="0.3"/>
  <cols>
    <col min="1" max="1" width="20" customWidth="1"/>
    <col min="2" max="4" width="43.125" customWidth="1"/>
    <col min="5" max="5" width="35.375" customWidth="1"/>
  </cols>
  <sheetData>
    <row r="1" spans="1:5" ht="27" customHeight="1" x14ac:dyDescent="0.3">
      <c r="A1" t="s">
        <v>89</v>
      </c>
      <c r="B1" t="s">
        <v>100</v>
      </c>
      <c r="C1" t="s">
        <v>90</v>
      </c>
      <c r="D1" t="s">
        <v>712</v>
      </c>
      <c r="E1" t="s">
        <v>91</v>
      </c>
    </row>
    <row r="2" spans="1:5" x14ac:dyDescent="0.3">
      <c r="A2" t="s">
        <v>107</v>
      </c>
      <c r="B2" t="s">
        <v>103</v>
      </c>
      <c r="C2" t="s">
        <v>92</v>
      </c>
      <c r="D2" t="s">
        <v>713</v>
      </c>
      <c r="E2" t="s">
        <v>102</v>
      </c>
    </row>
    <row r="3" spans="1:5" x14ac:dyDescent="0.3">
      <c r="A3" t="s">
        <v>106</v>
      </c>
      <c r="B3" t="s">
        <v>93</v>
      </c>
      <c r="C3" t="s">
        <v>92</v>
      </c>
      <c r="D3" t="s">
        <v>714</v>
      </c>
      <c r="E3" t="s">
        <v>94</v>
      </c>
    </row>
    <row r="4" spans="1:5" x14ac:dyDescent="0.3">
      <c r="A4" t="s">
        <v>105</v>
      </c>
      <c r="B4" t="s">
        <v>101</v>
      </c>
      <c r="C4" t="s">
        <v>92</v>
      </c>
      <c r="D4" t="s">
        <v>714</v>
      </c>
      <c r="E4" t="s">
        <v>94</v>
      </c>
    </row>
    <row r="5" spans="1:5" x14ac:dyDescent="0.3">
      <c r="A5" t="s">
        <v>95</v>
      </c>
      <c r="B5" t="s">
        <v>96</v>
      </c>
      <c r="C5" t="s">
        <v>92</v>
      </c>
      <c r="D5" t="s">
        <v>715</v>
      </c>
      <c r="E5" t="s">
        <v>94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E121"/>
  <sheetViews>
    <sheetView workbookViewId="0">
      <pane xSplit="1" ySplit="1" topLeftCell="B50" activePane="bottomRight" state="frozen"/>
      <selection pane="topRight" activeCell="B1" sqref="B1"/>
      <selection pane="bottomLeft" activeCell="A2" sqref="A2"/>
      <selection pane="bottomRight" activeCell="F68" sqref="F68"/>
    </sheetView>
    <sheetView topLeftCell="A104" workbookViewId="1">
      <selection activeCell="A120" sqref="A120"/>
    </sheetView>
  </sheetViews>
  <sheetFormatPr defaultRowHeight="16.5" outlineLevelCol="1" x14ac:dyDescent="0.3"/>
  <cols>
    <col min="1" max="1" width="21.625" customWidth="1"/>
    <col min="2" max="2" width="9" customWidth="1" outlineLevel="1"/>
    <col min="3" max="4" width="20.5" customWidth="1"/>
    <col min="5" max="5" width="19.125" customWidth="1"/>
    <col min="6" max="6" width="25.25" customWidth="1"/>
    <col min="7" max="8" width="8.5" customWidth="1" outlineLevel="1"/>
    <col min="9" max="9" width="14.625" customWidth="1"/>
    <col min="10" max="10" width="25.25" customWidth="1"/>
    <col min="11" max="11" width="21.375" bestFit="1" customWidth="1"/>
    <col min="12" max="12" width="14.5" customWidth="1"/>
    <col min="13" max="13" width="18" customWidth="1"/>
    <col min="14" max="15" width="18" customWidth="1" outlineLevel="1"/>
    <col min="16" max="16" width="21.375" customWidth="1"/>
    <col min="18" max="18" width="15.375" customWidth="1" outlineLevel="1"/>
    <col min="19" max="19" width="9" customWidth="1" outlineLevel="1"/>
    <col min="21" max="21" width="15.375" customWidth="1" outlineLevel="1"/>
    <col min="22" max="22" width="9" customWidth="1" outlineLevel="1"/>
    <col min="24" max="24" width="15.875" customWidth="1" outlineLevel="1"/>
    <col min="25" max="25" width="9" customWidth="1" outlineLevel="1"/>
    <col min="27" max="27" width="23.375" customWidth="1" outlineLevel="1"/>
    <col min="28" max="28" width="9" customWidth="1" outlineLevel="1"/>
    <col min="30" max="30" width="19.125" customWidth="1" outlineLevel="1"/>
    <col min="31" max="31" width="9" customWidth="1" outlineLevel="1"/>
  </cols>
  <sheetData>
    <row r="1" spans="1:31" ht="27" customHeight="1" x14ac:dyDescent="0.3">
      <c r="A1" t="s">
        <v>9</v>
      </c>
      <c r="B1" t="str">
        <f>"총 "&amp;COUNTA(StageTable!$M:$M)-1+COUNTA(StageTable!$U:$U)-1+COUNTA(StageTable!$W:$W)-1&amp;"개"</f>
        <v>총 1308개</v>
      </c>
      <c r="C1" t="s">
        <v>62</v>
      </c>
      <c r="D1" t="s">
        <v>10</v>
      </c>
      <c r="E1" t="s">
        <v>11</v>
      </c>
      <c r="F1" t="s">
        <v>19</v>
      </c>
      <c r="G1" t="s">
        <v>366</v>
      </c>
      <c r="H1" t="s">
        <v>367</v>
      </c>
      <c r="I1" t="s">
        <v>368</v>
      </c>
      <c r="J1" t="s">
        <v>82</v>
      </c>
      <c r="K1" t="s">
        <v>360</v>
      </c>
      <c r="L1" t="s">
        <v>136</v>
      </c>
      <c r="M1" t="s">
        <v>112</v>
      </c>
      <c r="N1" t="s">
        <v>192</v>
      </c>
      <c r="O1" t="s">
        <v>134</v>
      </c>
      <c r="P1" t="s">
        <v>109</v>
      </c>
      <c r="R1" t="s">
        <v>16</v>
      </c>
      <c r="S1" t="s">
        <v>17</v>
      </c>
      <c r="U1" t="s">
        <v>63</v>
      </c>
      <c r="V1" t="s">
        <v>17</v>
      </c>
      <c r="X1" t="s">
        <v>18</v>
      </c>
      <c r="Y1" t="s">
        <v>17</v>
      </c>
      <c r="AA1" t="s">
        <v>20</v>
      </c>
      <c r="AB1" t="s">
        <v>17</v>
      </c>
      <c r="AD1" t="s">
        <v>84</v>
      </c>
      <c r="AE1" t="s">
        <v>17</v>
      </c>
    </row>
    <row r="2" spans="1:31" x14ac:dyDescent="0.3">
      <c r="A2" t="s">
        <v>72</v>
      </c>
      <c r="B2">
        <f>COUNTIF(StageTable!M:M,A2)
+COUNTIF(StageTable!U:U,A2)
+COUNTIF(StageTable!W:W,A2)</f>
        <v>32</v>
      </c>
      <c r="C2" t="s">
        <v>73</v>
      </c>
      <c r="D2" t="s">
        <v>65</v>
      </c>
      <c r="E2" t="s">
        <v>51</v>
      </c>
      <c r="F2" t="s">
        <v>74</v>
      </c>
      <c r="G2">
        <v>0</v>
      </c>
      <c r="H2">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83</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 t="shared" ref="S2:S10" si="0">COUNTIF(C:C,R2)</f>
        <v>21</v>
      </c>
      <c r="U2" t="s">
        <v>65</v>
      </c>
      <c r="V2">
        <f>COUNTIF(D:D,U2)</f>
        <v>120</v>
      </c>
      <c r="X2" t="s">
        <v>348</v>
      </c>
      <c r="Y2">
        <f t="shared" ref="Y2:Y33" si="1">COUNTIF(E:E,X2)</f>
        <v>12</v>
      </c>
      <c r="AA2" t="s">
        <v>74</v>
      </c>
      <c r="AB2">
        <f t="shared" ref="AB2:AB33" si="2">COUNTIF(F:F,AA2)</f>
        <v>2</v>
      </c>
      <c r="AD2" t="s">
        <v>83</v>
      </c>
      <c r="AE2">
        <f>COUNTIF(J:J,AD2)</f>
        <v>120</v>
      </c>
    </row>
    <row r="3" spans="1:31" x14ac:dyDescent="0.3">
      <c r="A3" t="s">
        <v>21</v>
      </c>
      <c r="B3">
        <f>COUNTIF(StageTable!M:M,A3)
+COUNTIF(StageTable!U:U,A3)
+COUNTIF(StageTable!W:W,A3)</f>
        <v>1</v>
      </c>
      <c r="C3" t="s">
        <v>64</v>
      </c>
      <c r="D3" t="s">
        <v>65</v>
      </c>
      <c r="E3" t="s">
        <v>66</v>
      </c>
      <c r="F3" t="s">
        <v>75</v>
      </c>
      <c r="G3">
        <v>4</v>
      </c>
      <c r="H3">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83</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 t="shared" si="0"/>
        <v>19</v>
      </c>
      <c r="X3" t="s">
        <v>66</v>
      </c>
      <c r="Y3">
        <f t="shared" si="1"/>
        <v>1</v>
      </c>
      <c r="AA3" t="s">
        <v>614</v>
      </c>
      <c r="AB3">
        <f t="shared" si="2"/>
        <v>10</v>
      </c>
      <c r="AD3" t="s">
        <v>467</v>
      </c>
      <c r="AE3">
        <f>COUNTIF(J:J,AD3)</f>
        <v>0</v>
      </c>
    </row>
    <row r="4" spans="1:31" x14ac:dyDescent="0.3">
      <c r="A4" t="s">
        <v>22</v>
      </c>
      <c r="B4">
        <f>COUNTIF(StageTable!M:M,A4)
+COUNTIF(StageTable!U:U,A4)
+COUNTIF(StageTable!W:W,A4)</f>
        <v>1</v>
      </c>
      <c r="C4" t="s">
        <v>64</v>
      </c>
      <c r="D4" t="s">
        <v>65</v>
      </c>
      <c r="E4" t="s">
        <v>369</v>
      </c>
      <c r="F4" t="s">
        <v>417</v>
      </c>
      <c r="G4">
        <v>6</v>
      </c>
      <c r="H4">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83</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347</v>
      </c>
      <c r="S4">
        <f t="shared" si="0"/>
        <v>19</v>
      </c>
      <c r="X4" t="s">
        <v>369</v>
      </c>
      <c r="Y4">
        <f t="shared" si="1"/>
        <v>1</v>
      </c>
      <c r="AA4" t="s">
        <v>75</v>
      </c>
      <c r="AB4">
        <f t="shared" si="2"/>
        <v>1</v>
      </c>
    </row>
    <row r="5" spans="1:31" x14ac:dyDescent="0.3">
      <c r="A5" t="s">
        <v>23</v>
      </c>
      <c r="B5">
        <f>COUNTIF(StageTable!M:M,A5)
+COUNTIF(StageTable!U:U,A5)
+COUNTIF(StageTable!W:W,A5)</f>
        <v>1</v>
      </c>
      <c r="C5" t="s">
        <v>67</v>
      </c>
      <c r="D5" t="s">
        <v>65</v>
      </c>
      <c r="E5" t="s">
        <v>370</v>
      </c>
      <c r="F5" t="s">
        <v>418</v>
      </c>
      <c r="G5">
        <v>8</v>
      </c>
      <c r="H5">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83</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527</v>
      </c>
      <c r="S5">
        <f t="shared" si="0"/>
        <v>6</v>
      </c>
      <c r="X5" t="s">
        <v>370</v>
      </c>
      <c r="Y5">
        <f t="shared" si="1"/>
        <v>1</v>
      </c>
      <c r="AA5" t="s">
        <v>417</v>
      </c>
      <c r="AB5">
        <f t="shared" si="2"/>
        <v>1</v>
      </c>
    </row>
    <row r="6" spans="1:31" x14ac:dyDescent="0.3">
      <c r="A6" t="s">
        <v>24</v>
      </c>
      <c r="B6">
        <f>COUNTIF(StageTable!M:M,A6)
+COUNTIF(StageTable!U:U,A6)
+COUNTIF(StageTable!W:W,A6)</f>
        <v>1158</v>
      </c>
      <c r="C6" t="s">
        <v>68</v>
      </c>
      <c r="D6" t="s">
        <v>65</v>
      </c>
      <c r="E6" t="s">
        <v>371</v>
      </c>
      <c r="F6" t="s">
        <v>419</v>
      </c>
      <c r="G6">
        <v>7</v>
      </c>
      <c r="H6">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83</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528</v>
      </c>
      <c r="S6">
        <f t="shared" si="0"/>
        <v>11</v>
      </c>
      <c r="X6" t="s">
        <v>371</v>
      </c>
      <c r="Y6">
        <f t="shared" si="1"/>
        <v>1</v>
      </c>
      <c r="AA6" t="s">
        <v>418</v>
      </c>
      <c r="AB6">
        <f t="shared" si="2"/>
        <v>1</v>
      </c>
    </row>
    <row r="7" spans="1:31" x14ac:dyDescent="0.3">
      <c r="A7" t="s">
        <v>25</v>
      </c>
      <c r="B7">
        <f>COUNTIF(StageTable!M:M,A7)
+COUNTIF(StageTable!U:U,A7)
+COUNTIF(StageTable!W:W,A7)</f>
        <v>1</v>
      </c>
      <c r="C7" t="s">
        <v>69</v>
      </c>
      <c r="D7" t="s">
        <v>65</v>
      </c>
      <c r="E7" t="s">
        <v>372</v>
      </c>
      <c r="F7" t="s">
        <v>420</v>
      </c>
      <c r="G7">
        <v>6</v>
      </c>
      <c r="H7">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83</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526</v>
      </c>
      <c r="S7">
        <f t="shared" si="0"/>
        <v>8</v>
      </c>
      <c r="X7" t="s">
        <v>372</v>
      </c>
      <c r="Y7">
        <f t="shared" si="1"/>
        <v>1</v>
      </c>
      <c r="AA7" t="s">
        <v>419</v>
      </c>
      <c r="AB7">
        <f t="shared" si="2"/>
        <v>1</v>
      </c>
    </row>
    <row r="8" spans="1:31" x14ac:dyDescent="0.3">
      <c r="A8" t="s">
        <v>26</v>
      </c>
      <c r="B8">
        <f>COUNTIF(StageTable!M:M,A8)
+COUNTIF(StageTable!U:U,A8)
+COUNTIF(StageTable!W:W,A8)</f>
        <v>1</v>
      </c>
      <c r="C8" t="s">
        <v>68</v>
      </c>
      <c r="D8" t="s">
        <v>65</v>
      </c>
      <c r="E8" t="s">
        <v>373</v>
      </c>
      <c r="F8" t="s">
        <v>421</v>
      </c>
      <c r="G8">
        <v>6</v>
      </c>
      <c r="H8">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83</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529</v>
      </c>
      <c r="S8">
        <f t="shared" si="0"/>
        <v>13</v>
      </c>
      <c r="X8" t="s">
        <v>373</v>
      </c>
      <c r="Y8">
        <f t="shared" si="1"/>
        <v>1</v>
      </c>
      <c r="AA8" t="s">
        <v>420</v>
      </c>
      <c r="AB8">
        <f t="shared" si="2"/>
        <v>1</v>
      </c>
    </row>
    <row r="9" spans="1:31" x14ac:dyDescent="0.3">
      <c r="A9" t="s">
        <v>27</v>
      </c>
      <c r="B9">
        <f>COUNTIF(StageTable!M:M,A9)
+COUNTIF(StageTable!U:U,A9)
+COUNTIF(StageTable!W:W,A9)</f>
        <v>1</v>
      </c>
      <c r="C9" t="s">
        <v>64</v>
      </c>
      <c r="D9" t="s">
        <v>65</v>
      </c>
      <c r="E9" t="s">
        <v>374</v>
      </c>
      <c r="F9" t="s">
        <v>422</v>
      </c>
      <c r="G9">
        <v>6</v>
      </c>
      <c r="H9">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83</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530</v>
      </c>
      <c r="S9">
        <f t="shared" si="0"/>
        <v>11</v>
      </c>
      <c r="X9" t="s">
        <v>374</v>
      </c>
      <c r="Y9">
        <f t="shared" si="1"/>
        <v>1</v>
      </c>
      <c r="AA9" t="s">
        <v>421</v>
      </c>
      <c r="AB9">
        <f t="shared" si="2"/>
        <v>1</v>
      </c>
    </row>
    <row r="10" spans="1:31" x14ac:dyDescent="0.3">
      <c r="A10" t="s">
        <v>28</v>
      </c>
      <c r="B10">
        <f>COUNTIF(StageTable!M:M,A10)
+COUNTIF(StageTable!U:U,A10)
+COUNTIF(StageTable!W:W,A10)</f>
        <v>1</v>
      </c>
      <c r="C10" t="s">
        <v>67</v>
      </c>
      <c r="D10" t="s">
        <v>65</v>
      </c>
      <c r="E10" t="s">
        <v>375</v>
      </c>
      <c r="F10" t="s">
        <v>423</v>
      </c>
      <c r="G10">
        <v>7</v>
      </c>
      <c r="H10">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83</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531</v>
      </c>
      <c r="S10">
        <f t="shared" si="0"/>
        <v>12</v>
      </c>
      <c r="X10" t="s">
        <v>375</v>
      </c>
      <c r="Y10">
        <f t="shared" si="1"/>
        <v>1</v>
      </c>
      <c r="AA10" t="s">
        <v>422</v>
      </c>
      <c r="AB10">
        <f t="shared" si="2"/>
        <v>1</v>
      </c>
    </row>
    <row r="11" spans="1:31" x14ac:dyDescent="0.3">
      <c r="A11" t="s">
        <v>292</v>
      </c>
      <c r="B11">
        <f>COUNTIF(StageTable!M:M,A11)
+COUNTIF(StageTable!U:U,A11)
+COUNTIF(StageTable!W:W,A11)</f>
        <v>1</v>
      </c>
      <c r="C11" t="s">
        <v>293</v>
      </c>
      <c r="D11" t="s">
        <v>65</v>
      </c>
      <c r="E11" t="s">
        <v>376</v>
      </c>
      <c r="F11" t="s">
        <v>424</v>
      </c>
      <c r="G11">
        <v>9</v>
      </c>
      <c r="H11">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83</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X11" t="s">
        <v>376</v>
      </c>
      <c r="Y11">
        <f t="shared" si="1"/>
        <v>1</v>
      </c>
      <c r="AA11" t="s">
        <v>423</v>
      </c>
      <c r="AB11">
        <f t="shared" si="2"/>
        <v>1</v>
      </c>
    </row>
    <row r="12" spans="1:31" x14ac:dyDescent="0.3">
      <c r="A12" t="s">
        <v>29</v>
      </c>
      <c r="B12">
        <f>COUNTIF(StageTable!M:M,A12)
+COUNTIF(StageTable!U:U,A12)
+COUNTIF(StageTable!W:W,A12)</f>
        <v>1</v>
      </c>
      <c r="C12" t="s">
        <v>68</v>
      </c>
      <c r="D12" t="s">
        <v>65</v>
      </c>
      <c r="E12" t="s">
        <v>377</v>
      </c>
      <c r="F12" t="s">
        <v>425</v>
      </c>
      <c r="G12">
        <v>12</v>
      </c>
      <c r="H12">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83</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X12" t="s">
        <v>377</v>
      </c>
      <c r="Y12">
        <f t="shared" si="1"/>
        <v>1</v>
      </c>
      <c r="AA12" t="s">
        <v>424</v>
      </c>
      <c r="AB12">
        <f t="shared" si="2"/>
        <v>1</v>
      </c>
    </row>
    <row r="13" spans="1:31" x14ac:dyDescent="0.3">
      <c r="A13" t="s">
        <v>31</v>
      </c>
      <c r="B13">
        <f>COUNTIF(StageTable!M:M,A13)
+COUNTIF(StageTable!U:U,A13)
+COUNTIF(StageTable!W:W,A13)</f>
        <v>1</v>
      </c>
      <c r="C13" t="s">
        <v>64</v>
      </c>
      <c r="D13" t="s">
        <v>65</v>
      </c>
      <c r="E13" t="s">
        <v>378</v>
      </c>
      <c r="F13" t="s">
        <v>426</v>
      </c>
      <c r="G13">
        <v>10</v>
      </c>
      <c r="H13">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83</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X13" t="s">
        <v>378</v>
      </c>
      <c r="Y13">
        <f t="shared" si="1"/>
        <v>1</v>
      </c>
      <c r="AA13" t="s">
        <v>425</v>
      </c>
      <c r="AB13">
        <f t="shared" si="2"/>
        <v>1</v>
      </c>
    </row>
    <row r="14" spans="1:31" x14ac:dyDescent="0.3">
      <c r="A14" t="s">
        <v>32</v>
      </c>
      <c r="B14">
        <f>COUNTIF(StageTable!M:M,A14)
+COUNTIF(StageTable!U:U,A14)
+COUNTIF(StageTable!W:W,A14)</f>
        <v>1</v>
      </c>
      <c r="C14" t="s">
        <v>67</v>
      </c>
      <c r="D14" t="s">
        <v>65</v>
      </c>
      <c r="E14" t="s">
        <v>379</v>
      </c>
      <c r="F14" t="s">
        <v>427</v>
      </c>
      <c r="G14">
        <v>10</v>
      </c>
      <c r="H14">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83</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X14" t="s">
        <v>379</v>
      </c>
      <c r="Y14">
        <f t="shared" si="1"/>
        <v>1</v>
      </c>
      <c r="AA14" t="s">
        <v>426</v>
      </c>
      <c r="AB14">
        <f t="shared" si="2"/>
        <v>1</v>
      </c>
    </row>
    <row r="15" spans="1:31" x14ac:dyDescent="0.3">
      <c r="A15" t="s">
        <v>319</v>
      </c>
      <c r="B15">
        <f>COUNTIF(StageTable!M:M,A15)
+COUNTIF(StageTable!U:U,A15)
+COUNTIF(StageTable!W:W,A15)</f>
        <v>1</v>
      </c>
      <c r="C15" t="s">
        <v>68</v>
      </c>
      <c r="D15" t="s">
        <v>65</v>
      </c>
      <c r="E15" t="s">
        <v>380</v>
      </c>
      <c r="F15" t="s">
        <v>428</v>
      </c>
      <c r="G15">
        <v>10</v>
      </c>
      <c r="H15">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83</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X15" t="s">
        <v>380</v>
      </c>
      <c r="Y15">
        <f t="shared" si="1"/>
        <v>1</v>
      </c>
      <c r="AA15" t="s">
        <v>427</v>
      </c>
      <c r="AB15">
        <f t="shared" si="2"/>
        <v>1</v>
      </c>
    </row>
    <row r="16" spans="1:31" x14ac:dyDescent="0.3">
      <c r="A16" t="s">
        <v>33</v>
      </c>
      <c r="B16">
        <f>COUNTIF(StageTable!M:M,A16)
+COUNTIF(StageTable!U:U,A16)
+COUNTIF(StageTable!W:W,A16)</f>
        <v>1</v>
      </c>
      <c r="C16" t="s">
        <v>64</v>
      </c>
      <c r="D16" t="s">
        <v>65</v>
      </c>
      <c r="E16" t="s">
        <v>381</v>
      </c>
      <c r="F16" t="s">
        <v>429</v>
      </c>
      <c r="G16">
        <v>7</v>
      </c>
      <c r="H16">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83</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X16" t="s">
        <v>381</v>
      </c>
      <c r="Y16">
        <f t="shared" si="1"/>
        <v>1</v>
      </c>
      <c r="AA16" t="s">
        <v>428</v>
      </c>
      <c r="AB16">
        <f t="shared" si="2"/>
        <v>1</v>
      </c>
    </row>
    <row r="17" spans="1:28" x14ac:dyDescent="0.3">
      <c r="A17" t="s">
        <v>321</v>
      </c>
      <c r="B17">
        <f>COUNTIF(StageTable!M:M,A17)
+COUNTIF(StageTable!U:U,A17)
+COUNTIF(StageTable!W:W,A17)</f>
        <v>1</v>
      </c>
      <c r="C17" t="s">
        <v>68</v>
      </c>
      <c r="D17" t="s">
        <v>65</v>
      </c>
      <c r="E17" t="s">
        <v>382</v>
      </c>
      <c r="F17" t="s">
        <v>430</v>
      </c>
      <c r="G17">
        <v>10</v>
      </c>
      <c r="H17">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83</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382</v>
      </c>
      <c r="Y17">
        <f t="shared" si="1"/>
        <v>1</v>
      </c>
      <c r="AA17" t="s">
        <v>429</v>
      </c>
      <c r="AB17">
        <f t="shared" si="2"/>
        <v>1</v>
      </c>
    </row>
    <row r="18" spans="1:28" x14ac:dyDescent="0.3">
      <c r="A18" t="s">
        <v>34</v>
      </c>
      <c r="B18">
        <f>COUNTIF(StageTable!M:M,A18)
+COUNTIF(StageTable!U:U,A18)
+COUNTIF(StageTable!W:W,A18)</f>
        <v>1</v>
      </c>
      <c r="C18" t="s">
        <v>67</v>
      </c>
      <c r="D18" t="s">
        <v>65</v>
      </c>
      <c r="E18" t="s">
        <v>383</v>
      </c>
      <c r="F18" t="s">
        <v>431</v>
      </c>
      <c r="G18">
        <v>12</v>
      </c>
      <c r="H18">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83</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383</v>
      </c>
      <c r="Y18">
        <f t="shared" si="1"/>
        <v>1</v>
      </c>
      <c r="AA18" t="s">
        <v>430</v>
      </c>
      <c r="AB18">
        <f t="shared" si="2"/>
        <v>1</v>
      </c>
    </row>
    <row r="19" spans="1:28" x14ac:dyDescent="0.3">
      <c r="A19" t="s">
        <v>35</v>
      </c>
      <c r="B19">
        <f>COUNTIF(StageTable!M:M,A19)
+COUNTIF(StageTable!U:U,A19)
+COUNTIF(StageTable!W:W,A19)</f>
        <v>1</v>
      </c>
      <c r="C19" t="s">
        <v>64</v>
      </c>
      <c r="D19" t="s">
        <v>65</v>
      </c>
      <c r="E19" t="s">
        <v>384</v>
      </c>
      <c r="F19" t="s">
        <v>432</v>
      </c>
      <c r="G19">
        <v>10</v>
      </c>
      <c r="H19">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83</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384</v>
      </c>
      <c r="Y19">
        <f t="shared" si="1"/>
        <v>1</v>
      </c>
      <c r="AA19" t="s">
        <v>431</v>
      </c>
      <c r="AB19">
        <f t="shared" si="2"/>
        <v>1</v>
      </c>
    </row>
    <row r="20" spans="1:28" x14ac:dyDescent="0.3">
      <c r="A20" t="s">
        <v>36</v>
      </c>
      <c r="B20">
        <f>COUNTIF(StageTable!M:M,A20)
+COUNTIF(StageTable!U:U,A20)
+COUNTIF(StageTable!W:W,A20)</f>
        <v>1</v>
      </c>
      <c r="C20" t="s">
        <v>67</v>
      </c>
      <c r="D20" t="s">
        <v>65</v>
      </c>
      <c r="E20" t="s">
        <v>385</v>
      </c>
      <c r="F20" t="s">
        <v>433</v>
      </c>
      <c r="G20">
        <v>8</v>
      </c>
      <c r="H20">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83</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385</v>
      </c>
      <c r="Y20">
        <f t="shared" si="1"/>
        <v>2</v>
      </c>
      <c r="AA20" t="s">
        <v>432</v>
      </c>
      <c r="AB20">
        <f t="shared" si="2"/>
        <v>1</v>
      </c>
    </row>
    <row r="21" spans="1:28" x14ac:dyDescent="0.3">
      <c r="A21" t="s">
        <v>37</v>
      </c>
      <c r="B21">
        <f>COUNTIF(StageTable!M:M,A21)
+COUNTIF(StageTable!U:U,A21)
+COUNTIF(StageTable!W:W,A21)</f>
        <v>1</v>
      </c>
      <c r="C21" t="s">
        <v>64</v>
      </c>
      <c r="D21" t="s">
        <v>70</v>
      </c>
      <c r="E21" t="s">
        <v>386</v>
      </c>
      <c r="F21" t="s">
        <v>434</v>
      </c>
      <c r="G21">
        <v>10</v>
      </c>
      <c r="H21">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83</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386</v>
      </c>
      <c r="Y21">
        <f t="shared" si="1"/>
        <v>2</v>
      </c>
      <c r="AA21" t="s">
        <v>433</v>
      </c>
      <c r="AB21">
        <f t="shared" si="2"/>
        <v>1</v>
      </c>
    </row>
    <row r="22" spans="1:28" x14ac:dyDescent="0.3">
      <c r="A22" t="s">
        <v>38</v>
      </c>
      <c r="B22">
        <f>COUNTIF(StageTable!M:M,A22)
+COUNTIF(StageTable!U:U,A22)
+COUNTIF(StageTable!W:W,A22)</f>
        <v>1</v>
      </c>
      <c r="C22" t="s">
        <v>64</v>
      </c>
      <c r="D22" t="s">
        <v>70</v>
      </c>
      <c r="E22" t="s">
        <v>387</v>
      </c>
      <c r="F22" t="s">
        <v>435</v>
      </c>
      <c r="G22">
        <v>13</v>
      </c>
      <c r="H22">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83</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387</v>
      </c>
      <c r="Y22">
        <f t="shared" si="1"/>
        <v>1</v>
      </c>
      <c r="AA22" t="s">
        <v>434</v>
      </c>
      <c r="AB22">
        <f t="shared" si="2"/>
        <v>1</v>
      </c>
    </row>
    <row r="23" spans="1:28" x14ac:dyDescent="0.3">
      <c r="A23" t="s">
        <v>294</v>
      </c>
      <c r="B23">
        <f>COUNTIF(StageTable!M:M,A23)
+COUNTIF(StageTable!U:U,A23)
+COUNTIF(StageTable!W:W,A23)</f>
        <v>1</v>
      </c>
      <c r="C23" t="s">
        <v>68</v>
      </c>
      <c r="D23" t="s">
        <v>70</v>
      </c>
      <c r="E23" t="s">
        <v>388</v>
      </c>
      <c r="F23" t="s">
        <v>436</v>
      </c>
      <c r="G23">
        <v>12</v>
      </c>
      <c r="H23">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83</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388</v>
      </c>
      <c r="Y23">
        <f t="shared" si="1"/>
        <v>1</v>
      </c>
      <c r="AA23" t="s">
        <v>435</v>
      </c>
      <c r="AB23">
        <f t="shared" si="2"/>
        <v>1</v>
      </c>
    </row>
    <row r="24" spans="1:28" x14ac:dyDescent="0.3">
      <c r="A24" t="s">
        <v>295</v>
      </c>
      <c r="B24">
        <f>COUNTIF(StageTable!M:M,A24)
+COUNTIF(StageTable!U:U,A24)
+COUNTIF(StageTable!W:W,A24)</f>
        <v>1</v>
      </c>
      <c r="C24" t="s">
        <v>64</v>
      </c>
      <c r="D24" t="s">
        <v>70</v>
      </c>
      <c r="E24" t="s">
        <v>389</v>
      </c>
      <c r="F24" t="s">
        <v>437</v>
      </c>
      <c r="G24">
        <v>12</v>
      </c>
      <c r="H24">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83</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389</v>
      </c>
      <c r="Y24">
        <f t="shared" si="1"/>
        <v>1</v>
      </c>
      <c r="AA24" t="s">
        <v>436</v>
      </c>
      <c r="AB24">
        <f t="shared" si="2"/>
        <v>1</v>
      </c>
    </row>
    <row r="25" spans="1:28" x14ac:dyDescent="0.3">
      <c r="A25" t="s">
        <v>296</v>
      </c>
      <c r="B25">
        <f>COUNTIF(StageTable!M:M,A25)
+COUNTIF(StageTable!U:U,A25)
+COUNTIF(StageTable!W:W,A25)</f>
        <v>1</v>
      </c>
      <c r="C25" t="s">
        <v>67</v>
      </c>
      <c r="D25" t="s">
        <v>70</v>
      </c>
      <c r="E25" t="s">
        <v>390</v>
      </c>
      <c r="F25" t="s">
        <v>438</v>
      </c>
      <c r="G25">
        <v>13</v>
      </c>
      <c r="H25">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83</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390</v>
      </c>
      <c r="Y25">
        <f t="shared" si="1"/>
        <v>1</v>
      </c>
      <c r="AA25" t="s">
        <v>437</v>
      </c>
      <c r="AB25">
        <f t="shared" si="2"/>
        <v>1</v>
      </c>
    </row>
    <row r="26" spans="1:28" x14ac:dyDescent="0.3">
      <c r="A26" t="s">
        <v>323</v>
      </c>
      <c r="B26">
        <f>COUNTIF(StageTable!M:M,A26)
+COUNTIF(StageTable!U:U,A26)
+COUNTIF(StageTable!W:W,A26)</f>
        <v>1</v>
      </c>
      <c r="C26" t="s">
        <v>67</v>
      </c>
      <c r="D26" t="s">
        <v>70</v>
      </c>
      <c r="E26" t="s">
        <v>391</v>
      </c>
      <c r="F26" t="s">
        <v>438</v>
      </c>
      <c r="G26">
        <v>13</v>
      </c>
      <c r="H26">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83</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391</v>
      </c>
      <c r="Y26">
        <f t="shared" si="1"/>
        <v>1</v>
      </c>
      <c r="AA26" t="s">
        <v>438</v>
      </c>
      <c r="AB26">
        <f t="shared" si="2"/>
        <v>2</v>
      </c>
    </row>
    <row r="27" spans="1:28" x14ac:dyDescent="0.3">
      <c r="A27" t="s">
        <v>297</v>
      </c>
      <c r="B27">
        <f>COUNTIF(StageTable!M:M,A27)
+COUNTIF(StageTable!U:U,A27)
+COUNTIF(StageTable!W:W,A27)</f>
        <v>1</v>
      </c>
      <c r="C27" t="s">
        <v>68</v>
      </c>
      <c r="D27" t="s">
        <v>70</v>
      </c>
      <c r="E27" t="s">
        <v>392</v>
      </c>
      <c r="F27" t="s">
        <v>439</v>
      </c>
      <c r="G27">
        <v>13</v>
      </c>
      <c r="H27">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83</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392</v>
      </c>
      <c r="Y27">
        <f t="shared" si="1"/>
        <v>1</v>
      </c>
      <c r="AA27" t="s">
        <v>439</v>
      </c>
      <c r="AB27">
        <f t="shared" si="2"/>
        <v>1</v>
      </c>
    </row>
    <row r="28" spans="1:28" x14ac:dyDescent="0.3">
      <c r="A28" t="s">
        <v>298</v>
      </c>
      <c r="B28">
        <f>COUNTIF(StageTable!M:M,A28)
+COUNTIF(StageTable!U:U,A28)
+COUNTIF(StageTable!W:W,A28)</f>
        <v>1</v>
      </c>
      <c r="C28" t="s">
        <v>67</v>
      </c>
      <c r="D28" t="s">
        <v>70</v>
      </c>
      <c r="E28" t="s">
        <v>393</v>
      </c>
      <c r="F28" t="s">
        <v>440</v>
      </c>
      <c r="G28">
        <v>12</v>
      </c>
      <c r="H28">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83</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393</v>
      </c>
      <c r="Y28">
        <f t="shared" si="1"/>
        <v>1</v>
      </c>
      <c r="AA28" t="s">
        <v>440</v>
      </c>
      <c r="AB28">
        <f t="shared" si="2"/>
        <v>1</v>
      </c>
    </row>
    <row r="29" spans="1:28" x14ac:dyDescent="0.3">
      <c r="A29" t="s">
        <v>299</v>
      </c>
      <c r="B29">
        <f>COUNTIF(StageTable!M:M,A29)
+COUNTIF(StageTable!U:U,A29)
+COUNTIF(StageTable!W:W,A29)</f>
        <v>1</v>
      </c>
      <c r="C29" t="s">
        <v>68</v>
      </c>
      <c r="D29" t="s">
        <v>70</v>
      </c>
      <c r="E29" t="s">
        <v>394</v>
      </c>
      <c r="F29" t="s">
        <v>441</v>
      </c>
      <c r="G29">
        <v>13</v>
      </c>
      <c r="H29">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83</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394</v>
      </c>
      <c r="Y29">
        <f t="shared" si="1"/>
        <v>1</v>
      </c>
      <c r="AA29" t="s">
        <v>441</v>
      </c>
      <c r="AB29">
        <f t="shared" si="2"/>
        <v>1</v>
      </c>
    </row>
    <row r="30" spans="1:28" x14ac:dyDescent="0.3">
      <c r="A30" t="s">
        <v>300</v>
      </c>
      <c r="B30">
        <f>COUNTIF(StageTable!M:M,A30)
+COUNTIF(StageTable!U:U,A30)
+COUNTIF(StageTable!W:W,A30)</f>
        <v>1</v>
      </c>
      <c r="C30" t="s">
        <v>64</v>
      </c>
      <c r="D30" t="s">
        <v>70</v>
      </c>
      <c r="E30" t="s">
        <v>395</v>
      </c>
      <c r="F30" t="s">
        <v>442</v>
      </c>
      <c r="G30">
        <v>16</v>
      </c>
      <c r="H30">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83</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395</v>
      </c>
      <c r="Y30">
        <f t="shared" si="1"/>
        <v>1</v>
      </c>
      <c r="AA30" t="s">
        <v>442</v>
      </c>
      <c r="AB30">
        <f t="shared" si="2"/>
        <v>1</v>
      </c>
    </row>
    <row r="31" spans="1:28" x14ac:dyDescent="0.3">
      <c r="A31" t="s">
        <v>301</v>
      </c>
      <c r="B31">
        <f>COUNTIF(StageTable!M:M,A31)
+COUNTIF(StageTable!U:U,A31)
+COUNTIF(StageTable!W:W,A31)</f>
        <v>1</v>
      </c>
      <c r="C31" t="s">
        <v>67</v>
      </c>
      <c r="D31" t="s">
        <v>70</v>
      </c>
      <c r="E31" t="s">
        <v>396</v>
      </c>
      <c r="F31" t="s">
        <v>443</v>
      </c>
      <c r="G31">
        <v>14</v>
      </c>
      <c r="H31">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83</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396</v>
      </c>
      <c r="Y31">
        <f t="shared" si="1"/>
        <v>2</v>
      </c>
      <c r="AA31" t="s">
        <v>443</v>
      </c>
      <c r="AB31">
        <f t="shared" si="2"/>
        <v>1</v>
      </c>
    </row>
    <row r="32" spans="1:28" x14ac:dyDescent="0.3">
      <c r="A32" t="s">
        <v>302</v>
      </c>
      <c r="B32">
        <f>COUNTIF(StageTable!M:M,A32)
+COUNTIF(StageTable!U:U,A32)
+COUNTIF(StageTable!W:W,A32)</f>
        <v>1</v>
      </c>
      <c r="C32" t="s">
        <v>64</v>
      </c>
      <c r="D32" t="s">
        <v>70</v>
      </c>
      <c r="E32" t="s">
        <v>397</v>
      </c>
      <c r="F32" t="s">
        <v>444</v>
      </c>
      <c r="G32">
        <v>15</v>
      </c>
      <c r="H32">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83</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397</v>
      </c>
      <c r="Y32">
        <f t="shared" si="1"/>
        <v>1</v>
      </c>
      <c r="AA32" t="s">
        <v>444</v>
      </c>
      <c r="AB32">
        <f t="shared" si="2"/>
        <v>1</v>
      </c>
    </row>
    <row r="33" spans="1:28" x14ac:dyDescent="0.3">
      <c r="A33" t="s">
        <v>303</v>
      </c>
      <c r="B33">
        <f>COUNTIF(StageTable!M:M,A33)
+COUNTIF(StageTable!U:U,A33)
+COUNTIF(StageTable!W:W,A33)</f>
        <v>1</v>
      </c>
      <c r="C33" t="s">
        <v>67</v>
      </c>
      <c r="D33" t="s">
        <v>70</v>
      </c>
      <c r="E33" t="s">
        <v>398</v>
      </c>
      <c r="F33" t="s">
        <v>445</v>
      </c>
      <c r="G33">
        <v>18</v>
      </c>
      <c r="H33">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83</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398</v>
      </c>
      <c r="Y33">
        <f t="shared" si="1"/>
        <v>1</v>
      </c>
      <c r="AA33" t="s">
        <v>445</v>
      </c>
      <c r="AB33">
        <f t="shared" si="2"/>
        <v>1</v>
      </c>
    </row>
    <row r="34" spans="1:28" x14ac:dyDescent="0.3">
      <c r="A34" t="s">
        <v>304</v>
      </c>
      <c r="B34">
        <f>COUNTIF(StageTable!M:M,A34)
+COUNTIF(StageTable!U:U,A34)
+COUNTIF(StageTable!W:W,A34)</f>
        <v>1</v>
      </c>
      <c r="C34" t="s">
        <v>68</v>
      </c>
      <c r="D34" t="s">
        <v>70</v>
      </c>
      <c r="E34" t="s">
        <v>399</v>
      </c>
      <c r="F34" t="s">
        <v>446</v>
      </c>
      <c r="G34">
        <v>18</v>
      </c>
      <c r="H34">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83</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399</v>
      </c>
      <c r="Y34">
        <f t="shared" ref="Y34:Y65" si="3">COUNTIF(E:E,X34)</f>
        <v>1</v>
      </c>
      <c r="AA34" t="s">
        <v>446</v>
      </c>
      <c r="AB34">
        <f t="shared" ref="AB34:AB66" si="4">COUNTIF(F:F,AA34)</f>
        <v>1</v>
      </c>
    </row>
    <row r="35" spans="1:28" x14ac:dyDescent="0.3">
      <c r="A35" t="s">
        <v>341</v>
      </c>
      <c r="B35">
        <f>COUNTIF(StageTable!M:M,A35)
+COUNTIF(StageTable!U:U,A35)
+COUNTIF(StageTable!W:W,A35)</f>
        <v>1</v>
      </c>
      <c r="C35" t="s">
        <v>69</v>
      </c>
      <c r="D35" t="s">
        <v>70</v>
      </c>
      <c r="E35" t="s">
        <v>400</v>
      </c>
      <c r="F35" t="s">
        <v>447</v>
      </c>
      <c r="G35">
        <v>18</v>
      </c>
      <c r="H35">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83</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400</v>
      </c>
      <c r="Y35">
        <f t="shared" si="3"/>
        <v>1</v>
      </c>
      <c r="AA35" t="s">
        <v>447</v>
      </c>
      <c r="AB35">
        <f t="shared" si="4"/>
        <v>1</v>
      </c>
    </row>
    <row r="36" spans="1:28" x14ac:dyDescent="0.3">
      <c r="A36" t="s">
        <v>305</v>
      </c>
      <c r="B36">
        <f>COUNTIF(StageTable!M:M,A36)
+COUNTIF(StageTable!U:U,A36)
+COUNTIF(StageTable!W:W,A36)</f>
        <v>1</v>
      </c>
      <c r="C36" t="s">
        <v>64</v>
      </c>
      <c r="D36" t="s">
        <v>70</v>
      </c>
      <c r="E36" t="s">
        <v>401</v>
      </c>
      <c r="F36" t="s">
        <v>448</v>
      </c>
      <c r="G36">
        <v>19</v>
      </c>
      <c r="H36">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83</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401</v>
      </c>
      <c r="Y36">
        <f t="shared" si="3"/>
        <v>1</v>
      </c>
      <c r="AA36" t="s">
        <v>448</v>
      </c>
      <c r="AB36">
        <f t="shared" si="4"/>
        <v>2</v>
      </c>
    </row>
    <row r="37" spans="1:28" x14ac:dyDescent="0.3">
      <c r="A37" t="s">
        <v>343</v>
      </c>
      <c r="B37">
        <f>COUNTIF(StageTable!M:M,A37)
+COUNTIF(StageTable!U:U,A37)
+COUNTIF(StageTable!W:W,A37)</f>
        <v>1</v>
      </c>
      <c r="C37" t="s">
        <v>344</v>
      </c>
      <c r="D37" t="s">
        <v>70</v>
      </c>
      <c r="E37" t="s">
        <v>402</v>
      </c>
      <c r="F37" t="s">
        <v>448</v>
      </c>
      <c r="G37">
        <v>19</v>
      </c>
      <c r="H37">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83</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402</v>
      </c>
      <c r="Y37">
        <f t="shared" si="3"/>
        <v>1</v>
      </c>
      <c r="AA37" t="s">
        <v>449</v>
      </c>
      <c r="AB37">
        <f t="shared" si="4"/>
        <v>1</v>
      </c>
    </row>
    <row r="38" spans="1:28" x14ac:dyDescent="0.3">
      <c r="A38" t="s">
        <v>306</v>
      </c>
      <c r="B38">
        <f>COUNTIF(StageTable!M:M,A38)
+COUNTIF(StageTable!U:U,A38)
+COUNTIF(StageTable!W:W,A38)</f>
        <v>1</v>
      </c>
      <c r="C38" t="s">
        <v>68</v>
      </c>
      <c r="D38" t="s">
        <v>70</v>
      </c>
      <c r="E38" t="s">
        <v>403</v>
      </c>
      <c r="F38" t="s">
        <v>449</v>
      </c>
      <c r="G38">
        <v>22</v>
      </c>
      <c r="H38">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83</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403</v>
      </c>
      <c r="Y38">
        <f t="shared" si="3"/>
        <v>1</v>
      </c>
      <c r="AA38" t="s">
        <v>450</v>
      </c>
      <c r="AB38">
        <f t="shared" si="4"/>
        <v>1</v>
      </c>
    </row>
    <row r="39" spans="1:28" x14ac:dyDescent="0.3">
      <c r="A39" t="s">
        <v>307</v>
      </c>
      <c r="B39">
        <f>COUNTIF(StageTable!M:M,A39)
+COUNTIF(StageTable!U:U,A39)
+COUNTIF(StageTable!W:W,A39)</f>
        <v>1</v>
      </c>
      <c r="C39" t="s">
        <v>64</v>
      </c>
      <c r="D39" t="s">
        <v>70</v>
      </c>
      <c r="E39" t="s">
        <v>404</v>
      </c>
      <c r="F39" t="s">
        <v>450</v>
      </c>
      <c r="G39">
        <v>17</v>
      </c>
      <c r="H39">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83</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404</v>
      </c>
      <c r="Y39">
        <f t="shared" si="3"/>
        <v>2</v>
      </c>
      <c r="AA39" t="s">
        <v>451</v>
      </c>
      <c r="AB39">
        <f t="shared" si="4"/>
        <v>1</v>
      </c>
    </row>
    <row r="40" spans="1:28" x14ac:dyDescent="0.3">
      <c r="A40" t="s">
        <v>308</v>
      </c>
      <c r="B40">
        <f>COUNTIF(StageTable!M:M,A40)
+COUNTIF(StageTable!U:U,A40)
+COUNTIF(StageTable!W:W,A40)</f>
        <v>1</v>
      </c>
      <c r="C40" t="s">
        <v>67</v>
      </c>
      <c r="D40" t="s">
        <v>70</v>
      </c>
      <c r="E40" t="s">
        <v>405</v>
      </c>
      <c r="F40" t="s">
        <v>451</v>
      </c>
      <c r="G40">
        <v>20</v>
      </c>
      <c r="H40">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83</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405</v>
      </c>
      <c r="Y40">
        <f t="shared" si="3"/>
        <v>1</v>
      </c>
      <c r="AA40" t="s">
        <v>452</v>
      </c>
      <c r="AB40">
        <f t="shared" si="4"/>
        <v>1</v>
      </c>
    </row>
    <row r="41" spans="1:28" x14ac:dyDescent="0.3">
      <c r="A41" t="s">
        <v>309</v>
      </c>
      <c r="B41">
        <f>COUNTIF(StageTable!M:M,A41)
+COUNTIF(StageTable!U:U,A41)
+COUNTIF(StageTable!W:W,A41)</f>
        <v>1</v>
      </c>
      <c r="C41" t="s">
        <v>68</v>
      </c>
      <c r="D41" t="s">
        <v>70</v>
      </c>
      <c r="E41" t="s">
        <v>406</v>
      </c>
      <c r="F41" t="s">
        <v>452</v>
      </c>
      <c r="G41">
        <v>22</v>
      </c>
      <c r="H41">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83</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406</v>
      </c>
      <c r="Y41">
        <f t="shared" si="3"/>
        <v>1</v>
      </c>
      <c r="AA41" t="s">
        <v>453</v>
      </c>
      <c r="AB41">
        <f t="shared" si="4"/>
        <v>1</v>
      </c>
    </row>
    <row r="42" spans="1:28" x14ac:dyDescent="0.3">
      <c r="A42" t="s">
        <v>346</v>
      </c>
      <c r="B42">
        <f>COUNTIF(StageTable!M:M,A42)
+COUNTIF(StageTable!U:U,A42)
+COUNTIF(StageTable!W:W,A42)</f>
        <v>1</v>
      </c>
      <c r="C42" t="s">
        <v>68</v>
      </c>
      <c r="D42" t="s">
        <v>70</v>
      </c>
      <c r="E42" t="s">
        <v>407</v>
      </c>
      <c r="F42" t="s">
        <v>453</v>
      </c>
      <c r="G42">
        <v>23</v>
      </c>
      <c r="H42">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83</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407</v>
      </c>
      <c r="Y42">
        <f t="shared" si="3"/>
        <v>1</v>
      </c>
      <c r="AA42" t="s">
        <v>454</v>
      </c>
      <c r="AB42">
        <f t="shared" si="4"/>
        <v>1</v>
      </c>
    </row>
    <row r="43" spans="1:28" x14ac:dyDescent="0.3">
      <c r="A43" t="s">
        <v>310</v>
      </c>
      <c r="B43">
        <f>COUNTIF(StageTable!M:M,A43)
+COUNTIF(StageTable!U:U,A43)
+COUNTIF(StageTable!W:W,A43)</f>
        <v>1</v>
      </c>
      <c r="C43" t="s">
        <v>67</v>
      </c>
      <c r="D43" t="s">
        <v>70</v>
      </c>
      <c r="E43" t="s">
        <v>408</v>
      </c>
      <c r="F43" t="s">
        <v>454</v>
      </c>
      <c r="G43">
        <v>20</v>
      </c>
      <c r="H43">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83</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408</v>
      </c>
      <c r="Y43">
        <f t="shared" si="3"/>
        <v>1</v>
      </c>
      <c r="AA43" t="s">
        <v>455</v>
      </c>
      <c r="AB43">
        <f t="shared" si="4"/>
        <v>1</v>
      </c>
    </row>
    <row r="44" spans="1:28" x14ac:dyDescent="0.3">
      <c r="A44" t="s">
        <v>311</v>
      </c>
      <c r="B44">
        <f>COUNTIF(StageTable!M:M,A44)
+COUNTIF(StageTable!U:U,A44)
+COUNTIF(StageTable!W:W,A44)</f>
        <v>1</v>
      </c>
      <c r="C44" t="s">
        <v>68</v>
      </c>
      <c r="D44" t="s">
        <v>70</v>
      </c>
      <c r="E44" t="s">
        <v>409</v>
      </c>
      <c r="F44" t="s">
        <v>455</v>
      </c>
      <c r="G44">
        <v>21</v>
      </c>
      <c r="H44">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83</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409</v>
      </c>
      <c r="Y44">
        <f t="shared" si="3"/>
        <v>1</v>
      </c>
      <c r="AA44" t="s">
        <v>456</v>
      </c>
      <c r="AB44">
        <f t="shared" si="4"/>
        <v>1</v>
      </c>
    </row>
    <row r="45" spans="1:28" x14ac:dyDescent="0.3">
      <c r="A45" t="s">
        <v>312</v>
      </c>
      <c r="B45">
        <f>COUNTIF(StageTable!M:M,A45)
+COUNTIF(StageTable!U:U,A45)
+COUNTIF(StageTable!W:W,A45)</f>
        <v>1</v>
      </c>
      <c r="C45" t="s">
        <v>64</v>
      </c>
      <c r="D45" t="s">
        <v>70</v>
      </c>
      <c r="E45" t="s">
        <v>410</v>
      </c>
      <c r="F45" t="s">
        <v>456</v>
      </c>
      <c r="G45">
        <v>21</v>
      </c>
      <c r="H45">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83</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410</v>
      </c>
      <c r="Y45">
        <f t="shared" si="3"/>
        <v>1</v>
      </c>
      <c r="AA45" t="s">
        <v>457</v>
      </c>
      <c r="AB45">
        <f t="shared" si="4"/>
        <v>1</v>
      </c>
    </row>
    <row r="46" spans="1:28" x14ac:dyDescent="0.3">
      <c r="A46" t="s">
        <v>313</v>
      </c>
      <c r="B46">
        <f>COUNTIF(StageTable!M:M,A46)
+COUNTIF(StageTable!U:U,A46)
+COUNTIF(StageTable!W:W,A46)</f>
        <v>1</v>
      </c>
      <c r="C46" t="s">
        <v>67</v>
      </c>
      <c r="D46" t="s">
        <v>70</v>
      </c>
      <c r="E46" t="s">
        <v>411</v>
      </c>
      <c r="F46" t="s">
        <v>457</v>
      </c>
      <c r="G46">
        <v>21</v>
      </c>
      <c r="H46">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83</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411</v>
      </c>
      <c r="Y46">
        <f t="shared" si="3"/>
        <v>1</v>
      </c>
      <c r="AA46" t="s">
        <v>458</v>
      </c>
      <c r="AB46">
        <f t="shared" si="4"/>
        <v>1</v>
      </c>
    </row>
    <row r="47" spans="1:28" x14ac:dyDescent="0.3">
      <c r="A47" t="s">
        <v>314</v>
      </c>
      <c r="B47">
        <f>COUNTIF(StageTable!M:M,A47)
+COUNTIF(StageTable!U:U,A47)
+COUNTIF(StageTable!W:W,A47)</f>
        <v>1</v>
      </c>
      <c r="C47" t="s">
        <v>64</v>
      </c>
      <c r="D47" t="s">
        <v>70</v>
      </c>
      <c r="E47" t="s">
        <v>412</v>
      </c>
      <c r="F47" t="s">
        <v>458</v>
      </c>
      <c r="G47">
        <v>19</v>
      </c>
      <c r="H47">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83</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412</v>
      </c>
      <c r="Y47">
        <f t="shared" si="3"/>
        <v>1</v>
      </c>
      <c r="AA47" t="s">
        <v>459</v>
      </c>
      <c r="AB47">
        <f t="shared" si="4"/>
        <v>1</v>
      </c>
    </row>
    <row r="48" spans="1:28" x14ac:dyDescent="0.3">
      <c r="A48" t="s">
        <v>315</v>
      </c>
      <c r="B48">
        <f>COUNTIF(StageTable!M:M,A48)
+COUNTIF(StageTable!U:U,A48)
+COUNTIF(StageTable!W:W,A48)</f>
        <v>1</v>
      </c>
      <c r="C48" t="s">
        <v>67</v>
      </c>
      <c r="D48" t="s">
        <v>70</v>
      </c>
      <c r="E48" t="s">
        <v>413</v>
      </c>
      <c r="F48" t="s">
        <v>459</v>
      </c>
      <c r="G48">
        <v>19</v>
      </c>
      <c r="H48">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83</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413</v>
      </c>
      <c r="Y48">
        <f t="shared" si="3"/>
        <v>1</v>
      </c>
      <c r="AA48" t="s">
        <v>460</v>
      </c>
      <c r="AB48">
        <f t="shared" si="4"/>
        <v>1</v>
      </c>
    </row>
    <row r="49" spans="1:28" x14ac:dyDescent="0.3">
      <c r="A49" t="s">
        <v>316</v>
      </c>
      <c r="B49">
        <f>COUNTIF(StageTable!M:M,A49)
+COUNTIF(StageTable!U:U,A49)
+COUNTIF(StageTable!W:W,A49)</f>
        <v>1</v>
      </c>
      <c r="C49" t="s">
        <v>68</v>
      </c>
      <c r="D49" t="s">
        <v>70</v>
      </c>
      <c r="E49" t="s">
        <v>414</v>
      </c>
      <c r="F49" t="s">
        <v>460</v>
      </c>
      <c r="G49">
        <v>18</v>
      </c>
      <c r="H49">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83</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414</v>
      </c>
      <c r="Y49">
        <f t="shared" si="3"/>
        <v>1</v>
      </c>
      <c r="AA49" t="s">
        <v>461</v>
      </c>
      <c r="AB49">
        <f t="shared" si="4"/>
        <v>1</v>
      </c>
    </row>
    <row r="50" spans="1:28" x14ac:dyDescent="0.3">
      <c r="A50" t="s">
        <v>317</v>
      </c>
      <c r="B50">
        <f>COUNTIF(StageTable!M:M,A50)
+COUNTIF(StageTable!U:U,A50)
+COUNTIF(StageTable!W:W,A50)</f>
        <v>1</v>
      </c>
      <c r="C50" t="s">
        <v>64</v>
      </c>
      <c r="D50" t="s">
        <v>70</v>
      </c>
      <c r="E50" t="s">
        <v>415</v>
      </c>
      <c r="F50" t="s">
        <v>461</v>
      </c>
      <c r="G50">
        <v>17</v>
      </c>
      <c r="H50">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83</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415</v>
      </c>
      <c r="Y50">
        <f t="shared" si="3"/>
        <v>1</v>
      </c>
      <c r="AA50" t="s">
        <v>462</v>
      </c>
      <c r="AB50">
        <f t="shared" si="4"/>
        <v>1</v>
      </c>
    </row>
    <row r="51" spans="1:28" x14ac:dyDescent="0.3">
      <c r="A51" t="s">
        <v>30</v>
      </c>
      <c r="B51">
        <f>COUNTIF(StageTable!M:M,A51)
+COUNTIF(StageTable!U:U,A51)
+COUNTIF(StageTable!W:W,A51)</f>
        <v>1</v>
      </c>
      <c r="C51" t="s">
        <v>71</v>
      </c>
      <c r="D51" t="s">
        <v>70</v>
      </c>
      <c r="E51" t="s">
        <v>416</v>
      </c>
      <c r="F51" t="s">
        <v>462</v>
      </c>
      <c r="G51">
        <v>0</v>
      </c>
      <c r="H51">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83</v>
      </c>
      <c r="K51" t="s">
        <v>358</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356</v>
      </c>
      <c r="X51" t="s">
        <v>416</v>
      </c>
      <c r="Y51">
        <f t="shared" si="3"/>
        <v>2</v>
      </c>
      <c r="AA51" t="s">
        <v>463</v>
      </c>
      <c r="AB51">
        <f t="shared" si="4"/>
        <v>1</v>
      </c>
    </row>
    <row r="52" spans="1:28" x14ac:dyDescent="0.3">
      <c r="A52" t="s">
        <v>39</v>
      </c>
      <c r="B52">
        <f>COUNTIF(StageTable!M:M,A52)
+COUNTIF(StageTable!U:U,A52)
+COUNTIF(StageTable!W:W,A52)</f>
        <v>1</v>
      </c>
      <c r="C52" t="s">
        <v>344</v>
      </c>
      <c r="D52" t="s">
        <v>70</v>
      </c>
      <c r="E52" t="s">
        <v>416</v>
      </c>
      <c r="F52" t="s">
        <v>463</v>
      </c>
      <c r="G52">
        <v>0</v>
      </c>
      <c r="H52">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83</v>
      </c>
      <c r="K52" t="s">
        <v>359</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356</v>
      </c>
      <c r="X52" t="s">
        <v>479</v>
      </c>
      <c r="Y52">
        <f t="shared" si="3"/>
        <v>2</v>
      </c>
      <c r="AA52" t="s">
        <v>464</v>
      </c>
      <c r="AB52">
        <f t="shared" si="4"/>
        <v>1</v>
      </c>
    </row>
    <row r="53" spans="1:28" x14ac:dyDescent="0.3">
      <c r="A53" t="s">
        <v>334</v>
      </c>
      <c r="B53">
        <f>COUNTIF(StageTable!M:M,A53)
+COUNTIF(StageTable!U:U,A53)
+COUNTIF(StageTable!W:W,A53)</f>
        <v>1</v>
      </c>
      <c r="C53" t="s">
        <v>69</v>
      </c>
      <c r="D53" t="s">
        <v>70</v>
      </c>
      <c r="E53" t="s">
        <v>51</v>
      </c>
      <c r="F53" t="s">
        <v>464</v>
      </c>
      <c r="G53">
        <v>0</v>
      </c>
      <c r="H53">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83</v>
      </c>
      <c r="K53" t="s">
        <v>274</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354</v>
      </c>
      <c r="X53" t="s">
        <v>480</v>
      </c>
      <c r="Y53">
        <f t="shared" si="3"/>
        <v>1</v>
      </c>
      <c r="AA53" t="s">
        <v>465</v>
      </c>
      <c r="AB53">
        <f t="shared" si="4"/>
        <v>1</v>
      </c>
    </row>
    <row r="54" spans="1:28" x14ac:dyDescent="0.3">
      <c r="A54" t="s">
        <v>336</v>
      </c>
      <c r="B54">
        <f>COUNTIF(StageTable!M:M,A54)
+COUNTIF(StageTable!U:U,A54)
+COUNTIF(StageTable!W:W,A54)</f>
        <v>1</v>
      </c>
      <c r="C54" t="s">
        <v>68</v>
      </c>
      <c r="D54" t="s">
        <v>70</v>
      </c>
      <c r="E54" t="s">
        <v>51</v>
      </c>
      <c r="F54" t="s">
        <v>465</v>
      </c>
      <c r="G54">
        <v>0</v>
      </c>
      <c r="H54">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83</v>
      </c>
      <c r="K54" t="s">
        <v>275</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355</v>
      </c>
      <c r="X54" t="s">
        <v>518</v>
      </c>
      <c r="Y54">
        <f t="shared" si="3"/>
        <v>1</v>
      </c>
      <c r="AA54" t="s">
        <v>466</v>
      </c>
      <c r="AB54">
        <f t="shared" si="4"/>
        <v>1</v>
      </c>
    </row>
    <row r="55" spans="1:28" x14ac:dyDescent="0.3">
      <c r="A55" t="s">
        <v>338</v>
      </c>
      <c r="B55">
        <f>COUNTIF(StageTable!M:M,A55)
+COUNTIF(StageTable!U:U,A55)
+COUNTIF(StageTable!W:W,A55)</f>
        <v>1</v>
      </c>
      <c r="C55" t="s">
        <v>344</v>
      </c>
      <c r="D55" t="s">
        <v>70</v>
      </c>
      <c r="E55" t="s">
        <v>51</v>
      </c>
      <c r="F55" t="s">
        <v>466</v>
      </c>
      <c r="G55">
        <v>0</v>
      </c>
      <c r="H55">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83</v>
      </c>
      <c r="K55" t="s">
        <v>276</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357</v>
      </c>
      <c r="X55" t="s">
        <v>481</v>
      </c>
      <c r="Y55">
        <f t="shared" si="3"/>
        <v>1</v>
      </c>
      <c r="AA55" t="s">
        <v>537</v>
      </c>
      <c r="AB55">
        <f t="shared" si="4"/>
        <v>1</v>
      </c>
    </row>
    <row r="56" spans="1:28" x14ac:dyDescent="0.3">
      <c r="A56" t="s">
        <v>40</v>
      </c>
      <c r="B56">
        <f>COUNTIF(StageTable!M:M,A56)
+COUNTIF(StageTable!U:U,A56)
+COUNTIF(StageTable!W:W,A56)</f>
        <v>1</v>
      </c>
      <c r="C56" t="s">
        <v>64</v>
      </c>
      <c r="D56" t="s">
        <v>65</v>
      </c>
      <c r="E56" t="s">
        <v>51</v>
      </c>
      <c r="F56" t="s">
        <v>614</v>
      </c>
      <c r="G56">
        <v>0</v>
      </c>
      <c r="H56">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83</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482</v>
      </c>
      <c r="Y56">
        <f t="shared" si="3"/>
        <v>1</v>
      </c>
      <c r="AA56" t="s">
        <v>538</v>
      </c>
      <c r="AB56">
        <f t="shared" si="4"/>
        <v>1</v>
      </c>
    </row>
    <row r="57" spans="1:28" x14ac:dyDescent="0.3">
      <c r="A57" t="s">
        <v>41</v>
      </c>
      <c r="B57">
        <f>COUNTIF(StageTable!M:M,A57)
+COUNTIF(StageTable!U:U,A57)
+COUNTIF(StageTable!W:W,A57)</f>
        <v>1</v>
      </c>
      <c r="C57" t="s">
        <v>67</v>
      </c>
      <c r="D57" t="s">
        <v>65</v>
      </c>
      <c r="E57" t="s">
        <v>404</v>
      </c>
      <c r="F57" t="s">
        <v>614</v>
      </c>
      <c r="G57">
        <v>0</v>
      </c>
      <c r="H57">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83</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483</v>
      </c>
      <c r="Y57">
        <f t="shared" si="3"/>
        <v>1</v>
      </c>
      <c r="AA57" t="s">
        <v>549</v>
      </c>
      <c r="AB57">
        <f t="shared" si="4"/>
        <v>1</v>
      </c>
    </row>
    <row r="58" spans="1:28" x14ac:dyDescent="0.3">
      <c r="A58" t="s">
        <v>328</v>
      </c>
      <c r="B58">
        <f>COUNTIF(StageTable!M:M,A58)
+COUNTIF(StageTable!U:U,A58)
+COUNTIF(StageTable!W:W,A58)</f>
        <v>1</v>
      </c>
      <c r="C58" t="s">
        <v>349</v>
      </c>
      <c r="D58" t="s">
        <v>65</v>
      </c>
      <c r="E58" t="s">
        <v>396</v>
      </c>
      <c r="F58" t="s">
        <v>614</v>
      </c>
      <c r="G58">
        <v>0</v>
      </c>
      <c r="H58">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83</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519</v>
      </c>
      <c r="Y58">
        <f t="shared" si="3"/>
        <v>1</v>
      </c>
      <c r="AA58" t="s">
        <v>539</v>
      </c>
      <c r="AB58">
        <f t="shared" si="4"/>
        <v>1</v>
      </c>
    </row>
    <row r="59" spans="1:28" x14ac:dyDescent="0.3">
      <c r="A59" t="s">
        <v>330</v>
      </c>
      <c r="B59">
        <f>COUNTIF(StageTable!M:M,A59)
+COUNTIF(StageTable!U:U,A59)
+COUNTIF(StageTable!W:W,A59)</f>
        <v>1</v>
      </c>
      <c r="C59" t="s">
        <v>350</v>
      </c>
      <c r="D59" t="s">
        <v>65</v>
      </c>
      <c r="E59" t="s">
        <v>385</v>
      </c>
      <c r="F59" t="s">
        <v>614</v>
      </c>
      <c r="G59">
        <v>0</v>
      </c>
      <c r="H59">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83</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484</v>
      </c>
      <c r="Y59">
        <f t="shared" si="3"/>
        <v>1</v>
      </c>
      <c r="AA59" t="s">
        <v>540</v>
      </c>
      <c r="AB59">
        <f t="shared" si="4"/>
        <v>1</v>
      </c>
    </row>
    <row r="60" spans="1:28" x14ac:dyDescent="0.3">
      <c r="A60" t="s">
        <v>332</v>
      </c>
      <c r="B60">
        <f>COUNTIF(StageTable!M:M,A60)
+COUNTIF(StageTable!U:U,A60)
+COUNTIF(StageTable!W:W,A60)</f>
        <v>1</v>
      </c>
      <c r="C60" t="s">
        <v>67</v>
      </c>
      <c r="D60" t="s">
        <v>65</v>
      </c>
      <c r="E60" t="s">
        <v>386</v>
      </c>
      <c r="F60" t="s">
        <v>614</v>
      </c>
      <c r="G60">
        <v>0</v>
      </c>
      <c r="H60">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83</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485</v>
      </c>
      <c r="Y60">
        <f t="shared" si="3"/>
        <v>1</v>
      </c>
      <c r="AA60" t="s">
        <v>541</v>
      </c>
      <c r="AB60">
        <f t="shared" si="4"/>
        <v>1</v>
      </c>
    </row>
    <row r="61" spans="1:28" x14ac:dyDescent="0.3">
      <c r="A61" t="s">
        <v>361</v>
      </c>
      <c r="B61">
        <f>COUNTIF(StageTable!M:M,A61)
+COUNTIF(StageTable!U:U,A61)
+COUNTIF(StageTable!W:W,A61)</f>
        <v>1</v>
      </c>
      <c r="C61" t="s">
        <v>532</v>
      </c>
      <c r="D61" t="s">
        <v>70</v>
      </c>
      <c r="E61" t="s">
        <v>51</v>
      </c>
      <c r="F61" t="s">
        <v>74</v>
      </c>
      <c r="G61">
        <v>0</v>
      </c>
      <c r="H61">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83</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486</v>
      </c>
      <c r="Y61">
        <f t="shared" si="3"/>
        <v>1</v>
      </c>
      <c r="AA61" t="s">
        <v>550</v>
      </c>
      <c r="AB61">
        <f t="shared" si="4"/>
        <v>1</v>
      </c>
    </row>
    <row r="62" spans="1:28" x14ac:dyDescent="0.3">
      <c r="A62" t="s">
        <v>533</v>
      </c>
      <c r="B62">
        <f>COUNTIF(StageTable!M:M,A62)
+COUNTIF(StageTable!U:U,A62)
+COUNTIF(StageTable!W:W,A62)</f>
        <v>1</v>
      </c>
      <c r="C62" t="s">
        <v>532</v>
      </c>
      <c r="D62" t="s">
        <v>70</v>
      </c>
      <c r="E62" t="s">
        <v>534</v>
      </c>
      <c r="F62" t="s">
        <v>535</v>
      </c>
      <c r="G62">
        <v>5</v>
      </c>
      <c r="H62">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83</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487</v>
      </c>
      <c r="Y62">
        <f t="shared" si="3"/>
        <v>1</v>
      </c>
      <c r="AA62" t="s">
        <v>542</v>
      </c>
      <c r="AB62">
        <f t="shared" si="4"/>
        <v>1</v>
      </c>
    </row>
    <row r="63" spans="1:28" x14ac:dyDescent="0.3">
      <c r="A63" t="s">
        <v>552</v>
      </c>
      <c r="B63">
        <f>COUNTIF(StageTable!M:M,A63)
+COUNTIF(StageTable!U:U,A63)
+COUNTIF(StageTable!W:W,A63)</f>
        <v>1</v>
      </c>
      <c r="C63" t="s">
        <v>530</v>
      </c>
      <c r="D63" t="s">
        <v>70</v>
      </c>
      <c r="E63" t="s">
        <v>480</v>
      </c>
      <c r="F63" t="s">
        <v>538</v>
      </c>
      <c r="H63">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83</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488</v>
      </c>
      <c r="Y63">
        <f t="shared" si="3"/>
        <v>1</v>
      </c>
      <c r="AA63" t="s">
        <v>543</v>
      </c>
      <c r="AB63">
        <f t="shared" si="4"/>
        <v>1</v>
      </c>
    </row>
    <row r="64" spans="1:28" x14ac:dyDescent="0.3">
      <c r="A64" t="s">
        <v>563</v>
      </c>
      <c r="B64">
        <f>COUNTIF(StageTable!M:M,A64)
+COUNTIF(StageTable!U:U,A64)
+COUNTIF(StageTable!W:W,A64)</f>
        <v>1</v>
      </c>
      <c r="C64" t="s">
        <v>529</v>
      </c>
      <c r="D64" t="s">
        <v>70</v>
      </c>
      <c r="E64" t="s">
        <v>564</v>
      </c>
      <c r="F64" t="s">
        <v>565</v>
      </c>
      <c r="H64">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83</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489</v>
      </c>
      <c r="Y64">
        <f t="shared" si="3"/>
        <v>1</v>
      </c>
      <c r="AA64" t="s">
        <v>544</v>
      </c>
      <c r="AB64">
        <f t="shared" si="4"/>
        <v>1</v>
      </c>
    </row>
    <row r="65" spans="1:28" x14ac:dyDescent="0.3">
      <c r="A65" t="s">
        <v>553</v>
      </c>
      <c r="B65">
        <f>COUNTIF(StageTable!M:M,A65)
+COUNTIF(StageTable!U:U,A65)
+COUNTIF(StageTable!W:W,A65)</f>
        <v>1</v>
      </c>
      <c r="C65" t="s">
        <v>531</v>
      </c>
      <c r="D65" t="s">
        <v>70</v>
      </c>
      <c r="E65" t="s">
        <v>481</v>
      </c>
      <c r="F65" t="s">
        <v>539</v>
      </c>
      <c r="H65">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83</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490</v>
      </c>
      <c r="Y65">
        <f t="shared" si="3"/>
        <v>1</v>
      </c>
      <c r="AA65" t="s">
        <v>545</v>
      </c>
      <c r="AB65">
        <f t="shared" si="4"/>
        <v>1</v>
      </c>
    </row>
    <row r="66" spans="1:28" x14ac:dyDescent="0.3">
      <c r="A66" t="s">
        <v>554</v>
      </c>
      <c r="B66">
        <f>COUNTIF(StageTable!M:M,A66)
+COUNTIF(StageTable!U:U,A66)
+COUNTIF(StageTable!W:W,A66)</f>
        <v>1</v>
      </c>
      <c r="C66" t="s">
        <v>529</v>
      </c>
      <c r="D66" t="s">
        <v>70</v>
      </c>
      <c r="E66" t="s">
        <v>482</v>
      </c>
      <c r="F66" t="s">
        <v>540</v>
      </c>
      <c r="H66">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83</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577</v>
      </c>
      <c r="Y66">
        <f t="shared" ref="Y66:Y98" si="5">COUNTIF(E:E,X66)</f>
        <v>1</v>
      </c>
      <c r="AA66" t="s">
        <v>730</v>
      </c>
      <c r="AB66">
        <f t="shared" si="4"/>
        <v>1</v>
      </c>
    </row>
    <row r="67" spans="1:28" x14ac:dyDescent="0.3">
      <c r="A67" t="s">
        <v>555</v>
      </c>
      <c r="B67">
        <f>COUNTIF(StageTable!M:M,A67)
+COUNTIF(StageTable!U:U,A67)
+COUNTIF(StageTable!W:W,A67)</f>
        <v>1</v>
      </c>
      <c r="C67" t="s">
        <v>529</v>
      </c>
      <c r="D67" t="s">
        <v>70</v>
      </c>
      <c r="E67" t="s">
        <v>483</v>
      </c>
      <c r="F67" t="s">
        <v>541</v>
      </c>
      <c r="H67">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83</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492</v>
      </c>
      <c r="Y67">
        <f t="shared" si="5"/>
        <v>1</v>
      </c>
      <c r="AA67" t="s">
        <v>551</v>
      </c>
      <c r="AB67">
        <f t="shared" ref="AB67:AB69" si="6">COUNTIF(F:F,AA67)</f>
        <v>1</v>
      </c>
    </row>
    <row r="68" spans="1:28" x14ac:dyDescent="0.3">
      <c r="A68" t="s">
        <v>566</v>
      </c>
      <c r="B68">
        <f>COUNTIF(StageTable!M:M,A68)
+COUNTIF(StageTable!U:U,A68)
+COUNTIF(StageTable!W:W,A68)</f>
        <v>1</v>
      </c>
      <c r="C68" t="s">
        <v>531</v>
      </c>
      <c r="D68" t="s">
        <v>70</v>
      </c>
      <c r="E68" t="s">
        <v>567</v>
      </c>
      <c r="F68" t="s">
        <v>568</v>
      </c>
      <c r="H68">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83</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520</v>
      </c>
      <c r="Y68">
        <f t="shared" si="5"/>
        <v>1</v>
      </c>
      <c r="AA68" t="s">
        <v>547</v>
      </c>
      <c r="AB68">
        <f t="shared" si="6"/>
        <v>1</v>
      </c>
    </row>
    <row r="69" spans="1:28" x14ac:dyDescent="0.3">
      <c r="A69" t="s">
        <v>556</v>
      </c>
      <c r="B69">
        <f>COUNTIF(StageTable!M:M,A69)
+COUNTIF(StageTable!U:U,A69)
+COUNTIF(StageTable!W:W,A69)</f>
        <v>1</v>
      </c>
      <c r="C69" t="s">
        <v>530</v>
      </c>
      <c r="D69" t="s">
        <v>70</v>
      </c>
      <c r="E69" t="s">
        <v>484</v>
      </c>
      <c r="F69" t="s">
        <v>542</v>
      </c>
      <c r="H69">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83</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493</v>
      </c>
      <c r="Y69">
        <f t="shared" si="5"/>
        <v>1</v>
      </c>
      <c r="AA69" t="s">
        <v>548</v>
      </c>
      <c r="AB69">
        <f t="shared" si="6"/>
        <v>1</v>
      </c>
    </row>
    <row r="70" spans="1:28" x14ac:dyDescent="0.3">
      <c r="A70" t="s">
        <v>557</v>
      </c>
      <c r="B70">
        <f>COUNTIF(StageTable!M:M,A70)
+COUNTIF(StageTable!U:U,A70)
+COUNTIF(StageTable!W:W,A70)</f>
        <v>1</v>
      </c>
      <c r="C70" t="s">
        <v>531</v>
      </c>
      <c r="D70" t="s">
        <v>70</v>
      </c>
      <c r="E70" t="s">
        <v>485</v>
      </c>
      <c r="F70" t="s">
        <v>543</v>
      </c>
      <c r="H70">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83</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494</v>
      </c>
      <c r="Y70">
        <f t="shared" si="5"/>
        <v>1</v>
      </c>
      <c r="AA70" t="s">
        <v>621</v>
      </c>
      <c r="AB70">
        <f t="shared" ref="AB70:AB109" si="7">COUNTIF(F:F,AA70)</f>
        <v>1</v>
      </c>
    </row>
    <row r="71" spans="1:28" x14ac:dyDescent="0.3">
      <c r="A71" t="s">
        <v>558</v>
      </c>
      <c r="B71">
        <f>COUNTIF(StageTable!M:M,A71)
+COUNTIF(StageTable!U:U,A71)
+COUNTIF(StageTable!W:W,A71)</f>
        <v>1</v>
      </c>
      <c r="C71" t="s">
        <v>530</v>
      </c>
      <c r="D71" t="s">
        <v>70</v>
      </c>
      <c r="E71" t="s">
        <v>486</v>
      </c>
      <c r="F71" t="s">
        <v>544</v>
      </c>
      <c r="H71">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83</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578</v>
      </c>
      <c r="Y71">
        <f t="shared" si="5"/>
        <v>1</v>
      </c>
      <c r="AA71" t="s">
        <v>680</v>
      </c>
      <c r="AB71">
        <f t="shared" si="7"/>
        <v>1</v>
      </c>
    </row>
    <row r="72" spans="1:28" x14ac:dyDescent="0.3">
      <c r="A72" t="s">
        <v>559</v>
      </c>
      <c r="B72">
        <f>COUNTIF(StageTable!M:M,A72)
+COUNTIF(StageTable!U:U,A72)
+COUNTIF(StageTable!W:W,A72)</f>
        <v>1</v>
      </c>
      <c r="C72" t="s">
        <v>531</v>
      </c>
      <c r="D72" t="s">
        <v>70</v>
      </c>
      <c r="E72" t="s">
        <v>487</v>
      </c>
      <c r="F72" t="s">
        <v>545</v>
      </c>
      <c r="H72">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83</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495</v>
      </c>
      <c r="Y72">
        <f t="shared" si="5"/>
        <v>1</v>
      </c>
      <c r="AA72" t="s">
        <v>622</v>
      </c>
      <c r="AB72">
        <f t="shared" si="7"/>
        <v>1</v>
      </c>
    </row>
    <row r="73" spans="1:28" x14ac:dyDescent="0.3">
      <c r="A73" t="s">
        <v>560</v>
      </c>
      <c r="B73">
        <f>COUNTIF(StageTable!M:M,A73)
+COUNTIF(StageTable!U:U,A73)
+COUNTIF(StageTable!W:W,A73)</f>
        <v>1</v>
      </c>
      <c r="C73" t="s">
        <v>530</v>
      </c>
      <c r="D73" t="s">
        <v>70</v>
      </c>
      <c r="E73" t="s">
        <v>488</v>
      </c>
      <c r="F73" t="s">
        <v>546</v>
      </c>
      <c r="H73">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83</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496</v>
      </c>
      <c r="Y73">
        <f t="shared" si="5"/>
        <v>1</v>
      </c>
      <c r="AA73" t="s">
        <v>623</v>
      </c>
      <c r="AB73">
        <f t="shared" si="7"/>
        <v>1</v>
      </c>
    </row>
    <row r="74" spans="1:28" x14ac:dyDescent="0.3">
      <c r="A74" t="s">
        <v>569</v>
      </c>
      <c r="B74">
        <f>COUNTIF(StageTable!M:M,A74)
+COUNTIF(StageTable!U:U,A74)
+COUNTIF(StageTable!W:W,A74)</f>
        <v>1</v>
      </c>
      <c r="C74" t="s">
        <v>531</v>
      </c>
      <c r="D74" t="s">
        <v>70</v>
      </c>
      <c r="E74" t="s">
        <v>570</v>
      </c>
      <c r="F74" t="s">
        <v>571</v>
      </c>
      <c r="H74">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83</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521</v>
      </c>
      <c r="Y74">
        <f t="shared" si="5"/>
        <v>1</v>
      </c>
      <c r="AA74" t="s">
        <v>624</v>
      </c>
      <c r="AB74">
        <f t="shared" si="7"/>
        <v>1</v>
      </c>
    </row>
    <row r="75" spans="1:28" x14ac:dyDescent="0.3">
      <c r="A75" t="s">
        <v>561</v>
      </c>
      <c r="B75">
        <f>COUNTIF(StageTable!M:M,A75)
+COUNTIF(StageTable!U:U,A75)
+COUNTIF(StageTable!W:W,A75)</f>
        <v>1</v>
      </c>
      <c r="C75" t="s">
        <v>529</v>
      </c>
      <c r="D75" t="s">
        <v>70</v>
      </c>
      <c r="E75" t="s">
        <v>490</v>
      </c>
      <c r="F75" t="s">
        <v>547</v>
      </c>
      <c r="H75">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83</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497</v>
      </c>
      <c r="Y75">
        <f t="shared" si="5"/>
        <v>1</v>
      </c>
      <c r="AA75" t="s">
        <v>625</v>
      </c>
      <c r="AB75">
        <f t="shared" si="7"/>
        <v>1</v>
      </c>
    </row>
    <row r="76" spans="1:28" x14ac:dyDescent="0.3">
      <c r="A76" t="s">
        <v>562</v>
      </c>
      <c r="B76">
        <f>COUNTIF(StageTable!M:M,A76)
+COUNTIF(StageTable!U:U,A76)
+COUNTIF(StageTable!W:W,A76)</f>
        <v>1</v>
      </c>
      <c r="C76" t="s">
        <v>530</v>
      </c>
      <c r="D76" t="s">
        <v>70</v>
      </c>
      <c r="E76" t="s">
        <v>491</v>
      </c>
      <c r="F76" t="s">
        <v>548</v>
      </c>
      <c r="H76">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83</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498</v>
      </c>
      <c r="Y76">
        <f t="shared" si="5"/>
        <v>1</v>
      </c>
      <c r="AA76" t="s">
        <v>626</v>
      </c>
      <c r="AB76">
        <f t="shared" si="7"/>
        <v>1</v>
      </c>
    </row>
    <row r="77" spans="1:28" x14ac:dyDescent="0.3">
      <c r="A77" t="s">
        <v>649</v>
      </c>
      <c r="B77">
        <f>COUNTIF(StageTable!M:M,A77)
+COUNTIF(StageTable!U:U,A77)
+COUNTIF(StageTable!W:W,A77)</f>
        <v>1</v>
      </c>
      <c r="C77" t="s">
        <v>529</v>
      </c>
      <c r="D77" t="s">
        <v>65</v>
      </c>
      <c r="E77" t="s">
        <v>492</v>
      </c>
      <c r="F77" t="s">
        <v>621</v>
      </c>
      <c r="H77">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83</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724</v>
      </c>
      <c r="Y77">
        <f t="shared" si="5"/>
        <v>1</v>
      </c>
      <c r="AA77" t="s">
        <v>685</v>
      </c>
      <c r="AB77">
        <f t="shared" si="7"/>
        <v>1</v>
      </c>
    </row>
    <row r="78" spans="1:28" x14ac:dyDescent="0.3">
      <c r="A78" t="s">
        <v>678</v>
      </c>
      <c r="B78">
        <f>COUNTIF(StageTable!M:M,A78)
+COUNTIF(StageTable!U:U,A78)
+COUNTIF(StageTable!W:W,A78)</f>
        <v>1</v>
      </c>
      <c r="C78" t="s">
        <v>531</v>
      </c>
      <c r="D78" t="s">
        <v>65</v>
      </c>
      <c r="E78" t="s">
        <v>679</v>
      </c>
      <c r="F78" t="s">
        <v>681</v>
      </c>
      <c r="H78">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83</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499</v>
      </c>
      <c r="Y78">
        <f t="shared" si="5"/>
        <v>2</v>
      </c>
      <c r="AA78" t="s">
        <v>627</v>
      </c>
      <c r="AB78">
        <f t="shared" si="7"/>
        <v>1</v>
      </c>
    </row>
    <row r="79" spans="1:28" x14ac:dyDescent="0.3">
      <c r="A79" t="s">
        <v>650</v>
      </c>
      <c r="B79">
        <f>COUNTIF(StageTable!M:M,A79)
+COUNTIF(StageTable!U:U,A79)
+COUNTIF(StageTable!W:W,A79)</f>
        <v>1</v>
      </c>
      <c r="C79" t="s">
        <v>529</v>
      </c>
      <c r="D79" t="s">
        <v>65</v>
      </c>
      <c r="E79" t="s">
        <v>493</v>
      </c>
      <c r="F79" t="s">
        <v>622</v>
      </c>
      <c r="H79">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83</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500</v>
      </c>
      <c r="Y79">
        <f t="shared" si="5"/>
        <v>1</v>
      </c>
      <c r="AA79" t="s">
        <v>628</v>
      </c>
      <c r="AB79">
        <f t="shared" si="7"/>
        <v>1</v>
      </c>
    </row>
    <row r="80" spans="1:28" x14ac:dyDescent="0.3">
      <c r="A80" t="s">
        <v>651</v>
      </c>
      <c r="B80">
        <f>COUNTIF(StageTable!M:M,A80)
+COUNTIF(StageTable!U:U,A80)
+COUNTIF(StageTable!W:W,A80)</f>
        <v>1</v>
      </c>
      <c r="C80" t="s">
        <v>530</v>
      </c>
      <c r="D80" t="s">
        <v>70</v>
      </c>
      <c r="E80" t="s">
        <v>494</v>
      </c>
      <c r="F80" t="s">
        <v>623</v>
      </c>
      <c r="H80">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83</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501</v>
      </c>
      <c r="Y80">
        <f t="shared" si="5"/>
        <v>1</v>
      </c>
      <c r="AA80" t="s">
        <v>629</v>
      </c>
      <c r="AB80">
        <f t="shared" si="7"/>
        <v>1</v>
      </c>
    </row>
    <row r="81" spans="1:28" x14ac:dyDescent="0.3">
      <c r="A81" t="s">
        <v>652</v>
      </c>
      <c r="B81">
        <f>COUNTIF(StageTable!M:M,A81)
+COUNTIF(StageTable!U:U,A81)
+COUNTIF(StageTable!W:W,A81)</f>
        <v>1</v>
      </c>
      <c r="C81" t="s">
        <v>529</v>
      </c>
      <c r="D81" t="s">
        <v>70</v>
      </c>
      <c r="E81" t="s">
        <v>619</v>
      </c>
      <c r="F81" t="s">
        <v>624</v>
      </c>
      <c r="H81">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83</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502</v>
      </c>
      <c r="Y81">
        <f t="shared" si="5"/>
        <v>1</v>
      </c>
      <c r="AA81" t="s">
        <v>630</v>
      </c>
      <c r="AB81">
        <f t="shared" si="7"/>
        <v>1</v>
      </c>
    </row>
    <row r="82" spans="1:28" x14ac:dyDescent="0.3">
      <c r="A82" t="s">
        <v>653</v>
      </c>
      <c r="B82">
        <f>COUNTIF(StageTable!M:M,A82)
+COUNTIF(StageTable!U:U,A82)
+COUNTIF(StageTable!W:W,A82)</f>
        <v>1</v>
      </c>
      <c r="C82" t="s">
        <v>531</v>
      </c>
      <c r="D82" t="s">
        <v>70</v>
      </c>
      <c r="E82" t="s">
        <v>495</v>
      </c>
      <c r="F82" t="s">
        <v>625</v>
      </c>
      <c r="H82">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83</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536</v>
      </c>
      <c r="Y82">
        <f t="shared" si="5"/>
        <v>1</v>
      </c>
      <c r="AA82" t="s">
        <v>631</v>
      </c>
      <c r="AB82">
        <f t="shared" si="7"/>
        <v>1</v>
      </c>
    </row>
    <row r="83" spans="1:28" x14ac:dyDescent="0.3">
      <c r="A83" t="s">
        <v>654</v>
      </c>
      <c r="B83">
        <f>COUNTIF(StageTable!M:M,A83)
+COUNTIF(StageTable!U:U,A83)
+COUNTIF(StageTable!W:W,A83)</f>
        <v>1</v>
      </c>
      <c r="C83" t="s">
        <v>529</v>
      </c>
      <c r="D83" t="s">
        <v>70</v>
      </c>
      <c r="E83" t="s">
        <v>496</v>
      </c>
      <c r="F83" t="s">
        <v>626</v>
      </c>
      <c r="H83">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83</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503</v>
      </c>
      <c r="Y83">
        <f t="shared" si="5"/>
        <v>1</v>
      </c>
      <c r="AA83" t="s">
        <v>632</v>
      </c>
      <c r="AB83">
        <f t="shared" si="7"/>
        <v>1</v>
      </c>
    </row>
    <row r="84" spans="1:28" x14ac:dyDescent="0.3">
      <c r="A84" t="s">
        <v>683</v>
      </c>
      <c r="B84">
        <f>COUNTIF(StageTable!M:M,A84)
+COUNTIF(StageTable!U:U,A84)
+COUNTIF(StageTable!W:W,A84)</f>
        <v>1</v>
      </c>
      <c r="C84" t="s">
        <v>531</v>
      </c>
      <c r="D84" t="s">
        <v>70</v>
      </c>
      <c r="E84" t="s">
        <v>684</v>
      </c>
      <c r="F84" t="s">
        <v>686</v>
      </c>
      <c r="H84">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83</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522</v>
      </c>
      <c r="Y84">
        <f t="shared" si="5"/>
        <v>1</v>
      </c>
      <c r="AA84" t="s">
        <v>633</v>
      </c>
      <c r="AB84">
        <f t="shared" si="7"/>
        <v>1</v>
      </c>
    </row>
    <row r="85" spans="1:28" x14ac:dyDescent="0.3">
      <c r="A85" t="s">
        <v>655</v>
      </c>
      <c r="B85">
        <f>COUNTIF(StageTable!M:M,A85)
+COUNTIF(StageTable!U:U,A85)
+COUNTIF(StageTable!W:W,A85)</f>
        <v>1</v>
      </c>
      <c r="C85" t="s">
        <v>529</v>
      </c>
      <c r="D85" t="s">
        <v>70</v>
      </c>
      <c r="E85" t="s">
        <v>497</v>
      </c>
      <c r="F85" t="s">
        <v>627</v>
      </c>
      <c r="H85">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83</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504</v>
      </c>
      <c r="Y85">
        <f t="shared" si="5"/>
        <v>1</v>
      </c>
      <c r="AA85" t="s">
        <v>690</v>
      </c>
      <c r="AB85">
        <f t="shared" si="7"/>
        <v>1</v>
      </c>
    </row>
    <row r="86" spans="1:28" x14ac:dyDescent="0.3">
      <c r="A86" t="s">
        <v>656</v>
      </c>
      <c r="B86">
        <f>COUNTIF(StageTable!M:M,A86)
+COUNTIF(StageTable!U:U,A86)
+COUNTIF(StageTable!W:W,A86)</f>
        <v>1</v>
      </c>
      <c r="C86" t="s">
        <v>530</v>
      </c>
      <c r="D86" t="s">
        <v>70</v>
      </c>
      <c r="E86" t="s">
        <v>498</v>
      </c>
      <c r="F86" t="s">
        <v>628</v>
      </c>
      <c r="H86">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83</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505</v>
      </c>
      <c r="Y86">
        <f t="shared" si="5"/>
        <v>1</v>
      </c>
      <c r="AA86" t="s">
        <v>634</v>
      </c>
      <c r="AB86">
        <f t="shared" si="7"/>
        <v>1</v>
      </c>
    </row>
    <row r="87" spans="1:28" x14ac:dyDescent="0.3">
      <c r="A87" t="s">
        <v>657</v>
      </c>
      <c r="B87">
        <f>COUNTIF(StageTable!M:M,A87)
+COUNTIF(StageTable!U:U,A87)
+COUNTIF(StageTable!W:W,A87)</f>
        <v>1</v>
      </c>
      <c r="C87" t="s">
        <v>531</v>
      </c>
      <c r="D87" t="s">
        <v>70</v>
      </c>
      <c r="E87" t="s">
        <v>620</v>
      </c>
      <c r="F87" t="s">
        <v>629</v>
      </c>
      <c r="H87">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83</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506</v>
      </c>
      <c r="Y87">
        <f t="shared" si="5"/>
        <v>1</v>
      </c>
      <c r="AA87" t="s">
        <v>695</v>
      </c>
      <c r="AB87">
        <f t="shared" si="7"/>
        <v>1</v>
      </c>
    </row>
    <row r="88" spans="1:28" x14ac:dyDescent="0.3">
      <c r="A88" t="s">
        <v>658</v>
      </c>
      <c r="B88">
        <f>COUNTIF(StageTable!M:M,A88)
+COUNTIF(StageTable!U:U,A88)
+COUNTIF(StageTable!W:W,A88)</f>
        <v>1</v>
      </c>
      <c r="C88" t="s">
        <v>530</v>
      </c>
      <c r="D88" t="s">
        <v>70</v>
      </c>
      <c r="E88" t="s">
        <v>499</v>
      </c>
      <c r="F88" t="s">
        <v>630</v>
      </c>
      <c r="H88">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83</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523</v>
      </c>
      <c r="Y88">
        <f t="shared" si="5"/>
        <v>1</v>
      </c>
      <c r="AA88" t="s">
        <v>635</v>
      </c>
      <c r="AB88">
        <f t="shared" si="7"/>
        <v>1</v>
      </c>
    </row>
    <row r="89" spans="1:28" x14ac:dyDescent="0.3">
      <c r="A89" t="s">
        <v>659</v>
      </c>
      <c r="B89">
        <f>COUNTIF(StageTable!M:M,A89)
+COUNTIF(StageTable!U:U,A89)
+COUNTIF(StageTable!W:W,A89)</f>
        <v>1</v>
      </c>
      <c r="C89" t="s">
        <v>531</v>
      </c>
      <c r="D89" t="s">
        <v>70</v>
      </c>
      <c r="E89" t="s">
        <v>500</v>
      </c>
      <c r="F89" t="s">
        <v>631</v>
      </c>
      <c r="H89">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83</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507</v>
      </c>
      <c r="Y89">
        <f t="shared" si="5"/>
        <v>1</v>
      </c>
      <c r="AA89" t="s">
        <v>636</v>
      </c>
      <c r="AB89">
        <f t="shared" si="7"/>
        <v>1</v>
      </c>
    </row>
    <row r="90" spans="1:28" x14ac:dyDescent="0.3">
      <c r="A90" t="s">
        <v>660</v>
      </c>
      <c r="B90">
        <f>COUNTIF(StageTable!M:M,A90)
+COUNTIF(StageTable!U:U,A90)
+COUNTIF(StageTable!W:W,A90)</f>
        <v>1</v>
      </c>
      <c r="C90" t="s">
        <v>530</v>
      </c>
      <c r="D90" t="s">
        <v>70</v>
      </c>
      <c r="E90" t="s">
        <v>501</v>
      </c>
      <c r="F90" t="s">
        <v>632</v>
      </c>
      <c r="H90">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83</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508</v>
      </c>
      <c r="Y90">
        <f t="shared" si="5"/>
        <v>2</v>
      </c>
      <c r="AA90" t="s">
        <v>637</v>
      </c>
      <c r="AB90">
        <f t="shared" si="7"/>
        <v>1</v>
      </c>
    </row>
    <row r="91" spans="1:28" x14ac:dyDescent="0.3">
      <c r="A91" t="s">
        <v>661</v>
      </c>
      <c r="B91">
        <f>COUNTIF(StageTable!M:M,A91)
+COUNTIF(StageTable!U:U,A91)
+COUNTIF(StageTable!W:W,A91)</f>
        <v>1</v>
      </c>
      <c r="C91" t="s">
        <v>526</v>
      </c>
      <c r="D91" t="s">
        <v>70</v>
      </c>
      <c r="E91" t="s">
        <v>502</v>
      </c>
      <c r="F91" t="s">
        <v>633</v>
      </c>
      <c r="H91">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83</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509</v>
      </c>
      <c r="Y91">
        <f t="shared" si="5"/>
        <v>1</v>
      </c>
      <c r="AA91" t="s">
        <v>700</v>
      </c>
      <c r="AB91">
        <f t="shared" si="7"/>
        <v>1</v>
      </c>
    </row>
    <row r="92" spans="1:28" x14ac:dyDescent="0.3">
      <c r="A92" t="s">
        <v>688</v>
      </c>
      <c r="B92">
        <f>COUNTIF(StageTable!M:M,A92)
+COUNTIF(StageTable!U:U,A92)
+COUNTIF(StageTable!W:W,A92)</f>
        <v>1</v>
      </c>
      <c r="C92" t="s">
        <v>716</v>
      </c>
      <c r="D92" t="s">
        <v>70</v>
      </c>
      <c r="E92" t="s">
        <v>689</v>
      </c>
      <c r="F92" t="s">
        <v>691</v>
      </c>
      <c r="H92">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83</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510</v>
      </c>
      <c r="Y92">
        <f t="shared" si="5"/>
        <v>1</v>
      </c>
      <c r="AA92" t="s">
        <v>638</v>
      </c>
      <c r="AB92">
        <f t="shared" si="7"/>
        <v>1</v>
      </c>
    </row>
    <row r="93" spans="1:28" x14ac:dyDescent="0.3">
      <c r="A93" t="s">
        <v>662</v>
      </c>
      <c r="B93">
        <f>COUNTIF(StageTable!M:M,A93)
+COUNTIF(StageTable!U:U,A93)
+COUNTIF(StageTable!W:W,A93)</f>
        <v>1</v>
      </c>
      <c r="C93" t="s">
        <v>734</v>
      </c>
      <c r="D93" t="s">
        <v>70</v>
      </c>
      <c r="E93" t="s">
        <v>503</v>
      </c>
      <c r="F93" t="s">
        <v>634</v>
      </c>
      <c r="H93">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83</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524</v>
      </c>
      <c r="Y93">
        <f t="shared" si="5"/>
        <v>1</v>
      </c>
      <c r="AA93" t="s">
        <v>639</v>
      </c>
      <c r="AB93">
        <f t="shared" si="7"/>
        <v>1</v>
      </c>
    </row>
    <row r="94" spans="1:28" x14ac:dyDescent="0.3">
      <c r="A94" t="s">
        <v>693</v>
      </c>
      <c r="B94">
        <f>COUNTIF(StageTable!M:M,A94)
+COUNTIF(StageTable!U:U,A94)
+COUNTIF(StageTable!W:W,A94)</f>
        <v>1</v>
      </c>
      <c r="C94" t="s">
        <v>735</v>
      </c>
      <c r="D94" t="s">
        <v>70</v>
      </c>
      <c r="E94" t="s">
        <v>694</v>
      </c>
      <c r="F94" t="s">
        <v>696</v>
      </c>
      <c r="H94">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83</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511</v>
      </c>
      <c r="Y94">
        <f t="shared" si="5"/>
        <v>1</v>
      </c>
      <c r="AA94" t="s">
        <v>640</v>
      </c>
      <c r="AB94">
        <f t="shared" si="7"/>
        <v>1</v>
      </c>
    </row>
    <row r="95" spans="1:28" x14ac:dyDescent="0.3">
      <c r="A95" t="s">
        <v>663</v>
      </c>
      <c r="B95">
        <f>COUNTIF(StageTable!M:M,A95)
+COUNTIF(StageTable!U:U,A95)
+COUNTIF(StageTable!W:W,A95)</f>
        <v>1</v>
      </c>
      <c r="C95" t="s">
        <v>735</v>
      </c>
      <c r="D95" t="s">
        <v>70</v>
      </c>
      <c r="E95" t="s">
        <v>504</v>
      </c>
      <c r="F95" t="s">
        <v>635</v>
      </c>
      <c r="H95">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83</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512</v>
      </c>
      <c r="Y95">
        <f t="shared" si="5"/>
        <v>1</v>
      </c>
      <c r="AA95" t="s">
        <v>641</v>
      </c>
      <c r="AB95">
        <f t="shared" si="7"/>
        <v>1</v>
      </c>
    </row>
    <row r="96" spans="1:28" x14ac:dyDescent="0.3">
      <c r="A96" t="s">
        <v>664</v>
      </c>
      <c r="B96">
        <f>COUNTIF(StageTable!M:M,A96)
+COUNTIF(StageTable!U:U,A96)
+COUNTIF(StageTable!W:W,A96)</f>
        <v>1</v>
      </c>
      <c r="C96" t="s">
        <v>736</v>
      </c>
      <c r="D96" t="s">
        <v>70</v>
      </c>
      <c r="E96" t="s">
        <v>505</v>
      </c>
      <c r="F96" t="s">
        <v>636</v>
      </c>
      <c r="H96">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83</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513</v>
      </c>
      <c r="Y96">
        <f t="shared" si="5"/>
        <v>1</v>
      </c>
      <c r="AA96" t="s">
        <v>705</v>
      </c>
      <c r="AB96">
        <f t="shared" si="7"/>
        <v>1</v>
      </c>
    </row>
    <row r="97" spans="1:28" x14ac:dyDescent="0.3">
      <c r="A97" t="s">
        <v>665</v>
      </c>
      <c r="B97">
        <f>COUNTIF(StageTable!M:M,A97)
+COUNTIF(StageTable!U:U,A97)
+COUNTIF(StageTable!W:W,A97)</f>
        <v>1</v>
      </c>
      <c r="C97" t="s">
        <v>734</v>
      </c>
      <c r="D97" t="s">
        <v>70</v>
      </c>
      <c r="E97" t="s">
        <v>506</v>
      </c>
      <c r="F97" t="s">
        <v>637</v>
      </c>
      <c r="H97">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83</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514</v>
      </c>
      <c r="Y97">
        <f t="shared" si="5"/>
        <v>1</v>
      </c>
      <c r="AA97" t="s">
        <v>642</v>
      </c>
      <c r="AB97">
        <f t="shared" si="7"/>
        <v>1</v>
      </c>
    </row>
    <row r="98" spans="1:28" x14ac:dyDescent="0.3">
      <c r="A98" t="s">
        <v>698</v>
      </c>
      <c r="B98">
        <f>COUNTIF(StageTable!M:M,A98)
+COUNTIF(StageTable!U:U,A98)
+COUNTIF(StageTable!W:W,A98)</f>
        <v>1</v>
      </c>
      <c r="C98" t="s">
        <v>717</v>
      </c>
      <c r="D98" t="s">
        <v>70</v>
      </c>
      <c r="E98" t="s">
        <v>699</v>
      </c>
      <c r="F98" t="s">
        <v>701</v>
      </c>
      <c r="H98">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83</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515</v>
      </c>
      <c r="Y98">
        <f t="shared" si="5"/>
        <v>1</v>
      </c>
      <c r="AA98" t="s">
        <v>643</v>
      </c>
      <c r="AB98">
        <f t="shared" si="7"/>
        <v>1</v>
      </c>
    </row>
    <row r="99" spans="1:28" x14ac:dyDescent="0.3">
      <c r="A99" t="s">
        <v>666</v>
      </c>
      <c r="B99">
        <f>COUNTIF(StageTable!M:M,A99)
+COUNTIF(StageTable!U:U,A99)
+COUNTIF(StageTable!W:W,A99)</f>
        <v>1</v>
      </c>
      <c r="C99" t="s">
        <v>526</v>
      </c>
      <c r="D99" t="s">
        <v>70</v>
      </c>
      <c r="E99" t="s">
        <v>507</v>
      </c>
      <c r="F99" t="s">
        <v>638</v>
      </c>
      <c r="H99">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83</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525</v>
      </c>
      <c r="Y99">
        <f t="shared" ref="Y99:Y102" si="8">COUNTIF(E:E,X99)</f>
        <v>1</v>
      </c>
      <c r="AA99" t="s">
        <v>644</v>
      </c>
      <c r="AB99">
        <f t="shared" si="7"/>
        <v>1</v>
      </c>
    </row>
    <row r="100" spans="1:28" x14ac:dyDescent="0.3">
      <c r="A100" t="s">
        <v>667</v>
      </c>
      <c r="B100">
        <f>COUNTIF(StageTable!M:M,A100)
+COUNTIF(StageTable!U:U,A100)
+COUNTIF(StageTable!W:W,A100)</f>
        <v>1</v>
      </c>
      <c r="C100" t="s">
        <v>736</v>
      </c>
      <c r="D100" t="s">
        <v>70</v>
      </c>
      <c r="E100" t="s">
        <v>508</v>
      </c>
      <c r="F100" t="s">
        <v>639</v>
      </c>
      <c r="H100">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83</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516</v>
      </c>
      <c r="Y100">
        <f t="shared" si="8"/>
        <v>1</v>
      </c>
      <c r="AA100" t="s">
        <v>645</v>
      </c>
      <c r="AB100">
        <f t="shared" si="7"/>
        <v>1</v>
      </c>
    </row>
    <row r="101" spans="1:28" x14ac:dyDescent="0.3">
      <c r="A101" t="s">
        <v>668</v>
      </c>
      <c r="B101">
        <f>COUNTIF(StageTable!M:M,A101)
+COUNTIF(StageTable!U:U,A101)
+COUNTIF(StageTable!W:W,A101)</f>
        <v>1</v>
      </c>
      <c r="C101" t="s">
        <v>734</v>
      </c>
      <c r="D101" t="s">
        <v>70</v>
      </c>
      <c r="E101" t="s">
        <v>509</v>
      </c>
      <c r="F101" t="s">
        <v>640</v>
      </c>
      <c r="H101">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83</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517</v>
      </c>
      <c r="Y101">
        <f t="shared" si="8"/>
        <v>1</v>
      </c>
      <c r="AA101" t="s">
        <v>646</v>
      </c>
      <c r="AB101">
        <f t="shared" si="7"/>
        <v>1</v>
      </c>
    </row>
    <row r="102" spans="1:28" x14ac:dyDescent="0.3">
      <c r="A102" t="s">
        <v>669</v>
      </c>
      <c r="B102">
        <f>COUNTIF(StageTable!M:M,A102)
+COUNTIF(StageTable!U:U,A102)
+COUNTIF(StageTable!W:W,A102)</f>
        <v>1</v>
      </c>
      <c r="C102" t="s">
        <v>736</v>
      </c>
      <c r="D102" t="s">
        <v>70</v>
      </c>
      <c r="E102" t="s">
        <v>510</v>
      </c>
      <c r="F102" t="s">
        <v>641</v>
      </c>
      <c r="H102">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83</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719</v>
      </c>
      <c r="Y102">
        <f t="shared" si="8"/>
        <v>1</v>
      </c>
      <c r="AA102" t="s">
        <v>710</v>
      </c>
      <c r="AB102">
        <f t="shared" si="7"/>
        <v>1</v>
      </c>
    </row>
    <row r="103" spans="1:28" x14ac:dyDescent="0.3">
      <c r="A103" t="s">
        <v>703</v>
      </c>
      <c r="B103">
        <f>COUNTIF(StageTable!M:M,A103)
+COUNTIF(StageTable!U:U,A103)
+COUNTIF(StageTable!W:W,A103)</f>
        <v>1</v>
      </c>
      <c r="C103" t="s">
        <v>734</v>
      </c>
      <c r="D103" t="s">
        <v>70</v>
      </c>
      <c r="E103" t="s">
        <v>704</v>
      </c>
      <c r="F103" t="s">
        <v>706</v>
      </c>
      <c r="H103">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83</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AA103" t="s">
        <v>647</v>
      </c>
      <c r="AB103">
        <f t="shared" si="7"/>
        <v>1</v>
      </c>
    </row>
    <row r="104" spans="1:28" x14ac:dyDescent="0.3">
      <c r="A104" t="s">
        <v>670</v>
      </c>
      <c r="B104">
        <f>COUNTIF(StageTable!M:M,A104)
+COUNTIF(StageTable!U:U,A104)
+COUNTIF(StageTable!W:W,A104)</f>
        <v>1</v>
      </c>
      <c r="C104" t="s">
        <v>734</v>
      </c>
      <c r="D104" t="s">
        <v>70</v>
      </c>
      <c r="E104" t="s">
        <v>511</v>
      </c>
      <c r="F104" t="s">
        <v>642</v>
      </c>
      <c r="H104">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83</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AA104" t="s">
        <v>648</v>
      </c>
      <c r="AB104">
        <f t="shared" si="7"/>
        <v>1</v>
      </c>
    </row>
    <row r="105" spans="1:28" x14ac:dyDescent="0.3">
      <c r="A105" t="s">
        <v>671</v>
      </c>
      <c r="B105">
        <f>COUNTIF(StageTable!M:M,A105)
+COUNTIF(StageTable!U:U,A105)
+COUNTIF(StageTable!W:W,A105)</f>
        <v>1</v>
      </c>
      <c r="C105" t="s">
        <v>735</v>
      </c>
      <c r="D105" t="s">
        <v>70</v>
      </c>
      <c r="E105" t="s">
        <v>512</v>
      </c>
      <c r="F105" t="s">
        <v>643</v>
      </c>
      <c r="H105">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83</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AA105" t="s">
        <v>725</v>
      </c>
      <c r="AB105">
        <f t="shared" si="7"/>
        <v>1</v>
      </c>
    </row>
    <row r="106" spans="1:28" x14ac:dyDescent="0.3">
      <c r="A106" t="s">
        <v>672</v>
      </c>
      <c r="B106">
        <f>COUNTIF(StageTable!M:M,A106)
+COUNTIF(StageTable!U:U,A106)
+COUNTIF(StageTable!W:W,A106)</f>
        <v>1</v>
      </c>
      <c r="C106" t="s">
        <v>734</v>
      </c>
      <c r="D106" t="s">
        <v>70</v>
      </c>
      <c r="E106" t="s">
        <v>513</v>
      </c>
      <c r="F106" t="s">
        <v>644</v>
      </c>
      <c r="H106">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83</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AA106" t="s">
        <v>726</v>
      </c>
      <c r="AB106">
        <f t="shared" si="7"/>
        <v>1</v>
      </c>
    </row>
    <row r="107" spans="1:28" x14ac:dyDescent="0.3">
      <c r="A107" t="s">
        <v>673</v>
      </c>
      <c r="B107">
        <f>COUNTIF(StageTable!M:M,A107)
+COUNTIF(StageTable!U:U,A107)
+COUNTIF(StageTable!W:W,A107)</f>
        <v>1</v>
      </c>
      <c r="C107" t="s">
        <v>736</v>
      </c>
      <c r="D107" t="s">
        <v>70</v>
      </c>
      <c r="E107" t="s">
        <v>514</v>
      </c>
      <c r="F107" t="s">
        <v>645</v>
      </c>
      <c r="H107">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83</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AA107" t="s">
        <v>727</v>
      </c>
      <c r="AB107">
        <f t="shared" si="7"/>
        <v>1</v>
      </c>
    </row>
    <row r="108" spans="1:28" x14ac:dyDescent="0.3">
      <c r="A108" t="s">
        <v>674</v>
      </c>
      <c r="B108">
        <f>COUNTIF(StageTable!M:M,A108)
+COUNTIF(StageTable!U:U,A108)
+COUNTIF(StageTable!W:W,A108)</f>
        <v>1</v>
      </c>
      <c r="C108" t="s">
        <v>734</v>
      </c>
      <c r="D108" t="s">
        <v>70</v>
      </c>
      <c r="E108" t="s">
        <v>515</v>
      </c>
      <c r="F108" t="s">
        <v>646</v>
      </c>
      <c r="H108">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83</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AA108" t="s">
        <v>728</v>
      </c>
      <c r="AB108">
        <f t="shared" si="7"/>
        <v>1</v>
      </c>
    </row>
    <row r="109" spans="1:28" x14ac:dyDescent="0.3">
      <c r="A109" t="s">
        <v>708</v>
      </c>
      <c r="B109">
        <f>COUNTIF(StageTable!M:M,A109)
+COUNTIF(StageTable!U:U,A109)
+COUNTIF(StageTable!W:W,A109)</f>
        <v>1</v>
      </c>
      <c r="C109" t="s">
        <v>717</v>
      </c>
      <c r="D109" t="s">
        <v>70</v>
      </c>
      <c r="E109" t="s">
        <v>709</v>
      </c>
      <c r="F109" t="s">
        <v>711</v>
      </c>
      <c r="H109">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83</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AA109" t="s">
        <v>729</v>
      </c>
      <c r="AB109">
        <f t="shared" si="7"/>
        <v>1</v>
      </c>
    </row>
    <row r="110" spans="1:28" x14ac:dyDescent="0.3">
      <c r="A110" t="s">
        <v>675</v>
      </c>
      <c r="B110">
        <f>COUNTIF(StageTable!M:M,A110)
+COUNTIF(StageTable!U:U,A110)
+COUNTIF(StageTable!W:W,A110)</f>
        <v>1</v>
      </c>
      <c r="C110" t="s">
        <v>734</v>
      </c>
      <c r="D110" t="s">
        <v>70</v>
      </c>
      <c r="E110" t="s">
        <v>516</v>
      </c>
      <c r="F110" t="s">
        <v>647</v>
      </c>
      <c r="H110">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83</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row>
    <row r="111" spans="1:28" x14ac:dyDescent="0.3">
      <c r="A111" t="s">
        <v>676</v>
      </c>
      <c r="B111">
        <f>COUNTIF(StageTable!M:M,A111)
+COUNTIF(StageTable!U:U,A111)
+COUNTIF(StageTable!W:W,A111)</f>
        <v>1</v>
      </c>
      <c r="C111" t="s">
        <v>735</v>
      </c>
      <c r="D111" t="s">
        <v>70</v>
      </c>
      <c r="E111" t="s">
        <v>517</v>
      </c>
      <c r="F111" t="s">
        <v>648</v>
      </c>
      <c r="H111">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83</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row>
    <row r="112" spans="1:28" x14ac:dyDescent="0.3">
      <c r="A112" t="s">
        <v>599</v>
      </c>
      <c r="B112">
        <f>COUNTIF(StageTable!M:M,A112)
+COUNTIF(StageTable!U:U,A112)
+COUNTIF(StageTable!W:W,A112)</f>
        <v>1</v>
      </c>
      <c r="C112" t="s">
        <v>529</v>
      </c>
      <c r="D112" t="s">
        <v>70</v>
      </c>
      <c r="E112" t="s">
        <v>51</v>
      </c>
      <c r="F112" t="s">
        <v>608</v>
      </c>
      <c r="G112">
        <v>0</v>
      </c>
      <c r="H112">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83</v>
      </c>
      <c r="K112" t="s">
        <v>584</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722</v>
      </c>
    </row>
    <row r="113" spans="1:16" x14ac:dyDescent="0.3">
      <c r="A113" t="s">
        <v>601</v>
      </c>
      <c r="B113">
        <f>COUNTIF(StageTable!M:M,A113)
+COUNTIF(StageTable!U:U,A113)
+COUNTIF(StageTable!W:W,A113)</f>
        <v>1</v>
      </c>
      <c r="C113" t="s">
        <v>531</v>
      </c>
      <c r="D113" t="s">
        <v>70</v>
      </c>
      <c r="E113" t="s">
        <v>51</v>
      </c>
      <c r="F113" t="s">
        <v>609</v>
      </c>
      <c r="G113">
        <v>0</v>
      </c>
      <c r="H113">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83</v>
      </c>
      <c r="K113" t="s">
        <v>586</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722</v>
      </c>
    </row>
    <row r="114" spans="1:16" x14ac:dyDescent="0.3">
      <c r="A114" t="s">
        <v>603</v>
      </c>
      <c r="B114">
        <f>COUNTIF(StageTable!M:M,A114)
+COUNTIF(StageTable!U:U,A114)
+COUNTIF(StageTable!W:W,A114)</f>
        <v>1</v>
      </c>
      <c r="C114" t="s">
        <v>530</v>
      </c>
      <c r="D114" t="s">
        <v>70</v>
      </c>
      <c r="E114" t="s">
        <v>720</v>
      </c>
      <c r="F114" t="s">
        <v>610</v>
      </c>
      <c r="G114">
        <v>0</v>
      </c>
      <c r="H114">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83</v>
      </c>
      <c r="K114" t="s">
        <v>617</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618</v>
      </c>
    </row>
    <row r="115" spans="1:16" x14ac:dyDescent="0.3">
      <c r="A115" t="s">
        <v>605</v>
      </c>
      <c r="B115">
        <f>COUNTIF(StageTable!M:M,A115)
+COUNTIF(StageTable!U:U,A115)
+COUNTIF(StageTable!W:W,A115)</f>
        <v>1</v>
      </c>
      <c r="C115" t="s">
        <v>526</v>
      </c>
      <c r="D115" t="s">
        <v>70</v>
      </c>
      <c r="E115" t="s">
        <v>51</v>
      </c>
      <c r="F115" t="s">
        <v>611</v>
      </c>
      <c r="G115">
        <v>0</v>
      </c>
      <c r="H115">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83</v>
      </c>
      <c r="K115" t="s">
        <v>615</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723</v>
      </c>
    </row>
    <row r="116" spans="1:16" x14ac:dyDescent="0.3">
      <c r="A116" t="s">
        <v>607</v>
      </c>
      <c r="B116">
        <f>COUNTIF(StageTable!M:M,A116)
+COUNTIF(StageTable!U:U,A116)
+COUNTIF(StageTable!W:W,A116)</f>
        <v>1</v>
      </c>
      <c r="C116" t="s">
        <v>717</v>
      </c>
      <c r="D116" t="s">
        <v>70</v>
      </c>
      <c r="E116" t="s">
        <v>51</v>
      </c>
      <c r="F116" t="s">
        <v>612</v>
      </c>
      <c r="G116">
        <v>0</v>
      </c>
      <c r="H116">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83</v>
      </c>
      <c r="K116" t="s">
        <v>616</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723</v>
      </c>
    </row>
    <row r="117" spans="1:16" x14ac:dyDescent="0.3">
      <c r="A117" t="s">
        <v>589</v>
      </c>
      <c r="B117">
        <f>COUNTIF(StageTable!M:M,A117)
+COUNTIF(StageTable!U:U,A117)
+COUNTIF(StageTable!W:W,A117)</f>
        <v>1</v>
      </c>
      <c r="C117" t="s">
        <v>529</v>
      </c>
      <c r="D117" t="s">
        <v>65</v>
      </c>
      <c r="E117" t="s">
        <v>51</v>
      </c>
      <c r="F117" t="s">
        <v>613</v>
      </c>
      <c r="G117">
        <v>0</v>
      </c>
      <c r="H117">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83</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row>
    <row r="118" spans="1:16" x14ac:dyDescent="0.3">
      <c r="A118" t="s">
        <v>591</v>
      </c>
      <c r="B118">
        <f>COUNTIF(StageTable!M:M,A118)
+COUNTIF(StageTable!U:U,A118)
+COUNTIF(StageTable!W:W,A118)</f>
        <v>1</v>
      </c>
      <c r="C118" t="s">
        <v>530</v>
      </c>
      <c r="D118" t="s">
        <v>65</v>
      </c>
      <c r="E118" t="s">
        <v>534</v>
      </c>
      <c r="F118" t="s">
        <v>613</v>
      </c>
      <c r="G118">
        <v>0</v>
      </c>
      <c r="H118">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83</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row>
    <row r="119" spans="1:16" x14ac:dyDescent="0.3">
      <c r="A119" t="s">
        <v>593</v>
      </c>
      <c r="B119">
        <f>COUNTIF(StageTable!M:M,A119)
+COUNTIF(StageTable!U:U,A119)
+COUNTIF(StageTable!W:W,A119)</f>
        <v>1</v>
      </c>
      <c r="C119" t="s">
        <v>531</v>
      </c>
      <c r="D119" t="s">
        <v>65</v>
      </c>
      <c r="E119" t="s">
        <v>733</v>
      </c>
      <c r="F119" t="s">
        <v>613</v>
      </c>
      <c r="G119">
        <v>0</v>
      </c>
      <c r="H119">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83</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row>
    <row r="120" spans="1:16" x14ac:dyDescent="0.3">
      <c r="A120" t="s">
        <v>595</v>
      </c>
      <c r="B120">
        <f>COUNTIF(StageTable!M:M,A120)
+COUNTIF(StageTable!U:U,A120)
+COUNTIF(StageTable!W:W,A120)</f>
        <v>1</v>
      </c>
      <c r="C120" t="s">
        <v>736</v>
      </c>
      <c r="D120" t="s">
        <v>65</v>
      </c>
      <c r="E120" t="s">
        <v>51</v>
      </c>
      <c r="F120" t="s">
        <v>613</v>
      </c>
      <c r="G120">
        <v>0</v>
      </c>
      <c r="H120">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83</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row>
    <row r="121" spans="1:16" x14ac:dyDescent="0.3">
      <c r="A121" t="s">
        <v>597</v>
      </c>
      <c r="B121">
        <f>COUNTIF(StageTable!M:M,A121)
+COUNTIF(StageTable!U:U,A121)
+COUNTIF(StageTable!W:W,A121)</f>
        <v>1</v>
      </c>
      <c r="C121" t="s">
        <v>527</v>
      </c>
      <c r="D121" t="s">
        <v>65</v>
      </c>
      <c r="E121" t="s">
        <v>721</v>
      </c>
      <c r="F121" t="s">
        <v>613</v>
      </c>
      <c r="G121">
        <v>0</v>
      </c>
      <c r="H121">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83</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S64"/>
  <sheetViews>
    <sheetView tabSelected="1" workbookViewId="0">
      <pane ySplit="1" topLeftCell="A47" activePane="bottomLeft" state="frozen"/>
      <selection pane="bottomLeft" activeCell="A54" sqref="A54"/>
    </sheetView>
    <sheetView workbookViewId="1">
      <pane ySplit="1" topLeftCell="A2" activePane="bottomLeft" state="frozen"/>
      <selection pane="bottomLeft" activeCell="A2" sqref="A2"/>
    </sheetView>
  </sheetViews>
  <sheetFormatPr defaultRowHeight="16.5" outlineLevelCol="1" x14ac:dyDescent="0.3"/>
  <cols>
    <col min="1" max="1" width="23.75" customWidth="1"/>
    <col min="2" max="5" width="9" hidden="1" customWidth="1" outlineLevel="1"/>
    <col min="6" max="6" width="9" collapsed="1"/>
    <col min="15" max="15" width="9" hidden="1" customWidth="1" outlineLevel="1"/>
    <col min="16" max="16" width="9" collapsed="1"/>
    <col min="17" max="17" width="26.75" customWidth="1"/>
    <col min="18" max="18" width="15.125" hidden="1" customWidth="1" outlineLevel="1"/>
    <col min="19" max="19" width="9" collapsed="1"/>
  </cols>
  <sheetData>
    <row r="1" spans="1:19" ht="27" customHeight="1" x14ac:dyDescent="0.3">
      <c r="A1" t="s">
        <v>12</v>
      </c>
      <c r="B1" t="s">
        <v>745</v>
      </c>
      <c r="C1" t="s">
        <v>746</v>
      </c>
      <c r="D1" t="s">
        <v>747</v>
      </c>
      <c r="E1" t="s">
        <v>744</v>
      </c>
      <c r="F1" t="s">
        <v>4</v>
      </c>
      <c r="G1" t="s">
        <v>5</v>
      </c>
      <c r="H1" t="s">
        <v>583</v>
      </c>
      <c r="I1" t="s">
        <v>44</v>
      </c>
      <c r="J1" t="s">
        <v>50</v>
      </c>
      <c r="K1" t="s">
        <v>79</v>
      </c>
      <c r="L1" t="s">
        <v>52</v>
      </c>
      <c r="M1" t="s">
        <v>59</v>
      </c>
      <c r="N1" t="s">
        <v>57</v>
      </c>
      <c r="O1" t="s">
        <v>352</v>
      </c>
      <c r="P1" t="s">
        <v>56</v>
      </c>
      <c r="Q1" t="s">
        <v>77</v>
      </c>
      <c r="R1" t="s">
        <v>78</v>
      </c>
      <c r="S1" t="s">
        <v>289</v>
      </c>
    </row>
    <row r="2" spans="1:19" x14ac:dyDescent="0.3">
      <c r="A2" t="s">
        <v>468</v>
      </c>
      <c r="F2">
        <v>1</v>
      </c>
      <c r="G2">
        <v>1</v>
      </c>
      <c r="H2">
        <f t="shared" ref="H2:H16" si="0">2/3</f>
        <v>0.66666666666666663</v>
      </c>
      <c r="I2">
        <v>2</v>
      </c>
      <c r="J2">
        <v>1.25</v>
      </c>
      <c r="K2">
        <v>0</v>
      </c>
      <c r="L2" t="b">
        <v>0</v>
      </c>
      <c r="M2" t="b">
        <v>1</v>
      </c>
      <c r="O2" t="str">
        <f>IF(ISBLANK(N2),"",
IFERROR(VLOOKUP(N2,[3]DropTable!$A:$B,MATCH(O$1,[3]DropTable!A$1:B$1,0),0),
"드랍아이디없음"))</f>
        <v/>
      </c>
      <c r="P2">
        <v>15</v>
      </c>
      <c r="R2" t="str">
        <f>IF(ISBLANK(Q2),"",
IF(ISERROR(FIND(",",Q2)),
  IF(ISERROR(VLOOKUP(Q2,[4]AffectorValueTable!$A:$A,1,0)),"어펙터밸류없음",
  ""),
IF(ISERROR(FIND(",",Q2,FIND(",",Q2)+1)),
  IF(OR(ISERROR(VLOOKUP(LEFT(Q2,FIND(",",Q2)-1),[4]AffectorValueTable!$A:$A,1,0)),ISERROR(VLOOKUP(TRIM(MID(Q2,FIND(",",Q2)+1,999)),[4]AffectorValueTable!$A:$A,1,0))),"어펙터밸류없음",
  ""),
IF(ISERROR(FIND(",",Q2,FIND(",",Q2,FIND(",",Q2)+1)+1)),
  IF(OR(ISERROR(VLOOKUP(LEFT(Q2,FIND(",",Q2)-1),[4]AffectorValueTable!$A:$A,1,0)),ISERROR(VLOOKUP(TRIM(MID(Q2,FIND(",",Q2)+1,FIND(",",Q2,FIND(",",Q2)+1)-FIND(",",Q2)-1)),[4]AffectorValueTable!$A:$A,1,0)),ISERROR(VLOOKUP(TRIM(MID(Q2,FIND(",",Q2,FIND(",",Q2)+1)+1,999)),[4]AffectorValueTable!$A:$A,1,0))),"어펙터밸류없음",
  ""),
IF(ISERROR(FIND(",",Q2,FIND(",",Q2,FIND(",",Q2,FIND(",",Q2)+1)+1)+1)),
  IF(OR(ISERROR(VLOOKUP(LEFT(Q2,FIND(",",Q2)-1),[4]AffectorValueTable!$A:$A,1,0)),ISERROR(VLOOKUP(TRIM(MID(Q2,FIND(",",Q2)+1,FIND(",",Q2,FIND(",",Q2)+1)-FIND(",",Q2)-1)),[4]AffectorValueTable!$A:$A,1,0)),ISERROR(VLOOKUP(TRIM(MID(Q2,FIND(",",Q2,FIND(",",Q2)+1)+1,FIND(",",Q2,FIND(",",Q2,FIND(",",Q2)+1)+1)-FIND(",",Q2,FIND(",",Q2)+1)-1)),[4]AffectorValueTable!$A:$A,1,0)),ISERROR(VLOOKUP(TRIM(MID(Q2,FIND(",",Q2,FIND(",",Q2,FIND(",",Q2)+1)+1)+1,999)),[4]AffectorValueTable!$A:$A,1,0))),"어펙터밸류없음",
  ""),
)))))</f>
        <v/>
      </c>
      <c r="S2">
        <v>1</v>
      </c>
    </row>
    <row r="3" spans="1:19" x14ac:dyDescent="0.3">
      <c r="A3" t="s">
        <v>469</v>
      </c>
      <c r="F3">
        <v>1</v>
      </c>
      <c r="G3">
        <v>1</v>
      </c>
      <c r="H3">
        <f t="shared" si="0"/>
        <v>0.66666666666666663</v>
      </c>
      <c r="I3">
        <v>2</v>
      </c>
      <c r="J3">
        <v>1.25</v>
      </c>
      <c r="K3">
        <v>0</v>
      </c>
      <c r="L3" t="b">
        <v>0</v>
      </c>
      <c r="M3" t="b">
        <v>1</v>
      </c>
      <c r="O3" t="str">
        <f>IF(ISBLANK(N3),"",
IFERROR(VLOOKUP(N3,[3]DropTable!$A:$B,MATCH(O$1,[3]DropTable!A$1:B$1,0),0),
"드랍아이디없음"))</f>
        <v/>
      </c>
      <c r="P3">
        <v>15</v>
      </c>
      <c r="R3" t="str">
        <f>IF(ISBLANK(Q3),"",
IF(ISERROR(FIND(",",Q3)),
  IF(ISERROR(VLOOKUP(Q3,[4]AffectorValueTable!$A:$A,1,0)),"어펙터밸류없음",
  ""),
IF(ISERROR(FIND(",",Q3,FIND(",",Q3)+1)),
  IF(OR(ISERROR(VLOOKUP(LEFT(Q3,FIND(",",Q3)-1),[4]AffectorValueTable!$A:$A,1,0)),ISERROR(VLOOKUP(TRIM(MID(Q3,FIND(",",Q3)+1,999)),[4]AffectorValueTable!$A:$A,1,0))),"어펙터밸류없음",
  ""),
IF(ISERROR(FIND(",",Q3,FIND(",",Q3,FIND(",",Q3)+1)+1)),
  IF(OR(ISERROR(VLOOKUP(LEFT(Q3,FIND(",",Q3)-1),[4]AffectorValueTable!$A:$A,1,0)),ISERROR(VLOOKUP(TRIM(MID(Q3,FIND(",",Q3)+1,FIND(",",Q3,FIND(",",Q3)+1)-FIND(",",Q3)-1)),[4]AffectorValueTable!$A:$A,1,0)),ISERROR(VLOOKUP(TRIM(MID(Q3,FIND(",",Q3,FIND(",",Q3)+1)+1,999)),[4]AffectorValueTable!$A:$A,1,0))),"어펙터밸류없음",
  ""),
IF(ISERROR(FIND(",",Q3,FIND(",",Q3,FIND(",",Q3,FIND(",",Q3)+1)+1)+1)),
  IF(OR(ISERROR(VLOOKUP(LEFT(Q3,FIND(",",Q3)-1),[4]AffectorValueTable!$A:$A,1,0)),ISERROR(VLOOKUP(TRIM(MID(Q3,FIND(",",Q3)+1,FIND(",",Q3,FIND(",",Q3)+1)-FIND(",",Q3)-1)),[4]AffectorValueTable!$A:$A,1,0)),ISERROR(VLOOKUP(TRIM(MID(Q3,FIND(",",Q3,FIND(",",Q3)+1)+1,FIND(",",Q3,FIND(",",Q3,FIND(",",Q3)+1)+1)-FIND(",",Q3,FIND(",",Q3)+1)-1)),[4]AffectorValueTable!$A:$A,1,0)),ISERROR(VLOOKUP(TRIM(MID(Q3,FIND(",",Q3,FIND(",",Q3,FIND(",",Q3)+1)+1)+1,999)),[4]AffectorValueTable!$A:$A,1,0))),"어펙터밸류없음",
  ""),
)))))</f>
        <v/>
      </c>
      <c r="S3">
        <v>1</v>
      </c>
    </row>
    <row r="4" spans="1:19" x14ac:dyDescent="0.3">
      <c r="A4" t="s">
        <v>470</v>
      </c>
      <c r="F4">
        <v>1</v>
      </c>
      <c r="G4">
        <v>1</v>
      </c>
      <c r="H4">
        <f t="shared" si="0"/>
        <v>0.66666666666666663</v>
      </c>
      <c r="I4">
        <v>2</v>
      </c>
      <c r="J4">
        <v>1.25</v>
      </c>
      <c r="K4">
        <v>0</v>
      </c>
      <c r="L4" t="b">
        <v>0</v>
      </c>
      <c r="M4" t="b">
        <v>1</v>
      </c>
      <c r="O4" t="str">
        <f>IF(ISBLANK(N4),"",
IFERROR(VLOOKUP(N4,[3]DropTable!$A:$B,MATCH(O$1,[3]DropTable!A$1:B$1,0),0),
"드랍아이디없음"))</f>
        <v/>
      </c>
      <c r="P4">
        <v>15</v>
      </c>
      <c r="R4" t="str">
        <f>IF(ISBLANK(Q4),"",
IF(ISERROR(FIND(",",Q4)),
  IF(ISERROR(VLOOKUP(Q4,[4]AffectorValueTable!$A:$A,1,0)),"어펙터밸류없음",
  ""),
IF(ISERROR(FIND(",",Q4,FIND(",",Q4)+1)),
  IF(OR(ISERROR(VLOOKUP(LEFT(Q4,FIND(",",Q4)-1),[4]AffectorValueTable!$A:$A,1,0)),ISERROR(VLOOKUP(TRIM(MID(Q4,FIND(",",Q4)+1,999)),[4]AffectorValueTable!$A:$A,1,0))),"어펙터밸류없음",
  ""),
IF(ISERROR(FIND(",",Q4,FIND(",",Q4,FIND(",",Q4)+1)+1)),
  IF(OR(ISERROR(VLOOKUP(LEFT(Q4,FIND(",",Q4)-1),[4]AffectorValueTable!$A:$A,1,0)),ISERROR(VLOOKUP(TRIM(MID(Q4,FIND(",",Q4)+1,FIND(",",Q4,FIND(",",Q4)+1)-FIND(",",Q4)-1)),[4]AffectorValueTable!$A:$A,1,0)),ISERROR(VLOOKUP(TRIM(MID(Q4,FIND(",",Q4,FIND(",",Q4)+1)+1,999)),[4]AffectorValueTable!$A:$A,1,0))),"어펙터밸류없음",
  ""),
IF(ISERROR(FIND(",",Q4,FIND(",",Q4,FIND(",",Q4,FIND(",",Q4)+1)+1)+1)),
  IF(OR(ISERROR(VLOOKUP(LEFT(Q4,FIND(",",Q4)-1),[4]AffectorValueTable!$A:$A,1,0)),ISERROR(VLOOKUP(TRIM(MID(Q4,FIND(",",Q4)+1,FIND(",",Q4,FIND(",",Q4)+1)-FIND(",",Q4)-1)),[4]AffectorValueTable!$A:$A,1,0)),ISERROR(VLOOKUP(TRIM(MID(Q4,FIND(",",Q4,FIND(",",Q4)+1)+1,FIND(",",Q4,FIND(",",Q4,FIND(",",Q4)+1)+1)-FIND(",",Q4,FIND(",",Q4)+1)-1)),[4]AffectorValueTable!$A:$A,1,0)),ISERROR(VLOOKUP(TRIM(MID(Q4,FIND(",",Q4,FIND(",",Q4,FIND(",",Q4)+1)+1)+1,999)),[4]AffectorValueTable!$A:$A,1,0))),"어펙터밸류없음",
  ""),
)))))</f>
        <v/>
      </c>
      <c r="S4">
        <v>1</v>
      </c>
    </row>
    <row r="5" spans="1:19" x14ac:dyDescent="0.3">
      <c r="A5" t="s">
        <v>471</v>
      </c>
      <c r="F5">
        <v>1</v>
      </c>
      <c r="G5">
        <v>1</v>
      </c>
      <c r="H5">
        <f t="shared" si="0"/>
        <v>0.66666666666666663</v>
      </c>
      <c r="I5">
        <v>2</v>
      </c>
      <c r="J5">
        <v>1.25</v>
      </c>
      <c r="K5">
        <v>0</v>
      </c>
      <c r="L5" t="b">
        <v>0</v>
      </c>
      <c r="M5" t="b">
        <v>1</v>
      </c>
      <c r="O5" t="str">
        <f>IF(ISBLANK(N5),"",
IFERROR(VLOOKUP(N5,[3]DropTable!$A:$B,MATCH(O$1,[3]DropTable!A$1:B$1,0),0),
"드랍아이디없음"))</f>
        <v/>
      </c>
      <c r="P5">
        <v>15</v>
      </c>
      <c r="R5" t="str">
        <f>IF(ISBLANK(Q5),"",
IF(ISERROR(FIND(",",Q5)),
  IF(ISERROR(VLOOKUP(Q5,[4]AffectorValueTable!$A:$A,1,0)),"어펙터밸류없음",
  ""),
IF(ISERROR(FIND(",",Q5,FIND(",",Q5)+1)),
  IF(OR(ISERROR(VLOOKUP(LEFT(Q5,FIND(",",Q5)-1),[4]AffectorValueTable!$A:$A,1,0)),ISERROR(VLOOKUP(TRIM(MID(Q5,FIND(",",Q5)+1,999)),[4]AffectorValueTable!$A:$A,1,0))),"어펙터밸류없음",
  ""),
IF(ISERROR(FIND(",",Q5,FIND(",",Q5,FIND(",",Q5)+1)+1)),
  IF(OR(ISERROR(VLOOKUP(LEFT(Q5,FIND(",",Q5)-1),[4]AffectorValueTable!$A:$A,1,0)),ISERROR(VLOOKUP(TRIM(MID(Q5,FIND(",",Q5)+1,FIND(",",Q5,FIND(",",Q5)+1)-FIND(",",Q5)-1)),[4]AffectorValueTable!$A:$A,1,0)),ISERROR(VLOOKUP(TRIM(MID(Q5,FIND(",",Q5,FIND(",",Q5)+1)+1,999)),[4]AffectorValueTable!$A:$A,1,0))),"어펙터밸류없음",
  ""),
IF(ISERROR(FIND(",",Q5,FIND(",",Q5,FIND(",",Q5,FIND(",",Q5)+1)+1)+1)),
  IF(OR(ISERROR(VLOOKUP(LEFT(Q5,FIND(",",Q5)-1),[4]AffectorValueTable!$A:$A,1,0)),ISERROR(VLOOKUP(TRIM(MID(Q5,FIND(",",Q5)+1,FIND(",",Q5,FIND(",",Q5)+1)-FIND(",",Q5)-1)),[4]AffectorValueTable!$A:$A,1,0)),ISERROR(VLOOKUP(TRIM(MID(Q5,FIND(",",Q5,FIND(",",Q5)+1)+1,FIND(",",Q5,FIND(",",Q5,FIND(",",Q5)+1)+1)-FIND(",",Q5,FIND(",",Q5)+1)-1)),[4]AffectorValueTable!$A:$A,1,0)),ISERROR(VLOOKUP(TRIM(MID(Q5,FIND(",",Q5,FIND(",",Q5,FIND(",",Q5)+1)+1)+1,999)),[4]AffectorValueTable!$A:$A,1,0))),"어펙터밸류없음",
  ""),
)))))</f>
        <v/>
      </c>
      <c r="S5">
        <v>1</v>
      </c>
    </row>
    <row r="6" spans="1:19" x14ac:dyDescent="0.3">
      <c r="A6" t="s">
        <v>472</v>
      </c>
      <c r="F6">
        <v>1</v>
      </c>
      <c r="G6">
        <v>1</v>
      </c>
      <c r="H6">
        <f t="shared" si="0"/>
        <v>0.66666666666666663</v>
      </c>
      <c r="I6">
        <v>2</v>
      </c>
      <c r="J6">
        <v>1.25</v>
      </c>
      <c r="K6">
        <v>0</v>
      </c>
      <c r="L6" t="b">
        <v>0</v>
      </c>
      <c r="M6" t="b">
        <v>1</v>
      </c>
      <c r="O6" t="str">
        <f>IF(ISBLANK(N6),"",
IFERROR(VLOOKUP(N6,[3]DropTable!$A:$B,MATCH(O$1,[3]DropTable!A$1:B$1,0),0),
"드랍아이디없음"))</f>
        <v/>
      </c>
      <c r="P6">
        <v>15</v>
      </c>
      <c r="R6" t="str">
        <f>IF(ISBLANK(Q6),"",
IF(ISERROR(FIND(",",Q6)),
  IF(ISERROR(VLOOKUP(Q6,[4]AffectorValueTable!$A:$A,1,0)),"어펙터밸류없음",
  ""),
IF(ISERROR(FIND(",",Q6,FIND(",",Q6)+1)),
  IF(OR(ISERROR(VLOOKUP(LEFT(Q6,FIND(",",Q6)-1),[4]AffectorValueTable!$A:$A,1,0)),ISERROR(VLOOKUP(TRIM(MID(Q6,FIND(",",Q6)+1,999)),[4]AffectorValueTable!$A:$A,1,0))),"어펙터밸류없음",
  ""),
IF(ISERROR(FIND(",",Q6,FIND(",",Q6,FIND(",",Q6)+1)+1)),
  IF(OR(ISERROR(VLOOKUP(LEFT(Q6,FIND(",",Q6)-1),[4]AffectorValueTable!$A:$A,1,0)),ISERROR(VLOOKUP(TRIM(MID(Q6,FIND(",",Q6)+1,FIND(",",Q6,FIND(",",Q6)+1)-FIND(",",Q6)-1)),[4]AffectorValueTable!$A:$A,1,0)),ISERROR(VLOOKUP(TRIM(MID(Q6,FIND(",",Q6,FIND(",",Q6)+1)+1,999)),[4]AffectorValueTable!$A:$A,1,0))),"어펙터밸류없음",
  ""),
IF(ISERROR(FIND(",",Q6,FIND(",",Q6,FIND(",",Q6,FIND(",",Q6)+1)+1)+1)),
  IF(OR(ISERROR(VLOOKUP(LEFT(Q6,FIND(",",Q6)-1),[4]AffectorValueTable!$A:$A,1,0)),ISERROR(VLOOKUP(TRIM(MID(Q6,FIND(",",Q6)+1,FIND(",",Q6,FIND(",",Q6)+1)-FIND(",",Q6)-1)),[4]AffectorValueTable!$A:$A,1,0)),ISERROR(VLOOKUP(TRIM(MID(Q6,FIND(",",Q6,FIND(",",Q6)+1)+1,FIND(",",Q6,FIND(",",Q6,FIND(",",Q6)+1)+1)-FIND(",",Q6,FIND(",",Q6)+1)-1)),[4]AffectorValueTable!$A:$A,1,0)),ISERROR(VLOOKUP(TRIM(MID(Q6,FIND(",",Q6,FIND(",",Q6,FIND(",",Q6)+1)+1)+1,999)),[4]AffectorValueTable!$A:$A,1,0))),"어펙터밸류없음",
  ""),
)))))</f>
        <v/>
      </c>
      <c r="S6">
        <v>1</v>
      </c>
    </row>
    <row r="7" spans="1:19" x14ac:dyDescent="0.3">
      <c r="A7" t="s">
        <v>473</v>
      </c>
      <c r="F7">
        <v>1</v>
      </c>
      <c r="G7">
        <v>1</v>
      </c>
      <c r="H7">
        <f t="shared" si="0"/>
        <v>0.66666666666666663</v>
      </c>
      <c r="I7">
        <v>2</v>
      </c>
      <c r="J7">
        <v>1.25</v>
      </c>
      <c r="K7">
        <v>0</v>
      </c>
      <c r="L7" t="b">
        <v>0</v>
      </c>
      <c r="M7" t="b">
        <v>1</v>
      </c>
      <c r="O7" t="str">
        <f>IF(ISBLANK(N7),"",
IFERROR(VLOOKUP(N7,[3]DropTable!$A:$B,MATCH(O$1,[3]DropTable!A$1:B$1,0),0),
"드랍아이디없음"))</f>
        <v/>
      </c>
      <c r="P7">
        <v>15</v>
      </c>
      <c r="R7" t="str">
        <f>IF(ISBLANK(Q7),"",
IF(ISERROR(FIND(",",Q7)),
  IF(ISERROR(VLOOKUP(Q7,[4]AffectorValueTable!$A:$A,1,0)),"어펙터밸류없음",
  ""),
IF(ISERROR(FIND(",",Q7,FIND(",",Q7)+1)),
  IF(OR(ISERROR(VLOOKUP(LEFT(Q7,FIND(",",Q7)-1),[4]AffectorValueTable!$A:$A,1,0)),ISERROR(VLOOKUP(TRIM(MID(Q7,FIND(",",Q7)+1,999)),[4]AffectorValueTable!$A:$A,1,0))),"어펙터밸류없음",
  ""),
IF(ISERROR(FIND(",",Q7,FIND(",",Q7,FIND(",",Q7)+1)+1)),
  IF(OR(ISERROR(VLOOKUP(LEFT(Q7,FIND(",",Q7)-1),[4]AffectorValueTable!$A:$A,1,0)),ISERROR(VLOOKUP(TRIM(MID(Q7,FIND(",",Q7)+1,FIND(",",Q7,FIND(",",Q7)+1)-FIND(",",Q7)-1)),[4]AffectorValueTable!$A:$A,1,0)),ISERROR(VLOOKUP(TRIM(MID(Q7,FIND(",",Q7,FIND(",",Q7)+1)+1,999)),[4]AffectorValueTable!$A:$A,1,0))),"어펙터밸류없음",
  ""),
IF(ISERROR(FIND(",",Q7,FIND(",",Q7,FIND(",",Q7,FIND(",",Q7)+1)+1)+1)),
  IF(OR(ISERROR(VLOOKUP(LEFT(Q7,FIND(",",Q7)-1),[4]AffectorValueTable!$A:$A,1,0)),ISERROR(VLOOKUP(TRIM(MID(Q7,FIND(",",Q7)+1,FIND(",",Q7,FIND(",",Q7)+1)-FIND(",",Q7)-1)),[4]AffectorValueTable!$A:$A,1,0)),ISERROR(VLOOKUP(TRIM(MID(Q7,FIND(",",Q7,FIND(",",Q7)+1)+1,FIND(",",Q7,FIND(",",Q7,FIND(",",Q7)+1)+1)-FIND(",",Q7,FIND(",",Q7)+1)-1)),[4]AffectorValueTable!$A:$A,1,0)),ISERROR(VLOOKUP(TRIM(MID(Q7,FIND(",",Q7,FIND(",",Q7,FIND(",",Q7)+1)+1)+1,999)),[4]AffectorValueTable!$A:$A,1,0))),"어펙터밸류없음",
  ""),
)))))</f>
        <v/>
      </c>
      <c r="S7">
        <v>1</v>
      </c>
    </row>
    <row r="8" spans="1:19" x14ac:dyDescent="0.3">
      <c r="A8" t="s">
        <v>13</v>
      </c>
      <c r="F8">
        <v>1</v>
      </c>
      <c r="G8">
        <v>0.6</v>
      </c>
      <c r="H8">
        <f t="shared" si="0"/>
        <v>0.66666666666666663</v>
      </c>
      <c r="I8">
        <v>3.5</v>
      </c>
      <c r="J8">
        <v>1.5</v>
      </c>
      <c r="K8">
        <v>0</v>
      </c>
      <c r="L8" t="b">
        <v>0</v>
      </c>
      <c r="M8" t="b">
        <v>1</v>
      </c>
      <c r="O8" t="str">
        <f>IF(ISBLANK(N8),"",
IFERROR(VLOOKUP(N8,[3]DropTable!$A:$B,MATCH(O$1,[3]DropTable!A$1:B$1,0),0),
"드랍아이디없음"))</f>
        <v/>
      </c>
      <c r="P8">
        <v>10</v>
      </c>
      <c r="R8" t="str">
        <f>IF(ISBLANK(Q8),"",
IF(ISERROR(FIND(",",Q8)),
  IF(ISERROR(VLOOKUP(Q8,[4]AffectorValueTable!$A:$A,1,0)),"어펙터밸류없음",
  ""),
IF(ISERROR(FIND(",",Q8,FIND(",",Q8)+1)),
  IF(OR(ISERROR(VLOOKUP(LEFT(Q8,FIND(",",Q8)-1),[4]AffectorValueTable!$A:$A,1,0)),ISERROR(VLOOKUP(TRIM(MID(Q8,FIND(",",Q8)+1,999)),[4]AffectorValueTable!$A:$A,1,0))),"어펙터밸류없음",
  ""),
IF(ISERROR(FIND(",",Q8,FIND(",",Q8,FIND(",",Q8)+1)+1)),
  IF(OR(ISERROR(VLOOKUP(LEFT(Q8,FIND(",",Q8)-1),[4]AffectorValueTable!$A:$A,1,0)),ISERROR(VLOOKUP(TRIM(MID(Q8,FIND(",",Q8)+1,FIND(",",Q8,FIND(",",Q8)+1)-FIND(",",Q8)-1)),[4]AffectorValueTable!$A:$A,1,0)),ISERROR(VLOOKUP(TRIM(MID(Q8,FIND(",",Q8,FIND(",",Q8)+1)+1,999)),[4]AffectorValueTable!$A:$A,1,0))),"어펙터밸류없음",
  ""),
IF(ISERROR(FIND(",",Q8,FIND(",",Q8,FIND(",",Q8,FIND(",",Q8)+1)+1)+1)),
  IF(OR(ISERROR(VLOOKUP(LEFT(Q8,FIND(",",Q8)-1),[4]AffectorValueTable!$A:$A,1,0)),ISERROR(VLOOKUP(TRIM(MID(Q8,FIND(",",Q8)+1,FIND(",",Q8,FIND(",",Q8)+1)-FIND(",",Q8)-1)),[4]AffectorValueTable!$A:$A,1,0)),ISERROR(VLOOKUP(TRIM(MID(Q8,FIND(",",Q8,FIND(",",Q8)+1)+1,FIND(",",Q8,FIND(",",Q8,FIND(",",Q8)+1)+1)-FIND(",",Q8,FIND(",",Q8)+1)-1)),[4]AffectorValueTable!$A:$A,1,0)),ISERROR(VLOOKUP(TRIM(MID(Q8,FIND(",",Q8,FIND(",",Q8,FIND(",",Q8)+1)+1)+1,999)),[4]AffectorValueTable!$A:$A,1,0))),"어펙터밸류없음",
  ""),
)))))</f>
        <v/>
      </c>
      <c r="S8">
        <v>1</v>
      </c>
    </row>
    <row r="9" spans="1:19" x14ac:dyDescent="0.3">
      <c r="A9" t="s">
        <v>476</v>
      </c>
      <c r="F9">
        <v>1</v>
      </c>
      <c r="G9">
        <v>0.6</v>
      </c>
      <c r="H9">
        <f t="shared" si="0"/>
        <v>0.66666666666666663</v>
      </c>
      <c r="I9">
        <v>3.5</v>
      </c>
      <c r="J9">
        <v>1.5</v>
      </c>
      <c r="K9">
        <v>0</v>
      </c>
      <c r="L9" t="b">
        <v>0</v>
      </c>
      <c r="M9" t="b">
        <v>1</v>
      </c>
      <c r="O9" t="str">
        <f>IF(ISBLANK(N9),"",
IFERROR(VLOOKUP(N9,[3]DropTable!$A:$B,MATCH(O$1,[3]DropTable!A$1:B$1,0),0),
"드랍아이디없음"))</f>
        <v/>
      </c>
      <c r="P9">
        <v>10</v>
      </c>
      <c r="R9" t="str">
        <f>IF(ISBLANK(Q9),"",
IF(ISERROR(FIND(",",Q9)),
  IF(ISERROR(VLOOKUP(Q9,[4]AffectorValueTable!$A:$A,1,0)),"어펙터밸류없음",
  ""),
IF(ISERROR(FIND(",",Q9,FIND(",",Q9)+1)),
  IF(OR(ISERROR(VLOOKUP(LEFT(Q9,FIND(",",Q9)-1),[4]AffectorValueTable!$A:$A,1,0)),ISERROR(VLOOKUP(TRIM(MID(Q9,FIND(",",Q9)+1,999)),[4]AffectorValueTable!$A:$A,1,0))),"어펙터밸류없음",
  ""),
IF(ISERROR(FIND(",",Q9,FIND(",",Q9,FIND(",",Q9)+1)+1)),
  IF(OR(ISERROR(VLOOKUP(LEFT(Q9,FIND(",",Q9)-1),[4]AffectorValueTable!$A:$A,1,0)),ISERROR(VLOOKUP(TRIM(MID(Q9,FIND(",",Q9)+1,FIND(",",Q9,FIND(",",Q9)+1)-FIND(",",Q9)-1)),[4]AffectorValueTable!$A:$A,1,0)),ISERROR(VLOOKUP(TRIM(MID(Q9,FIND(",",Q9,FIND(",",Q9)+1)+1,999)),[4]AffectorValueTable!$A:$A,1,0))),"어펙터밸류없음",
  ""),
IF(ISERROR(FIND(",",Q9,FIND(",",Q9,FIND(",",Q9,FIND(",",Q9)+1)+1)+1)),
  IF(OR(ISERROR(VLOOKUP(LEFT(Q9,FIND(",",Q9)-1),[4]AffectorValueTable!$A:$A,1,0)),ISERROR(VLOOKUP(TRIM(MID(Q9,FIND(",",Q9)+1,FIND(",",Q9,FIND(",",Q9)+1)-FIND(",",Q9)-1)),[4]AffectorValueTable!$A:$A,1,0)),ISERROR(VLOOKUP(TRIM(MID(Q9,FIND(",",Q9,FIND(",",Q9)+1)+1,FIND(",",Q9,FIND(",",Q9,FIND(",",Q9)+1)+1)-FIND(",",Q9,FIND(",",Q9)+1)-1)),[4]AffectorValueTable!$A:$A,1,0)),ISERROR(VLOOKUP(TRIM(MID(Q9,FIND(",",Q9,FIND(",",Q9,FIND(",",Q9)+1)+1)+1,999)),[4]AffectorValueTable!$A:$A,1,0))),"어펙터밸류없음",
  ""),
)))))</f>
        <v/>
      </c>
      <c r="S9">
        <v>1</v>
      </c>
    </row>
    <row r="10" spans="1:19" x14ac:dyDescent="0.3">
      <c r="A10" t="s">
        <v>14</v>
      </c>
      <c r="F10">
        <v>1</v>
      </c>
      <c r="G10">
        <v>1</v>
      </c>
      <c r="H10">
        <f t="shared" si="0"/>
        <v>0.66666666666666663</v>
      </c>
      <c r="I10">
        <v>2</v>
      </c>
      <c r="J10">
        <v>1.1000000000000001</v>
      </c>
      <c r="K10">
        <v>0</v>
      </c>
      <c r="L10" t="b">
        <v>0</v>
      </c>
      <c r="M10" t="b">
        <v>1</v>
      </c>
      <c r="O10" t="str">
        <f>IF(ISBLANK(N10),"",
IFERROR(VLOOKUP(N10,[3]DropTable!$A:$B,MATCH(O$1,[3]DropTable!A$1:B$1,0),0),
"드랍아이디없음"))</f>
        <v/>
      </c>
      <c r="P10">
        <v>10</v>
      </c>
      <c r="R10" t="str">
        <f>IF(ISBLANK(Q10),"",
IF(ISERROR(FIND(",",Q10)),
  IF(ISERROR(VLOOKUP(Q10,[4]AffectorValueTable!$A:$A,1,0)),"어펙터밸류없음",
  ""),
IF(ISERROR(FIND(",",Q10,FIND(",",Q10)+1)),
  IF(OR(ISERROR(VLOOKUP(LEFT(Q10,FIND(",",Q10)-1),[4]AffectorValueTable!$A:$A,1,0)),ISERROR(VLOOKUP(TRIM(MID(Q10,FIND(",",Q10)+1,999)),[4]AffectorValueTable!$A:$A,1,0))),"어펙터밸류없음",
  ""),
IF(ISERROR(FIND(",",Q10,FIND(",",Q10,FIND(",",Q10)+1)+1)),
  IF(OR(ISERROR(VLOOKUP(LEFT(Q10,FIND(",",Q10)-1),[4]AffectorValueTable!$A:$A,1,0)),ISERROR(VLOOKUP(TRIM(MID(Q10,FIND(",",Q10)+1,FIND(",",Q10,FIND(",",Q10)+1)-FIND(",",Q10)-1)),[4]AffectorValueTable!$A:$A,1,0)),ISERROR(VLOOKUP(TRIM(MID(Q10,FIND(",",Q10,FIND(",",Q10)+1)+1,999)),[4]AffectorValueTable!$A:$A,1,0))),"어펙터밸류없음",
  ""),
IF(ISERROR(FIND(",",Q10,FIND(",",Q10,FIND(",",Q10,FIND(",",Q10)+1)+1)+1)),
  IF(OR(ISERROR(VLOOKUP(LEFT(Q10,FIND(",",Q10)-1),[4]AffectorValueTable!$A:$A,1,0)),ISERROR(VLOOKUP(TRIM(MID(Q10,FIND(",",Q10)+1,FIND(",",Q10,FIND(",",Q10)+1)-FIND(",",Q10)-1)),[4]AffectorValueTable!$A:$A,1,0)),ISERROR(VLOOKUP(TRIM(MID(Q10,FIND(",",Q10,FIND(",",Q10)+1)+1,FIND(",",Q10,FIND(",",Q10,FIND(",",Q10)+1)+1)-FIND(",",Q10,FIND(",",Q10)+1)-1)),[4]AffectorValueTable!$A:$A,1,0)),ISERROR(VLOOKUP(TRIM(MID(Q10,FIND(",",Q10,FIND(",",Q10,FIND(",",Q10)+1)+1)+1,999)),[4]AffectorValueTable!$A:$A,1,0))),"어펙터밸류없음",
  ""),
)))))</f>
        <v/>
      </c>
      <c r="S10">
        <v>1</v>
      </c>
    </row>
    <row r="11" spans="1:19" x14ac:dyDescent="0.3">
      <c r="A11" t="s">
        <v>15</v>
      </c>
      <c r="F11">
        <v>1</v>
      </c>
      <c r="G11">
        <v>1.5</v>
      </c>
      <c r="H11">
        <f t="shared" si="0"/>
        <v>0.66666666666666663</v>
      </c>
      <c r="I11">
        <v>2.5</v>
      </c>
      <c r="J11">
        <v>1</v>
      </c>
      <c r="K11">
        <v>0</v>
      </c>
      <c r="L11" t="b">
        <v>0</v>
      </c>
      <c r="M11" t="b">
        <v>1</v>
      </c>
      <c r="O11" t="str">
        <f>IF(ISBLANK(N11),"",
IFERROR(VLOOKUP(N11,[3]DropTable!$A:$B,MATCH(O$1,[3]DropTable!A$1:B$1,0),0),
"드랍아이디없음"))</f>
        <v/>
      </c>
      <c r="P11">
        <v>10</v>
      </c>
      <c r="R11" t="str">
        <f>IF(ISBLANK(Q11),"",
IF(ISERROR(FIND(",",Q11)),
  IF(ISERROR(VLOOKUP(Q11,[4]AffectorValueTable!$A:$A,1,0)),"어펙터밸류없음",
  ""),
IF(ISERROR(FIND(",",Q11,FIND(",",Q11)+1)),
  IF(OR(ISERROR(VLOOKUP(LEFT(Q11,FIND(",",Q11)-1),[4]AffectorValueTable!$A:$A,1,0)),ISERROR(VLOOKUP(TRIM(MID(Q11,FIND(",",Q11)+1,999)),[4]AffectorValueTable!$A:$A,1,0))),"어펙터밸류없음",
  ""),
IF(ISERROR(FIND(",",Q11,FIND(",",Q11,FIND(",",Q11)+1)+1)),
  IF(OR(ISERROR(VLOOKUP(LEFT(Q11,FIND(",",Q11)-1),[4]AffectorValueTable!$A:$A,1,0)),ISERROR(VLOOKUP(TRIM(MID(Q11,FIND(",",Q11)+1,FIND(",",Q11,FIND(",",Q11)+1)-FIND(",",Q11)-1)),[4]AffectorValueTable!$A:$A,1,0)),ISERROR(VLOOKUP(TRIM(MID(Q11,FIND(",",Q11,FIND(",",Q11)+1)+1,999)),[4]AffectorValueTable!$A:$A,1,0))),"어펙터밸류없음",
  ""),
IF(ISERROR(FIND(",",Q11,FIND(",",Q11,FIND(",",Q11,FIND(",",Q11)+1)+1)+1)),
  IF(OR(ISERROR(VLOOKUP(LEFT(Q11,FIND(",",Q11)-1),[4]AffectorValueTable!$A:$A,1,0)),ISERROR(VLOOKUP(TRIM(MID(Q11,FIND(",",Q11)+1,FIND(",",Q11,FIND(",",Q11)+1)-FIND(",",Q11)-1)),[4]AffectorValueTable!$A:$A,1,0)),ISERROR(VLOOKUP(TRIM(MID(Q11,FIND(",",Q11,FIND(",",Q11)+1)+1,FIND(",",Q11,FIND(",",Q11,FIND(",",Q11)+1)+1)-FIND(",",Q11,FIND(",",Q11)+1)-1)),[4]AffectorValueTable!$A:$A,1,0)),ISERROR(VLOOKUP(TRIM(MID(Q11,FIND(",",Q11,FIND(",",Q11,FIND(",",Q11)+1)+1)+1,999)),[4]AffectorValueTable!$A:$A,1,0))),"어펙터밸류없음",
  ""),
)))))</f>
        <v/>
      </c>
      <c r="S11">
        <v>1</v>
      </c>
    </row>
    <row r="12" spans="1:19" x14ac:dyDescent="0.3">
      <c r="A12" t="s">
        <v>752</v>
      </c>
      <c r="F12">
        <v>1</v>
      </c>
      <c r="G12">
        <v>1.5</v>
      </c>
      <c r="H12">
        <f t="shared" si="0"/>
        <v>0.66666666666666663</v>
      </c>
      <c r="I12">
        <v>2.5</v>
      </c>
      <c r="J12">
        <v>1</v>
      </c>
      <c r="K12">
        <v>0</v>
      </c>
      <c r="L12" t="b">
        <v>0</v>
      </c>
      <c r="M12" t="b">
        <v>1</v>
      </c>
      <c r="O12" t="str">
        <f>IF(ISBLANK(N12),"",
IFERROR(VLOOKUP(N12,[3]DropTable!$A:$B,MATCH(O$1,[3]DropTable!A$1:B$1,0),0),
"드랍아이디없음"))</f>
        <v/>
      </c>
      <c r="P12">
        <v>10</v>
      </c>
      <c r="R12" t="str">
        <f>IF(ISBLANK(Q12),"",
IF(ISERROR(FIND(",",Q12)),
  IF(ISERROR(VLOOKUP(Q12,[4]AffectorValueTable!$A:$A,1,0)),"어펙터밸류없음",
  ""),
IF(ISERROR(FIND(",",Q12,FIND(",",Q12)+1)),
  IF(OR(ISERROR(VLOOKUP(LEFT(Q12,FIND(",",Q12)-1),[4]AffectorValueTable!$A:$A,1,0)),ISERROR(VLOOKUP(TRIM(MID(Q12,FIND(",",Q12)+1,999)),[4]AffectorValueTable!$A:$A,1,0))),"어펙터밸류없음",
  ""),
IF(ISERROR(FIND(",",Q12,FIND(",",Q12,FIND(",",Q12)+1)+1)),
  IF(OR(ISERROR(VLOOKUP(LEFT(Q12,FIND(",",Q12)-1),[4]AffectorValueTable!$A:$A,1,0)),ISERROR(VLOOKUP(TRIM(MID(Q12,FIND(",",Q12)+1,FIND(",",Q12,FIND(",",Q12)+1)-FIND(",",Q12)-1)),[4]AffectorValueTable!$A:$A,1,0)),ISERROR(VLOOKUP(TRIM(MID(Q12,FIND(",",Q12,FIND(",",Q12)+1)+1,999)),[4]AffectorValueTable!$A:$A,1,0))),"어펙터밸류없음",
  ""),
IF(ISERROR(FIND(",",Q12,FIND(",",Q12,FIND(",",Q12,FIND(",",Q12)+1)+1)+1)),
  IF(OR(ISERROR(VLOOKUP(LEFT(Q12,FIND(",",Q12)-1),[4]AffectorValueTable!$A:$A,1,0)),ISERROR(VLOOKUP(TRIM(MID(Q12,FIND(",",Q12)+1,FIND(",",Q12,FIND(",",Q12)+1)-FIND(",",Q12)-1)),[4]AffectorValueTable!$A:$A,1,0)),ISERROR(VLOOKUP(TRIM(MID(Q12,FIND(",",Q12,FIND(",",Q12)+1)+1,FIND(",",Q12,FIND(",",Q12,FIND(",",Q12)+1)+1)-FIND(",",Q12,FIND(",",Q12)+1)-1)),[4]AffectorValueTable!$A:$A,1,0)),ISERROR(VLOOKUP(TRIM(MID(Q12,FIND(",",Q12,FIND(",",Q12,FIND(",",Q12)+1)+1)+1,999)),[4]AffectorValueTable!$A:$A,1,0))),"어펙터밸류없음",
  ""),
)))))</f>
        <v/>
      </c>
      <c r="S12">
        <v>1</v>
      </c>
    </row>
    <row r="13" spans="1:19" x14ac:dyDescent="0.3">
      <c r="A13" t="s">
        <v>80</v>
      </c>
      <c r="F13">
        <v>1</v>
      </c>
      <c r="G13">
        <v>1</v>
      </c>
      <c r="H13">
        <f t="shared" si="0"/>
        <v>0.66666666666666663</v>
      </c>
      <c r="I13">
        <v>2</v>
      </c>
      <c r="J13">
        <v>0.7</v>
      </c>
      <c r="K13">
        <v>0</v>
      </c>
      <c r="L13" t="b">
        <v>0</v>
      </c>
      <c r="M13" t="b">
        <v>1</v>
      </c>
      <c r="O13" t="str">
        <f>IF(ISBLANK(N13),"",
IFERROR(VLOOKUP(N13,[3]DropTable!$A:$B,MATCH(O$1,[3]DropTable!A$1:B$1,0),0),
"드랍아이디없음"))</f>
        <v/>
      </c>
      <c r="P13">
        <v>10</v>
      </c>
      <c r="Q13" t="s">
        <v>81</v>
      </c>
      <c r="R13" t="str">
        <f>IF(ISBLANK(Q13),"",
IF(ISERROR(FIND(",",Q13)),
  IF(ISERROR(VLOOKUP(Q13,[4]AffectorValueTable!$A:$A,1,0)),"어펙터밸류없음",
  ""),
IF(ISERROR(FIND(",",Q13,FIND(",",Q13)+1)),
  IF(OR(ISERROR(VLOOKUP(LEFT(Q13,FIND(",",Q13)-1),[4]AffectorValueTable!$A:$A,1,0)),ISERROR(VLOOKUP(TRIM(MID(Q13,FIND(",",Q13)+1,999)),[4]AffectorValueTable!$A:$A,1,0))),"어펙터밸류없음",
  ""),
IF(ISERROR(FIND(",",Q13,FIND(",",Q13,FIND(",",Q13)+1)+1)),
  IF(OR(ISERROR(VLOOKUP(LEFT(Q13,FIND(",",Q13)-1),[4]AffectorValueTable!$A:$A,1,0)),ISERROR(VLOOKUP(TRIM(MID(Q13,FIND(",",Q13)+1,FIND(",",Q13,FIND(",",Q13)+1)-FIND(",",Q13)-1)),[4]AffectorValueTable!$A:$A,1,0)),ISERROR(VLOOKUP(TRIM(MID(Q13,FIND(",",Q13,FIND(",",Q13)+1)+1,999)),[4]AffectorValueTable!$A:$A,1,0))),"어펙터밸류없음",
  ""),
IF(ISERROR(FIND(",",Q13,FIND(",",Q13,FIND(",",Q13,FIND(",",Q13)+1)+1)+1)),
  IF(OR(ISERROR(VLOOKUP(LEFT(Q13,FIND(",",Q13)-1),[4]AffectorValueTable!$A:$A,1,0)),ISERROR(VLOOKUP(TRIM(MID(Q13,FIND(",",Q13)+1,FIND(",",Q13,FIND(",",Q13)+1)-FIND(",",Q13)-1)),[4]AffectorValueTable!$A:$A,1,0)),ISERROR(VLOOKUP(TRIM(MID(Q13,FIND(",",Q13,FIND(",",Q13)+1)+1,FIND(",",Q13,FIND(",",Q13,FIND(",",Q13)+1)+1)-FIND(",",Q13,FIND(",",Q13)+1)-1)),[4]AffectorValueTable!$A:$A,1,0)),ISERROR(VLOOKUP(TRIM(MID(Q13,FIND(",",Q13,FIND(",",Q13,FIND(",",Q13)+1)+1)+1,999)),[4]AffectorValueTable!$A:$A,1,0))),"어펙터밸류없음",
  ""),
)))))</f>
        <v/>
      </c>
      <c r="S13">
        <v>1</v>
      </c>
    </row>
    <row r="14" spans="1:19" x14ac:dyDescent="0.3">
      <c r="A14" t="s">
        <v>85</v>
      </c>
      <c r="F14">
        <v>1</v>
      </c>
      <c r="G14">
        <v>1</v>
      </c>
      <c r="H14">
        <f t="shared" si="0"/>
        <v>0.66666666666666663</v>
      </c>
      <c r="I14">
        <v>3</v>
      </c>
      <c r="J14">
        <v>2.2999999999999998</v>
      </c>
      <c r="K14">
        <v>0</v>
      </c>
      <c r="L14" t="b">
        <v>0</v>
      </c>
      <c r="M14" t="b">
        <v>1</v>
      </c>
      <c r="O14" t="str">
        <f>IF(ISBLANK(N14),"",
IFERROR(VLOOKUP(N14,[3]DropTable!$A:$B,MATCH(O$1,[3]DropTable!A$1:B$1,0),0),
"드랍아이디없음"))</f>
        <v/>
      </c>
      <c r="P14">
        <v>10</v>
      </c>
      <c r="R14" t="str">
        <f>IF(ISBLANK(Q14),"",
IF(ISERROR(FIND(",",Q14)),
  IF(ISERROR(VLOOKUP(Q14,[4]AffectorValueTable!$A:$A,1,0)),"어펙터밸류없음",
  ""),
IF(ISERROR(FIND(",",Q14,FIND(",",Q14)+1)),
  IF(OR(ISERROR(VLOOKUP(LEFT(Q14,FIND(",",Q14)-1),[4]AffectorValueTable!$A:$A,1,0)),ISERROR(VLOOKUP(TRIM(MID(Q14,FIND(",",Q14)+1,999)),[4]AffectorValueTable!$A:$A,1,0))),"어펙터밸류없음",
  ""),
IF(ISERROR(FIND(",",Q14,FIND(",",Q14,FIND(",",Q14)+1)+1)),
  IF(OR(ISERROR(VLOOKUP(LEFT(Q14,FIND(",",Q14)-1),[4]AffectorValueTable!$A:$A,1,0)),ISERROR(VLOOKUP(TRIM(MID(Q14,FIND(",",Q14)+1,FIND(",",Q14,FIND(",",Q14)+1)-FIND(",",Q14)-1)),[4]AffectorValueTable!$A:$A,1,0)),ISERROR(VLOOKUP(TRIM(MID(Q14,FIND(",",Q14,FIND(",",Q14)+1)+1,999)),[4]AffectorValueTable!$A:$A,1,0))),"어펙터밸류없음",
  ""),
IF(ISERROR(FIND(",",Q14,FIND(",",Q14,FIND(",",Q14,FIND(",",Q14)+1)+1)+1)),
  IF(OR(ISERROR(VLOOKUP(LEFT(Q14,FIND(",",Q14)-1),[4]AffectorValueTable!$A:$A,1,0)),ISERROR(VLOOKUP(TRIM(MID(Q14,FIND(",",Q14)+1,FIND(",",Q14,FIND(",",Q14)+1)-FIND(",",Q14)-1)),[4]AffectorValueTable!$A:$A,1,0)),ISERROR(VLOOKUP(TRIM(MID(Q14,FIND(",",Q14,FIND(",",Q14)+1)+1,FIND(",",Q14,FIND(",",Q14,FIND(",",Q14)+1)+1)-FIND(",",Q14,FIND(",",Q14)+1)-1)),[4]AffectorValueTable!$A:$A,1,0)),ISERROR(VLOOKUP(TRIM(MID(Q14,FIND(",",Q14,FIND(",",Q14,FIND(",",Q14)+1)+1)+1,999)),[4]AffectorValueTable!$A:$A,1,0))),"어펙터밸류없음",
  ""),
)))))</f>
        <v/>
      </c>
      <c r="S14">
        <v>-1</v>
      </c>
    </row>
    <row r="15" spans="1:19" x14ac:dyDescent="0.3">
      <c r="A15" t="s">
        <v>86</v>
      </c>
      <c r="F15">
        <v>2.1</v>
      </c>
      <c r="G15">
        <v>1</v>
      </c>
      <c r="H15">
        <f t="shared" si="0"/>
        <v>0.66666666666666663</v>
      </c>
      <c r="I15">
        <v>3</v>
      </c>
      <c r="J15">
        <v>2.5</v>
      </c>
      <c r="K15">
        <v>0</v>
      </c>
      <c r="L15" t="b">
        <v>0</v>
      </c>
      <c r="M15" t="b">
        <v>1</v>
      </c>
      <c r="O15" t="str">
        <f>IF(ISBLANK(N15),"",
IFERROR(VLOOKUP(N15,[3]DropTable!$A:$B,MATCH(O$1,[3]DropTable!A$1:B$1,0),0),
"드랍아이디없음"))</f>
        <v/>
      </c>
      <c r="P15">
        <v>10</v>
      </c>
      <c r="Q15" t="s">
        <v>87</v>
      </c>
      <c r="R15" t="str">
        <f>IF(ISBLANK(Q15),"",
IF(ISERROR(FIND(",",Q15)),
  IF(ISERROR(VLOOKUP(Q15,[4]AffectorValueTable!$A:$A,1,0)),"어펙터밸류없음",
  ""),
IF(ISERROR(FIND(",",Q15,FIND(",",Q15)+1)),
  IF(OR(ISERROR(VLOOKUP(LEFT(Q15,FIND(",",Q15)-1),[4]AffectorValueTable!$A:$A,1,0)),ISERROR(VLOOKUP(TRIM(MID(Q15,FIND(",",Q15)+1,999)),[4]AffectorValueTable!$A:$A,1,0))),"어펙터밸류없음",
  ""),
IF(ISERROR(FIND(",",Q15,FIND(",",Q15,FIND(",",Q15)+1)+1)),
  IF(OR(ISERROR(VLOOKUP(LEFT(Q15,FIND(",",Q15)-1),[4]AffectorValueTable!$A:$A,1,0)),ISERROR(VLOOKUP(TRIM(MID(Q15,FIND(",",Q15)+1,FIND(",",Q15,FIND(",",Q15)+1)-FIND(",",Q15)-1)),[4]AffectorValueTable!$A:$A,1,0)),ISERROR(VLOOKUP(TRIM(MID(Q15,FIND(",",Q15,FIND(",",Q15)+1)+1,999)),[4]AffectorValueTable!$A:$A,1,0))),"어펙터밸류없음",
  ""),
IF(ISERROR(FIND(",",Q15,FIND(",",Q15,FIND(",",Q15,FIND(",",Q15)+1)+1)+1)),
  IF(OR(ISERROR(VLOOKUP(LEFT(Q15,FIND(",",Q15)-1),[4]AffectorValueTable!$A:$A,1,0)),ISERROR(VLOOKUP(TRIM(MID(Q15,FIND(",",Q15)+1,FIND(",",Q15,FIND(",",Q15)+1)-FIND(",",Q15)-1)),[4]AffectorValueTable!$A:$A,1,0)),ISERROR(VLOOKUP(TRIM(MID(Q15,FIND(",",Q15,FIND(",",Q15)+1)+1,FIND(",",Q15,FIND(",",Q15,FIND(",",Q15)+1)+1)-FIND(",",Q15,FIND(",",Q15)+1)-1)),[4]AffectorValueTable!$A:$A,1,0)),ISERROR(VLOOKUP(TRIM(MID(Q15,FIND(",",Q15,FIND(",",Q15,FIND(",",Q15)+1)+1)+1,999)),[4]AffectorValueTable!$A:$A,1,0))),"어펙터밸류없음",
  ""),
)))))</f>
        <v/>
      </c>
      <c r="S15">
        <v>1</v>
      </c>
    </row>
    <row r="16" spans="1:19" x14ac:dyDescent="0.3">
      <c r="A16" t="s">
        <v>88</v>
      </c>
      <c r="F16">
        <v>1</v>
      </c>
      <c r="G16">
        <v>1</v>
      </c>
      <c r="H16">
        <f t="shared" si="0"/>
        <v>0.66666666666666663</v>
      </c>
      <c r="I16">
        <v>3.3</v>
      </c>
      <c r="J16">
        <v>2.2000000000000002</v>
      </c>
      <c r="K16">
        <v>0</v>
      </c>
      <c r="L16" t="b">
        <v>0</v>
      </c>
      <c r="M16" t="b">
        <v>1</v>
      </c>
      <c r="O16" t="str">
        <f>IF(ISBLANK(N16),"",
IFERROR(VLOOKUP(N16,[3]DropTable!$A:$B,MATCH(O$1,[3]DropTable!A$1:B$1,0),0),
"드랍아이디없음"))</f>
        <v/>
      </c>
      <c r="P16">
        <v>10</v>
      </c>
      <c r="R16" t="str">
        <f>IF(ISBLANK(Q16),"",
IF(ISERROR(FIND(",",Q16)),
  IF(ISERROR(VLOOKUP(Q16,[4]AffectorValueTable!$A:$A,1,0)),"어펙터밸류없음",
  ""),
IF(ISERROR(FIND(",",Q16,FIND(",",Q16)+1)),
  IF(OR(ISERROR(VLOOKUP(LEFT(Q16,FIND(",",Q16)-1),[4]AffectorValueTable!$A:$A,1,0)),ISERROR(VLOOKUP(TRIM(MID(Q16,FIND(",",Q16)+1,999)),[4]AffectorValueTable!$A:$A,1,0))),"어펙터밸류없음",
  ""),
IF(ISERROR(FIND(",",Q16,FIND(",",Q16,FIND(",",Q16)+1)+1)),
  IF(OR(ISERROR(VLOOKUP(LEFT(Q16,FIND(",",Q16)-1),[4]AffectorValueTable!$A:$A,1,0)),ISERROR(VLOOKUP(TRIM(MID(Q16,FIND(",",Q16)+1,FIND(",",Q16,FIND(",",Q16)+1)-FIND(",",Q16)-1)),[4]AffectorValueTable!$A:$A,1,0)),ISERROR(VLOOKUP(TRIM(MID(Q16,FIND(",",Q16,FIND(",",Q16)+1)+1,999)),[4]AffectorValueTable!$A:$A,1,0))),"어펙터밸류없음",
  ""),
IF(ISERROR(FIND(",",Q16,FIND(",",Q16,FIND(",",Q16,FIND(",",Q16)+1)+1)+1)),
  IF(OR(ISERROR(VLOOKUP(LEFT(Q16,FIND(",",Q16)-1),[4]AffectorValueTable!$A:$A,1,0)),ISERROR(VLOOKUP(TRIM(MID(Q16,FIND(",",Q16)+1,FIND(",",Q16,FIND(",",Q16)+1)-FIND(",",Q16)-1)),[4]AffectorValueTable!$A:$A,1,0)),ISERROR(VLOOKUP(TRIM(MID(Q16,FIND(",",Q16,FIND(",",Q16)+1)+1,FIND(",",Q16,FIND(",",Q16,FIND(",",Q16)+1)+1)-FIND(",",Q16,FIND(",",Q16)+1)-1)),[4]AffectorValueTable!$A:$A,1,0)),ISERROR(VLOOKUP(TRIM(MID(Q16,FIND(",",Q16,FIND(",",Q16,FIND(",",Q16)+1)+1)+1,999)),[4]AffectorValueTable!$A:$A,1,0))),"어펙터밸류없음",
  ""),
)))))</f>
        <v/>
      </c>
      <c r="S16">
        <v>1</v>
      </c>
    </row>
    <row r="17" spans="1:19" x14ac:dyDescent="0.3">
      <c r="A17" t="s">
        <v>262</v>
      </c>
      <c r="F17">
        <v>2.5</v>
      </c>
      <c r="G17">
        <v>1.5</v>
      </c>
      <c r="H17">
        <v>1</v>
      </c>
      <c r="I17">
        <v>2.8</v>
      </c>
      <c r="J17">
        <v>1.2</v>
      </c>
      <c r="K17">
        <v>0</v>
      </c>
      <c r="L17" t="b">
        <v>0</v>
      </c>
      <c r="M17" t="b">
        <v>1</v>
      </c>
      <c r="O17" t="str">
        <f>IF(ISBLANK(N17),"",
IFERROR(VLOOKUP(N17,[3]DropTable!$A:$B,MATCH(O$1,[3]DropTable!A$1:B$1,0),0),
"드랍아이디없음"))</f>
        <v/>
      </c>
      <c r="P17">
        <v>10</v>
      </c>
      <c r="R17" t="str">
        <f>IF(ISBLANK(Q17),"",
IF(ISERROR(FIND(",",Q17)),
  IF(ISERROR(VLOOKUP(Q17,[4]AffectorValueTable!$A:$A,1,0)),"어펙터밸류없음",
  ""),
IF(ISERROR(FIND(",",Q17,FIND(",",Q17)+1)),
  IF(OR(ISERROR(VLOOKUP(LEFT(Q17,FIND(",",Q17)-1),[4]AffectorValueTable!$A:$A,1,0)),ISERROR(VLOOKUP(TRIM(MID(Q17,FIND(",",Q17)+1,999)),[4]AffectorValueTable!$A:$A,1,0))),"어펙터밸류없음",
  ""),
IF(ISERROR(FIND(",",Q17,FIND(",",Q17,FIND(",",Q17)+1)+1)),
  IF(OR(ISERROR(VLOOKUP(LEFT(Q17,FIND(",",Q17)-1),[4]AffectorValueTable!$A:$A,1,0)),ISERROR(VLOOKUP(TRIM(MID(Q17,FIND(",",Q17)+1,FIND(",",Q17,FIND(",",Q17)+1)-FIND(",",Q17)-1)),[4]AffectorValueTable!$A:$A,1,0)),ISERROR(VLOOKUP(TRIM(MID(Q17,FIND(",",Q17,FIND(",",Q17)+1)+1,999)),[4]AffectorValueTable!$A:$A,1,0))),"어펙터밸류없음",
  ""),
IF(ISERROR(FIND(",",Q17,FIND(",",Q17,FIND(",",Q17,FIND(",",Q17)+1)+1)+1)),
  IF(OR(ISERROR(VLOOKUP(LEFT(Q17,FIND(",",Q17)-1),[4]AffectorValueTable!$A:$A,1,0)),ISERROR(VLOOKUP(TRIM(MID(Q17,FIND(",",Q17)+1,FIND(",",Q17,FIND(",",Q17)+1)-FIND(",",Q17)-1)),[4]AffectorValueTable!$A:$A,1,0)),ISERROR(VLOOKUP(TRIM(MID(Q17,FIND(",",Q17,FIND(",",Q17)+1)+1,FIND(",",Q17,FIND(",",Q17,FIND(",",Q17)+1)+1)-FIND(",",Q17,FIND(",",Q17)+1)-1)),[4]AffectorValueTable!$A:$A,1,0)),ISERROR(VLOOKUP(TRIM(MID(Q17,FIND(",",Q17,FIND(",",Q17,FIND(",",Q17)+1)+1)+1,999)),[4]AffectorValueTable!$A:$A,1,0))),"어펙터밸류없음",
  ""),
)))))</f>
        <v/>
      </c>
      <c r="S17">
        <v>1</v>
      </c>
    </row>
    <row r="18" spans="1:19" x14ac:dyDescent="0.3">
      <c r="A18" t="s">
        <v>263</v>
      </c>
      <c r="F18">
        <v>1</v>
      </c>
      <c r="G18">
        <v>1</v>
      </c>
      <c r="H18">
        <f t="shared" ref="H18:H21" si="1">2/3</f>
        <v>0.66666666666666663</v>
      </c>
      <c r="I18">
        <v>2</v>
      </c>
      <c r="J18">
        <v>0.5</v>
      </c>
      <c r="K18">
        <v>0</v>
      </c>
      <c r="L18" t="b">
        <v>0</v>
      </c>
      <c r="M18" t="b">
        <v>1</v>
      </c>
      <c r="O18" t="str">
        <f>IF(ISBLANK(N18),"",
IFERROR(VLOOKUP(N18,[3]DropTable!$A:$B,MATCH(O$1,[3]DropTable!A$1:B$1,0),0),
"드랍아이디없음"))</f>
        <v/>
      </c>
      <c r="P18">
        <v>10</v>
      </c>
      <c r="R18" t="str">
        <f>IF(ISBLANK(Q18),"",
IF(ISERROR(FIND(",",Q18)),
  IF(ISERROR(VLOOKUP(Q18,[4]AffectorValueTable!$A:$A,1,0)),"어펙터밸류없음",
  ""),
IF(ISERROR(FIND(",",Q18,FIND(",",Q18)+1)),
  IF(OR(ISERROR(VLOOKUP(LEFT(Q18,FIND(",",Q18)-1),[4]AffectorValueTable!$A:$A,1,0)),ISERROR(VLOOKUP(TRIM(MID(Q18,FIND(",",Q18)+1,999)),[4]AffectorValueTable!$A:$A,1,0))),"어펙터밸류없음",
  ""),
IF(ISERROR(FIND(",",Q18,FIND(",",Q18,FIND(",",Q18)+1)+1)),
  IF(OR(ISERROR(VLOOKUP(LEFT(Q18,FIND(",",Q18)-1),[4]AffectorValueTable!$A:$A,1,0)),ISERROR(VLOOKUP(TRIM(MID(Q18,FIND(",",Q18)+1,FIND(",",Q18,FIND(",",Q18)+1)-FIND(",",Q18)-1)),[4]AffectorValueTable!$A:$A,1,0)),ISERROR(VLOOKUP(TRIM(MID(Q18,FIND(",",Q18,FIND(",",Q18)+1)+1,999)),[4]AffectorValueTable!$A:$A,1,0))),"어펙터밸류없음",
  ""),
IF(ISERROR(FIND(",",Q18,FIND(",",Q18,FIND(",",Q18,FIND(",",Q18)+1)+1)+1)),
  IF(OR(ISERROR(VLOOKUP(LEFT(Q18,FIND(",",Q18)-1),[4]AffectorValueTable!$A:$A,1,0)),ISERROR(VLOOKUP(TRIM(MID(Q18,FIND(",",Q18)+1,FIND(",",Q18,FIND(",",Q18)+1)-FIND(",",Q18)-1)),[4]AffectorValueTable!$A:$A,1,0)),ISERROR(VLOOKUP(TRIM(MID(Q18,FIND(",",Q18,FIND(",",Q18)+1)+1,FIND(",",Q18,FIND(",",Q18,FIND(",",Q18)+1)+1)-FIND(",",Q18,FIND(",",Q18)+1)-1)),[4]AffectorValueTable!$A:$A,1,0)),ISERROR(VLOOKUP(TRIM(MID(Q18,FIND(",",Q18,FIND(",",Q18,FIND(",",Q18)+1)+1)+1,999)),[4]AffectorValueTable!$A:$A,1,0))),"어펙터밸류없음",
  ""),
)))))</f>
        <v/>
      </c>
      <c r="S18">
        <v>1</v>
      </c>
    </row>
    <row r="19" spans="1:19" x14ac:dyDescent="0.3">
      <c r="A19" t="s">
        <v>750</v>
      </c>
      <c r="F19">
        <v>1</v>
      </c>
      <c r="G19">
        <v>1</v>
      </c>
      <c r="H19">
        <f t="shared" si="1"/>
        <v>0.66666666666666663</v>
      </c>
      <c r="I19">
        <v>2</v>
      </c>
      <c r="J19">
        <v>0.5</v>
      </c>
      <c r="K19">
        <v>0</v>
      </c>
      <c r="L19" t="b">
        <v>0</v>
      </c>
      <c r="M19" t="b">
        <v>1</v>
      </c>
      <c r="O19" t="str">
        <f>IF(ISBLANK(N19),"",
IFERROR(VLOOKUP(N19,[3]DropTable!$A:$B,MATCH(O$1,[3]DropTable!A$1:B$1,0),0),
"드랍아이디없음"))</f>
        <v/>
      </c>
      <c r="P19">
        <v>10</v>
      </c>
      <c r="R19" t="str">
        <f>IF(ISBLANK(Q19),"",
IF(ISERROR(FIND(",",Q19)),
  IF(ISERROR(VLOOKUP(Q19,[4]AffectorValueTable!$A:$A,1,0)),"어펙터밸류없음",
  ""),
IF(ISERROR(FIND(",",Q19,FIND(",",Q19)+1)),
  IF(OR(ISERROR(VLOOKUP(LEFT(Q19,FIND(",",Q19)-1),[4]AffectorValueTable!$A:$A,1,0)),ISERROR(VLOOKUP(TRIM(MID(Q19,FIND(",",Q19)+1,999)),[4]AffectorValueTable!$A:$A,1,0))),"어펙터밸류없음",
  ""),
IF(ISERROR(FIND(",",Q19,FIND(",",Q19,FIND(",",Q19)+1)+1)),
  IF(OR(ISERROR(VLOOKUP(LEFT(Q19,FIND(",",Q19)-1),[4]AffectorValueTable!$A:$A,1,0)),ISERROR(VLOOKUP(TRIM(MID(Q19,FIND(",",Q19)+1,FIND(",",Q19,FIND(",",Q19)+1)-FIND(",",Q19)-1)),[4]AffectorValueTable!$A:$A,1,0)),ISERROR(VLOOKUP(TRIM(MID(Q19,FIND(",",Q19,FIND(",",Q19)+1)+1,999)),[4]AffectorValueTable!$A:$A,1,0))),"어펙터밸류없음",
  ""),
IF(ISERROR(FIND(",",Q19,FIND(",",Q19,FIND(",",Q19,FIND(",",Q19)+1)+1)+1)),
  IF(OR(ISERROR(VLOOKUP(LEFT(Q19,FIND(",",Q19)-1),[4]AffectorValueTable!$A:$A,1,0)),ISERROR(VLOOKUP(TRIM(MID(Q19,FIND(",",Q19)+1,FIND(",",Q19,FIND(",",Q19)+1)-FIND(",",Q19)-1)),[4]AffectorValueTable!$A:$A,1,0)),ISERROR(VLOOKUP(TRIM(MID(Q19,FIND(",",Q19,FIND(",",Q19)+1)+1,FIND(",",Q19,FIND(",",Q19,FIND(",",Q19)+1)+1)-FIND(",",Q19,FIND(",",Q19)+1)-1)),[4]AffectorValueTable!$A:$A,1,0)),ISERROR(VLOOKUP(TRIM(MID(Q19,FIND(",",Q19,FIND(",",Q19,FIND(",",Q19)+1)+1)+1,999)),[4]AffectorValueTable!$A:$A,1,0))),"어펙터밸류없음",
  ""),
)))))</f>
        <v/>
      </c>
      <c r="S19">
        <v>1</v>
      </c>
    </row>
    <row r="20" spans="1:19" x14ac:dyDescent="0.3">
      <c r="A20" t="s">
        <v>272</v>
      </c>
      <c r="F20">
        <v>1</v>
      </c>
      <c r="G20">
        <v>1.5</v>
      </c>
      <c r="H20">
        <f t="shared" si="1"/>
        <v>0.66666666666666663</v>
      </c>
      <c r="I20">
        <v>2</v>
      </c>
      <c r="J20">
        <v>1.2</v>
      </c>
      <c r="K20">
        <v>0</v>
      </c>
      <c r="L20" t="b">
        <v>0</v>
      </c>
      <c r="M20" t="b">
        <v>1</v>
      </c>
      <c r="O20" t="str">
        <f>IF(ISBLANK(N20),"",
IFERROR(VLOOKUP(N20,[3]DropTable!$A:$B,MATCH(O$1,[3]DropTable!A$1:B$1,0),0),
"드랍아이디없음"))</f>
        <v/>
      </c>
      <c r="P20">
        <v>10</v>
      </c>
      <c r="R20" t="str">
        <f>IF(ISBLANK(Q20),"",
IF(ISERROR(FIND(",",Q20)),
  IF(ISERROR(VLOOKUP(Q20,[4]AffectorValueTable!$A:$A,1,0)),"어펙터밸류없음",
  ""),
IF(ISERROR(FIND(",",Q20,FIND(",",Q20)+1)),
  IF(OR(ISERROR(VLOOKUP(LEFT(Q20,FIND(",",Q20)-1),[4]AffectorValueTable!$A:$A,1,0)),ISERROR(VLOOKUP(TRIM(MID(Q20,FIND(",",Q20)+1,999)),[4]AffectorValueTable!$A:$A,1,0))),"어펙터밸류없음",
  ""),
IF(ISERROR(FIND(",",Q20,FIND(",",Q20,FIND(",",Q20)+1)+1)),
  IF(OR(ISERROR(VLOOKUP(LEFT(Q20,FIND(",",Q20)-1),[4]AffectorValueTable!$A:$A,1,0)),ISERROR(VLOOKUP(TRIM(MID(Q20,FIND(",",Q20)+1,FIND(",",Q20,FIND(",",Q20)+1)-FIND(",",Q20)-1)),[4]AffectorValueTable!$A:$A,1,0)),ISERROR(VLOOKUP(TRIM(MID(Q20,FIND(",",Q20,FIND(",",Q20)+1)+1,999)),[4]AffectorValueTable!$A:$A,1,0))),"어펙터밸류없음",
  ""),
IF(ISERROR(FIND(",",Q20,FIND(",",Q20,FIND(",",Q20,FIND(",",Q20)+1)+1)+1)),
  IF(OR(ISERROR(VLOOKUP(LEFT(Q20,FIND(",",Q20)-1),[4]AffectorValueTable!$A:$A,1,0)),ISERROR(VLOOKUP(TRIM(MID(Q20,FIND(",",Q20)+1,FIND(",",Q20,FIND(",",Q20)+1)-FIND(",",Q20)-1)),[4]AffectorValueTable!$A:$A,1,0)),ISERROR(VLOOKUP(TRIM(MID(Q20,FIND(",",Q20,FIND(",",Q20)+1)+1,FIND(",",Q20,FIND(",",Q20,FIND(",",Q20)+1)+1)-FIND(",",Q20,FIND(",",Q20)+1)-1)),[4]AffectorValueTable!$A:$A,1,0)),ISERROR(VLOOKUP(TRIM(MID(Q20,FIND(",",Q20,FIND(",",Q20,FIND(",",Q20)+1)+1)+1,999)),[4]AffectorValueTable!$A:$A,1,0))),"어펙터밸류없음",
  ""),
)))))</f>
        <v/>
      </c>
      <c r="S20">
        <v>1</v>
      </c>
    </row>
    <row r="21" spans="1:19" x14ac:dyDescent="0.3">
      <c r="A21" t="s">
        <v>478</v>
      </c>
      <c r="F21">
        <v>1</v>
      </c>
      <c r="G21">
        <v>0.7</v>
      </c>
      <c r="H21">
        <f t="shared" si="1"/>
        <v>0.66666666666666663</v>
      </c>
      <c r="I21">
        <v>2</v>
      </c>
      <c r="J21">
        <v>1.2</v>
      </c>
      <c r="K21">
        <v>0</v>
      </c>
      <c r="L21" t="b">
        <v>0</v>
      </c>
      <c r="M21" t="b">
        <v>1</v>
      </c>
      <c r="O21" t="str">
        <f>IF(ISBLANK(N21),"",
IFERROR(VLOOKUP(N21,[3]DropTable!$A:$B,MATCH(O$1,[3]DropTable!A$1:B$1,0),0),
"드랍아이디없음"))</f>
        <v/>
      </c>
      <c r="P21">
        <v>10</v>
      </c>
      <c r="R21" t="str">
        <f>IF(ISBLANK(Q21),"",
IF(ISERROR(FIND(",",Q21)),
  IF(ISERROR(VLOOKUP(Q21,[4]AffectorValueTable!$A:$A,1,0)),"어펙터밸류없음",
  ""),
IF(ISERROR(FIND(",",Q21,FIND(",",Q21)+1)),
  IF(OR(ISERROR(VLOOKUP(LEFT(Q21,FIND(",",Q21)-1),[4]AffectorValueTable!$A:$A,1,0)),ISERROR(VLOOKUP(TRIM(MID(Q21,FIND(",",Q21)+1,999)),[4]AffectorValueTable!$A:$A,1,0))),"어펙터밸류없음",
  ""),
IF(ISERROR(FIND(",",Q21,FIND(",",Q21,FIND(",",Q21)+1)+1)),
  IF(OR(ISERROR(VLOOKUP(LEFT(Q21,FIND(",",Q21)-1),[4]AffectorValueTable!$A:$A,1,0)),ISERROR(VLOOKUP(TRIM(MID(Q21,FIND(",",Q21)+1,FIND(",",Q21,FIND(",",Q21)+1)-FIND(",",Q21)-1)),[4]AffectorValueTable!$A:$A,1,0)),ISERROR(VLOOKUP(TRIM(MID(Q21,FIND(",",Q21,FIND(",",Q21)+1)+1,999)),[4]AffectorValueTable!$A:$A,1,0))),"어펙터밸류없음",
  ""),
IF(ISERROR(FIND(",",Q21,FIND(",",Q21,FIND(",",Q21,FIND(",",Q21)+1)+1)+1)),
  IF(OR(ISERROR(VLOOKUP(LEFT(Q21,FIND(",",Q21)-1),[4]AffectorValueTable!$A:$A,1,0)),ISERROR(VLOOKUP(TRIM(MID(Q21,FIND(",",Q21)+1,FIND(",",Q21,FIND(",",Q21)+1)-FIND(",",Q21)-1)),[4]AffectorValueTable!$A:$A,1,0)),ISERROR(VLOOKUP(TRIM(MID(Q21,FIND(",",Q21,FIND(",",Q21)+1)+1,FIND(",",Q21,FIND(",",Q21,FIND(",",Q21)+1)+1)-FIND(",",Q21,FIND(",",Q21)+1)-1)),[4]AffectorValueTable!$A:$A,1,0)),ISERROR(VLOOKUP(TRIM(MID(Q21,FIND(",",Q21,FIND(",",Q21,FIND(",",Q21)+1)+1)+1,999)),[4]AffectorValueTable!$A:$A,1,0))),"어펙터밸류없음",
  ""),
)))))</f>
        <v/>
      </c>
      <c r="S21">
        <v>1</v>
      </c>
    </row>
    <row r="22" spans="1:19" x14ac:dyDescent="0.3">
      <c r="A22" t="s">
        <v>273</v>
      </c>
      <c r="F22">
        <v>0.2</v>
      </c>
      <c r="G22">
        <v>0.33329999999999999</v>
      </c>
      <c r="H22">
        <f>G22/2</f>
        <v>0.16664999999999999</v>
      </c>
      <c r="I22">
        <v>2</v>
      </c>
      <c r="J22">
        <v>0.8</v>
      </c>
      <c r="K22">
        <v>0</v>
      </c>
      <c r="L22" t="b">
        <v>0</v>
      </c>
      <c r="M22" t="b">
        <v>1</v>
      </c>
      <c r="O22" t="str">
        <f>IF(ISBLANK(N22),"",
IFERROR(VLOOKUP(N22,[3]DropTable!$A:$B,MATCH(O$1,[3]DropTable!A$1:B$1,0),0),
"드랍아이디없음"))</f>
        <v/>
      </c>
      <c r="P22">
        <v>10</v>
      </c>
      <c r="R22" t="str">
        <f>IF(ISBLANK(Q22),"",
IF(ISERROR(FIND(",",Q22)),
  IF(ISERROR(VLOOKUP(Q22,[4]AffectorValueTable!$A:$A,1,0)),"어펙터밸류없음",
  ""),
IF(ISERROR(FIND(",",Q22,FIND(",",Q22)+1)),
  IF(OR(ISERROR(VLOOKUP(LEFT(Q22,FIND(",",Q22)-1),[4]AffectorValueTable!$A:$A,1,0)),ISERROR(VLOOKUP(TRIM(MID(Q22,FIND(",",Q22)+1,999)),[4]AffectorValueTable!$A:$A,1,0))),"어펙터밸류없음",
  ""),
IF(ISERROR(FIND(",",Q22,FIND(",",Q22,FIND(",",Q22)+1)+1)),
  IF(OR(ISERROR(VLOOKUP(LEFT(Q22,FIND(",",Q22)-1),[4]AffectorValueTable!$A:$A,1,0)),ISERROR(VLOOKUP(TRIM(MID(Q22,FIND(",",Q22)+1,FIND(",",Q22,FIND(",",Q22)+1)-FIND(",",Q22)-1)),[4]AffectorValueTable!$A:$A,1,0)),ISERROR(VLOOKUP(TRIM(MID(Q22,FIND(",",Q22,FIND(",",Q22)+1)+1,999)),[4]AffectorValueTable!$A:$A,1,0))),"어펙터밸류없음",
  ""),
IF(ISERROR(FIND(",",Q22,FIND(",",Q22,FIND(",",Q22,FIND(",",Q22)+1)+1)+1)),
  IF(OR(ISERROR(VLOOKUP(LEFT(Q22,FIND(",",Q22)-1),[4]AffectorValueTable!$A:$A,1,0)),ISERROR(VLOOKUP(TRIM(MID(Q22,FIND(",",Q22)+1,FIND(",",Q22,FIND(",",Q22)+1)-FIND(",",Q22)-1)),[4]AffectorValueTable!$A:$A,1,0)),ISERROR(VLOOKUP(TRIM(MID(Q22,FIND(",",Q22,FIND(",",Q22)+1)+1,FIND(",",Q22,FIND(",",Q22,FIND(",",Q22)+1)+1)-FIND(",",Q22,FIND(",",Q22)+1)-1)),[4]AffectorValueTable!$A:$A,1,0)),ISERROR(VLOOKUP(TRIM(MID(Q22,FIND(",",Q22,FIND(",",Q22,FIND(",",Q22)+1)+1)+1,999)),[4]AffectorValueTable!$A:$A,1,0))),"어펙터밸류없음",
  ""),
)))))</f>
        <v/>
      </c>
      <c r="S22">
        <v>1</v>
      </c>
    </row>
    <row r="23" spans="1:19" x14ac:dyDescent="0.3">
      <c r="A23" t="s">
        <v>279</v>
      </c>
      <c r="F23">
        <v>1</v>
      </c>
      <c r="G23">
        <v>1</v>
      </c>
      <c r="H23">
        <f>2/3*1</f>
        <v>0.66666666666666663</v>
      </c>
      <c r="I23">
        <v>2</v>
      </c>
      <c r="J23">
        <v>0.01</v>
      </c>
      <c r="K23">
        <v>0</v>
      </c>
      <c r="L23" t="b">
        <v>0</v>
      </c>
      <c r="M23" t="b">
        <v>1</v>
      </c>
      <c r="O23" t="str">
        <f>IF(ISBLANK(N23),"",
IFERROR(VLOOKUP(N23,[3]DropTable!$A:$B,MATCH(O$1,[3]DropTable!A$1:B$1,0),0),
"드랍아이디없음"))</f>
        <v/>
      </c>
      <c r="P23">
        <v>10</v>
      </c>
      <c r="R23" t="str">
        <f>IF(ISBLANK(Q23),"",
IF(ISERROR(FIND(",",Q23)),
  IF(ISERROR(VLOOKUP(Q23,[4]AffectorValueTable!$A:$A,1,0)),"어펙터밸류없음",
  ""),
IF(ISERROR(FIND(",",Q23,FIND(",",Q23)+1)),
  IF(OR(ISERROR(VLOOKUP(LEFT(Q23,FIND(",",Q23)-1),[4]AffectorValueTable!$A:$A,1,0)),ISERROR(VLOOKUP(TRIM(MID(Q23,FIND(",",Q23)+1,999)),[4]AffectorValueTable!$A:$A,1,0))),"어펙터밸류없음",
  ""),
IF(ISERROR(FIND(",",Q23,FIND(",",Q23,FIND(",",Q23)+1)+1)),
  IF(OR(ISERROR(VLOOKUP(LEFT(Q23,FIND(",",Q23)-1),[4]AffectorValueTable!$A:$A,1,0)),ISERROR(VLOOKUP(TRIM(MID(Q23,FIND(",",Q23)+1,FIND(",",Q23,FIND(",",Q23)+1)-FIND(",",Q23)-1)),[4]AffectorValueTable!$A:$A,1,0)),ISERROR(VLOOKUP(TRIM(MID(Q23,FIND(",",Q23,FIND(",",Q23)+1)+1,999)),[4]AffectorValueTable!$A:$A,1,0))),"어펙터밸류없음",
  ""),
IF(ISERROR(FIND(",",Q23,FIND(",",Q23,FIND(",",Q23,FIND(",",Q23)+1)+1)+1)),
  IF(OR(ISERROR(VLOOKUP(LEFT(Q23,FIND(",",Q23)-1),[4]AffectorValueTable!$A:$A,1,0)),ISERROR(VLOOKUP(TRIM(MID(Q23,FIND(",",Q23)+1,FIND(",",Q23,FIND(",",Q23)+1)-FIND(",",Q23)-1)),[4]AffectorValueTable!$A:$A,1,0)),ISERROR(VLOOKUP(TRIM(MID(Q23,FIND(",",Q23,FIND(",",Q23)+1)+1,FIND(",",Q23,FIND(",",Q23,FIND(",",Q23)+1)+1)-FIND(",",Q23,FIND(",",Q23)+1)-1)),[4]AffectorValueTable!$A:$A,1,0)),ISERROR(VLOOKUP(TRIM(MID(Q23,FIND(",",Q23,FIND(",",Q23,FIND(",",Q23)+1)+1)+1,999)),[4]AffectorValueTable!$A:$A,1,0))),"어펙터밸류없음",
  ""),
)))))</f>
        <v/>
      </c>
      <c r="S23">
        <v>1</v>
      </c>
    </row>
    <row r="24" spans="1:19" x14ac:dyDescent="0.3">
      <c r="A24" t="s">
        <v>718</v>
      </c>
      <c r="F24">
        <v>1</v>
      </c>
      <c r="G24">
        <v>0.5</v>
      </c>
      <c r="H24">
        <f t="shared" ref="H24" si="2">2/3</f>
        <v>0.66666666666666663</v>
      </c>
      <c r="I24">
        <v>2</v>
      </c>
      <c r="J24">
        <v>0.01</v>
      </c>
      <c r="K24">
        <v>0</v>
      </c>
      <c r="L24" t="b">
        <v>0</v>
      </c>
      <c r="M24" t="b">
        <v>1</v>
      </c>
      <c r="O24" t="str">
        <f>IF(ISBLANK(N24),"",
IFERROR(VLOOKUP(N24,[3]DropTable!$A:$B,MATCH(O$1,[3]DropTable!A$1:B$1,0),0),
"드랍아이디없음"))</f>
        <v/>
      </c>
      <c r="P24">
        <v>10</v>
      </c>
      <c r="R24" t="str">
        <f>IF(ISBLANK(Q24),"",
IF(ISERROR(FIND(",",Q24)),
  IF(ISERROR(VLOOKUP(Q24,[4]AffectorValueTable!$A:$A,1,0)),"어펙터밸류없음",
  ""),
IF(ISERROR(FIND(",",Q24,FIND(",",Q24)+1)),
  IF(OR(ISERROR(VLOOKUP(LEFT(Q24,FIND(",",Q24)-1),[4]AffectorValueTable!$A:$A,1,0)),ISERROR(VLOOKUP(TRIM(MID(Q24,FIND(",",Q24)+1,999)),[4]AffectorValueTable!$A:$A,1,0))),"어펙터밸류없음",
  ""),
IF(ISERROR(FIND(",",Q24,FIND(",",Q24,FIND(",",Q24)+1)+1)),
  IF(OR(ISERROR(VLOOKUP(LEFT(Q24,FIND(",",Q24)-1),[4]AffectorValueTable!$A:$A,1,0)),ISERROR(VLOOKUP(TRIM(MID(Q24,FIND(",",Q24)+1,FIND(",",Q24,FIND(",",Q24)+1)-FIND(",",Q24)-1)),[4]AffectorValueTable!$A:$A,1,0)),ISERROR(VLOOKUP(TRIM(MID(Q24,FIND(",",Q24,FIND(",",Q24)+1)+1,999)),[4]AffectorValueTable!$A:$A,1,0))),"어펙터밸류없음",
  ""),
IF(ISERROR(FIND(",",Q24,FIND(",",Q24,FIND(",",Q24,FIND(",",Q24)+1)+1)+1)),
  IF(OR(ISERROR(VLOOKUP(LEFT(Q24,FIND(",",Q24)-1),[4]AffectorValueTable!$A:$A,1,0)),ISERROR(VLOOKUP(TRIM(MID(Q24,FIND(",",Q24)+1,FIND(",",Q24,FIND(",",Q24)+1)-FIND(",",Q24)-1)),[4]AffectorValueTable!$A:$A,1,0)),ISERROR(VLOOKUP(TRIM(MID(Q24,FIND(",",Q24,FIND(",",Q24)+1)+1,FIND(",",Q24,FIND(",",Q24,FIND(",",Q24)+1)+1)-FIND(",",Q24,FIND(",",Q24)+1)-1)),[4]AffectorValueTable!$A:$A,1,0)),ISERROR(VLOOKUP(TRIM(MID(Q24,FIND(",",Q24,FIND(",",Q24,FIND(",",Q24)+1)+1)+1,999)),[4]AffectorValueTable!$A:$A,1,0))),"어펙터밸류없음",
  ""),
)))))</f>
        <v/>
      </c>
      <c r="S24">
        <v>1</v>
      </c>
    </row>
    <row r="25" spans="1:19" x14ac:dyDescent="0.3">
      <c r="A25" t="s">
        <v>281</v>
      </c>
      <c r="F25">
        <v>1</v>
      </c>
      <c r="G25">
        <v>1</v>
      </c>
      <c r="H25">
        <v>1</v>
      </c>
      <c r="I25">
        <v>2</v>
      </c>
      <c r="J25">
        <v>1.3</v>
      </c>
      <c r="K25">
        <v>0</v>
      </c>
      <c r="L25" t="b">
        <v>0</v>
      </c>
      <c r="M25" t="b">
        <v>1</v>
      </c>
      <c r="O25" t="str">
        <f>IF(ISBLANK(N25),"",
IFERROR(VLOOKUP(N25,[3]DropTable!$A:$B,MATCH(O$1,[3]DropTable!A$1:B$1,0),0),
"드랍아이디없음"))</f>
        <v/>
      </c>
      <c r="P25">
        <v>10</v>
      </c>
      <c r="R25" t="str">
        <f>IF(ISBLANK(Q25),"",
IF(ISERROR(FIND(",",Q25)),
  IF(ISERROR(VLOOKUP(Q25,[4]AffectorValueTable!$A:$A,1,0)),"어펙터밸류없음",
  ""),
IF(ISERROR(FIND(",",Q25,FIND(",",Q25)+1)),
  IF(OR(ISERROR(VLOOKUP(LEFT(Q25,FIND(",",Q25)-1),[4]AffectorValueTable!$A:$A,1,0)),ISERROR(VLOOKUP(TRIM(MID(Q25,FIND(",",Q25)+1,999)),[4]AffectorValueTable!$A:$A,1,0))),"어펙터밸류없음",
  ""),
IF(ISERROR(FIND(",",Q25,FIND(",",Q25,FIND(",",Q25)+1)+1)),
  IF(OR(ISERROR(VLOOKUP(LEFT(Q25,FIND(",",Q25)-1),[4]AffectorValueTable!$A:$A,1,0)),ISERROR(VLOOKUP(TRIM(MID(Q25,FIND(",",Q25)+1,FIND(",",Q25,FIND(",",Q25)+1)-FIND(",",Q25)-1)),[4]AffectorValueTable!$A:$A,1,0)),ISERROR(VLOOKUP(TRIM(MID(Q25,FIND(",",Q25,FIND(",",Q25)+1)+1,999)),[4]AffectorValueTable!$A:$A,1,0))),"어펙터밸류없음",
  ""),
IF(ISERROR(FIND(",",Q25,FIND(",",Q25,FIND(",",Q25,FIND(",",Q25)+1)+1)+1)),
  IF(OR(ISERROR(VLOOKUP(LEFT(Q25,FIND(",",Q25)-1),[4]AffectorValueTable!$A:$A,1,0)),ISERROR(VLOOKUP(TRIM(MID(Q25,FIND(",",Q25)+1,FIND(",",Q25,FIND(",",Q25)+1)-FIND(",",Q25)-1)),[4]AffectorValueTable!$A:$A,1,0)),ISERROR(VLOOKUP(TRIM(MID(Q25,FIND(",",Q25,FIND(",",Q25)+1)+1,FIND(",",Q25,FIND(",",Q25,FIND(",",Q25)+1)+1)-FIND(",",Q25,FIND(",",Q25)+1)-1)),[4]AffectorValueTable!$A:$A,1,0)),ISERROR(VLOOKUP(TRIM(MID(Q25,FIND(",",Q25,FIND(",",Q25,FIND(",",Q25)+1)+1)+1,999)),[4]AffectorValueTable!$A:$A,1,0))),"어펙터밸류없음",
  ""),
)))))</f>
        <v/>
      </c>
      <c r="S25">
        <v>1</v>
      </c>
    </row>
    <row r="26" spans="1:19" x14ac:dyDescent="0.3">
      <c r="A26" t="s">
        <v>477</v>
      </c>
      <c r="F26">
        <v>1</v>
      </c>
      <c r="G26">
        <v>1</v>
      </c>
      <c r="H26">
        <v>1</v>
      </c>
      <c r="I26">
        <v>2</v>
      </c>
      <c r="J26">
        <v>2.5</v>
      </c>
      <c r="K26">
        <v>0</v>
      </c>
      <c r="L26" t="b">
        <v>0</v>
      </c>
      <c r="M26" t="b">
        <v>1</v>
      </c>
      <c r="O26" t="str">
        <f>IF(ISBLANK(N26),"",
IFERROR(VLOOKUP(N26,[3]DropTable!$A:$B,MATCH(O$1,[3]DropTable!A$1:B$1,0),0),
"드랍아이디없음"))</f>
        <v/>
      </c>
      <c r="P26">
        <v>10</v>
      </c>
      <c r="R26" t="str">
        <f>IF(ISBLANK(Q26),"",
IF(ISERROR(FIND(",",Q26)),
  IF(ISERROR(VLOOKUP(Q26,[4]AffectorValueTable!$A:$A,1,0)),"어펙터밸류없음",
  ""),
IF(ISERROR(FIND(",",Q26,FIND(",",Q26)+1)),
  IF(OR(ISERROR(VLOOKUP(LEFT(Q26,FIND(",",Q26)-1),[4]AffectorValueTable!$A:$A,1,0)),ISERROR(VLOOKUP(TRIM(MID(Q26,FIND(",",Q26)+1,999)),[4]AffectorValueTable!$A:$A,1,0))),"어펙터밸류없음",
  ""),
IF(ISERROR(FIND(",",Q26,FIND(",",Q26,FIND(",",Q26)+1)+1)),
  IF(OR(ISERROR(VLOOKUP(LEFT(Q26,FIND(",",Q26)-1),[4]AffectorValueTable!$A:$A,1,0)),ISERROR(VLOOKUP(TRIM(MID(Q26,FIND(",",Q26)+1,FIND(",",Q26,FIND(",",Q26)+1)-FIND(",",Q26)-1)),[4]AffectorValueTable!$A:$A,1,0)),ISERROR(VLOOKUP(TRIM(MID(Q26,FIND(",",Q26,FIND(",",Q26)+1)+1,999)),[4]AffectorValueTable!$A:$A,1,0))),"어펙터밸류없음",
  ""),
IF(ISERROR(FIND(",",Q26,FIND(",",Q26,FIND(",",Q26,FIND(",",Q26)+1)+1)+1)),
  IF(OR(ISERROR(VLOOKUP(LEFT(Q26,FIND(",",Q26)-1),[4]AffectorValueTable!$A:$A,1,0)),ISERROR(VLOOKUP(TRIM(MID(Q26,FIND(",",Q26)+1,FIND(",",Q26,FIND(",",Q26)+1)-FIND(",",Q26)-1)),[4]AffectorValueTable!$A:$A,1,0)),ISERROR(VLOOKUP(TRIM(MID(Q26,FIND(",",Q26,FIND(",",Q26)+1)+1,FIND(",",Q26,FIND(",",Q26,FIND(",",Q26)+1)+1)-FIND(",",Q26,FIND(",",Q26)+1)-1)),[4]AffectorValueTable!$A:$A,1,0)),ISERROR(VLOOKUP(TRIM(MID(Q26,FIND(",",Q26,FIND(",",Q26,FIND(",",Q26)+1)+1)+1,999)),[4]AffectorValueTable!$A:$A,1,0))),"어펙터밸류없음",
  ""),
)))))</f>
        <v/>
      </c>
      <c r="S26">
        <v>1</v>
      </c>
    </row>
    <row r="27" spans="1:19" x14ac:dyDescent="0.3">
      <c r="A27" t="s">
        <v>264</v>
      </c>
      <c r="F27">
        <v>2</v>
      </c>
      <c r="G27">
        <v>1.5</v>
      </c>
      <c r="H27">
        <v>1</v>
      </c>
      <c r="I27">
        <v>2</v>
      </c>
      <c r="J27">
        <v>2</v>
      </c>
      <c r="K27">
        <v>0</v>
      </c>
      <c r="L27" t="b">
        <v>0</v>
      </c>
      <c r="M27" t="b">
        <v>1</v>
      </c>
      <c r="O27" t="str">
        <f>IF(ISBLANK(N27),"",
IFERROR(VLOOKUP(N27,[3]DropTable!$A:$B,MATCH(O$1,[3]DropTable!A$1:B$1,0),0),
"드랍아이디없음"))</f>
        <v/>
      </c>
      <c r="P27">
        <v>10</v>
      </c>
      <c r="R27" t="str">
        <f>IF(ISBLANK(Q27),"",
IF(ISERROR(FIND(",",Q27)),
  IF(ISERROR(VLOOKUP(Q27,[4]AffectorValueTable!$A:$A,1,0)),"어펙터밸류없음",
  ""),
IF(ISERROR(FIND(",",Q27,FIND(",",Q27)+1)),
  IF(OR(ISERROR(VLOOKUP(LEFT(Q27,FIND(",",Q27)-1),[4]AffectorValueTable!$A:$A,1,0)),ISERROR(VLOOKUP(TRIM(MID(Q27,FIND(",",Q27)+1,999)),[4]AffectorValueTable!$A:$A,1,0))),"어펙터밸류없음",
  ""),
IF(ISERROR(FIND(",",Q27,FIND(",",Q27,FIND(",",Q27)+1)+1)),
  IF(OR(ISERROR(VLOOKUP(LEFT(Q27,FIND(",",Q27)-1),[4]AffectorValueTable!$A:$A,1,0)),ISERROR(VLOOKUP(TRIM(MID(Q27,FIND(",",Q27)+1,FIND(",",Q27,FIND(",",Q27)+1)-FIND(",",Q27)-1)),[4]AffectorValueTable!$A:$A,1,0)),ISERROR(VLOOKUP(TRIM(MID(Q27,FIND(",",Q27,FIND(",",Q27)+1)+1,999)),[4]AffectorValueTable!$A:$A,1,0))),"어펙터밸류없음",
  ""),
IF(ISERROR(FIND(",",Q27,FIND(",",Q27,FIND(",",Q27,FIND(",",Q27)+1)+1)+1)),
  IF(OR(ISERROR(VLOOKUP(LEFT(Q27,FIND(",",Q27)-1),[4]AffectorValueTable!$A:$A,1,0)),ISERROR(VLOOKUP(TRIM(MID(Q27,FIND(",",Q27)+1,FIND(",",Q27,FIND(",",Q27)+1)-FIND(",",Q27)-1)),[4]AffectorValueTable!$A:$A,1,0)),ISERROR(VLOOKUP(TRIM(MID(Q27,FIND(",",Q27,FIND(",",Q27)+1)+1,FIND(",",Q27,FIND(",",Q27,FIND(",",Q27)+1)+1)-FIND(",",Q27,FIND(",",Q27)+1)-1)),[4]AffectorValueTable!$A:$A,1,0)),ISERROR(VLOOKUP(TRIM(MID(Q27,FIND(",",Q27,FIND(",",Q27,FIND(",",Q27)+1)+1)+1,999)),[4]AffectorValueTable!$A:$A,1,0))),"어펙터밸류없음",
  ""),
)))))</f>
        <v/>
      </c>
      <c r="S27">
        <v>1</v>
      </c>
    </row>
    <row r="28" spans="1:19" x14ac:dyDescent="0.3">
      <c r="A28" t="s">
        <v>265</v>
      </c>
      <c r="F28">
        <v>1</v>
      </c>
      <c r="G28">
        <v>0.7</v>
      </c>
      <c r="H28">
        <f t="shared" ref="H28:H45" si="3">2/3</f>
        <v>0.66666666666666663</v>
      </c>
      <c r="I28">
        <v>2</v>
      </c>
      <c r="J28">
        <v>1.25</v>
      </c>
      <c r="K28">
        <v>0</v>
      </c>
      <c r="L28" t="b">
        <v>0</v>
      </c>
      <c r="M28" t="b">
        <v>1</v>
      </c>
      <c r="O28" t="str">
        <f>IF(ISBLANK(N28),"",
IFERROR(VLOOKUP(N28,[3]DropTable!$A:$B,MATCH(O$1,[3]DropTable!A$1:B$1,0),0),
"드랍아이디없음"))</f>
        <v/>
      </c>
      <c r="P28">
        <v>10</v>
      </c>
      <c r="R28" t="str">
        <f>IF(ISBLANK(Q28),"",
IF(ISERROR(FIND(",",Q28)),
  IF(ISERROR(VLOOKUP(Q28,[4]AffectorValueTable!$A:$A,1,0)),"어펙터밸류없음",
  ""),
IF(ISERROR(FIND(",",Q28,FIND(",",Q28)+1)),
  IF(OR(ISERROR(VLOOKUP(LEFT(Q28,FIND(",",Q28)-1),[4]AffectorValueTable!$A:$A,1,0)),ISERROR(VLOOKUP(TRIM(MID(Q28,FIND(",",Q28)+1,999)),[4]AffectorValueTable!$A:$A,1,0))),"어펙터밸류없음",
  ""),
IF(ISERROR(FIND(",",Q28,FIND(",",Q28,FIND(",",Q28)+1)+1)),
  IF(OR(ISERROR(VLOOKUP(LEFT(Q28,FIND(",",Q28)-1),[4]AffectorValueTable!$A:$A,1,0)),ISERROR(VLOOKUP(TRIM(MID(Q28,FIND(",",Q28)+1,FIND(",",Q28,FIND(",",Q28)+1)-FIND(",",Q28)-1)),[4]AffectorValueTable!$A:$A,1,0)),ISERROR(VLOOKUP(TRIM(MID(Q28,FIND(",",Q28,FIND(",",Q28)+1)+1,999)),[4]AffectorValueTable!$A:$A,1,0))),"어펙터밸류없음",
  ""),
IF(ISERROR(FIND(",",Q28,FIND(",",Q28,FIND(",",Q28,FIND(",",Q28)+1)+1)+1)),
  IF(OR(ISERROR(VLOOKUP(LEFT(Q28,FIND(",",Q28)-1),[4]AffectorValueTable!$A:$A,1,0)),ISERROR(VLOOKUP(TRIM(MID(Q28,FIND(",",Q28)+1,FIND(",",Q28,FIND(",",Q28)+1)-FIND(",",Q28)-1)),[4]AffectorValueTable!$A:$A,1,0)),ISERROR(VLOOKUP(TRIM(MID(Q28,FIND(",",Q28,FIND(",",Q28)+1)+1,FIND(",",Q28,FIND(",",Q28,FIND(",",Q28)+1)+1)-FIND(",",Q28,FIND(",",Q28)+1)-1)),[4]AffectorValueTable!$A:$A,1,0)),ISERROR(VLOOKUP(TRIM(MID(Q28,FIND(",",Q28,FIND(",",Q28,FIND(",",Q28)+1)+1)+1,999)),[4]AffectorValueTable!$A:$A,1,0))),"어펙터밸류없음",
  ""),
)))))</f>
        <v/>
      </c>
      <c r="S28">
        <v>1</v>
      </c>
    </row>
    <row r="29" spans="1:19" x14ac:dyDescent="0.3">
      <c r="A29" t="s">
        <v>282</v>
      </c>
      <c r="F29">
        <v>1</v>
      </c>
      <c r="G29">
        <v>0.5</v>
      </c>
      <c r="H29">
        <f t="shared" si="3"/>
        <v>0.66666666666666663</v>
      </c>
      <c r="I29">
        <v>2</v>
      </c>
      <c r="J29">
        <v>0.95</v>
      </c>
      <c r="K29">
        <v>0</v>
      </c>
      <c r="L29" t="b">
        <v>0</v>
      </c>
      <c r="M29" t="b">
        <v>1</v>
      </c>
      <c r="O29" t="str">
        <f>IF(ISBLANK(N29),"",
IFERROR(VLOOKUP(N29,[3]DropTable!$A:$B,MATCH(O$1,[3]DropTable!A$1:B$1,0),0),
"드랍아이디없음"))</f>
        <v/>
      </c>
      <c r="P29">
        <v>10</v>
      </c>
      <c r="R29" t="str">
        <f>IF(ISBLANK(Q29),"",
IF(ISERROR(FIND(",",Q29)),
  IF(ISERROR(VLOOKUP(Q29,[4]AffectorValueTable!$A:$A,1,0)),"어펙터밸류없음",
  ""),
IF(ISERROR(FIND(",",Q29,FIND(",",Q29)+1)),
  IF(OR(ISERROR(VLOOKUP(LEFT(Q29,FIND(",",Q29)-1),[4]AffectorValueTable!$A:$A,1,0)),ISERROR(VLOOKUP(TRIM(MID(Q29,FIND(",",Q29)+1,999)),[4]AffectorValueTable!$A:$A,1,0))),"어펙터밸류없음",
  ""),
IF(ISERROR(FIND(",",Q29,FIND(",",Q29,FIND(",",Q29)+1)+1)),
  IF(OR(ISERROR(VLOOKUP(LEFT(Q29,FIND(",",Q29)-1),[4]AffectorValueTable!$A:$A,1,0)),ISERROR(VLOOKUP(TRIM(MID(Q29,FIND(",",Q29)+1,FIND(",",Q29,FIND(",",Q29)+1)-FIND(",",Q29)-1)),[4]AffectorValueTable!$A:$A,1,0)),ISERROR(VLOOKUP(TRIM(MID(Q29,FIND(",",Q29,FIND(",",Q29)+1)+1,999)),[4]AffectorValueTable!$A:$A,1,0))),"어펙터밸류없음",
  ""),
IF(ISERROR(FIND(",",Q29,FIND(",",Q29,FIND(",",Q29,FIND(",",Q29)+1)+1)+1)),
  IF(OR(ISERROR(VLOOKUP(LEFT(Q29,FIND(",",Q29)-1),[4]AffectorValueTable!$A:$A,1,0)),ISERROR(VLOOKUP(TRIM(MID(Q29,FIND(",",Q29)+1,FIND(",",Q29,FIND(",",Q29)+1)-FIND(",",Q29)-1)),[4]AffectorValueTable!$A:$A,1,0)),ISERROR(VLOOKUP(TRIM(MID(Q29,FIND(",",Q29,FIND(",",Q29)+1)+1,FIND(",",Q29,FIND(",",Q29,FIND(",",Q29)+1)+1)-FIND(",",Q29,FIND(",",Q29)+1)-1)),[4]AffectorValueTable!$A:$A,1,0)),ISERROR(VLOOKUP(TRIM(MID(Q29,FIND(",",Q29,FIND(",",Q29,FIND(",",Q29)+1)+1)+1,999)),[4]AffectorValueTable!$A:$A,1,0))),"어펙터밸류없음",
  ""),
)))))</f>
        <v/>
      </c>
      <c r="S29">
        <v>1</v>
      </c>
    </row>
    <row r="30" spans="1:19" x14ac:dyDescent="0.3">
      <c r="A30" t="s">
        <v>283</v>
      </c>
      <c r="F30">
        <v>1</v>
      </c>
      <c r="G30">
        <v>0.5</v>
      </c>
      <c r="H30">
        <f t="shared" si="3"/>
        <v>0.66666666666666663</v>
      </c>
      <c r="I30">
        <v>2</v>
      </c>
      <c r="J30">
        <v>0.95</v>
      </c>
      <c r="K30">
        <v>0</v>
      </c>
      <c r="L30" t="b">
        <v>0</v>
      </c>
      <c r="M30" t="b">
        <v>1</v>
      </c>
      <c r="O30" t="str">
        <f>IF(ISBLANK(N30),"",
IFERROR(VLOOKUP(N30,[3]DropTable!$A:$B,MATCH(O$1,[3]DropTable!A$1:B$1,0),0),
"드랍아이디없음"))</f>
        <v/>
      </c>
      <c r="P30">
        <v>10</v>
      </c>
      <c r="R30" t="str">
        <f>IF(ISBLANK(Q30),"",
IF(ISERROR(FIND(",",Q30)),
  IF(ISERROR(VLOOKUP(Q30,[4]AffectorValueTable!$A:$A,1,0)),"어펙터밸류없음",
  ""),
IF(ISERROR(FIND(",",Q30,FIND(",",Q30)+1)),
  IF(OR(ISERROR(VLOOKUP(LEFT(Q30,FIND(",",Q30)-1),[4]AffectorValueTable!$A:$A,1,0)),ISERROR(VLOOKUP(TRIM(MID(Q30,FIND(",",Q30)+1,999)),[4]AffectorValueTable!$A:$A,1,0))),"어펙터밸류없음",
  ""),
IF(ISERROR(FIND(",",Q30,FIND(",",Q30,FIND(",",Q30)+1)+1)),
  IF(OR(ISERROR(VLOOKUP(LEFT(Q30,FIND(",",Q30)-1),[4]AffectorValueTable!$A:$A,1,0)),ISERROR(VLOOKUP(TRIM(MID(Q30,FIND(",",Q30)+1,FIND(",",Q30,FIND(",",Q30)+1)-FIND(",",Q30)-1)),[4]AffectorValueTable!$A:$A,1,0)),ISERROR(VLOOKUP(TRIM(MID(Q30,FIND(",",Q30,FIND(",",Q30)+1)+1,999)),[4]AffectorValueTable!$A:$A,1,0))),"어펙터밸류없음",
  ""),
IF(ISERROR(FIND(",",Q30,FIND(",",Q30,FIND(",",Q30,FIND(",",Q30)+1)+1)+1)),
  IF(OR(ISERROR(VLOOKUP(LEFT(Q30,FIND(",",Q30)-1),[4]AffectorValueTable!$A:$A,1,0)),ISERROR(VLOOKUP(TRIM(MID(Q30,FIND(",",Q30)+1,FIND(",",Q30,FIND(",",Q30)+1)-FIND(",",Q30)-1)),[4]AffectorValueTable!$A:$A,1,0)),ISERROR(VLOOKUP(TRIM(MID(Q30,FIND(",",Q30,FIND(",",Q30)+1)+1,FIND(",",Q30,FIND(",",Q30,FIND(",",Q30)+1)+1)-FIND(",",Q30,FIND(",",Q30)+1)-1)),[4]AffectorValueTable!$A:$A,1,0)),ISERROR(VLOOKUP(TRIM(MID(Q30,FIND(",",Q30,FIND(",",Q30,FIND(",",Q30)+1)+1)+1,999)),[4]AffectorValueTable!$A:$A,1,0))),"어펙터밸류없음",
  ""),
)))))</f>
        <v/>
      </c>
      <c r="S30">
        <v>1</v>
      </c>
    </row>
    <row r="31" spans="1:19" x14ac:dyDescent="0.3">
      <c r="A31" t="s">
        <v>284</v>
      </c>
      <c r="F31">
        <v>1</v>
      </c>
      <c r="G31">
        <v>0.5</v>
      </c>
      <c r="H31">
        <f t="shared" si="3"/>
        <v>0.66666666666666663</v>
      </c>
      <c r="I31">
        <v>2</v>
      </c>
      <c r="J31">
        <v>0.95</v>
      </c>
      <c r="K31">
        <v>0</v>
      </c>
      <c r="L31" t="b">
        <v>0</v>
      </c>
      <c r="M31" t="b">
        <v>1</v>
      </c>
      <c r="O31" t="str">
        <f>IF(ISBLANK(N31),"",
IFERROR(VLOOKUP(N31,[3]DropTable!$A:$B,MATCH(O$1,[3]DropTable!A$1:B$1,0),0),
"드랍아이디없음"))</f>
        <v/>
      </c>
      <c r="P31">
        <v>10</v>
      </c>
      <c r="R31" t="str">
        <f>IF(ISBLANK(Q31),"",
IF(ISERROR(FIND(",",Q31)),
  IF(ISERROR(VLOOKUP(Q31,[4]AffectorValueTable!$A:$A,1,0)),"어펙터밸류없음",
  ""),
IF(ISERROR(FIND(",",Q31,FIND(",",Q31)+1)),
  IF(OR(ISERROR(VLOOKUP(LEFT(Q31,FIND(",",Q31)-1),[4]AffectorValueTable!$A:$A,1,0)),ISERROR(VLOOKUP(TRIM(MID(Q31,FIND(",",Q31)+1,999)),[4]AffectorValueTable!$A:$A,1,0))),"어펙터밸류없음",
  ""),
IF(ISERROR(FIND(",",Q31,FIND(",",Q31,FIND(",",Q31)+1)+1)),
  IF(OR(ISERROR(VLOOKUP(LEFT(Q31,FIND(",",Q31)-1),[4]AffectorValueTable!$A:$A,1,0)),ISERROR(VLOOKUP(TRIM(MID(Q31,FIND(",",Q31)+1,FIND(",",Q31,FIND(",",Q31)+1)-FIND(",",Q31)-1)),[4]AffectorValueTable!$A:$A,1,0)),ISERROR(VLOOKUP(TRIM(MID(Q31,FIND(",",Q31,FIND(",",Q31)+1)+1,999)),[4]AffectorValueTable!$A:$A,1,0))),"어펙터밸류없음",
  ""),
IF(ISERROR(FIND(",",Q31,FIND(",",Q31,FIND(",",Q31,FIND(",",Q31)+1)+1)+1)),
  IF(OR(ISERROR(VLOOKUP(LEFT(Q31,FIND(",",Q31)-1),[4]AffectorValueTable!$A:$A,1,0)),ISERROR(VLOOKUP(TRIM(MID(Q31,FIND(",",Q31)+1,FIND(",",Q31,FIND(",",Q31)+1)-FIND(",",Q31)-1)),[4]AffectorValueTable!$A:$A,1,0)),ISERROR(VLOOKUP(TRIM(MID(Q31,FIND(",",Q31,FIND(",",Q31)+1)+1,FIND(",",Q31,FIND(",",Q31,FIND(",",Q31)+1)+1)-FIND(",",Q31,FIND(",",Q31)+1)-1)),[4]AffectorValueTable!$A:$A,1,0)),ISERROR(VLOOKUP(TRIM(MID(Q31,FIND(",",Q31,FIND(",",Q31,FIND(",",Q31)+1)+1)+1,999)),[4]AffectorValueTable!$A:$A,1,0))),"어펙터밸류없음",
  ""),
)))))</f>
        <v/>
      </c>
      <c r="S31">
        <v>1</v>
      </c>
    </row>
    <row r="32" spans="1:19" x14ac:dyDescent="0.3">
      <c r="A32" t="s">
        <v>290</v>
      </c>
      <c r="F32">
        <v>1</v>
      </c>
      <c r="G32">
        <v>0.5</v>
      </c>
      <c r="H32">
        <f t="shared" si="3"/>
        <v>0.66666666666666663</v>
      </c>
      <c r="I32">
        <v>2</v>
      </c>
      <c r="J32">
        <v>1.25</v>
      </c>
      <c r="K32">
        <v>0</v>
      </c>
      <c r="L32" t="b">
        <v>0</v>
      </c>
      <c r="M32" t="b">
        <v>1</v>
      </c>
      <c r="O32" t="str">
        <f>IF(ISBLANK(N32),"",
IFERROR(VLOOKUP(N32,[3]DropTable!$A:$B,MATCH(O$1,[3]DropTable!A$1:B$1,0),0),
"드랍아이디없음"))</f>
        <v/>
      </c>
      <c r="P32">
        <v>10</v>
      </c>
      <c r="R32" t="str">
        <f>IF(ISBLANK(Q32),"",
IF(ISERROR(FIND(",",Q32)),
  IF(ISERROR(VLOOKUP(Q32,[4]AffectorValueTable!$A:$A,1,0)),"어펙터밸류없음",
  ""),
IF(ISERROR(FIND(",",Q32,FIND(",",Q32)+1)),
  IF(OR(ISERROR(VLOOKUP(LEFT(Q32,FIND(",",Q32)-1),[4]AffectorValueTable!$A:$A,1,0)),ISERROR(VLOOKUP(TRIM(MID(Q32,FIND(",",Q32)+1,999)),[4]AffectorValueTable!$A:$A,1,0))),"어펙터밸류없음",
  ""),
IF(ISERROR(FIND(",",Q32,FIND(",",Q32,FIND(",",Q32)+1)+1)),
  IF(OR(ISERROR(VLOOKUP(LEFT(Q32,FIND(",",Q32)-1),[4]AffectorValueTable!$A:$A,1,0)),ISERROR(VLOOKUP(TRIM(MID(Q32,FIND(",",Q32)+1,FIND(",",Q32,FIND(",",Q32)+1)-FIND(",",Q32)-1)),[4]AffectorValueTable!$A:$A,1,0)),ISERROR(VLOOKUP(TRIM(MID(Q32,FIND(",",Q32,FIND(",",Q32)+1)+1,999)),[4]AffectorValueTable!$A:$A,1,0))),"어펙터밸류없음",
  ""),
IF(ISERROR(FIND(",",Q32,FIND(",",Q32,FIND(",",Q32,FIND(",",Q32)+1)+1)+1)),
  IF(OR(ISERROR(VLOOKUP(LEFT(Q32,FIND(",",Q32)-1),[4]AffectorValueTable!$A:$A,1,0)),ISERROR(VLOOKUP(TRIM(MID(Q32,FIND(",",Q32)+1,FIND(",",Q32,FIND(",",Q32)+1)-FIND(",",Q32)-1)),[4]AffectorValueTable!$A:$A,1,0)),ISERROR(VLOOKUP(TRIM(MID(Q32,FIND(",",Q32,FIND(",",Q32)+1)+1,FIND(",",Q32,FIND(",",Q32,FIND(",",Q32)+1)+1)-FIND(",",Q32,FIND(",",Q32)+1)-1)),[4]AffectorValueTable!$A:$A,1,0)),ISERROR(VLOOKUP(TRIM(MID(Q32,FIND(",",Q32,FIND(",",Q32,FIND(",",Q32)+1)+1)+1,999)),[4]AffectorValueTable!$A:$A,1,0))),"어펙터밸류없음",
  ""),
)))))</f>
        <v/>
      </c>
      <c r="S32">
        <v>1</v>
      </c>
    </row>
    <row r="33" spans="1:19" x14ac:dyDescent="0.3">
      <c r="A33" t="s">
        <v>753</v>
      </c>
      <c r="F33">
        <v>1</v>
      </c>
      <c r="G33">
        <v>0.5</v>
      </c>
      <c r="H33">
        <f t="shared" si="3"/>
        <v>0.66666666666666663</v>
      </c>
      <c r="I33">
        <v>2</v>
      </c>
      <c r="J33">
        <v>1.25</v>
      </c>
      <c r="K33">
        <v>0</v>
      </c>
      <c r="L33" t="b">
        <v>0</v>
      </c>
      <c r="M33" t="b">
        <v>1</v>
      </c>
      <c r="O33" t="str">
        <f>IF(ISBLANK(N33),"",
IFERROR(VLOOKUP(N33,[3]DropTable!$A:$B,MATCH(O$1,[3]DropTable!A$1:B$1,0),0),
"드랍아이디없음"))</f>
        <v/>
      </c>
      <c r="P33">
        <v>10</v>
      </c>
      <c r="R33" t="str">
        <f>IF(ISBLANK(Q33),"",
IF(ISERROR(FIND(",",Q33)),
  IF(ISERROR(VLOOKUP(Q33,[4]AffectorValueTable!$A:$A,1,0)),"어펙터밸류없음",
  ""),
IF(ISERROR(FIND(",",Q33,FIND(",",Q33)+1)),
  IF(OR(ISERROR(VLOOKUP(LEFT(Q33,FIND(",",Q33)-1),[4]AffectorValueTable!$A:$A,1,0)),ISERROR(VLOOKUP(TRIM(MID(Q33,FIND(",",Q33)+1,999)),[4]AffectorValueTable!$A:$A,1,0))),"어펙터밸류없음",
  ""),
IF(ISERROR(FIND(",",Q33,FIND(",",Q33,FIND(",",Q33)+1)+1)),
  IF(OR(ISERROR(VLOOKUP(LEFT(Q33,FIND(",",Q33)-1),[4]AffectorValueTable!$A:$A,1,0)),ISERROR(VLOOKUP(TRIM(MID(Q33,FIND(",",Q33)+1,FIND(",",Q33,FIND(",",Q33)+1)-FIND(",",Q33)-1)),[4]AffectorValueTable!$A:$A,1,0)),ISERROR(VLOOKUP(TRIM(MID(Q33,FIND(",",Q33,FIND(",",Q33)+1)+1,999)),[4]AffectorValueTable!$A:$A,1,0))),"어펙터밸류없음",
  ""),
IF(ISERROR(FIND(",",Q33,FIND(",",Q33,FIND(",",Q33,FIND(",",Q33)+1)+1)+1)),
  IF(OR(ISERROR(VLOOKUP(LEFT(Q33,FIND(",",Q33)-1),[4]AffectorValueTable!$A:$A,1,0)),ISERROR(VLOOKUP(TRIM(MID(Q33,FIND(",",Q33)+1,FIND(",",Q33,FIND(",",Q33)+1)-FIND(",",Q33)-1)),[4]AffectorValueTable!$A:$A,1,0)),ISERROR(VLOOKUP(TRIM(MID(Q33,FIND(",",Q33,FIND(",",Q33)+1)+1,FIND(",",Q33,FIND(",",Q33,FIND(",",Q33)+1)+1)-FIND(",",Q33,FIND(",",Q33)+1)-1)),[4]AffectorValueTable!$A:$A,1,0)),ISERROR(VLOOKUP(TRIM(MID(Q33,FIND(",",Q33,FIND(",",Q33,FIND(",",Q33)+1)+1)+1,999)),[4]AffectorValueTable!$A:$A,1,0))),"어펙터밸류없음",
  ""),
)))))</f>
        <v/>
      </c>
      <c r="S33">
        <v>1</v>
      </c>
    </row>
    <row r="34" spans="1:19" x14ac:dyDescent="0.3">
      <c r="A34" t="s">
        <v>269</v>
      </c>
      <c r="F34">
        <v>1</v>
      </c>
      <c r="G34">
        <v>1</v>
      </c>
      <c r="H34">
        <f t="shared" si="3"/>
        <v>0.66666666666666663</v>
      </c>
      <c r="I34">
        <v>2</v>
      </c>
      <c r="J34">
        <v>1.25</v>
      </c>
      <c r="K34">
        <v>0</v>
      </c>
      <c r="L34" t="b">
        <v>0</v>
      </c>
      <c r="M34" t="b">
        <v>1</v>
      </c>
      <c r="O34" t="str">
        <f>IF(ISBLANK(N34),"",
IFERROR(VLOOKUP(N34,[3]DropTable!$A:$B,MATCH(O$1,[3]DropTable!A$1:B$1,0),0),
"드랍아이디없음"))</f>
        <v/>
      </c>
      <c r="P34">
        <v>10</v>
      </c>
      <c r="R34" t="str">
        <f>IF(ISBLANK(Q34),"",
IF(ISERROR(FIND(",",Q34)),
  IF(ISERROR(VLOOKUP(Q34,[4]AffectorValueTable!$A:$A,1,0)),"어펙터밸류없음",
  ""),
IF(ISERROR(FIND(",",Q34,FIND(",",Q34)+1)),
  IF(OR(ISERROR(VLOOKUP(LEFT(Q34,FIND(",",Q34)-1),[4]AffectorValueTable!$A:$A,1,0)),ISERROR(VLOOKUP(TRIM(MID(Q34,FIND(",",Q34)+1,999)),[4]AffectorValueTable!$A:$A,1,0))),"어펙터밸류없음",
  ""),
IF(ISERROR(FIND(",",Q34,FIND(",",Q34,FIND(",",Q34)+1)+1)),
  IF(OR(ISERROR(VLOOKUP(LEFT(Q34,FIND(",",Q34)-1),[4]AffectorValueTable!$A:$A,1,0)),ISERROR(VLOOKUP(TRIM(MID(Q34,FIND(",",Q34)+1,FIND(",",Q34,FIND(",",Q34)+1)-FIND(",",Q34)-1)),[4]AffectorValueTable!$A:$A,1,0)),ISERROR(VLOOKUP(TRIM(MID(Q34,FIND(",",Q34,FIND(",",Q34)+1)+1,999)),[4]AffectorValueTable!$A:$A,1,0))),"어펙터밸류없음",
  ""),
IF(ISERROR(FIND(",",Q34,FIND(",",Q34,FIND(",",Q34,FIND(",",Q34)+1)+1)+1)),
  IF(OR(ISERROR(VLOOKUP(LEFT(Q34,FIND(",",Q34)-1),[4]AffectorValueTable!$A:$A,1,0)),ISERROR(VLOOKUP(TRIM(MID(Q34,FIND(",",Q34)+1,FIND(",",Q34,FIND(",",Q34)+1)-FIND(",",Q34)-1)),[4]AffectorValueTable!$A:$A,1,0)),ISERROR(VLOOKUP(TRIM(MID(Q34,FIND(",",Q34,FIND(",",Q34)+1)+1,FIND(",",Q34,FIND(",",Q34,FIND(",",Q34)+1)+1)-FIND(",",Q34,FIND(",",Q34)+1)-1)),[4]AffectorValueTable!$A:$A,1,0)),ISERROR(VLOOKUP(TRIM(MID(Q34,FIND(",",Q34,FIND(",",Q34,FIND(",",Q34)+1)+1)+1,999)),[4]AffectorValueTable!$A:$A,1,0))),"어펙터밸류없음",
  ""),
)))))</f>
        <v/>
      </c>
      <c r="S34">
        <v>1</v>
      </c>
    </row>
    <row r="35" spans="1:19" x14ac:dyDescent="0.3">
      <c r="A35" t="s">
        <v>266</v>
      </c>
      <c r="F35">
        <v>1</v>
      </c>
      <c r="G35">
        <v>1</v>
      </c>
      <c r="H35">
        <f t="shared" si="3"/>
        <v>0.66666666666666663</v>
      </c>
      <c r="I35">
        <v>2</v>
      </c>
      <c r="J35">
        <v>1.25</v>
      </c>
      <c r="K35">
        <v>0</v>
      </c>
      <c r="L35" t="b">
        <v>0</v>
      </c>
      <c r="M35" t="b">
        <v>1</v>
      </c>
      <c r="O35" t="str">
        <f>IF(ISBLANK(N35),"",
IFERROR(VLOOKUP(N35,[3]DropTable!$A:$B,MATCH(O$1,[3]DropTable!A$1:B$1,0),0),
"드랍아이디없음"))</f>
        <v/>
      </c>
      <c r="P35">
        <v>10</v>
      </c>
      <c r="R35" t="str">
        <f>IF(ISBLANK(Q35),"",
IF(ISERROR(FIND(",",Q35)),
  IF(ISERROR(VLOOKUP(Q35,[4]AffectorValueTable!$A:$A,1,0)),"어펙터밸류없음",
  ""),
IF(ISERROR(FIND(",",Q35,FIND(",",Q35)+1)),
  IF(OR(ISERROR(VLOOKUP(LEFT(Q35,FIND(",",Q35)-1),[4]AffectorValueTable!$A:$A,1,0)),ISERROR(VLOOKUP(TRIM(MID(Q35,FIND(",",Q35)+1,999)),[4]AffectorValueTable!$A:$A,1,0))),"어펙터밸류없음",
  ""),
IF(ISERROR(FIND(",",Q35,FIND(",",Q35,FIND(",",Q35)+1)+1)),
  IF(OR(ISERROR(VLOOKUP(LEFT(Q35,FIND(",",Q35)-1),[4]AffectorValueTable!$A:$A,1,0)),ISERROR(VLOOKUP(TRIM(MID(Q35,FIND(",",Q35)+1,FIND(",",Q35,FIND(",",Q35)+1)-FIND(",",Q35)-1)),[4]AffectorValueTable!$A:$A,1,0)),ISERROR(VLOOKUP(TRIM(MID(Q35,FIND(",",Q35,FIND(",",Q35)+1)+1,999)),[4]AffectorValueTable!$A:$A,1,0))),"어펙터밸류없음",
  ""),
IF(ISERROR(FIND(",",Q35,FIND(",",Q35,FIND(",",Q35,FIND(",",Q35)+1)+1)+1)),
  IF(OR(ISERROR(VLOOKUP(LEFT(Q35,FIND(",",Q35)-1),[4]AffectorValueTable!$A:$A,1,0)),ISERROR(VLOOKUP(TRIM(MID(Q35,FIND(",",Q35)+1,FIND(",",Q35,FIND(",",Q35)+1)-FIND(",",Q35)-1)),[4]AffectorValueTable!$A:$A,1,0)),ISERROR(VLOOKUP(TRIM(MID(Q35,FIND(",",Q35,FIND(",",Q35)+1)+1,FIND(",",Q35,FIND(",",Q35,FIND(",",Q35)+1)+1)-FIND(",",Q35,FIND(",",Q35)+1)-1)),[4]AffectorValueTable!$A:$A,1,0)),ISERROR(VLOOKUP(TRIM(MID(Q35,FIND(",",Q35,FIND(",",Q35,FIND(",",Q35)+1)+1)+1,999)),[4]AffectorValueTable!$A:$A,1,0))),"어펙터밸류없음",
  ""),
)))))</f>
        <v/>
      </c>
      <c r="S35">
        <v>0.2</v>
      </c>
    </row>
    <row r="36" spans="1:19" x14ac:dyDescent="0.3">
      <c r="A36" t="s">
        <v>267</v>
      </c>
      <c r="F36">
        <v>1</v>
      </c>
      <c r="G36">
        <v>1</v>
      </c>
      <c r="H36">
        <f t="shared" si="3"/>
        <v>0.66666666666666663</v>
      </c>
      <c r="I36">
        <v>2</v>
      </c>
      <c r="J36">
        <v>1.25</v>
      </c>
      <c r="K36">
        <v>0</v>
      </c>
      <c r="L36" t="b">
        <v>0</v>
      </c>
      <c r="M36" t="b">
        <v>1</v>
      </c>
      <c r="O36" t="str">
        <f>IF(ISBLANK(N36),"",
IFERROR(VLOOKUP(N36,[3]DropTable!$A:$B,MATCH(O$1,[3]DropTable!A$1:B$1,0),0),
"드랍아이디없음"))</f>
        <v/>
      </c>
      <c r="P36">
        <v>10</v>
      </c>
      <c r="R36" t="str">
        <f>IF(ISBLANK(Q36),"",
IF(ISERROR(FIND(",",Q36)),
  IF(ISERROR(VLOOKUP(Q36,[4]AffectorValueTable!$A:$A,1,0)),"어펙터밸류없음",
  ""),
IF(ISERROR(FIND(",",Q36,FIND(",",Q36)+1)),
  IF(OR(ISERROR(VLOOKUP(LEFT(Q36,FIND(",",Q36)-1),[4]AffectorValueTable!$A:$A,1,0)),ISERROR(VLOOKUP(TRIM(MID(Q36,FIND(",",Q36)+1,999)),[4]AffectorValueTable!$A:$A,1,0))),"어펙터밸류없음",
  ""),
IF(ISERROR(FIND(",",Q36,FIND(",",Q36,FIND(",",Q36)+1)+1)),
  IF(OR(ISERROR(VLOOKUP(LEFT(Q36,FIND(",",Q36)-1),[4]AffectorValueTable!$A:$A,1,0)),ISERROR(VLOOKUP(TRIM(MID(Q36,FIND(",",Q36)+1,FIND(",",Q36,FIND(",",Q36)+1)-FIND(",",Q36)-1)),[4]AffectorValueTable!$A:$A,1,0)),ISERROR(VLOOKUP(TRIM(MID(Q36,FIND(",",Q36,FIND(",",Q36)+1)+1,999)),[4]AffectorValueTable!$A:$A,1,0))),"어펙터밸류없음",
  ""),
IF(ISERROR(FIND(",",Q36,FIND(",",Q36,FIND(",",Q36,FIND(",",Q36)+1)+1)+1)),
  IF(OR(ISERROR(VLOOKUP(LEFT(Q36,FIND(",",Q36)-1),[4]AffectorValueTable!$A:$A,1,0)),ISERROR(VLOOKUP(TRIM(MID(Q36,FIND(",",Q36)+1,FIND(",",Q36,FIND(",",Q36)+1)-FIND(",",Q36)-1)),[4]AffectorValueTable!$A:$A,1,0)),ISERROR(VLOOKUP(TRIM(MID(Q36,FIND(",",Q36,FIND(",",Q36)+1)+1,FIND(",",Q36,FIND(",",Q36,FIND(",",Q36)+1)+1)-FIND(",",Q36,FIND(",",Q36)+1)-1)),[4]AffectorValueTable!$A:$A,1,0)),ISERROR(VLOOKUP(TRIM(MID(Q36,FIND(",",Q36,FIND(",",Q36,FIND(",",Q36)+1)+1)+1,999)),[4]AffectorValueTable!$A:$A,1,0))),"어펙터밸류없음",
  ""),
)))))</f>
        <v/>
      </c>
      <c r="S36">
        <v>1</v>
      </c>
    </row>
    <row r="37" spans="1:19" x14ac:dyDescent="0.3">
      <c r="A37" t="s">
        <v>268</v>
      </c>
      <c r="F37">
        <v>1</v>
      </c>
      <c r="G37">
        <v>1</v>
      </c>
      <c r="H37">
        <f t="shared" si="3"/>
        <v>0.66666666666666663</v>
      </c>
      <c r="I37">
        <v>2</v>
      </c>
      <c r="J37">
        <v>1.25</v>
      </c>
      <c r="K37">
        <v>0</v>
      </c>
      <c r="L37" t="b">
        <v>0</v>
      </c>
      <c r="M37" t="b">
        <v>1</v>
      </c>
      <c r="O37" t="str">
        <f>IF(ISBLANK(N37),"",
IFERROR(VLOOKUP(N37,[3]DropTable!$A:$B,MATCH(O$1,[3]DropTable!A$1:B$1,0),0),
"드랍아이디없음"))</f>
        <v/>
      </c>
      <c r="P37">
        <v>10</v>
      </c>
      <c r="R37" t="str">
        <f>IF(ISBLANK(Q37),"",
IF(ISERROR(FIND(",",Q37)),
  IF(ISERROR(VLOOKUP(Q37,[4]AffectorValueTable!$A:$A,1,0)),"어펙터밸류없음",
  ""),
IF(ISERROR(FIND(",",Q37,FIND(",",Q37)+1)),
  IF(OR(ISERROR(VLOOKUP(LEFT(Q37,FIND(",",Q37)-1),[4]AffectorValueTable!$A:$A,1,0)),ISERROR(VLOOKUP(TRIM(MID(Q37,FIND(",",Q37)+1,999)),[4]AffectorValueTable!$A:$A,1,0))),"어펙터밸류없음",
  ""),
IF(ISERROR(FIND(",",Q37,FIND(",",Q37,FIND(",",Q37)+1)+1)),
  IF(OR(ISERROR(VLOOKUP(LEFT(Q37,FIND(",",Q37)-1),[4]AffectorValueTable!$A:$A,1,0)),ISERROR(VLOOKUP(TRIM(MID(Q37,FIND(",",Q37)+1,FIND(",",Q37,FIND(",",Q37)+1)-FIND(",",Q37)-1)),[4]AffectorValueTable!$A:$A,1,0)),ISERROR(VLOOKUP(TRIM(MID(Q37,FIND(",",Q37,FIND(",",Q37)+1)+1,999)),[4]AffectorValueTable!$A:$A,1,0))),"어펙터밸류없음",
  ""),
IF(ISERROR(FIND(",",Q37,FIND(",",Q37,FIND(",",Q37,FIND(",",Q37)+1)+1)+1)),
  IF(OR(ISERROR(VLOOKUP(LEFT(Q37,FIND(",",Q37)-1),[4]AffectorValueTable!$A:$A,1,0)),ISERROR(VLOOKUP(TRIM(MID(Q37,FIND(",",Q37)+1,FIND(",",Q37,FIND(",",Q37)+1)-FIND(",",Q37)-1)),[4]AffectorValueTable!$A:$A,1,0)),ISERROR(VLOOKUP(TRIM(MID(Q37,FIND(",",Q37,FIND(",",Q37)+1)+1,FIND(",",Q37,FIND(",",Q37,FIND(",",Q37)+1)+1)-FIND(",",Q37,FIND(",",Q37)+1)-1)),[4]AffectorValueTable!$A:$A,1,0)),ISERROR(VLOOKUP(TRIM(MID(Q37,FIND(",",Q37,FIND(",",Q37,FIND(",",Q37)+1)+1)+1,999)),[4]AffectorValueTable!$A:$A,1,0))),"어펙터밸류없음",
  ""),
)))))</f>
        <v/>
      </c>
      <c r="S37">
        <v>1</v>
      </c>
    </row>
    <row r="38" spans="1:19" x14ac:dyDescent="0.3">
      <c r="A38" t="s">
        <v>270</v>
      </c>
      <c r="F38">
        <v>1</v>
      </c>
      <c r="G38">
        <v>1</v>
      </c>
      <c r="H38">
        <f t="shared" si="3"/>
        <v>0.66666666666666663</v>
      </c>
      <c r="I38">
        <v>2</v>
      </c>
      <c r="J38">
        <v>1.25</v>
      </c>
      <c r="K38">
        <v>0</v>
      </c>
      <c r="L38" t="b">
        <v>0</v>
      </c>
      <c r="M38" t="b">
        <v>1</v>
      </c>
      <c r="O38" t="str">
        <f>IF(ISBLANK(N38),"",
IFERROR(VLOOKUP(N38,[3]DropTable!$A:$B,MATCH(O$1,[3]DropTable!A$1:B$1,0),0),
"드랍아이디없음"))</f>
        <v/>
      </c>
      <c r="P38">
        <v>10</v>
      </c>
      <c r="R38" t="str">
        <f>IF(ISBLANK(Q38),"",
IF(ISERROR(FIND(",",Q38)),
  IF(ISERROR(VLOOKUP(Q38,[4]AffectorValueTable!$A:$A,1,0)),"어펙터밸류없음",
  ""),
IF(ISERROR(FIND(",",Q38,FIND(",",Q38)+1)),
  IF(OR(ISERROR(VLOOKUP(LEFT(Q38,FIND(",",Q38)-1),[4]AffectorValueTable!$A:$A,1,0)),ISERROR(VLOOKUP(TRIM(MID(Q38,FIND(",",Q38)+1,999)),[4]AffectorValueTable!$A:$A,1,0))),"어펙터밸류없음",
  ""),
IF(ISERROR(FIND(",",Q38,FIND(",",Q38,FIND(",",Q38)+1)+1)),
  IF(OR(ISERROR(VLOOKUP(LEFT(Q38,FIND(",",Q38)-1),[4]AffectorValueTable!$A:$A,1,0)),ISERROR(VLOOKUP(TRIM(MID(Q38,FIND(",",Q38)+1,FIND(",",Q38,FIND(",",Q38)+1)-FIND(",",Q38)-1)),[4]AffectorValueTable!$A:$A,1,0)),ISERROR(VLOOKUP(TRIM(MID(Q38,FIND(",",Q38,FIND(",",Q38)+1)+1,999)),[4]AffectorValueTable!$A:$A,1,0))),"어펙터밸류없음",
  ""),
IF(ISERROR(FIND(",",Q38,FIND(",",Q38,FIND(",",Q38,FIND(",",Q38)+1)+1)+1)),
  IF(OR(ISERROR(VLOOKUP(LEFT(Q38,FIND(",",Q38)-1),[4]AffectorValueTable!$A:$A,1,0)),ISERROR(VLOOKUP(TRIM(MID(Q38,FIND(",",Q38)+1,FIND(",",Q38,FIND(",",Q38)+1)-FIND(",",Q38)-1)),[4]AffectorValueTable!$A:$A,1,0)),ISERROR(VLOOKUP(TRIM(MID(Q38,FIND(",",Q38,FIND(",",Q38)+1)+1,FIND(",",Q38,FIND(",",Q38,FIND(",",Q38)+1)+1)-FIND(",",Q38,FIND(",",Q38)+1)-1)),[4]AffectorValueTable!$A:$A,1,0)),ISERROR(VLOOKUP(TRIM(MID(Q38,FIND(",",Q38,FIND(",",Q38,FIND(",",Q38)+1)+1)+1,999)),[4]AffectorValueTable!$A:$A,1,0))),"어펙터밸류없음",
  ""),
)))))</f>
        <v/>
      </c>
      <c r="S38">
        <v>1</v>
      </c>
    </row>
    <row r="39" spans="1:19" x14ac:dyDescent="0.3">
      <c r="A39" t="s">
        <v>271</v>
      </c>
      <c r="F39">
        <v>1</v>
      </c>
      <c r="G39">
        <v>0.8</v>
      </c>
      <c r="H39">
        <f t="shared" si="3"/>
        <v>0.66666666666666663</v>
      </c>
      <c r="I39">
        <v>2</v>
      </c>
      <c r="J39">
        <v>1</v>
      </c>
      <c r="K39">
        <v>0</v>
      </c>
      <c r="L39" t="b">
        <v>0</v>
      </c>
      <c r="M39" t="b">
        <v>1</v>
      </c>
      <c r="O39" t="str">
        <f>IF(ISBLANK(N39),"",
IFERROR(VLOOKUP(N39,[3]DropTable!$A:$B,MATCH(O$1,[3]DropTable!A$1:B$1,0),0),
"드랍아이디없음"))</f>
        <v/>
      </c>
      <c r="P39">
        <v>10</v>
      </c>
      <c r="R39" t="str">
        <f>IF(ISBLANK(Q39),"",
IF(ISERROR(FIND(",",Q39)),
  IF(ISERROR(VLOOKUP(Q39,[4]AffectorValueTable!$A:$A,1,0)),"어펙터밸류없음",
  ""),
IF(ISERROR(FIND(",",Q39,FIND(",",Q39)+1)),
  IF(OR(ISERROR(VLOOKUP(LEFT(Q39,FIND(",",Q39)-1),[4]AffectorValueTable!$A:$A,1,0)),ISERROR(VLOOKUP(TRIM(MID(Q39,FIND(",",Q39)+1,999)),[4]AffectorValueTable!$A:$A,1,0))),"어펙터밸류없음",
  ""),
IF(ISERROR(FIND(",",Q39,FIND(",",Q39,FIND(",",Q39)+1)+1)),
  IF(OR(ISERROR(VLOOKUP(LEFT(Q39,FIND(",",Q39)-1),[4]AffectorValueTable!$A:$A,1,0)),ISERROR(VLOOKUP(TRIM(MID(Q39,FIND(",",Q39)+1,FIND(",",Q39,FIND(",",Q39)+1)-FIND(",",Q39)-1)),[4]AffectorValueTable!$A:$A,1,0)),ISERROR(VLOOKUP(TRIM(MID(Q39,FIND(",",Q39,FIND(",",Q39)+1)+1,999)),[4]AffectorValueTable!$A:$A,1,0))),"어펙터밸류없음",
  ""),
IF(ISERROR(FIND(",",Q39,FIND(",",Q39,FIND(",",Q39,FIND(",",Q39)+1)+1)+1)),
  IF(OR(ISERROR(VLOOKUP(LEFT(Q39,FIND(",",Q39)-1),[4]AffectorValueTable!$A:$A,1,0)),ISERROR(VLOOKUP(TRIM(MID(Q39,FIND(",",Q39)+1,FIND(",",Q39,FIND(",",Q39)+1)-FIND(",",Q39)-1)),[4]AffectorValueTable!$A:$A,1,0)),ISERROR(VLOOKUP(TRIM(MID(Q39,FIND(",",Q39,FIND(",",Q39)+1)+1,FIND(",",Q39,FIND(",",Q39,FIND(",",Q39)+1)+1)-FIND(",",Q39,FIND(",",Q39)+1)-1)),[4]AffectorValueTable!$A:$A,1,0)),ISERROR(VLOOKUP(TRIM(MID(Q39,FIND(",",Q39,FIND(",",Q39,FIND(",",Q39)+1)+1)+1,999)),[4]AffectorValueTable!$A:$A,1,0))),"어펙터밸류없음",
  ""),
)))))</f>
        <v/>
      </c>
      <c r="S39">
        <v>1</v>
      </c>
    </row>
    <row r="40" spans="1:19" x14ac:dyDescent="0.3">
      <c r="A40" t="s">
        <v>474</v>
      </c>
      <c r="F40">
        <v>1</v>
      </c>
      <c r="G40">
        <v>1</v>
      </c>
      <c r="H40">
        <f t="shared" si="3"/>
        <v>0.66666666666666663</v>
      </c>
      <c r="I40">
        <v>2</v>
      </c>
      <c r="J40">
        <v>1.25</v>
      </c>
      <c r="K40">
        <v>0</v>
      </c>
      <c r="L40" t="b">
        <v>0</v>
      </c>
      <c r="M40" t="b">
        <v>1</v>
      </c>
      <c r="O40" t="str">
        <f>IF(ISBLANK(N40),"",
IFERROR(VLOOKUP(N40,[3]DropTable!$A:$B,MATCH(O$1,[3]DropTable!A$1:B$1,0),0),
"드랍아이디없음"))</f>
        <v/>
      </c>
      <c r="P40">
        <v>10</v>
      </c>
      <c r="R40" t="str">
        <f>IF(ISBLANK(Q40),"",
IF(ISERROR(FIND(",",Q40)),
  IF(ISERROR(VLOOKUP(Q40,[4]AffectorValueTable!$A:$A,1,0)),"어펙터밸류없음",
  ""),
IF(ISERROR(FIND(",",Q40,FIND(",",Q40)+1)),
  IF(OR(ISERROR(VLOOKUP(LEFT(Q40,FIND(",",Q40)-1),[4]AffectorValueTable!$A:$A,1,0)),ISERROR(VLOOKUP(TRIM(MID(Q40,FIND(",",Q40)+1,999)),[4]AffectorValueTable!$A:$A,1,0))),"어펙터밸류없음",
  ""),
IF(ISERROR(FIND(",",Q40,FIND(",",Q40,FIND(",",Q40)+1)+1)),
  IF(OR(ISERROR(VLOOKUP(LEFT(Q40,FIND(",",Q40)-1),[4]AffectorValueTable!$A:$A,1,0)),ISERROR(VLOOKUP(TRIM(MID(Q40,FIND(",",Q40)+1,FIND(",",Q40,FIND(",",Q40)+1)-FIND(",",Q40)-1)),[4]AffectorValueTable!$A:$A,1,0)),ISERROR(VLOOKUP(TRIM(MID(Q40,FIND(",",Q40,FIND(",",Q40)+1)+1,999)),[4]AffectorValueTable!$A:$A,1,0))),"어펙터밸류없음",
  ""),
IF(ISERROR(FIND(",",Q40,FIND(",",Q40,FIND(",",Q40,FIND(",",Q40)+1)+1)+1)),
  IF(OR(ISERROR(VLOOKUP(LEFT(Q40,FIND(",",Q40)-1),[4]AffectorValueTable!$A:$A,1,0)),ISERROR(VLOOKUP(TRIM(MID(Q40,FIND(",",Q40)+1,FIND(",",Q40,FIND(",",Q40)+1)-FIND(",",Q40)-1)),[4]AffectorValueTable!$A:$A,1,0)),ISERROR(VLOOKUP(TRIM(MID(Q40,FIND(",",Q40,FIND(",",Q40)+1)+1,FIND(",",Q40,FIND(",",Q40,FIND(",",Q40)+1)+1)-FIND(",",Q40,FIND(",",Q40)+1)-1)),[4]AffectorValueTable!$A:$A,1,0)),ISERROR(VLOOKUP(TRIM(MID(Q40,FIND(",",Q40,FIND(",",Q40,FIND(",",Q40)+1)+1)+1,999)),[4]AffectorValueTable!$A:$A,1,0))),"어펙터밸류없음",
  ""),
)))))</f>
        <v/>
      </c>
      <c r="S40">
        <v>1</v>
      </c>
    </row>
    <row r="41" spans="1:19" x14ac:dyDescent="0.3">
      <c r="A41" t="s">
        <v>579</v>
      </c>
      <c r="F41">
        <v>1</v>
      </c>
      <c r="G41">
        <v>1</v>
      </c>
      <c r="H41">
        <f t="shared" si="3"/>
        <v>0.66666666666666663</v>
      </c>
      <c r="I41">
        <v>2</v>
      </c>
      <c r="J41">
        <v>1.25</v>
      </c>
      <c r="K41">
        <v>0</v>
      </c>
      <c r="L41" t="b">
        <v>0</v>
      </c>
      <c r="M41" t="b">
        <v>1</v>
      </c>
      <c r="O41" t="str">
        <f>IF(ISBLANK(N41),"",
IFERROR(VLOOKUP(N41,[3]DropTable!$A:$B,MATCH(O$1,[3]DropTable!A$1:B$1,0),0),
"드랍아이디없음"))</f>
        <v/>
      </c>
      <c r="P41">
        <v>10</v>
      </c>
      <c r="R41" t="str">
        <f>IF(ISBLANK(Q41),"",
IF(ISERROR(FIND(",",Q41)),
  IF(ISERROR(VLOOKUP(Q41,[4]AffectorValueTable!$A:$A,1,0)),"어펙터밸류없음",
  ""),
IF(ISERROR(FIND(",",Q41,FIND(",",Q41)+1)),
  IF(OR(ISERROR(VLOOKUP(LEFT(Q41,FIND(",",Q41)-1),[4]AffectorValueTable!$A:$A,1,0)),ISERROR(VLOOKUP(TRIM(MID(Q41,FIND(",",Q41)+1,999)),[4]AffectorValueTable!$A:$A,1,0))),"어펙터밸류없음",
  ""),
IF(ISERROR(FIND(",",Q41,FIND(",",Q41,FIND(",",Q41)+1)+1)),
  IF(OR(ISERROR(VLOOKUP(LEFT(Q41,FIND(",",Q41)-1),[4]AffectorValueTable!$A:$A,1,0)),ISERROR(VLOOKUP(TRIM(MID(Q41,FIND(",",Q41)+1,FIND(",",Q41,FIND(",",Q41)+1)-FIND(",",Q41)-1)),[4]AffectorValueTable!$A:$A,1,0)),ISERROR(VLOOKUP(TRIM(MID(Q41,FIND(",",Q41,FIND(",",Q41)+1)+1,999)),[4]AffectorValueTable!$A:$A,1,0))),"어펙터밸류없음",
  ""),
IF(ISERROR(FIND(",",Q41,FIND(",",Q41,FIND(",",Q41,FIND(",",Q41)+1)+1)+1)),
  IF(OR(ISERROR(VLOOKUP(LEFT(Q41,FIND(",",Q41)-1),[4]AffectorValueTable!$A:$A,1,0)),ISERROR(VLOOKUP(TRIM(MID(Q41,FIND(",",Q41)+1,FIND(",",Q41,FIND(",",Q41)+1)-FIND(",",Q41)-1)),[4]AffectorValueTable!$A:$A,1,0)),ISERROR(VLOOKUP(TRIM(MID(Q41,FIND(",",Q41,FIND(",",Q41)+1)+1,FIND(",",Q41,FIND(",",Q41,FIND(",",Q41)+1)+1)-FIND(",",Q41,FIND(",",Q41)+1)-1)),[4]AffectorValueTable!$A:$A,1,0)),ISERROR(VLOOKUP(TRIM(MID(Q41,FIND(",",Q41,FIND(",",Q41,FIND(",",Q41)+1)+1)+1,999)),[4]AffectorValueTable!$A:$A,1,0))),"어펙터밸류없음",
  ""),
)))))</f>
        <v/>
      </c>
      <c r="S41">
        <v>1</v>
      </c>
    </row>
    <row r="42" spans="1:19" x14ac:dyDescent="0.3">
      <c r="A42" t="s">
        <v>580</v>
      </c>
      <c r="F42">
        <v>1</v>
      </c>
      <c r="G42">
        <v>1</v>
      </c>
      <c r="H42">
        <f t="shared" si="3"/>
        <v>0.66666666666666663</v>
      </c>
      <c r="I42">
        <v>2</v>
      </c>
      <c r="J42">
        <v>1.25</v>
      </c>
      <c r="K42">
        <v>0</v>
      </c>
      <c r="L42" t="b">
        <v>0</v>
      </c>
      <c r="M42" t="b">
        <v>1</v>
      </c>
      <c r="O42" t="str">
        <f>IF(ISBLANK(N42),"",
IFERROR(VLOOKUP(N42,[3]DropTable!$A:$B,MATCH(O$1,[3]DropTable!A$1:B$1,0),0),
"드랍아이디없음"))</f>
        <v/>
      </c>
      <c r="P42">
        <v>10</v>
      </c>
      <c r="R42" t="str">
        <f>IF(ISBLANK(Q42),"",
IF(ISERROR(FIND(",",Q42)),
  IF(ISERROR(VLOOKUP(Q42,[4]AffectorValueTable!$A:$A,1,0)),"어펙터밸류없음",
  ""),
IF(ISERROR(FIND(",",Q42,FIND(",",Q42)+1)),
  IF(OR(ISERROR(VLOOKUP(LEFT(Q42,FIND(",",Q42)-1),[4]AffectorValueTable!$A:$A,1,0)),ISERROR(VLOOKUP(TRIM(MID(Q42,FIND(",",Q42)+1,999)),[4]AffectorValueTable!$A:$A,1,0))),"어펙터밸류없음",
  ""),
IF(ISERROR(FIND(",",Q42,FIND(",",Q42,FIND(",",Q42)+1)+1)),
  IF(OR(ISERROR(VLOOKUP(LEFT(Q42,FIND(",",Q42)-1),[4]AffectorValueTable!$A:$A,1,0)),ISERROR(VLOOKUP(TRIM(MID(Q42,FIND(",",Q42)+1,FIND(",",Q42,FIND(",",Q42)+1)-FIND(",",Q42)-1)),[4]AffectorValueTable!$A:$A,1,0)),ISERROR(VLOOKUP(TRIM(MID(Q42,FIND(",",Q42,FIND(",",Q42)+1)+1,999)),[4]AffectorValueTable!$A:$A,1,0))),"어펙터밸류없음",
  ""),
IF(ISERROR(FIND(",",Q42,FIND(",",Q42,FIND(",",Q42,FIND(",",Q42)+1)+1)+1)),
  IF(OR(ISERROR(VLOOKUP(LEFT(Q42,FIND(",",Q42)-1),[4]AffectorValueTable!$A:$A,1,0)),ISERROR(VLOOKUP(TRIM(MID(Q42,FIND(",",Q42)+1,FIND(",",Q42,FIND(",",Q42)+1)-FIND(",",Q42)-1)),[4]AffectorValueTable!$A:$A,1,0)),ISERROR(VLOOKUP(TRIM(MID(Q42,FIND(",",Q42,FIND(",",Q42)+1)+1,FIND(",",Q42,FIND(",",Q42,FIND(",",Q42)+1)+1)-FIND(",",Q42,FIND(",",Q42)+1)-1)),[4]AffectorValueTable!$A:$A,1,0)),ISERROR(VLOOKUP(TRIM(MID(Q42,FIND(",",Q42,FIND(",",Q42,FIND(",",Q42)+1)+1)+1,999)),[4]AffectorValueTable!$A:$A,1,0))),"어펙터밸류없음",
  ""),
)))))</f>
        <v/>
      </c>
      <c r="S42">
        <v>1</v>
      </c>
    </row>
    <row r="43" spans="1:19" x14ac:dyDescent="0.3">
      <c r="A43" t="s">
        <v>581</v>
      </c>
      <c r="F43">
        <v>1</v>
      </c>
      <c r="G43">
        <v>1</v>
      </c>
      <c r="H43">
        <f t="shared" si="3"/>
        <v>0.66666666666666663</v>
      </c>
      <c r="I43">
        <v>2</v>
      </c>
      <c r="J43">
        <v>1.25</v>
      </c>
      <c r="K43">
        <v>0</v>
      </c>
      <c r="L43" t="b">
        <v>0</v>
      </c>
      <c r="M43" t="b">
        <v>1</v>
      </c>
      <c r="O43" t="str">
        <f>IF(ISBLANK(N43),"",
IFERROR(VLOOKUP(N43,[3]DropTable!$A:$B,MATCH(O$1,[3]DropTable!A$1:B$1,0),0),
"드랍아이디없음"))</f>
        <v/>
      </c>
      <c r="P43">
        <v>10</v>
      </c>
      <c r="R43" t="str">
        <f>IF(ISBLANK(Q43),"",
IF(ISERROR(FIND(",",Q43)),
  IF(ISERROR(VLOOKUP(Q43,[4]AffectorValueTable!$A:$A,1,0)),"어펙터밸류없음",
  ""),
IF(ISERROR(FIND(",",Q43,FIND(",",Q43)+1)),
  IF(OR(ISERROR(VLOOKUP(LEFT(Q43,FIND(",",Q43)-1),[4]AffectorValueTable!$A:$A,1,0)),ISERROR(VLOOKUP(TRIM(MID(Q43,FIND(",",Q43)+1,999)),[4]AffectorValueTable!$A:$A,1,0))),"어펙터밸류없음",
  ""),
IF(ISERROR(FIND(",",Q43,FIND(",",Q43,FIND(",",Q43)+1)+1)),
  IF(OR(ISERROR(VLOOKUP(LEFT(Q43,FIND(",",Q43)-1),[4]AffectorValueTable!$A:$A,1,0)),ISERROR(VLOOKUP(TRIM(MID(Q43,FIND(",",Q43)+1,FIND(",",Q43,FIND(",",Q43)+1)-FIND(",",Q43)-1)),[4]AffectorValueTable!$A:$A,1,0)),ISERROR(VLOOKUP(TRIM(MID(Q43,FIND(",",Q43,FIND(",",Q43)+1)+1,999)),[4]AffectorValueTable!$A:$A,1,0))),"어펙터밸류없음",
  ""),
IF(ISERROR(FIND(",",Q43,FIND(",",Q43,FIND(",",Q43,FIND(",",Q43)+1)+1)+1)),
  IF(OR(ISERROR(VLOOKUP(LEFT(Q43,FIND(",",Q43)-1),[4]AffectorValueTable!$A:$A,1,0)),ISERROR(VLOOKUP(TRIM(MID(Q43,FIND(",",Q43)+1,FIND(",",Q43,FIND(",",Q43)+1)-FIND(",",Q43)-1)),[4]AffectorValueTable!$A:$A,1,0)),ISERROR(VLOOKUP(TRIM(MID(Q43,FIND(",",Q43,FIND(",",Q43)+1)+1,FIND(",",Q43,FIND(",",Q43,FIND(",",Q43)+1)+1)-FIND(",",Q43,FIND(",",Q43)+1)-1)),[4]AffectorValueTable!$A:$A,1,0)),ISERROR(VLOOKUP(TRIM(MID(Q43,FIND(",",Q43,FIND(",",Q43,FIND(",",Q43)+1)+1)+1,999)),[4]AffectorValueTable!$A:$A,1,0))),"어펙터밸류없음",
  ""),
)))))</f>
        <v/>
      </c>
      <c r="S43">
        <v>1</v>
      </c>
    </row>
    <row r="44" spans="1:19" x14ac:dyDescent="0.3">
      <c r="A44" t="s">
        <v>582</v>
      </c>
      <c r="F44">
        <v>1.2</v>
      </c>
      <c r="G44">
        <v>1.5</v>
      </c>
      <c r="H44">
        <f t="shared" si="3"/>
        <v>0.66666666666666663</v>
      </c>
      <c r="I44">
        <v>2</v>
      </c>
      <c r="J44">
        <v>1.25</v>
      </c>
      <c r="K44">
        <v>0</v>
      </c>
      <c r="L44" t="b">
        <v>0</v>
      </c>
      <c r="M44" t="b">
        <v>1</v>
      </c>
      <c r="O44" t="str">
        <f>IF(ISBLANK(N44),"",
IFERROR(VLOOKUP(N44,[3]DropTable!$A:$B,MATCH(O$1,[3]DropTable!A$1:B$1,0),0),
"드랍아이디없음"))</f>
        <v/>
      </c>
      <c r="P44">
        <v>10</v>
      </c>
      <c r="R44" t="str">
        <f>IF(ISBLANK(Q44),"",
IF(ISERROR(FIND(",",Q44)),
  IF(ISERROR(VLOOKUP(Q44,[4]AffectorValueTable!$A:$A,1,0)),"어펙터밸류없음",
  ""),
IF(ISERROR(FIND(",",Q44,FIND(",",Q44)+1)),
  IF(OR(ISERROR(VLOOKUP(LEFT(Q44,FIND(",",Q44)-1),[4]AffectorValueTable!$A:$A,1,0)),ISERROR(VLOOKUP(TRIM(MID(Q44,FIND(",",Q44)+1,999)),[4]AffectorValueTable!$A:$A,1,0))),"어펙터밸류없음",
  ""),
IF(ISERROR(FIND(",",Q44,FIND(",",Q44,FIND(",",Q44)+1)+1)),
  IF(OR(ISERROR(VLOOKUP(LEFT(Q44,FIND(",",Q44)-1),[4]AffectorValueTable!$A:$A,1,0)),ISERROR(VLOOKUP(TRIM(MID(Q44,FIND(",",Q44)+1,FIND(",",Q44,FIND(",",Q44)+1)-FIND(",",Q44)-1)),[4]AffectorValueTable!$A:$A,1,0)),ISERROR(VLOOKUP(TRIM(MID(Q44,FIND(",",Q44,FIND(",",Q44)+1)+1,999)),[4]AffectorValueTable!$A:$A,1,0))),"어펙터밸류없음",
  ""),
IF(ISERROR(FIND(",",Q44,FIND(",",Q44,FIND(",",Q44,FIND(",",Q44)+1)+1)+1)),
  IF(OR(ISERROR(VLOOKUP(LEFT(Q44,FIND(",",Q44)-1),[4]AffectorValueTable!$A:$A,1,0)),ISERROR(VLOOKUP(TRIM(MID(Q44,FIND(",",Q44)+1,FIND(",",Q44,FIND(",",Q44)+1)-FIND(",",Q44)-1)),[4]AffectorValueTable!$A:$A,1,0)),ISERROR(VLOOKUP(TRIM(MID(Q44,FIND(",",Q44,FIND(",",Q44)+1)+1,FIND(",",Q44,FIND(",",Q44,FIND(",",Q44)+1)+1)-FIND(",",Q44,FIND(",",Q44)+1)-1)),[4]AffectorValueTable!$A:$A,1,0)),ISERROR(VLOOKUP(TRIM(MID(Q44,FIND(",",Q44,FIND(",",Q44,FIND(",",Q44)+1)+1)+1,999)),[4]AffectorValueTable!$A:$A,1,0))),"어펙터밸류없음",
  ""),
)))))</f>
        <v/>
      </c>
      <c r="S44">
        <v>1</v>
      </c>
    </row>
    <row r="45" spans="1:19" x14ac:dyDescent="0.3">
      <c r="A45" t="s">
        <v>751</v>
      </c>
      <c r="F45">
        <v>1</v>
      </c>
      <c r="G45">
        <v>1</v>
      </c>
      <c r="H45">
        <f t="shared" si="3"/>
        <v>0.66666666666666663</v>
      </c>
      <c r="I45">
        <v>2</v>
      </c>
      <c r="J45">
        <v>1.25</v>
      </c>
      <c r="K45">
        <v>0</v>
      </c>
      <c r="L45" t="b">
        <v>0</v>
      </c>
      <c r="M45" t="b">
        <v>1</v>
      </c>
      <c r="O45" t="str">
        <f>IF(ISBLANK(N45),"",
IFERROR(VLOOKUP(N45,[3]DropTable!$A:$B,MATCH(O$1,[3]DropTable!A$1:B$1,0),0),
"드랍아이디없음"))</f>
        <v/>
      </c>
      <c r="P45">
        <v>15</v>
      </c>
      <c r="R45" t="str">
        <f>IF(ISBLANK(Q45),"",
IF(ISERROR(FIND(",",Q45)),
  IF(ISERROR(VLOOKUP(Q45,[4]AffectorValueTable!$A:$A,1,0)),"어펙터밸류없음",
  ""),
IF(ISERROR(FIND(",",Q45,FIND(",",Q45)+1)),
  IF(OR(ISERROR(VLOOKUP(LEFT(Q45,FIND(",",Q45)-1),[4]AffectorValueTable!$A:$A,1,0)),ISERROR(VLOOKUP(TRIM(MID(Q45,FIND(",",Q45)+1,999)),[4]AffectorValueTable!$A:$A,1,0))),"어펙터밸류없음",
  ""),
IF(ISERROR(FIND(",",Q45,FIND(",",Q45,FIND(",",Q45)+1)+1)),
  IF(OR(ISERROR(VLOOKUP(LEFT(Q45,FIND(",",Q45)-1),[4]AffectorValueTable!$A:$A,1,0)),ISERROR(VLOOKUP(TRIM(MID(Q45,FIND(",",Q45)+1,FIND(",",Q45,FIND(",",Q45)+1)-FIND(",",Q45)-1)),[4]AffectorValueTable!$A:$A,1,0)),ISERROR(VLOOKUP(TRIM(MID(Q45,FIND(",",Q45,FIND(",",Q45)+1)+1,999)),[4]AffectorValueTable!$A:$A,1,0))),"어펙터밸류없음",
  ""),
IF(ISERROR(FIND(",",Q45,FIND(",",Q45,FIND(",",Q45,FIND(",",Q45)+1)+1)+1)),
  IF(OR(ISERROR(VLOOKUP(LEFT(Q45,FIND(",",Q45)-1),[4]AffectorValueTable!$A:$A,1,0)),ISERROR(VLOOKUP(TRIM(MID(Q45,FIND(",",Q45)+1,FIND(",",Q45,FIND(",",Q45)+1)-FIND(",",Q45)-1)),[4]AffectorValueTable!$A:$A,1,0)),ISERROR(VLOOKUP(TRIM(MID(Q45,FIND(",",Q45,FIND(",",Q45)+1)+1,FIND(",",Q45,FIND(",",Q45,FIND(",",Q45)+1)+1)-FIND(",",Q45,FIND(",",Q45)+1)-1)),[4]AffectorValueTable!$A:$A,1,0)),ISERROR(VLOOKUP(TRIM(MID(Q45,FIND(",",Q45,FIND(",",Q45,FIND(",",Q45)+1)+1)+1,999)),[4]AffectorValueTable!$A:$A,1,0))),"어펙터밸류없음",
  ""),
)))))</f>
        <v/>
      </c>
      <c r="S45">
        <v>1</v>
      </c>
    </row>
    <row r="46" spans="1:19" x14ac:dyDescent="0.3">
      <c r="A46" t="s">
        <v>76</v>
      </c>
      <c r="B46">
        <v>1</v>
      </c>
      <c r="C46">
        <v>9</v>
      </c>
      <c r="D46">
        <v>8</v>
      </c>
      <c r="E46">
        <f t="shared" ref="E46:E64" si="4">IF(ISBLANK(C46),1,C46)*IF(ISBLANK(D46),1,D46)*1.25*(1+0.2*B46)*IF(B46=5,1.2,1)*F46/35</f>
        <v>0.77142857142857146</v>
      </c>
      <c r="F46">
        <v>0.25</v>
      </c>
      <c r="G46">
        <v>0.25</v>
      </c>
      <c r="H46">
        <v>0.2</v>
      </c>
      <c r="I46">
        <v>2.2000000000000002</v>
      </c>
      <c r="J46">
        <v>1.4</v>
      </c>
      <c r="K46">
        <v>0</v>
      </c>
      <c r="L46" t="b">
        <v>1</v>
      </c>
      <c r="M46" t="b">
        <v>1</v>
      </c>
      <c r="O46" t="str">
        <f>IF(ISBLANK(N46),"",
IFERROR(VLOOKUP(N46,[3]DropTable!$A:$B,MATCH(O$1,[3]DropTable!A$1:B$1,0),0),
"드랍아이디없음"))</f>
        <v/>
      </c>
      <c r="P46">
        <v>0</v>
      </c>
      <c r="R46" t="str">
        <f>IF(ISBLANK(Q46),"",
IF(ISERROR(FIND(",",Q46)),
  IF(ISERROR(VLOOKUP(Q46,[4]AffectorValueTable!$A:$A,1,0)),"어펙터밸류없음",
  ""),
IF(ISERROR(FIND(",",Q46,FIND(",",Q46)+1)),
  IF(OR(ISERROR(VLOOKUP(LEFT(Q46,FIND(",",Q46)-1),[4]AffectorValueTable!$A:$A,1,0)),ISERROR(VLOOKUP(TRIM(MID(Q46,FIND(",",Q46)+1,999)),[4]AffectorValueTable!$A:$A,1,0))),"어펙터밸류없음",
  ""),
IF(ISERROR(FIND(",",Q46,FIND(",",Q46,FIND(",",Q46)+1)+1)),
  IF(OR(ISERROR(VLOOKUP(LEFT(Q46,FIND(",",Q46)-1),[4]AffectorValueTable!$A:$A,1,0)),ISERROR(VLOOKUP(TRIM(MID(Q46,FIND(",",Q46)+1,FIND(",",Q46,FIND(",",Q46)+1)-FIND(",",Q46)-1)),[4]AffectorValueTable!$A:$A,1,0)),ISERROR(VLOOKUP(TRIM(MID(Q46,FIND(",",Q46,FIND(",",Q46)+1)+1,999)),[4]AffectorValueTable!$A:$A,1,0))),"어펙터밸류없음",
  ""),
IF(ISERROR(FIND(",",Q46,FIND(",",Q46,FIND(",",Q46,FIND(",",Q46)+1)+1)+1)),
  IF(OR(ISERROR(VLOOKUP(LEFT(Q46,FIND(",",Q46)-1),[4]AffectorValueTable!$A:$A,1,0)),ISERROR(VLOOKUP(TRIM(MID(Q46,FIND(",",Q46)+1,FIND(",",Q46,FIND(",",Q46)+1)-FIND(",",Q46)-1)),[4]AffectorValueTable!$A:$A,1,0)),ISERROR(VLOOKUP(TRIM(MID(Q46,FIND(",",Q46,FIND(",",Q46)+1)+1,FIND(",",Q46,FIND(",",Q46,FIND(",",Q46)+1)+1)-FIND(",",Q46,FIND(",",Q46)+1)-1)),[4]AffectorValueTable!$A:$A,1,0)),ISERROR(VLOOKUP(TRIM(MID(Q46,FIND(",",Q46,FIND(",",Q46,FIND(",",Q46)+1)+1)+1,999)),[4]AffectorValueTable!$A:$A,1,0))),"어펙터밸류없음",
  ""),
)))))</f>
        <v/>
      </c>
      <c r="S46">
        <v>0.3</v>
      </c>
    </row>
    <row r="47" spans="1:19" x14ac:dyDescent="0.3">
      <c r="A47" t="s">
        <v>351</v>
      </c>
      <c r="B47">
        <v>2</v>
      </c>
      <c r="C47">
        <v>9</v>
      </c>
      <c r="D47">
        <v>12</v>
      </c>
      <c r="E47">
        <f t="shared" si="4"/>
        <v>1.35</v>
      </c>
      <c r="F47">
        <v>0.25</v>
      </c>
      <c r="G47">
        <v>0.4</v>
      </c>
      <c r="H47">
        <v>0.2</v>
      </c>
      <c r="I47">
        <v>2.2000000000000002</v>
      </c>
      <c r="J47">
        <v>1.4</v>
      </c>
      <c r="K47">
        <v>0</v>
      </c>
      <c r="L47" t="b">
        <v>1</v>
      </c>
      <c r="M47" t="b">
        <v>1</v>
      </c>
      <c r="O47" t="str">
        <f>IF(ISBLANK(N47),"",
IFERROR(VLOOKUP(N47,[3]DropTable!$A:$B,MATCH(O$1,[3]DropTable!A$1:B$1,0),0),
"드랍아이디없음"))</f>
        <v/>
      </c>
      <c r="P47">
        <v>0</v>
      </c>
      <c r="R47" t="str">
        <f>IF(ISBLANK(Q47),"",
IF(ISERROR(FIND(",",Q47)),
  IF(ISERROR(VLOOKUP(Q47,[4]AffectorValueTable!$A:$A,1,0)),"어펙터밸류없음",
  ""),
IF(ISERROR(FIND(",",Q47,FIND(",",Q47)+1)),
  IF(OR(ISERROR(VLOOKUP(LEFT(Q47,FIND(",",Q47)-1),[4]AffectorValueTable!$A:$A,1,0)),ISERROR(VLOOKUP(TRIM(MID(Q47,FIND(",",Q47)+1,999)),[4]AffectorValueTable!$A:$A,1,0))),"어펙터밸류없음",
  ""),
IF(ISERROR(FIND(",",Q47,FIND(",",Q47,FIND(",",Q47)+1)+1)),
  IF(OR(ISERROR(VLOOKUP(LEFT(Q47,FIND(",",Q47)-1),[4]AffectorValueTable!$A:$A,1,0)),ISERROR(VLOOKUP(TRIM(MID(Q47,FIND(",",Q47)+1,FIND(",",Q47,FIND(",",Q47)+1)-FIND(",",Q47)-1)),[4]AffectorValueTable!$A:$A,1,0)),ISERROR(VLOOKUP(TRIM(MID(Q47,FIND(",",Q47,FIND(",",Q47)+1)+1,999)),[4]AffectorValueTable!$A:$A,1,0))),"어펙터밸류없음",
  ""),
IF(ISERROR(FIND(",",Q47,FIND(",",Q47,FIND(",",Q47,FIND(",",Q47)+1)+1)+1)),
  IF(OR(ISERROR(VLOOKUP(LEFT(Q47,FIND(",",Q47)-1),[4]AffectorValueTable!$A:$A,1,0)),ISERROR(VLOOKUP(TRIM(MID(Q47,FIND(",",Q47)+1,FIND(",",Q47,FIND(",",Q47)+1)-FIND(",",Q47)-1)),[4]AffectorValueTable!$A:$A,1,0)),ISERROR(VLOOKUP(TRIM(MID(Q47,FIND(",",Q47,FIND(",",Q47)+1)+1,FIND(",",Q47,FIND(",",Q47,FIND(",",Q47)+1)+1)-FIND(",",Q47,FIND(",",Q47)+1)-1)),[4]AffectorValueTable!$A:$A,1,0)),ISERROR(VLOOKUP(TRIM(MID(Q47,FIND(",",Q47,FIND(",",Q47,FIND(",",Q47)+1)+1)+1,999)),[4]AffectorValueTable!$A:$A,1,0))),"어펙터밸류없음",
  ""),
)))))</f>
        <v/>
      </c>
      <c r="S47">
        <v>0.3</v>
      </c>
    </row>
    <row r="48" spans="1:19" x14ac:dyDescent="0.3">
      <c r="A48" t="s">
        <v>274</v>
      </c>
      <c r="B48">
        <v>3</v>
      </c>
      <c r="E48">
        <f t="shared" si="4"/>
        <v>1.7</v>
      </c>
      <c r="F48">
        <f>35*0.85</f>
        <v>29.75</v>
      </c>
      <c r="G48">
        <v>1.25</v>
      </c>
      <c r="H48">
        <f t="shared" ref="H48:H54" si="5">G48*2/3</f>
        <v>0.83333333333333337</v>
      </c>
      <c r="I48">
        <v>2</v>
      </c>
      <c r="J48">
        <v>2</v>
      </c>
      <c r="K48">
        <v>0</v>
      </c>
      <c r="L48" t="b">
        <v>1</v>
      </c>
      <c r="M48" t="b">
        <v>1</v>
      </c>
      <c r="O48" t="str">
        <f>IF(ISBLANK(N48),"",
IFERROR(VLOOKUP(N48,[3]DropTable!$A:$B,MATCH(O$1,[3]DropTable!A$1:B$1,0),0),
"드랍아이디없음"))</f>
        <v/>
      </c>
      <c r="P48">
        <v>0</v>
      </c>
      <c r="R48" t="str">
        <f>IF(ISBLANK(Q48),"",
IF(ISERROR(FIND(",",Q48)),
  IF(ISERROR(VLOOKUP(Q48,[4]AffectorValueTable!$A:$A,1,0)),"어펙터밸류없음",
  ""),
IF(ISERROR(FIND(",",Q48,FIND(",",Q48)+1)),
  IF(OR(ISERROR(VLOOKUP(LEFT(Q48,FIND(",",Q48)-1),[4]AffectorValueTable!$A:$A,1,0)),ISERROR(VLOOKUP(TRIM(MID(Q48,FIND(",",Q48)+1,999)),[4]AffectorValueTable!$A:$A,1,0))),"어펙터밸류없음",
  ""),
IF(ISERROR(FIND(",",Q48,FIND(",",Q48,FIND(",",Q48)+1)+1)),
  IF(OR(ISERROR(VLOOKUP(LEFT(Q48,FIND(",",Q48)-1),[4]AffectorValueTable!$A:$A,1,0)),ISERROR(VLOOKUP(TRIM(MID(Q48,FIND(",",Q48)+1,FIND(",",Q48,FIND(",",Q48)+1)-FIND(",",Q48)-1)),[4]AffectorValueTable!$A:$A,1,0)),ISERROR(VLOOKUP(TRIM(MID(Q48,FIND(",",Q48,FIND(",",Q48)+1)+1,999)),[4]AffectorValueTable!$A:$A,1,0))),"어펙터밸류없음",
  ""),
IF(ISERROR(FIND(",",Q48,FIND(",",Q48,FIND(",",Q48,FIND(",",Q48)+1)+1)+1)),
  IF(OR(ISERROR(VLOOKUP(LEFT(Q48,FIND(",",Q48)-1),[4]AffectorValueTable!$A:$A,1,0)),ISERROR(VLOOKUP(TRIM(MID(Q48,FIND(",",Q48)+1,FIND(",",Q48,FIND(",",Q48)+1)-FIND(",",Q48)-1)),[4]AffectorValueTable!$A:$A,1,0)),ISERROR(VLOOKUP(TRIM(MID(Q48,FIND(",",Q48,FIND(",",Q48)+1)+1,FIND(",",Q48,FIND(",",Q48,FIND(",",Q48)+1)+1)-FIND(",",Q48,FIND(",",Q48)+1)-1)),[4]AffectorValueTable!$A:$A,1,0)),ISERROR(VLOOKUP(TRIM(MID(Q48,FIND(",",Q48,FIND(",",Q48,FIND(",",Q48)+1)+1)+1,999)),[4]AffectorValueTable!$A:$A,1,0))),"어펙터밸류없음",
  ""),
)))))</f>
        <v/>
      </c>
      <c r="S48">
        <v>5</v>
      </c>
    </row>
    <row r="49" spans="1:19" x14ac:dyDescent="0.3">
      <c r="A49" t="s">
        <v>275</v>
      </c>
      <c r="B49">
        <v>4</v>
      </c>
      <c r="E49">
        <f t="shared" si="4"/>
        <v>2.5874999999999999</v>
      </c>
      <c r="F49">
        <f>35*1.15</f>
        <v>40.25</v>
      </c>
      <c r="G49">
        <v>1.25</v>
      </c>
      <c r="H49">
        <f t="shared" si="5"/>
        <v>0.83333333333333337</v>
      </c>
      <c r="I49">
        <v>2</v>
      </c>
      <c r="J49">
        <v>5</v>
      </c>
      <c r="K49">
        <v>0</v>
      </c>
      <c r="L49" t="b">
        <v>1</v>
      </c>
      <c r="M49" t="b">
        <v>1</v>
      </c>
      <c r="O49" t="str">
        <f>IF(ISBLANK(N49),"",
IFERROR(VLOOKUP(N49,[3]DropTable!$A:$B,MATCH(O$1,[3]DropTable!A$1:B$1,0),0),
"드랍아이디없음"))</f>
        <v/>
      </c>
      <c r="P49">
        <v>0</v>
      </c>
      <c r="R49" t="str">
        <f>IF(ISBLANK(Q49),"",
IF(ISERROR(FIND(",",Q49)),
  IF(ISERROR(VLOOKUP(Q49,[4]AffectorValueTable!$A:$A,1,0)),"어펙터밸류없음",
  ""),
IF(ISERROR(FIND(",",Q49,FIND(",",Q49)+1)),
  IF(OR(ISERROR(VLOOKUP(LEFT(Q49,FIND(",",Q49)-1),[4]AffectorValueTable!$A:$A,1,0)),ISERROR(VLOOKUP(TRIM(MID(Q49,FIND(",",Q49)+1,999)),[4]AffectorValueTable!$A:$A,1,0))),"어펙터밸류없음",
  ""),
IF(ISERROR(FIND(",",Q49,FIND(",",Q49,FIND(",",Q49)+1)+1)),
  IF(OR(ISERROR(VLOOKUP(LEFT(Q49,FIND(",",Q49)-1),[4]AffectorValueTable!$A:$A,1,0)),ISERROR(VLOOKUP(TRIM(MID(Q49,FIND(",",Q49)+1,FIND(",",Q49,FIND(",",Q49)+1)-FIND(",",Q49)-1)),[4]AffectorValueTable!$A:$A,1,0)),ISERROR(VLOOKUP(TRIM(MID(Q49,FIND(",",Q49,FIND(",",Q49)+1)+1,999)),[4]AffectorValueTable!$A:$A,1,0))),"어펙터밸류없음",
  ""),
IF(ISERROR(FIND(",",Q49,FIND(",",Q49,FIND(",",Q49,FIND(",",Q49)+1)+1)+1)),
  IF(OR(ISERROR(VLOOKUP(LEFT(Q49,FIND(",",Q49)-1),[4]AffectorValueTable!$A:$A,1,0)),ISERROR(VLOOKUP(TRIM(MID(Q49,FIND(",",Q49)+1,FIND(",",Q49,FIND(",",Q49)+1)-FIND(",",Q49)-1)),[4]AffectorValueTable!$A:$A,1,0)),ISERROR(VLOOKUP(TRIM(MID(Q49,FIND(",",Q49,FIND(",",Q49)+1)+1,FIND(",",Q49,FIND(",",Q49,FIND(",",Q49)+1)+1)-FIND(",",Q49,FIND(",",Q49)+1)-1)),[4]AffectorValueTable!$A:$A,1,0)),ISERROR(VLOOKUP(TRIM(MID(Q49,FIND(",",Q49,FIND(",",Q49,FIND(",",Q49)+1)+1)+1,999)),[4]AffectorValueTable!$A:$A,1,0))),"어펙터밸류없음",
  ""),
)))))</f>
        <v/>
      </c>
      <c r="S49">
        <v>5</v>
      </c>
    </row>
    <row r="50" spans="1:19" x14ac:dyDescent="0.3">
      <c r="A50" t="s">
        <v>731</v>
      </c>
      <c r="B50">
        <v>4</v>
      </c>
      <c r="E50">
        <f t="shared" si="4"/>
        <v>2.5874999999999999</v>
      </c>
      <c r="F50">
        <f>35*1.15</f>
        <v>40.25</v>
      </c>
      <c r="G50">
        <v>1.25</v>
      </c>
      <c r="H50">
        <f t="shared" si="5"/>
        <v>0.83333333333333337</v>
      </c>
      <c r="I50">
        <v>2</v>
      </c>
      <c r="J50">
        <v>2</v>
      </c>
      <c r="K50">
        <v>0</v>
      </c>
      <c r="L50" t="b">
        <v>1</v>
      </c>
      <c r="M50" t="b">
        <v>1</v>
      </c>
      <c r="O50" t="str">
        <f>IF(ISBLANK(N50),"",
IFERROR(VLOOKUP(N50,[3]DropTable!$A:$B,MATCH(O$1,[3]DropTable!A$1:B$1,0),0),
"드랍아이디없음"))</f>
        <v/>
      </c>
      <c r="P50">
        <v>0</v>
      </c>
      <c r="R50" t="str">
        <f>IF(ISBLANK(Q50),"",
IF(ISERROR(FIND(",",Q50)),
  IF(ISERROR(VLOOKUP(Q50,[4]AffectorValueTable!$A:$A,1,0)),"어펙터밸류없음",
  ""),
IF(ISERROR(FIND(",",Q50,FIND(",",Q50)+1)),
  IF(OR(ISERROR(VLOOKUP(LEFT(Q50,FIND(",",Q50)-1),[4]AffectorValueTable!$A:$A,1,0)),ISERROR(VLOOKUP(TRIM(MID(Q50,FIND(",",Q50)+1,999)),[4]AffectorValueTable!$A:$A,1,0))),"어펙터밸류없음",
  ""),
IF(ISERROR(FIND(",",Q50,FIND(",",Q50,FIND(",",Q50)+1)+1)),
  IF(OR(ISERROR(VLOOKUP(LEFT(Q50,FIND(",",Q50)-1),[4]AffectorValueTable!$A:$A,1,0)),ISERROR(VLOOKUP(TRIM(MID(Q50,FIND(",",Q50)+1,FIND(",",Q50,FIND(",",Q50)+1)-FIND(",",Q50)-1)),[4]AffectorValueTable!$A:$A,1,0)),ISERROR(VLOOKUP(TRIM(MID(Q50,FIND(",",Q50,FIND(",",Q50)+1)+1,999)),[4]AffectorValueTable!$A:$A,1,0))),"어펙터밸류없음",
  ""),
IF(ISERROR(FIND(",",Q50,FIND(",",Q50,FIND(",",Q50,FIND(",",Q50)+1)+1)+1)),
  IF(OR(ISERROR(VLOOKUP(LEFT(Q50,FIND(",",Q50)-1),[4]AffectorValueTable!$A:$A,1,0)),ISERROR(VLOOKUP(TRIM(MID(Q50,FIND(",",Q50)+1,FIND(",",Q50,FIND(",",Q50)+1)-FIND(",",Q50)-1)),[4]AffectorValueTable!$A:$A,1,0)),ISERROR(VLOOKUP(TRIM(MID(Q50,FIND(",",Q50,FIND(",",Q50)+1)+1,FIND(",",Q50,FIND(",",Q50,FIND(",",Q50)+1)+1)-FIND(",",Q50,FIND(",",Q50)+1)-1)),[4]AffectorValueTable!$A:$A,1,0)),ISERROR(VLOOKUP(TRIM(MID(Q50,FIND(",",Q50,FIND(",",Q50,FIND(",",Q50)+1)+1)+1,999)),[4]AffectorValueTable!$A:$A,1,0))),"어펙터밸류없음",
  ""),
)))))</f>
        <v/>
      </c>
      <c r="S50">
        <v>5</v>
      </c>
    </row>
    <row r="51" spans="1:19" x14ac:dyDescent="0.3">
      <c r="A51" t="s">
        <v>276</v>
      </c>
      <c r="B51">
        <v>5</v>
      </c>
      <c r="E51">
        <f t="shared" si="4"/>
        <v>3.15</v>
      </c>
      <c r="F51">
        <f>35*1.05</f>
        <v>36.75</v>
      </c>
      <c r="G51">
        <v>1.25</v>
      </c>
      <c r="H51">
        <f t="shared" si="5"/>
        <v>0.83333333333333337</v>
      </c>
      <c r="I51">
        <v>2</v>
      </c>
      <c r="J51">
        <v>2</v>
      </c>
      <c r="K51">
        <v>0</v>
      </c>
      <c r="L51" t="b">
        <v>1</v>
      </c>
      <c r="M51" t="b">
        <v>1</v>
      </c>
      <c r="O51" t="str">
        <f>IF(ISBLANK(N51),"",
IFERROR(VLOOKUP(N51,[3]DropTable!$A:$B,MATCH(O$1,[3]DropTable!A$1:B$1,0),0),
"드랍아이디없음"))</f>
        <v/>
      </c>
      <c r="P51">
        <v>0</v>
      </c>
      <c r="R51" t="str">
        <f>IF(ISBLANK(Q51),"",
IF(ISERROR(FIND(",",Q51)),
  IF(ISERROR(VLOOKUP(Q51,[4]AffectorValueTable!$A:$A,1,0)),"어펙터밸류없음",
  ""),
IF(ISERROR(FIND(",",Q51,FIND(",",Q51)+1)),
  IF(OR(ISERROR(VLOOKUP(LEFT(Q51,FIND(",",Q51)-1),[4]AffectorValueTable!$A:$A,1,0)),ISERROR(VLOOKUP(TRIM(MID(Q51,FIND(",",Q51)+1,999)),[4]AffectorValueTable!$A:$A,1,0))),"어펙터밸류없음",
  ""),
IF(ISERROR(FIND(",",Q51,FIND(",",Q51,FIND(",",Q51)+1)+1)),
  IF(OR(ISERROR(VLOOKUP(LEFT(Q51,FIND(",",Q51)-1),[4]AffectorValueTable!$A:$A,1,0)),ISERROR(VLOOKUP(TRIM(MID(Q51,FIND(",",Q51)+1,FIND(",",Q51,FIND(",",Q51)+1)-FIND(",",Q51)-1)),[4]AffectorValueTable!$A:$A,1,0)),ISERROR(VLOOKUP(TRIM(MID(Q51,FIND(",",Q51,FIND(",",Q51)+1)+1,999)),[4]AffectorValueTable!$A:$A,1,0))),"어펙터밸류없음",
  ""),
IF(ISERROR(FIND(",",Q51,FIND(",",Q51,FIND(",",Q51,FIND(",",Q51)+1)+1)+1)),
  IF(OR(ISERROR(VLOOKUP(LEFT(Q51,FIND(",",Q51)-1),[4]AffectorValueTable!$A:$A,1,0)),ISERROR(VLOOKUP(TRIM(MID(Q51,FIND(",",Q51)+1,FIND(",",Q51,FIND(",",Q51)+1)-FIND(",",Q51)-1)),[4]AffectorValueTable!$A:$A,1,0)),ISERROR(VLOOKUP(TRIM(MID(Q51,FIND(",",Q51,FIND(",",Q51)+1)+1,FIND(",",Q51,FIND(",",Q51,FIND(",",Q51)+1)+1)-FIND(",",Q51,FIND(",",Q51)+1)-1)),[4]AffectorValueTable!$A:$A,1,0)),ISERROR(VLOOKUP(TRIM(MID(Q51,FIND(",",Q51,FIND(",",Q51,FIND(",",Q51)+1)+1)+1,999)),[4]AffectorValueTable!$A:$A,1,0))),"어펙터밸류없음",
  ""),
)))))</f>
        <v/>
      </c>
      <c r="S51">
        <v>10</v>
      </c>
    </row>
    <row r="52" spans="1:19" x14ac:dyDescent="0.3">
      <c r="A52" t="s">
        <v>585</v>
      </c>
      <c r="B52">
        <v>1</v>
      </c>
      <c r="E52">
        <f t="shared" si="4"/>
        <v>1.35</v>
      </c>
      <c r="F52">
        <f>35*0.9</f>
        <v>31.5</v>
      </c>
      <c r="G52">
        <v>1.25</v>
      </c>
      <c r="H52">
        <f t="shared" si="5"/>
        <v>0.83333333333333337</v>
      </c>
      <c r="I52">
        <v>2</v>
      </c>
      <c r="J52">
        <v>2</v>
      </c>
      <c r="K52">
        <v>0</v>
      </c>
      <c r="L52" t="b">
        <v>1</v>
      </c>
      <c r="M52" t="b">
        <v>1</v>
      </c>
      <c r="O52" t="str">
        <f>IF(ISBLANK(N52),"",
IFERROR(VLOOKUP(N52,[3]DropTable!$A:$B,MATCH(O$1,[3]DropTable!A$1:B$1,0),0),
"드랍아이디없음"))</f>
        <v/>
      </c>
      <c r="P52">
        <v>0</v>
      </c>
      <c r="R52" t="str">
        <f>IF(ISBLANK(Q52),"",
IF(ISERROR(FIND(",",Q52)),
  IF(ISERROR(VLOOKUP(Q52,[4]AffectorValueTable!$A:$A,1,0)),"어펙터밸류없음",
  ""),
IF(ISERROR(FIND(",",Q52,FIND(",",Q52)+1)),
  IF(OR(ISERROR(VLOOKUP(LEFT(Q52,FIND(",",Q52)-1),[4]AffectorValueTable!$A:$A,1,0)),ISERROR(VLOOKUP(TRIM(MID(Q52,FIND(",",Q52)+1,999)),[4]AffectorValueTable!$A:$A,1,0))),"어펙터밸류없음",
  ""),
IF(ISERROR(FIND(",",Q52,FIND(",",Q52,FIND(",",Q52)+1)+1)),
  IF(OR(ISERROR(VLOOKUP(LEFT(Q52,FIND(",",Q52)-1),[4]AffectorValueTable!$A:$A,1,0)),ISERROR(VLOOKUP(TRIM(MID(Q52,FIND(",",Q52)+1,FIND(",",Q52,FIND(",",Q52)+1)-FIND(",",Q52)-1)),[4]AffectorValueTable!$A:$A,1,0)),ISERROR(VLOOKUP(TRIM(MID(Q52,FIND(",",Q52,FIND(",",Q52)+1)+1,999)),[4]AffectorValueTable!$A:$A,1,0))),"어펙터밸류없음",
  ""),
IF(ISERROR(FIND(",",Q52,FIND(",",Q52,FIND(",",Q52,FIND(",",Q52)+1)+1)+1)),
  IF(OR(ISERROR(VLOOKUP(LEFT(Q52,FIND(",",Q52)-1),[4]AffectorValueTable!$A:$A,1,0)),ISERROR(VLOOKUP(TRIM(MID(Q52,FIND(",",Q52)+1,FIND(",",Q52,FIND(",",Q52)+1)-FIND(",",Q52)-1)),[4]AffectorValueTable!$A:$A,1,0)),ISERROR(VLOOKUP(TRIM(MID(Q52,FIND(",",Q52,FIND(",",Q52)+1)+1,FIND(",",Q52,FIND(",",Q52,FIND(",",Q52)+1)+1)-FIND(",",Q52,FIND(",",Q52)+1)-1)),[4]AffectorValueTable!$A:$A,1,0)),ISERROR(VLOOKUP(TRIM(MID(Q52,FIND(",",Q52,FIND(",",Q52,FIND(",",Q52)+1)+1)+1,999)),[4]AffectorValueTable!$A:$A,1,0))),"어펙터밸류없음",
  ""),
)))))</f>
        <v/>
      </c>
      <c r="S52">
        <v>5</v>
      </c>
    </row>
    <row r="53" spans="1:19" x14ac:dyDescent="0.3">
      <c r="A53" t="s">
        <v>732</v>
      </c>
      <c r="B53">
        <v>1</v>
      </c>
      <c r="E53">
        <f t="shared" si="4"/>
        <v>1.35</v>
      </c>
      <c r="F53">
        <f>35*0.9</f>
        <v>31.5</v>
      </c>
      <c r="G53">
        <v>1.25</v>
      </c>
      <c r="H53">
        <f t="shared" si="5"/>
        <v>0.83333333333333337</v>
      </c>
      <c r="I53">
        <v>2</v>
      </c>
      <c r="J53">
        <v>2</v>
      </c>
      <c r="K53">
        <v>0</v>
      </c>
      <c r="L53" t="b">
        <v>1</v>
      </c>
      <c r="M53" t="b">
        <v>1</v>
      </c>
      <c r="O53" t="str">
        <f>IF(ISBLANK(N53),"",
IFERROR(VLOOKUP(N53,[3]DropTable!$A:$B,MATCH(O$1,[3]DropTable!A$1:B$1,0),0),
"드랍아이디없음"))</f>
        <v/>
      </c>
      <c r="P53">
        <v>0</v>
      </c>
      <c r="R53" t="str">
        <f>IF(ISBLANK(Q53),"",
IF(ISERROR(FIND(",",Q53)),
  IF(ISERROR(VLOOKUP(Q53,[4]AffectorValueTable!$A:$A,1,0)),"어펙터밸류없음",
  ""),
IF(ISERROR(FIND(",",Q53,FIND(",",Q53)+1)),
  IF(OR(ISERROR(VLOOKUP(LEFT(Q53,FIND(",",Q53)-1),[4]AffectorValueTable!$A:$A,1,0)),ISERROR(VLOOKUP(TRIM(MID(Q53,FIND(",",Q53)+1,999)),[4]AffectorValueTable!$A:$A,1,0))),"어펙터밸류없음",
  ""),
IF(ISERROR(FIND(",",Q53,FIND(",",Q53,FIND(",",Q53)+1)+1)),
  IF(OR(ISERROR(VLOOKUP(LEFT(Q53,FIND(",",Q53)-1),[4]AffectorValueTable!$A:$A,1,0)),ISERROR(VLOOKUP(TRIM(MID(Q53,FIND(",",Q53)+1,FIND(",",Q53,FIND(",",Q53)+1)-FIND(",",Q53)-1)),[4]AffectorValueTable!$A:$A,1,0)),ISERROR(VLOOKUP(TRIM(MID(Q53,FIND(",",Q53,FIND(",",Q53)+1)+1,999)),[4]AffectorValueTable!$A:$A,1,0))),"어펙터밸류없음",
  ""),
IF(ISERROR(FIND(",",Q53,FIND(",",Q53,FIND(",",Q53,FIND(",",Q53)+1)+1)+1)),
  IF(OR(ISERROR(VLOOKUP(LEFT(Q53,FIND(",",Q53)-1),[4]AffectorValueTable!$A:$A,1,0)),ISERROR(VLOOKUP(TRIM(MID(Q53,FIND(",",Q53)+1,FIND(",",Q53,FIND(",",Q53)+1)-FIND(",",Q53)-1)),[4]AffectorValueTable!$A:$A,1,0)),ISERROR(VLOOKUP(TRIM(MID(Q53,FIND(",",Q53,FIND(",",Q53)+1)+1,FIND(",",Q53,FIND(",",Q53,FIND(",",Q53)+1)+1)-FIND(",",Q53,FIND(",",Q53)+1)-1)),[4]AffectorValueTable!$A:$A,1,0)),ISERROR(VLOOKUP(TRIM(MID(Q53,FIND(",",Q53,FIND(",",Q53,FIND(",",Q53)+1)+1)+1,999)),[4]AffectorValueTable!$A:$A,1,0))),"어펙터밸류없음",
  ""),
)))))</f>
        <v/>
      </c>
      <c r="S53">
        <v>5</v>
      </c>
    </row>
    <row r="54" spans="1:19" x14ac:dyDescent="0.3">
      <c r="A54" t="s">
        <v>587</v>
      </c>
      <c r="B54">
        <v>2</v>
      </c>
      <c r="C54">
        <v>2</v>
      </c>
      <c r="D54">
        <v>1</v>
      </c>
      <c r="E54">
        <f t="shared" si="4"/>
        <v>1.925</v>
      </c>
      <c r="F54">
        <f>35*0.55</f>
        <v>19.25</v>
      </c>
      <c r="G54">
        <v>1.25</v>
      </c>
      <c r="H54">
        <f t="shared" si="5"/>
        <v>0.83333333333333337</v>
      </c>
      <c r="I54">
        <v>2</v>
      </c>
      <c r="J54">
        <v>2</v>
      </c>
      <c r="K54">
        <v>0</v>
      </c>
      <c r="L54" t="b">
        <v>1</v>
      </c>
      <c r="M54" t="b">
        <v>1</v>
      </c>
      <c r="O54" t="str">
        <f>IF(ISBLANK(N54),"",
IFERROR(VLOOKUP(N54,[3]DropTable!$A:$B,MATCH(O$1,[3]DropTable!A$1:B$1,0),0),
"드랍아이디없음"))</f>
        <v/>
      </c>
      <c r="P54">
        <v>0</v>
      </c>
      <c r="R54" t="str">
        <f>IF(ISBLANK(Q54),"",
IF(ISERROR(FIND(",",Q54)),
  IF(ISERROR(VLOOKUP(Q54,[4]AffectorValueTable!$A:$A,1,0)),"어펙터밸류없음",
  ""),
IF(ISERROR(FIND(",",Q54,FIND(",",Q54)+1)),
  IF(OR(ISERROR(VLOOKUP(LEFT(Q54,FIND(",",Q54)-1),[4]AffectorValueTable!$A:$A,1,0)),ISERROR(VLOOKUP(TRIM(MID(Q54,FIND(",",Q54)+1,999)),[4]AffectorValueTable!$A:$A,1,0))),"어펙터밸류없음",
  ""),
IF(ISERROR(FIND(",",Q54,FIND(",",Q54,FIND(",",Q54)+1)+1)),
  IF(OR(ISERROR(VLOOKUP(LEFT(Q54,FIND(",",Q54)-1),[4]AffectorValueTable!$A:$A,1,0)),ISERROR(VLOOKUP(TRIM(MID(Q54,FIND(",",Q54)+1,FIND(",",Q54,FIND(",",Q54)+1)-FIND(",",Q54)-1)),[4]AffectorValueTable!$A:$A,1,0)),ISERROR(VLOOKUP(TRIM(MID(Q54,FIND(",",Q54,FIND(",",Q54)+1)+1,999)),[4]AffectorValueTable!$A:$A,1,0))),"어펙터밸류없음",
  ""),
IF(ISERROR(FIND(",",Q54,FIND(",",Q54,FIND(",",Q54,FIND(",",Q54)+1)+1)+1)),
  IF(OR(ISERROR(VLOOKUP(LEFT(Q54,FIND(",",Q54)-1),[4]AffectorValueTable!$A:$A,1,0)),ISERROR(VLOOKUP(TRIM(MID(Q54,FIND(",",Q54)+1,FIND(",",Q54,FIND(",",Q54)+1)-FIND(",",Q54)-1)),[4]AffectorValueTable!$A:$A,1,0)),ISERROR(VLOOKUP(TRIM(MID(Q54,FIND(",",Q54,FIND(",",Q54)+1)+1,FIND(",",Q54,FIND(",",Q54,FIND(",",Q54)+1)+1)-FIND(",",Q54,FIND(",",Q54)+1)-1)),[4]AffectorValueTable!$A:$A,1,0)),ISERROR(VLOOKUP(TRIM(MID(Q54,FIND(",",Q54,FIND(",",Q54,FIND(",",Q54)+1)+1)+1,999)),[4]AffectorValueTable!$A:$A,1,0))),"어펙터밸류없음",
  ""),
)))))</f>
        <v/>
      </c>
      <c r="S54">
        <v>5</v>
      </c>
    </row>
    <row r="55" spans="1:19" x14ac:dyDescent="0.3">
      <c r="A55" t="s">
        <v>749</v>
      </c>
      <c r="B55">
        <v>3</v>
      </c>
      <c r="C55">
        <v>5</v>
      </c>
      <c r="D55">
        <v>12</v>
      </c>
      <c r="E55">
        <f t="shared" si="4"/>
        <v>2.4</v>
      </c>
      <c r="F55">
        <v>0.7</v>
      </c>
      <c r="G55">
        <v>0.45</v>
      </c>
      <c r="H55">
        <v>0.2</v>
      </c>
      <c r="I55">
        <v>2</v>
      </c>
      <c r="J55">
        <v>1</v>
      </c>
      <c r="K55">
        <v>0</v>
      </c>
      <c r="L55" t="b">
        <v>1</v>
      </c>
      <c r="M55" t="b">
        <v>1</v>
      </c>
      <c r="O55" t="str">
        <f>IF(ISBLANK(N55),"",
IFERROR(VLOOKUP(N55,[3]DropTable!$A:$B,MATCH(O$1,[3]DropTable!A$1:B$1,0),0),
"드랍아이디없음"))</f>
        <v/>
      </c>
      <c r="P55">
        <v>0</v>
      </c>
      <c r="R55" t="str">
        <f>IF(ISBLANK(Q55),"",
IF(ISERROR(FIND(",",Q55)),
  IF(ISERROR(VLOOKUP(Q55,[4]AffectorValueTable!$A:$A,1,0)),"어펙터밸류없음",
  ""),
IF(ISERROR(FIND(",",Q55,FIND(",",Q55)+1)),
  IF(OR(ISERROR(VLOOKUP(LEFT(Q55,FIND(",",Q55)-1),[4]AffectorValueTable!$A:$A,1,0)),ISERROR(VLOOKUP(TRIM(MID(Q55,FIND(",",Q55)+1,999)),[4]AffectorValueTable!$A:$A,1,0))),"어펙터밸류없음",
  ""),
IF(ISERROR(FIND(",",Q55,FIND(",",Q55,FIND(",",Q55)+1)+1)),
  IF(OR(ISERROR(VLOOKUP(LEFT(Q55,FIND(",",Q55)-1),[4]AffectorValueTable!$A:$A,1,0)),ISERROR(VLOOKUP(TRIM(MID(Q55,FIND(",",Q55)+1,FIND(",",Q55,FIND(",",Q55)+1)-FIND(",",Q55)-1)),[4]AffectorValueTable!$A:$A,1,0)),ISERROR(VLOOKUP(TRIM(MID(Q55,FIND(",",Q55,FIND(",",Q55)+1)+1,999)),[4]AffectorValueTable!$A:$A,1,0))),"어펙터밸류없음",
  ""),
IF(ISERROR(FIND(",",Q55,FIND(",",Q55,FIND(",",Q55,FIND(",",Q55)+1)+1)+1)),
  IF(OR(ISERROR(VLOOKUP(LEFT(Q55,FIND(",",Q55)-1),[4]AffectorValueTable!$A:$A,1,0)),ISERROR(VLOOKUP(TRIM(MID(Q55,FIND(",",Q55)+1,FIND(",",Q55,FIND(",",Q55)+1)-FIND(",",Q55)-1)),[4]AffectorValueTable!$A:$A,1,0)),ISERROR(VLOOKUP(TRIM(MID(Q55,FIND(",",Q55,FIND(",",Q55)+1)+1,FIND(",",Q55,FIND(",",Q55,FIND(",",Q55)+1)+1)-FIND(",",Q55,FIND(",",Q55)+1)-1)),[4]AffectorValueTable!$A:$A,1,0)),ISERROR(VLOOKUP(TRIM(MID(Q55,FIND(",",Q55,FIND(",",Q55,FIND(",",Q55)+1)+1)+1,999)),[4]AffectorValueTable!$A:$A,1,0))),"어펙터밸류없음",
  ""),
)))))</f>
        <v/>
      </c>
      <c r="S55">
        <v>0.3</v>
      </c>
    </row>
    <row r="56" spans="1:19" x14ac:dyDescent="0.3">
      <c r="A56" t="s">
        <v>617</v>
      </c>
      <c r="B56">
        <v>3</v>
      </c>
      <c r="C56">
        <v>5</v>
      </c>
      <c r="D56">
        <v>12</v>
      </c>
      <c r="E56">
        <f t="shared" ref="E56" si="6">IF(ISBLANK(C56),1,C56)*IF(ISBLANK(D56),1,D56)*1.25*(1+0.2*B56)*IF(B56=5,1.2,1)*F56/35</f>
        <v>3.5999999999999992</v>
      </c>
      <c r="F56">
        <f>0.7*3/2</f>
        <v>1.0499999999999998</v>
      </c>
      <c r="G56">
        <v>0.3</v>
      </c>
      <c r="H56">
        <v>0.2</v>
      </c>
      <c r="I56">
        <v>2</v>
      </c>
      <c r="J56">
        <v>1</v>
      </c>
      <c r="K56">
        <v>0</v>
      </c>
      <c r="L56" t="b">
        <v>1</v>
      </c>
      <c r="M56" t="b">
        <v>1</v>
      </c>
      <c r="O56" t="str">
        <f>IF(ISBLANK(N56),"",
IFERROR(VLOOKUP(N56,[3]DropTable!$A:$B,MATCH(O$1,[3]DropTable!A$1:B$1,0),0),
"드랍아이디없음"))</f>
        <v/>
      </c>
      <c r="P56">
        <v>0</v>
      </c>
      <c r="R56" t="str">
        <f>IF(ISBLANK(Q56),"",
IF(ISERROR(FIND(",",Q56)),
  IF(ISERROR(VLOOKUP(Q56,[4]AffectorValueTable!$A:$A,1,0)),"어펙터밸류없음",
  ""),
IF(ISERROR(FIND(",",Q56,FIND(",",Q56)+1)),
  IF(OR(ISERROR(VLOOKUP(LEFT(Q56,FIND(",",Q56)-1),[4]AffectorValueTable!$A:$A,1,0)),ISERROR(VLOOKUP(TRIM(MID(Q56,FIND(",",Q56)+1,999)),[4]AffectorValueTable!$A:$A,1,0))),"어펙터밸류없음",
  ""),
IF(ISERROR(FIND(",",Q56,FIND(",",Q56,FIND(",",Q56)+1)+1)),
  IF(OR(ISERROR(VLOOKUP(LEFT(Q56,FIND(",",Q56)-1),[4]AffectorValueTable!$A:$A,1,0)),ISERROR(VLOOKUP(TRIM(MID(Q56,FIND(",",Q56)+1,FIND(",",Q56,FIND(",",Q56)+1)-FIND(",",Q56)-1)),[4]AffectorValueTable!$A:$A,1,0)),ISERROR(VLOOKUP(TRIM(MID(Q56,FIND(",",Q56,FIND(",",Q56)+1)+1,999)),[4]AffectorValueTable!$A:$A,1,0))),"어펙터밸류없음",
  ""),
IF(ISERROR(FIND(",",Q56,FIND(",",Q56,FIND(",",Q56,FIND(",",Q56)+1)+1)+1)),
  IF(OR(ISERROR(VLOOKUP(LEFT(Q56,FIND(",",Q56)-1),[4]AffectorValueTable!$A:$A,1,0)),ISERROR(VLOOKUP(TRIM(MID(Q56,FIND(",",Q56)+1,FIND(",",Q56,FIND(",",Q56)+1)-FIND(",",Q56)-1)),[4]AffectorValueTable!$A:$A,1,0)),ISERROR(VLOOKUP(TRIM(MID(Q56,FIND(",",Q56,FIND(",",Q56)+1)+1,FIND(",",Q56,FIND(",",Q56,FIND(",",Q56)+1)+1)-FIND(",",Q56,FIND(",",Q56)+1)-1)),[4]AffectorValueTable!$A:$A,1,0)),ISERROR(VLOOKUP(TRIM(MID(Q56,FIND(",",Q56,FIND(",",Q56,FIND(",",Q56)+1)+1)+1,999)),[4]AffectorValueTable!$A:$A,1,0))),"어펙터밸류없음",
  ""),
)))))</f>
        <v/>
      </c>
      <c r="S56">
        <v>0.3</v>
      </c>
    </row>
    <row r="57" spans="1:19" x14ac:dyDescent="0.3">
      <c r="A57" t="s">
        <v>748</v>
      </c>
      <c r="B57">
        <v>3</v>
      </c>
      <c r="C57">
        <v>5</v>
      </c>
      <c r="D57">
        <v>8</v>
      </c>
      <c r="E57">
        <f t="shared" ref="E57" si="7">IF(ISBLANK(C57),1,C57)*IF(ISBLANK(D57),1,D57)*1.25*(1+0.2*B57)*IF(B57=5,1.2,1)*F57/35</f>
        <v>1.9199999999999997</v>
      </c>
      <c r="F57">
        <f>(F55*3+F56*2)/5</f>
        <v>0.83999999999999986</v>
      </c>
      <c r="G57">
        <v>0.3</v>
      </c>
      <c r="H57">
        <v>0.2</v>
      </c>
      <c r="I57">
        <v>2</v>
      </c>
      <c r="J57">
        <v>1</v>
      </c>
      <c r="K57">
        <v>0</v>
      </c>
      <c r="L57" t="b">
        <v>1</v>
      </c>
      <c r="M57" t="b">
        <v>1</v>
      </c>
      <c r="O57" t="str">
        <f>IF(ISBLANK(N57),"",
IFERROR(VLOOKUP(N57,[3]DropTable!$A:$B,MATCH(O$1,[3]DropTable!A$1:B$1,0),0),
"드랍아이디없음"))</f>
        <v/>
      </c>
      <c r="P57">
        <v>0</v>
      </c>
      <c r="R57" t="str">
        <f>IF(ISBLANK(Q57),"",
IF(ISERROR(FIND(",",Q57)),
  IF(ISERROR(VLOOKUP(Q57,[4]AffectorValueTable!$A:$A,1,0)),"어펙터밸류없음",
  ""),
IF(ISERROR(FIND(",",Q57,FIND(",",Q57)+1)),
  IF(OR(ISERROR(VLOOKUP(LEFT(Q57,FIND(",",Q57)-1),[4]AffectorValueTable!$A:$A,1,0)),ISERROR(VLOOKUP(TRIM(MID(Q57,FIND(",",Q57)+1,999)),[4]AffectorValueTable!$A:$A,1,0))),"어펙터밸류없음",
  ""),
IF(ISERROR(FIND(",",Q57,FIND(",",Q57,FIND(",",Q57)+1)+1)),
  IF(OR(ISERROR(VLOOKUP(LEFT(Q57,FIND(",",Q57)-1),[4]AffectorValueTable!$A:$A,1,0)),ISERROR(VLOOKUP(TRIM(MID(Q57,FIND(",",Q57)+1,FIND(",",Q57,FIND(",",Q57)+1)-FIND(",",Q57)-1)),[4]AffectorValueTable!$A:$A,1,0)),ISERROR(VLOOKUP(TRIM(MID(Q57,FIND(",",Q57,FIND(",",Q57)+1)+1,999)),[4]AffectorValueTable!$A:$A,1,0))),"어펙터밸류없음",
  ""),
IF(ISERROR(FIND(",",Q57,FIND(",",Q57,FIND(",",Q57,FIND(",",Q57)+1)+1)+1)),
  IF(OR(ISERROR(VLOOKUP(LEFT(Q57,FIND(",",Q57)-1),[4]AffectorValueTable!$A:$A,1,0)),ISERROR(VLOOKUP(TRIM(MID(Q57,FIND(",",Q57)+1,FIND(",",Q57,FIND(",",Q57)+1)-FIND(",",Q57)-1)),[4]AffectorValueTable!$A:$A,1,0)),ISERROR(VLOOKUP(TRIM(MID(Q57,FIND(",",Q57,FIND(",",Q57)+1)+1,FIND(",",Q57,FIND(",",Q57,FIND(",",Q57)+1)+1)-FIND(",",Q57,FIND(",",Q57)+1)-1)),[4]AffectorValueTable!$A:$A,1,0)),ISERROR(VLOOKUP(TRIM(MID(Q57,FIND(",",Q57,FIND(",",Q57,FIND(",",Q57)+1)+1)+1,999)),[4]AffectorValueTable!$A:$A,1,0))),"어펙터밸류없음",
  ""),
)))))</f>
        <v/>
      </c>
      <c r="S57">
        <v>0.3</v>
      </c>
    </row>
    <row r="58" spans="1:19" x14ac:dyDescent="0.3">
      <c r="A58" t="s">
        <v>277</v>
      </c>
      <c r="B58">
        <v>4</v>
      </c>
      <c r="E58">
        <f t="shared" si="4"/>
        <v>2.7</v>
      </c>
      <c r="F58">
        <f>35*1.2</f>
        <v>42</v>
      </c>
      <c r="G58">
        <v>1.25</v>
      </c>
      <c r="H58">
        <f t="shared" ref="H58:H64" si="8">G58*2/3</f>
        <v>0.83333333333333337</v>
      </c>
      <c r="I58">
        <v>2</v>
      </c>
      <c r="J58">
        <v>2</v>
      </c>
      <c r="K58">
        <v>0</v>
      </c>
      <c r="L58" t="b">
        <v>1</v>
      </c>
      <c r="M58" t="b">
        <v>1</v>
      </c>
      <c r="O58" t="str">
        <f>IF(ISBLANK(N58),"",
IFERROR(VLOOKUP(N58,[3]DropTable!$A:$B,MATCH(O$1,[3]DropTable!A$1:B$1,0),0),
"드랍아이디없음"))</f>
        <v/>
      </c>
      <c r="P58">
        <v>0</v>
      </c>
      <c r="R58" t="str">
        <f>IF(ISBLANK(Q58),"",
IF(ISERROR(FIND(",",Q58)),
  IF(ISERROR(VLOOKUP(Q58,[4]AffectorValueTable!$A:$A,1,0)),"어펙터밸류없음",
  ""),
IF(ISERROR(FIND(",",Q58,FIND(",",Q58)+1)),
  IF(OR(ISERROR(VLOOKUP(LEFT(Q58,FIND(",",Q58)-1),[4]AffectorValueTable!$A:$A,1,0)),ISERROR(VLOOKUP(TRIM(MID(Q58,FIND(",",Q58)+1,999)),[4]AffectorValueTable!$A:$A,1,0))),"어펙터밸류없음",
  ""),
IF(ISERROR(FIND(",",Q58,FIND(",",Q58,FIND(",",Q58)+1)+1)),
  IF(OR(ISERROR(VLOOKUP(LEFT(Q58,FIND(",",Q58)-1),[4]AffectorValueTable!$A:$A,1,0)),ISERROR(VLOOKUP(TRIM(MID(Q58,FIND(",",Q58)+1,FIND(",",Q58,FIND(",",Q58)+1)-FIND(",",Q58)-1)),[4]AffectorValueTable!$A:$A,1,0)),ISERROR(VLOOKUP(TRIM(MID(Q58,FIND(",",Q58,FIND(",",Q58)+1)+1,999)),[4]AffectorValueTable!$A:$A,1,0))),"어펙터밸류없음",
  ""),
IF(ISERROR(FIND(",",Q58,FIND(",",Q58,FIND(",",Q58,FIND(",",Q58)+1)+1)+1)),
  IF(OR(ISERROR(VLOOKUP(LEFT(Q58,FIND(",",Q58)-1),[4]AffectorValueTable!$A:$A,1,0)),ISERROR(VLOOKUP(TRIM(MID(Q58,FIND(",",Q58)+1,FIND(",",Q58,FIND(",",Q58)+1)-FIND(",",Q58)-1)),[4]AffectorValueTable!$A:$A,1,0)),ISERROR(VLOOKUP(TRIM(MID(Q58,FIND(",",Q58,FIND(",",Q58)+1)+1,FIND(",",Q58,FIND(",",Q58,FIND(",",Q58)+1)+1)-FIND(",",Q58,FIND(",",Q58)+1)-1)),[4]AffectorValueTable!$A:$A,1,0)),ISERROR(VLOOKUP(TRIM(MID(Q58,FIND(",",Q58,FIND(",",Q58,FIND(",",Q58)+1)+1)+1,999)),[4]AffectorValueTable!$A:$A,1,0))),"어펙터밸류없음",
  ""),
)))))</f>
        <v/>
      </c>
      <c r="S58">
        <v>5</v>
      </c>
    </row>
    <row r="59" spans="1:19" x14ac:dyDescent="0.3">
      <c r="A59" t="s">
        <v>278</v>
      </c>
      <c r="B59">
        <v>5</v>
      </c>
      <c r="E59">
        <f t="shared" si="4"/>
        <v>2.85</v>
      </c>
      <c r="F59">
        <f>35*0.95</f>
        <v>33.25</v>
      </c>
      <c r="G59">
        <v>1.25</v>
      </c>
      <c r="H59">
        <f t="shared" si="8"/>
        <v>0.83333333333333337</v>
      </c>
      <c r="I59">
        <v>2</v>
      </c>
      <c r="J59">
        <v>3</v>
      </c>
      <c r="K59">
        <v>0</v>
      </c>
      <c r="L59" t="b">
        <v>1</v>
      </c>
      <c r="M59" t="b">
        <v>1</v>
      </c>
      <c r="O59" t="str">
        <f>IF(ISBLANK(N59),"",
IFERROR(VLOOKUP(N59,[3]DropTable!$A:$B,MATCH(O$1,[3]DropTable!A$1:B$1,0),0),
"드랍아이디없음"))</f>
        <v/>
      </c>
      <c r="P59">
        <v>0</v>
      </c>
      <c r="R59" t="str">
        <f>IF(ISBLANK(Q59),"",
IF(ISERROR(FIND(",",Q59)),
  IF(ISERROR(VLOOKUP(Q59,[4]AffectorValueTable!$A:$A,1,0)),"어펙터밸류없음",
  ""),
IF(ISERROR(FIND(",",Q59,FIND(",",Q59)+1)),
  IF(OR(ISERROR(VLOOKUP(LEFT(Q59,FIND(",",Q59)-1),[4]AffectorValueTable!$A:$A,1,0)),ISERROR(VLOOKUP(TRIM(MID(Q59,FIND(",",Q59)+1,999)),[4]AffectorValueTable!$A:$A,1,0))),"어펙터밸류없음",
  ""),
IF(ISERROR(FIND(",",Q59,FIND(",",Q59,FIND(",",Q59)+1)+1)),
  IF(OR(ISERROR(VLOOKUP(LEFT(Q59,FIND(",",Q59)-1),[4]AffectorValueTable!$A:$A,1,0)),ISERROR(VLOOKUP(TRIM(MID(Q59,FIND(",",Q59)+1,FIND(",",Q59,FIND(",",Q59)+1)-FIND(",",Q59)-1)),[4]AffectorValueTable!$A:$A,1,0)),ISERROR(VLOOKUP(TRIM(MID(Q59,FIND(",",Q59,FIND(",",Q59)+1)+1,999)),[4]AffectorValueTable!$A:$A,1,0))),"어펙터밸류없음",
  ""),
IF(ISERROR(FIND(",",Q59,FIND(",",Q59,FIND(",",Q59,FIND(",",Q59)+1)+1)+1)),
  IF(OR(ISERROR(VLOOKUP(LEFT(Q59,FIND(",",Q59)-1),[4]AffectorValueTable!$A:$A,1,0)),ISERROR(VLOOKUP(TRIM(MID(Q59,FIND(",",Q59)+1,FIND(",",Q59,FIND(",",Q59)+1)-FIND(",",Q59)-1)),[4]AffectorValueTable!$A:$A,1,0)),ISERROR(VLOOKUP(TRIM(MID(Q59,FIND(",",Q59,FIND(",",Q59)+1)+1,FIND(",",Q59,FIND(",",Q59,FIND(",",Q59)+1)+1)-FIND(",",Q59,FIND(",",Q59)+1)-1)),[4]AffectorValueTable!$A:$A,1,0)),ISERROR(VLOOKUP(TRIM(MID(Q59,FIND(",",Q59,FIND(",",Q59,FIND(",",Q59)+1)+1)+1,999)),[4]AffectorValueTable!$A:$A,1,0))),"어펙터밸류없음",
  ""),
)))))</f>
        <v/>
      </c>
      <c r="S59">
        <v>5</v>
      </c>
    </row>
    <row r="60" spans="1:19" x14ac:dyDescent="0.3">
      <c r="A60" t="s">
        <v>280</v>
      </c>
      <c r="B60">
        <v>1</v>
      </c>
      <c r="E60">
        <f t="shared" si="4"/>
        <v>1.575</v>
      </c>
      <c r="F60">
        <f>35*1.05</f>
        <v>36.75</v>
      </c>
      <c r="G60">
        <v>1.25</v>
      </c>
      <c r="H60">
        <f t="shared" si="8"/>
        <v>0.83333333333333337</v>
      </c>
      <c r="I60">
        <v>2</v>
      </c>
      <c r="J60">
        <v>2</v>
      </c>
      <c r="K60">
        <v>0</v>
      </c>
      <c r="L60" t="b">
        <v>1</v>
      </c>
      <c r="M60" t="b">
        <v>1</v>
      </c>
      <c r="O60" t="str">
        <f>IF(ISBLANK(N60),"",
IFERROR(VLOOKUP(N60,[3]DropTable!$A:$B,MATCH(O$1,[3]DropTable!A$1:B$1,0),0),
"드랍아이디없음"))</f>
        <v/>
      </c>
      <c r="P60">
        <v>0</v>
      </c>
      <c r="R60" t="str">
        <f>IF(ISBLANK(Q60),"",
IF(ISERROR(FIND(",",Q60)),
  IF(ISERROR(VLOOKUP(Q60,[4]AffectorValueTable!$A:$A,1,0)),"어펙터밸류없음",
  ""),
IF(ISERROR(FIND(",",Q60,FIND(",",Q60)+1)),
  IF(OR(ISERROR(VLOOKUP(LEFT(Q60,FIND(",",Q60)-1),[4]AffectorValueTable!$A:$A,1,0)),ISERROR(VLOOKUP(TRIM(MID(Q60,FIND(",",Q60)+1,999)),[4]AffectorValueTable!$A:$A,1,0))),"어펙터밸류없음",
  ""),
IF(ISERROR(FIND(",",Q60,FIND(",",Q60,FIND(",",Q60)+1)+1)),
  IF(OR(ISERROR(VLOOKUP(LEFT(Q60,FIND(",",Q60)-1),[4]AffectorValueTable!$A:$A,1,0)),ISERROR(VLOOKUP(TRIM(MID(Q60,FIND(",",Q60)+1,FIND(",",Q60,FIND(",",Q60)+1)-FIND(",",Q60)-1)),[4]AffectorValueTable!$A:$A,1,0)),ISERROR(VLOOKUP(TRIM(MID(Q60,FIND(",",Q60,FIND(",",Q60)+1)+1,999)),[4]AffectorValueTable!$A:$A,1,0))),"어펙터밸류없음",
  ""),
IF(ISERROR(FIND(",",Q60,FIND(",",Q60,FIND(",",Q60,FIND(",",Q60)+1)+1)+1)),
  IF(OR(ISERROR(VLOOKUP(LEFT(Q60,FIND(",",Q60)-1),[4]AffectorValueTable!$A:$A,1,0)),ISERROR(VLOOKUP(TRIM(MID(Q60,FIND(",",Q60)+1,FIND(",",Q60,FIND(",",Q60)+1)-FIND(",",Q60)-1)),[4]AffectorValueTable!$A:$A,1,0)),ISERROR(VLOOKUP(TRIM(MID(Q60,FIND(",",Q60,FIND(",",Q60)+1)+1,FIND(",",Q60,FIND(",",Q60,FIND(",",Q60)+1)+1)-FIND(",",Q60,FIND(",",Q60)+1)-1)),[4]AffectorValueTable!$A:$A,1,0)),ISERROR(VLOOKUP(TRIM(MID(Q60,FIND(",",Q60,FIND(",",Q60,FIND(",",Q60)+1)+1)+1,999)),[4]AffectorValueTable!$A:$A,1,0))),"어펙터밸류없음",
  ""),
)))))</f>
        <v/>
      </c>
      <c r="S60">
        <v>5</v>
      </c>
    </row>
    <row r="61" spans="1:19" x14ac:dyDescent="0.3">
      <c r="A61" t="s">
        <v>285</v>
      </c>
      <c r="B61">
        <v>2</v>
      </c>
      <c r="E61">
        <f t="shared" si="4"/>
        <v>1.6800000000000002</v>
      </c>
      <c r="F61">
        <f>35*0.96</f>
        <v>33.6</v>
      </c>
      <c r="G61">
        <v>1.25</v>
      </c>
      <c r="H61">
        <f t="shared" si="8"/>
        <v>0.83333333333333337</v>
      </c>
      <c r="I61">
        <v>2</v>
      </c>
      <c r="J61">
        <v>2</v>
      </c>
      <c r="K61">
        <v>0</v>
      </c>
      <c r="L61" t="b">
        <v>1</v>
      </c>
      <c r="M61" t="b">
        <v>1</v>
      </c>
      <c r="O61" t="str">
        <f>IF(ISBLANK(N61),"",
IFERROR(VLOOKUP(N61,[3]DropTable!$A:$B,MATCH(O$1,[3]DropTable!A$1:B$1,0),0),
"드랍아이디없음"))</f>
        <v/>
      </c>
      <c r="P61">
        <v>0</v>
      </c>
      <c r="R61" t="str">
        <f>IF(ISBLANK(Q61),"",
IF(ISERROR(FIND(",",Q61)),
  IF(ISERROR(VLOOKUP(Q61,[4]AffectorValueTable!$A:$A,1,0)),"어펙터밸류없음",
  ""),
IF(ISERROR(FIND(",",Q61,FIND(",",Q61)+1)),
  IF(OR(ISERROR(VLOOKUP(LEFT(Q61,FIND(",",Q61)-1),[4]AffectorValueTable!$A:$A,1,0)),ISERROR(VLOOKUP(TRIM(MID(Q61,FIND(",",Q61)+1,999)),[4]AffectorValueTable!$A:$A,1,0))),"어펙터밸류없음",
  ""),
IF(ISERROR(FIND(",",Q61,FIND(",",Q61,FIND(",",Q61)+1)+1)),
  IF(OR(ISERROR(VLOOKUP(LEFT(Q61,FIND(",",Q61)-1),[4]AffectorValueTable!$A:$A,1,0)),ISERROR(VLOOKUP(TRIM(MID(Q61,FIND(",",Q61)+1,FIND(",",Q61,FIND(",",Q61)+1)-FIND(",",Q61)-1)),[4]AffectorValueTable!$A:$A,1,0)),ISERROR(VLOOKUP(TRIM(MID(Q61,FIND(",",Q61,FIND(",",Q61)+1)+1,999)),[4]AffectorValueTable!$A:$A,1,0))),"어펙터밸류없음",
  ""),
IF(ISERROR(FIND(",",Q61,FIND(",",Q61,FIND(",",Q61,FIND(",",Q61)+1)+1)+1)),
  IF(OR(ISERROR(VLOOKUP(LEFT(Q61,FIND(",",Q61)-1),[4]AffectorValueTable!$A:$A,1,0)),ISERROR(VLOOKUP(TRIM(MID(Q61,FIND(",",Q61)+1,FIND(",",Q61,FIND(",",Q61)+1)-FIND(",",Q61)-1)),[4]AffectorValueTable!$A:$A,1,0)),ISERROR(VLOOKUP(TRIM(MID(Q61,FIND(",",Q61,FIND(",",Q61)+1)+1,FIND(",",Q61,FIND(",",Q61,FIND(",",Q61)+1)+1)-FIND(",",Q61,FIND(",",Q61)+1)-1)),[4]AffectorValueTable!$A:$A,1,0)),ISERROR(VLOOKUP(TRIM(MID(Q61,FIND(",",Q61,FIND(",",Q61,FIND(",",Q61)+1)+1)+1,999)),[4]AffectorValueTable!$A:$A,1,0))),"어펙터밸류없음",
  ""),
)))))</f>
        <v/>
      </c>
      <c r="S61">
        <v>5</v>
      </c>
    </row>
    <row r="62" spans="1:19" x14ac:dyDescent="0.3">
      <c r="A62" t="s">
        <v>286</v>
      </c>
      <c r="B62">
        <v>3</v>
      </c>
      <c r="E62">
        <f t="shared" si="4"/>
        <v>2.08</v>
      </c>
      <c r="F62">
        <f>35*1.04</f>
        <v>36.4</v>
      </c>
      <c r="G62">
        <v>1.25</v>
      </c>
      <c r="H62">
        <f t="shared" si="8"/>
        <v>0.83333333333333337</v>
      </c>
      <c r="I62">
        <v>2</v>
      </c>
      <c r="J62">
        <v>2</v>
      </c>
      <c r="K62">
        <v>0</v>
      </c>
      <c r="L62" t="b">
        <v>1</v>
      </c>
      <c r="M62" t="b">
        <v>1</v>
      </c>
      <c r="O62" t="str">
        <f>IF(ISBLANK(N62),"",
IFERROR(VLOOKUP(N62,[3]DropTable!$A:$B,MATCH(O$1,[3]DropTable!A$1:B$1,0),0),
"드랍아이디없음"))</f>
        <v/>
      </c>
      <c r="P62">
        <v>0</v>
      </c>
      <c r="R62" t="str">
        <f>IF(ISBLANK(Q62),"",
IF(ISERROR(FIND(",",Q62)),
  IF(ISERROR(VLOOKUP(Q62,[4]AffectorValueTable!$A:$A,1,0)),"어펙터밸류없음",
  ""),
IF(ISERROR(FIND(",",Q62,FIND(",",Q62)+1)),
  IF(OR(ISERROR(VLOOKUP(LEFT(Q62,FIND(",",Q62)-1),[4]AffectorValueTable!$A:$A,1,0)),ISERROR(VLOOKUP(TRIM(MID(Q62,FIND(",",Q62)+1,999)),[4]AffectorValueTable!$A:$A,1,0))),"어펙터밸류없음",
  ""),
IF(ISERROR(FIND(",",Q62,FIND(",",Q62,FIND(",",Q62)+1)+1)),
  IF(OR(ISERROR(VLOOKUP(LEFT(Q62,FIND(",",Q62)-1),[4]AffectorValueTable!$A:$A,1,0)),ISERROR(VLOOKUP(TRIM(MID(Q62,FIND(",",Q62)+1,FIND(",",Q62,FIND(",",Q62)+1)-FIND(",",Q62)-1)),[4]AffectorValueTable!$A:$A,1,0)),ISERROR(VLOOKUP(TRIM(MID(Q62,FIND(",",Q62,FIND(",",Q62)+1)+1,999)),[4]AffectorValueTable!$A:$A,1,0))),"어펙터밸류없음",
  ""),
IF(ISERROR(FIND(",",Q62,FIND(",",Q62,FIND(",",Q62,FIND(",",Q62)+1)+1)+1)),
  IF(OR(ISERROR(VLOOKUP(LEFT(Q62,FIND(",",Q62)-1),[4]AffectorValueTable!$A:$A,1,0)),ISERROR(VLOOKUP(TRIM(MID(Q62,FIND(",",Q62)+1,FIND(",",Q62,FIND(",",Q62)+1)-FIND(",",Q62)-1)),[4]AffectorValueTable!$A:$A,1,0)),ISERROR(VLOOKUP(TRIM(MID(Q62,FIND(",",Q62,FIND(",",Q62)+1)+1,FIND(",",Q62,FIND(",",Q62,FIND(",",Q62)+1)+1)-FIND(",",Q62,FIND(",",Q62)+1)-1)),[4]AffectorValueTable!$A:$A,1,0)),ISERROR(VLOOKUP(TRIM(MID(Q62,FIND(",",Q62,FIND(",",Q62,FIND(",",Q62)+1)+1)+1,999)),[4]AffectorValueTable!$A:$A,1,0))),"어펙터밸류없음",
  ""),
)))))</f>
        <v/>
      </c>
      <c r="S62">
        <v>5</v>
      </c>
    </row>
    <row r="63" spans="1:19" x14ac:dyDescent="0.3">
      <c r="A63" t="s">
        <v>287</v>
      </c>
      <c r="B63">
        <v>4</v>
      </c>
      <c r="C63">
        <v>3</v>
      </c>
      <c r="D63">
        <v>1</v>
      </c>
      <c r="E63">
        <f t="shared" si="4"/>
        <v>2.8552500000000003</v>
      </c>
      <c r="F63">
        <f>35*0.94*0.45</f>
        <v>14.805</v>
      </c>
      <c r="G63">
        <v>1.25</v>
      </c>
      <c r="H63">
        <f t="shared" si="8"/>
        <v>0.83333333333333337</v>
      </c>
      <c r="I63">
        <v>2</v>
      </c>
      <c r="J63">
        <v>2</v>
      </c>
      <c r="K63">
        <v>0</v>
      </c>
      <c r="L63" t="b">
        <v>1</v>
      </c>
      <c r="M63" t="b">
        <v>1</v>
      </c>
      <c r="O63" t="str">
        <f>IF(ISBLANK(N63),"",
IFERROR(VLOOKUP(N63,[3]DropTable!$A:$B,MATCH(O$1,[3]DropTable!A$1:B$1,0),0),
"드랍아이디없음"))</f>
        <v/>
      </c>
      <c r="P63">
        <v>0</v>
      </c>
      <c r="R63" t="str">
        <f>IF(ISBLANK(Q63),"",
IF(ISERROR(FIND(",",Q63)),
  IF(ISERROR(VLOOKUP(Q63,[4]AffectorValueTable!$A:$A,1,0)),"어펙터밸류없음",
  ""),
IF(ISERROR(FIND(",",Q63,FIND(",",Q63)+1)),
  IF(OR(ISERROR(VLOOKUP(LEFT(Q63,FIND(",",Q63)-1),[4]AffectorValueTable!$A:$A,1,0)),ISERROR(VLOOKUP(TRIM(MID(Q63,FIND(",",Q63)+1,999)),[4]AffectorValueTable!$A:$A,1,0))),"어펙터밸류없음",
  ""),
IF(ISERROR(FIND(",",Q63,FIND(",",Q63,FIND(",",Q63)+1)+1)),
  IF(OR(ISERROR(VLOOKUP(LEFT(Q63,FIND(",",Q63)-1),[4]AffectorValueTable!$A:$A,1,0)),ISERROR(VLOOKUP(TRIM(MID(Q63,FIND(",",Q63)+1,FIND(",",Q63,FIND(",",Q63)+1)-FIND(",",Q63)-1)),[4]AffectorValueTable!$A:$A,1,0)),ISERROR(VLOOKUP(TRIM(MID(Q63,FIND(",",Q63,FIND(",",Q63)+1)+1,999)),[4]AffectorValueTable!$A:$A,1,0))),"어펙터밸류없음",
  ""),
IF(ISERROR(FIND(",",Q63,FIND(",",Q63,FIND(",",Q63,FIND(",",Q63)+1)+1)+1)),
  IF(OR(ISERROR(VLOOKUP(LEFT(Q63,FIND(",",Q63)-1),[4]AffectorValueTable!$A:$A,1,0)),ISERROR(VLOOKUP(TRIM(MID(Q63,FIND(",",Q63)+1,FIND(",",Q63,FIND(",",Q63)+1)-FIND(",",Q63)-1)),[4]AffectorValueTable!$A:$A,1,0)),ISERROR(VLOOKUP(TRIM(MID(Q63,FIND(",",Q63,FIND(",",Q63)+1)+1,FIND(",",Q63,FIND(",",Q63,FIND(",",Q63)+1)+1)-FIND(",",Q63,FIND(",",Q63)+1)-1)),[4]AffectorValueTable!$A:$A,1,0)),ISERROR(VLOOKUP(TRIM(MID(Q63,FIND(",",Q63,FIND(",",Q63,FIND(",",Q63)+1)+1)+1,999)),[4]AffectorValueTable!$A:$A,1,0))),"어펙터밸류없음",
  ""),
)))))</f>
        <v/>
      </c>
      <c r="S63">
        <v>1</v>
      </c>
    </row>
    <row r="64" spans="1:19" x14ac:dyDescent="0.3">
      <c r="A64" t="s">
        <v>288</v>
      </c>
      <c r="B64">
        <v>5</v>
      </c>
      <c r="E64">
        <f t="shared" si="4"/>
        <v>3.18</v>
      </c>
      <c r="F64">
        <f>35*1.06</f>
        <v>37.1</v>
      </c>
      <c r="G64">
        <v>1.25</v>
      </c>
      <c r="H64">
        <f t="shared" si="8"/>
        <v>0.83333333333333337</v>
      </c>
      <c r="I64">
        <v>2</v>
      </c>
      <c r="J64">
        <v>2</v>
      </c>
      <c r="K64">
        <v>0</v>
      </c>
      <c r="L64" t="b">
        <v>1</v>
      </c>
      <c r="M64" t="b">
        <v>1</v>
      </c>
      <c r="O64" t="str">
        <f>IF(ISBLANK(N64),"",
IFERROR(VLOOKUP(N64,[3]DropTable!$A:$B,MATCH(O$1,[3]DropTable!A$1:B$1,0),0),
"드랍아이디없음"))</f>
        <v/>
      </c>
      <c r="P64">
        <v>0</v>
      </c>
      <c r="R64" t="str">
        <f>IF(ISBLANK(Q64),"",
IF(ISERROR(FIND(",",Q64)),
  IF(ISERROR(VLOOKUP(Q64,[4]AffectorValueTable!$A:$A,1,0)),"어펙터밸류없음",
  ""),
IF(ISERROR(FIND(",",Q64,FIND(",",Q64)+1)),
  IF(OR(ISERROR(VLOOKUP(LEFT(Q64,FIND(",",Q64)-1),[4]AffectorValueTable!$A:$A,1,0)),ISERROR(VLOOKUP(TRIM(MID(Q64,FIND(",",Q64)+1,999)),[4]AffectorValueTable!$A:$A,1,0))),"어펙터밸류없음",
  ""),
IF(ISERROR(FIND(",",Q64,FIND(",",Q64,FIND(",",Q64)+1)+1)),
  IF(OR(ISERROR(VLOOKUP(LEFT(Q64,FIND(",",Q64)-1),[4]AffectorValueTable!$A:$A,1,0)),ISERROR(VLOOKUP(TRIM(MID(Q64,FIND(",",Q64)+1,FIND(",",Q64,FIND(",",Q64)+1)-FIND(",",Q64)-1)),[4]AffectorValueTable!$A:$A,1,0)),ISERROR(VLOOKUP(TRIM(MID(Q64,FIND(",",Q64,FIND(",",Q64)+1)+1,999)),[4]AffectorValueTable!$A:$A,1,0))),"어펙터밸류없음",
  ""),
IF(ISERROR(FIND(",",Q64,FIND(",",Q64,FIND(",",Q64,FIND(",",Q64)+1)+1)+1)),
  IF(OR(ISERROR(VLOOKUP(LEFT(Q64,FIND(",",Q64)-1),[4]AffectorValueTable!$A:$A,1,0)),ISERROR(VLOOKUP(TRIM(MID(Q64,FIND(",",Q64)+1,FIND(",",Q64,FIND(",",Q64)+1)-FIND(",",Q64)-1)),[4]AffectorValueTable!$A:$A,1,0)),ISERROR(VLOOKUP(TRIM(MID(Q64,FIND(",",Q64,FIND(",",Q64)+1)+1,FIND(",",Q64,FIND(",",Q64,FIND(",",Q64)+1)+1)-FIND(",",Q64,FIND(",",Q64)+1)-1)),[4]AffectorValueTable!$A:$A,1,0)),ISERROR(VLOOKUP(TRIM(MID(Q64,FIND(",",Q64,FIND(",",Q64,FIND(",",Q64)+1)+1)+1,999)),[4]AffectorValueTable!$A:$A,1,0))),"어펙터밸류없음",
  ""),
)))))</f>
        <v/>
      </c>
      <c r="S64">
        <v>10</v>
      </c>
    </row>
  </sheetData>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2020-02-10T05:03:15Z</dcterms:modified>
</cp:coreProperties>
</file>