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C1483899-CA21-45CE-AD39-5CB8A055A17F}" xr6:coauthVersionLast="45" xr6:coauthVersionMax="45" xr10:uidLastSave="{00000000-0000-0000-0000-000000000000}"/>
  <bookViews>
    <workbookView xWindow="-28920" yWindow="-120" windowWidth="29040" windowHeight="15840" tabRatio="653" activeTab="3"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ShopBoxTable" sheetId="3" r:id="rId5"/>
    <sheet name="ShopDiamondTable" sheetId="1" r:id="rId6"/>
    <sheet name="ShopGoldTable" sheetId="4" r:id="rId7"/>
    <sheet name="ShopReturnScrollTable" sheetId="10" r:id="rId8"/>
  </sheets>
  <externalReferences>
    <externalReference r:id="rId9"/>
    <externalReference r:id="rId10"/>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2" i="8" l="1"/>
  <c r="K3" i="8" s="1"/>
  <c r="K4" i="8" s="1"/>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AW12" i="9" l="1"/>
  <c r="AW11" i="9"/>
  <c r="AW10" i="9"/>
  <c r="AW9" i="9"/>
  <c r="AW8" i="9"/>
  <c r="AI373" i="9"/>
  <c r="AI372" i="9"/>
  <c r="AI371" i="9"/>
  <c r="AI370" i="9"/>
  <c r="AI369" i="9"/>
  <c r="AI368" i="9"/>
  <c r="AI367" i="9"/>
  <c r="AI366" i="9"/>
  <c r="AI365" i="9"/>
  <c r="AI364" i="9"/>
  <c r="AI363" i="9"/>
  <c r="AI362" i="9"/>
  <c r="AI361" i="9"/>
  <c r="AW5" i="9" s="1"/>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W3" i="9" s="1"/>
  <c r="AI301" i="9"/>
  <c r="AI300" i="9"/>
  <c r="AI299" i="9"/>
  <c r="AI298" i="9"/>
  <c r="AI297" i="9"/>
  <c r="AI296" i="9"/>
  <c r="AI295" i="9"/>
  <c r="AI294" i="9"/>
  <c r="AI293" i="9"/>
  <c r="AI292" i="9"/>
  <c r="AI291" i="9"/>
  <c r="AI290" i="9"/>
  <c r="AI289" i="9"/>
  <c r="AI288" i="9"/>
  <c r="AI287"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W4" i="9" s="1"/>
  <c r="AI61" i="9"/>
  <c r="AW13" i="9" s="1"/>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6" i="9"/>
  <c r="AH305" i="9"/>
  <c r="AH304" i="9"/>
  <c r="AH302" i="9"/>
  <c r="AH301" i="9"/>
  <c r="AH300" i="9"/>
  <c r="AH297" i="9"/>
  <c r="AH296" i="9"/>
  <c r="AH295" i="9"/>
  <c r="AH294" i="9"/>
  <c r="AH291" i="9"/>
  <c r="AH290" i="9"/>
  <c r="AH286" i="9"/>
  <c r="AH285" i="9"/>
  <c r="AH284" i="9"/>
  <c r="AH281" i="9"/>
  <c r="AH280" i="9"/>
  <c r="AH276" i="9"/>
  <c r="AH275" i="9"/>
  <c r="AH274" i="9"/>
  <c r="AH271" i="9"/>
  <c r="AH270" i="9"/>
  <c r="AH266" i="9"/>
  <c r="AH265" i="9"/>
  <c r="AH264" i="9"/>
  <c r="AH261" i="9"/>
  <c r="AH260" i="9"/>
  <c r="AH256" i="9"/>
  <c r="AH255" i="9"/>
  <c r="AH254" i="9"/>
  <c r="AH251" i="9"/>
  <c r="AH250" i="9"/>
  <c r="AH246" i="9"/>
  <c r="AH245" i="9"/>
  <c r="AH244" i="9"/>
  <c r="AH241" i="9"/>
  <c r="AH240" i="9"/>
  <c r="AH237" i="9"/>
  <c r="AH236" i="9"/>
  <c r="AH235" i="9"/>
  <c r="AH234" i="9"/>
  <c r="AH231" i="9"/>
  <c r="AH230" i="9"/>
  <c r="AH227" i="9"/>
  <c r="AH226" i="9"/>
  <c r="AH225" i="9"/>
  <c r="AH224" i="9"/>
  <c r="AH221" i="9"/>
  <c r="AH220" i="9"/>
  <c r="AH216" i="9"/>
  <c r="AH215" i="9"/>
  <c r="AH214" i="9"/>
  <c r="AH211" i="9"/>
  <c r="AH210" i="9"/>
  <c r="AH207" i="9"/>
  <c r="AH206" i="9"/>
  <c r="AH205" i="9"/>
  <c r="AH204" i="9"/>
  <c r="AH201" i="9"/>
  <c r="AH200" i="9"/>
  <c r="AH196" i="9"/>
  <c r="AH195" i="9"/>
  <c r="AH194" i="9"/>
  <c r="AH191" i="9"/>
  <c r="AH190" i="9"/>
  <c r="AH186" i="9"/>
  <c r="AH185" i="9"/>
  <c r="AH184" i="9"/>
  <c r="AH181" i="9"/>
  <c r="AH180" i="9"/>
  <c r="AH177" i="9"/>
  <c r="AH176" i="9"/>
  <c r="AH175" i="9"/>
  <c r="AH174" i="9"/>
  <c r="AH171" i="9"/>
  <c r="AH170" i="9"/>
  <c r="AH166" i="9"/>
  <c r="AH165" i="9"/>
  <c r="AH164" i="9"/>
  <c r="AH161" i="9"/>
  <c r="AH160" i="9"/>
  <c r="AH156" i="9"/>
  <c r="AH155" i="9"/>
  <c r="AH154" i="9"/>
  <c r="AH151" i="9"/>
  <c r="AH150" i="9"/>
  <c r="AH146" i="9"/>
  <c r="AH145" i="9"/>
  <c r="AH144" i="9"/>
  <c r="AH141" i="9"/>
  <c r="AH140" i="9"/>
  <c r="AH136" i="9"/>
  <c r="AH135" i="9"/>
  <c r="AH134" i="9"/>
  <c r="AH131" i="9"/>
  <c r="AH130" i="9"/>
  <c r="AH126" i="9"/>
  <c r="AH125" i="9"/>
  <c r="AH124" i="9"/>
  <c r="AH121" i="9"/>
  <c r="AH120" i="9"/>
  <c r="AH117" i="9"/>
  <c r="AH116" i="9"/>
  <c r="AH115" i="9"/>
  <c r="AH114" i="9"/>
  <c r="AH111" i="9"/>
  <c r="AH110" i="9"/>
  <c r="AH107" i="9"/>
  <c r="AH106" i="9"/>
  <c r="AH105" i="9"/>
  <c r="AH104" i="9"/>
  <c r="AH101" i="9"/>
  <c r="AH100" i="9"/>
  <c r="AH96" i="9"/>
  <c r="AH95" i="9"/>
  <c r="AH94" i="9"/>
  <c r="AH91" i="9"/>
  <c r="AH90" i="9"/>
  <c r="AH87" i="9"/>
  <c r="AH86" i="9"/>
  <c r="AH85" i="9"/>
  <c r="AH84" i="9"/>
  <c r="AH81" i="9"/>
  <c r="AH80" i="9"/>
  <c r="AH76" i="9"/>
  <c r="AH75" i="9"/>
  <c r="AH74" i="9"/>
  <c r="AH71" i="9"/>
  <c r="AH70" i="9"/>
  <c r="AH67" i="9"/>
  <c r="AH66" i="9"/>
  <c r="AH65" i="9"/>
  <c r="AH64" i="9"/>
  <c r="AH62" i="9"/>
  <c r="AH61" i="9"/>
  <c r="AH60" i="9"/>
  <c r="AH57" i="9"/>
  <c r="AH56" i="9"/>
  <c r="AH55" i="9"/>
  <c r="AH54" i="9"/>
  <c r="AH51" i="9"/>
  <c r="AH50" i="9"/>
  <c r="AH47" i="9"/>
  <c r="AH46" i="9"/>
  <c r="AH45" i="9"/>
  <c r="AH44" i="9"/>
  <c r="AH41" i="9"/>
  <c r="AH40" i="9"/>
  <c r="AH37" i="9"/>
  <c r="AH36" i="9"/>
  <c r="AH35" i="9"/>
  <c r="AH34" i="9"/>
  <c r="AH31" i="9"/>
  <c r="AH30" i="9"/>
  <c r="AH27" i="9"/>
  <c r="AH26" i="9"/>
  <c r="AH25" i="9"/>
  <c r="AH24" i="9"/>
  <c r="AH21" i="9"/>
  <c r="AH20" i="9"/>
  <c r="AH16" i="9"/>
  <c r="AH15" i="9"/>
  <c r="AH14" i="9"/>
  <c r="AH11" i="9"/>
  <c r="AH10" i="9"/>
  <c r="AH7" i="9"/>
  <c r="AH6" i="9"/>
  <c r="AH5" i="9"/>
  <c r="AH4" i="9"/>
  <c r="AW6" i="9" l="1"/>
  <c r="AW7" i="9"/>
  <c r="AW14" i="9"/>
  <c r="AW15" i="9"/>
  <c r="AW2" i="9"/>
  <c r="J32" i="8" l="1"/>
  <c r="J31" i="8"/>
  <c r="J30" i="8"/>
  <c r="J29" i="8"/>
  <c r="J28" i="8"/>
  <c r="J27" i="8"/>
  <c r="J26" i="8"/>
  <c r="J25" i="8"/>
  <c r="J24" i="8"/>
  <c r="J23" i="8"/>
  <c r="J22" i="8"/>
  <c r="J21" i="8"/>
  <c r="J20" i="8"/>
  <c r="J19" i="8"/>
  <c r="J18" i="8"/>
  <c r="J17" i="8"/>
  <c r="J16" i="8"/>
  <c r="J15" i="8"/>
  <c r="J14" i="8"/>
  <c r="J13" i="8"/>
  <c r="J12" i="8"/>
  <c r="J11" i="8"/>
  <c r="J10" i="8"/>
  <c r="J9" i="8"/>
  <c r="J8" i="8"/>
  <c r="J7" i="8"/>
  <c r="J6" i="8"/>
  <c r="J5" i="8"/>
  <c r="J4" i="8"/>
  <c r="J3" i="8"/>
  <c r="J2" i="8"/>
  <c r="AK4" i="9" l="1"/>
  <c r="AK5" i="9"/>
  <c r="AK6" i="9"/>
  <c r="AK7" i="9"/>
  <c r="AK10" i="9"/>
  <c r="AK11" i="9"/>
  <c r="AK14" i="9"/>
  <c r="AK15" i="9"/>
  <c r="AK16" i="9"/>
  <c r="AK20" i="9"/>
  <c r="AK21" i="9"/>
  <c r="AK24" i="9"/>
  <c r="AK25" i="9"/>
  <c r="AK26" i="9"/>
  <c r="AK27" i="9"/>
  <c r="AK30" i="9"/>
  <c r="AK31" i="9"/>
  <c r="AK34" i="9"/>
  <c r="AK35" i="9"/>
  <c r="AK36" i="9"/>
  <c r="AK37" i="9"/>
  <c r="AK40" i="9"/>
  <c r="AK41" i="9"/>
  <c r="AK44" i="9"/>
  <c r="AK45" i="9"/>
  <c r="AK46" i="9"/>
  <c r="AK47" i="9"/>
  <c r="AK50" i="9"/>
  <c r="AK51" i="9"/>
  <c r="AK54" i="9"/>
  <c r="AK55" i="9"/>
  <c r="AK56" i="9"/>
  <c r="AK57" i="9"/>
  <c r="AK60" i="9"/>
  <c r="AK61" i="9"/>
  <c r="AK62" i="9"/>
  <c r="AK64" i="9"/>
  <c r="AK65" i="9"/>
  <c r="AK66" i="9"/>
  <c r="AK67" i="9"/>
  <c r="AK70" i="9"/>
  <c r="AK71" i="9"/>
  <c r="AK74" i="9"/>
  <c r="AK75" i="9"/>
  <c r="AK76" i="9"/>
  <c r="AK80" i="9"/>
  <c r="AK81" i="9"/>
  <c r="AK84" i="9"/>
  <c r="AK85" i="9"/>
  <c r="AK86" i="9"/>
  <c r="AK87" i="9"/>
  <c r="AK90" i="9"/>
  <c r="AK91" i="9"/>
  <c r="AK94" i="9"/>
  <c r="AK95" i="9"/>
  <c r="AK96" i="9"/>
  <c r="AK100" i="9"/>
  <c r="AK101" i="9"/>
  <c r="AK104" i="9"/>
  <c r="AK105" i="9"/>
  <c r="AK106" i="9"/>
  <c r="AK107" i="9"/>
  <c r="AK110" i="9"/>
  <c r="AK111" i="9"/>
  <c r="AK114" i="9"/>
  <c r="AK115" i="9"/>
  <c r="AK116" i="9"/>
  <c r="AK117" i="9"/>
  <c r="AK120" i="9"/>
  <c r="AK121" i="9"/>
  <c r="AK124" i="9"/>
  <c r="AK125" i="9"/>
  <c r="AK126" i="9"/>
  <c r="AK130" i="9"/>
  <c r="AK131" i="9"/>
  <c r="AK134" i="9"/>
  <c r="AK135" i="9"/>
  <c r="AK136" i="9"/>
  <c r="AK140" i="9"/>
  <c r="AK141" i="9"/>
  <c r="AK144" i="9"/>
  <c r="AK145" i="9"/>
  <c r="AK146" i="9"/>
  <c r="AK150" i="9"/>
  <c r="AK151" i="9"/>
  <c r="AK154" i="9"/>
  <c r="AK155" i="9"/>
  <c r="AK156" i="9"/>
  <c r="AK160" i="9"/>
  <c r="AK161" i="9"/>
  <c r="AK164" i="9"/>
  <c r="AK165" i="9"/>
  <c r="AK166" i="9"/>
  <c r="AK170" i="9"/>
  <c r="AK171" i="9"/>
  <c r="AK174" i="9"/>
  <c r="AK175" i="9"/>
  <c r="AK176" i="9"/>
  <c r="AK177" i="9"/>
  <c r="AK180" i="9"/>
  <c r="AK181" i="9"/>
  <c r="AK184" i="9"/>
  <c r="AK185" i="9"/>
  <c r="AK186" i="9"/>
  <c r="AK190" i="9"/>
  <c r="AK191" i="9"/>
  <c r="AK194" i="9"/>
  <c r="AK195" i="9"/>
  <c r="AK196" i="9"/>
  <c r="AK200" i="9"/>
  <c r="AK201" i="9"/>
  <c r="AK204" i="9"/>
  <c r="AK205" i="9"/>
  <c r="AK206" i="9"/>
  <c r="AK207" i="9"/>
  <c r="AK210" i="9"/>
  <c r="AK211" i="9"/>
  <c r="AK214" i="9"/>
  <c r="AK215" i="9"/>
  <c r="AK216" i="9"/>
  <c r="AK220" i="9"/>
  <c r="AK221" i="9"/>
  <c r="AK224" i="9"/>
  <c r="AK225" i="9"/>
  <c r="AK226" i="9"/>
  <c r="AK227" i="9"/>
  <c r="AK230" i="9"/>
  <c r="AK231" i="9"/>
  <c r="AK234" i="9"/>
  <c r="AK235" i="9"/>
  <c r="AK236" i="9"/>
  <c r="AK237" i="9"/>
  <c r="AK240" i="9"/>
  <c r="AK241" i="9"/>
  <c r="AK244" i="9"/>
  <c r="AK245" i="9"/>
  <c r="AK246" i="9"/>
  <c r="AK250" i="9"/>
  <c r="AK251" i="9"/>
  <c r="AK254" i="9"/>
  <c r="AK255" i="9"/>
  <c r="AK256" i="9"/>
  <c r="AK260" i="9"/>
  <c r="AK261" i="9"/>
  <c r="AK264" i="9"/>
  <c r="AK265" i="9"/>
  <c r="AK266" i="9"/>
  <c r="AK270" i="9"/>
  <c r="AK271" i="9"/>
  <c r="AK274" i="9"/>
  <c r="AK275" i="9"/>
  <c r="AK276" i="9"/>
  <c r="AK280" i="9"/>
  <c r="AK281" i="9"/>
  <c r="AK284" i="9"/>
  <c r="AK285" i="9"/>
  <c r="AK286" i="9"/>
  <c r="AK290" i="9"/>
  <c r="AK291" i="9"/>
  <c r="AK294" i="9"/>
  <c r="AK295" i="9"/>
  <c r="AK296" i="9"/>
  <c r="AK297" i="9"/>
  <c r="AK300" i="9"/>
  <c r="AK301" i="9"/>
  <c r="AK302" i="9"/>
  <c r="AK304" i="9"/>
  <c r="AK305" i="9"/>
  <c r="AK306" i="9"/>
  <c r="AK307" i="9"/>
  <c r="AK310" i="9"/>
  <c r="AK311" i="9"/>
  <c r="AK312" i="9"/>
  <c r="AK313" i="9"/>
  <c r="AK314" i="9"/>
  <c r="AK315" i="9"/>
  <c r="AK316" i="9"/>
  <c r="AK317" i="9"/>
  <c r="AK318" i="9"/>
  <c r="AK319" i="9"/>
  <c r="AK320" i="9"/>
  <c r="AK321" i="9"/>
  <c r="AK322" i="9"/>
  <c r="AK325" i="9"/>
  <c r="AK326" i="9"/>
  <c r="AK327" i="9"/>
  <c r="AK328" i="9"/>
  <c r="AK329" i="9"/>
  <c r="AK330" i="9"/>
  <c r="AK331" i="9"/>
  <c r="AK332" i="9"/>
  <c r="AK333" i="9"/>
  <c r="AK334" i="9"/>
  <c r="AK335" i="9"/>
  <c r="AK336" i="9"/>
  <c r="AK337" i="9"/>
  <c r="AK338" i="9"/>
  <c r="AK339" i="9"/>
  <c r="AK340" i="9"/>
  <c r="AK341" i="9"/>
  <c r="AK342" i="9"/>
  <c r="AK343" i="9"/>
  <c r="AK344" i="9"/>
  <c r="AK345" i="9"/>
  <c r="AK346" i="9"/>
  <c r="AK347" i="9"/>
  <c r="AK348" i="9"/>
  <c r="AK349" i="9"/>
  <c r="AK350" i="9"/>
  <c r="AK351" i="9"/>
  <c r="AK352" i="9"/>
  <c r="AK353" i="9"/>
  <c r="AK356" i="9"/>
  <c r="AK357" i="9"/>
  <c r="AK358" i="9"/>
  <c r="AK359" i="9"/>
  <c r="AK360" i="9"/>
  <c r="AK361" i="9"/>
  <c r="AK362" i="9"/>
  <c r="AK363" i="9"/>
  <c r="AK364" i="9"/>
  <c r="AK365" i="9"/>
  <c r="AK366" i="9"/>
  <c r="AK367" i="9"/>
  <c r="AK368" i="9"/>
  <c r="AK369" i="9"/>
  <c r="AK370" i="9"/>
  <c r="AK371" i="9"/>
  <c r="AK372" i="9"/>
  <c r="AK373"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BX44" i="9" l="1"/>
  <c r="BX45" i="9"/>
  <c r="AZ6" i="9" l="1"/>
  <c r="CA43" i="9" l="1"/>
  <c r="BX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BX2" i="9" s="1"/>
  <c r="CA3" i="9"/>
  <c r="BX3" i="9" s="1"/>
  <c r="CA4" i="9"/>
  <c r="BX4" i="9" s="1"/>
  <c r="CA5" i="9"/>
  <c r="BX5" i="9" s="1"/>
  <c r="CA6" i="9"/>
  <c r="BX6" i="9" s="1"/>
  <c r="CA7" i="9"/>
  <c r="BX7" i="9" s="1"/>
  <c r="CA8" i="9"/>
  <c r="BX8" i="9" s="1"/>
  <c r="CA9" i="9"/>
  <c r="BX9" i="9" s="1"/>
  <c r="CA10" i="9"/>
  <c r="BX10" i="9" s="1"/>
  <c r="CA11" i="9"/>
  <c r="BX11" i="9" s="1"/>
  <c r="CA12" i="9"/>
  <c r="BX12" i="9" s="1"/>
  <c r="CA13" i="9"/>
  <c r="BX13" i="9" s="1"/>
  <c r="CA14" i="9"/>
  <c r="BX14" i="9" s="1"/>
  <c r="CA15" i="9"/>
  <c r="BX15" i="9" s="1"/>
  <c r="CA16" i="9"/>
  <c r="BX16" i="9" s="1"/>
  <c r="CA17" i="9"/>
  <c r="BX17" i="9" s="1"/>
  <c r="CA18" i="9"/>
  <c r="BX18" i="9" s="1"/>
  <c r="CA19" i="9"/>
  <c r="BX19" i="9" s="1"/>
  <c r="CA20" i="9"/>
  <c r="BX20" i="9" s="1"/>
  <c r="CA21" i="9"/>
  <c r="BX21" i="9" s="1"/>
  <c r="CA22" i="9"/>
  <c r="BX22" i="9" s="1"/>
  <c r="CA23" i="9"/>
  <c r="BX23" i="9" s="1"/>
  <c r="CA24" i="9"/>
  <c r="BX24" i="9" s="1"/>
  <c r="CA25" i="9"/>
  <c r="BX25" i="9" s="1"/>
  <c r="CA26" i="9"/>
  <c r="BX26" i="9" s="1"/>
  <c r="CA27" i="9"/>
  <c r="BX27" i="9" s="1"/>
  <c r="CA28" i="9"/>
  <c r="BX28" i="9" s="1"/>
  <c r="CA29" i="9"/>
  <c r="BX29" i="9" s="1"/>
  <c r="CA30" i="9"/>
  <c r="BX30" i="9" s="1"/>
  <c r="CA31" i="9"/>
  <c r="BX31" i="9" s="1"/>
  <c r="CA32" i="9"/>
  <c r="BX32" i="9" s="1"/>
  <c r="CA33" i="9"/>
  <c r="BX33" i="9" s="1"/>
  <c r="CA34" i="9"/>
  <c r="BX34" i="9" s="1"/>
  <c r="CA35" i="9"/>
  <c r="BX35" i="9" s="1"/>
  <c r="CA36" i="9"/>
  <c r="BX36" i="9" s="1"/>
  <c r="CA37" i="9"/>
  <c r="BX37" i="9" s="1"/>
  <c r="CA38" i="9"/>
  <c r="BX38" i="9" s="1"/>
  <c r="CA39" i="9"/>
  <c r="BX39" i="9" s="1"/>
  <c r="CA40" i="9"/>
  <c r="BX40" i="9" s="1"/>
  <c r="CA41" i="9"/>
  <c r="BX41" i="9" s="1"/>
  <c r="CA42" i="9"/>
  <c r="BX42" i="9" s="1"/>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BY45" i="9" l="1"/>
  <c r="BY44" i="9"/>
  <c r="BY43" i="9"/>
  <c r="F373" i="9"/>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Z1" i="9" l="1"/>
  <c r="BY2" i="9" l="1"/>
  <c r="BZ3" i="9" s="1"/>
  <c r="BY12" i="9"/>
  <c r="BY19" i="9"/>
  <c r="BY6" i="9"/>
  <c r="BY5" i="9"/>
  <c r="BY4" i="9"/>
  <c r="BY37" i="9"/>
  <c r="BY27" i="9"/>
  <c r="BY16" i="9"/>
  <c r="BY25" i="9"/>
  <c r="BY40" i="9"/>
  <c r="BY9" i="9"/>
  <c r="BY36" i="9"/>
  <c r="BY10" i="9"/>
  <c r="BY41" i="9"/>
  <c r="BY32" i="9"/>
  <c r="BY14" i="9"/>
  <c r="BY39" i="9"/>
  <c r="BY26" i="9"/>
  <c r="BY35" i="9"/>
  <c r="BY31" i="9"/>
  <c r="BY18" i="9"/>
  <c r="BY13" i="9"/>
  <c r="BY3" i="9"/>
  <c r="BY30" i="9"/>
  <c r="BY29" i="9"/>
  <c r="BY23" i="9"/>
  <c r="BY15" i="9"/>
  <c r="BY34" i="9"/>
  <c r="BY22" i="9"/>
  <c r="BY8" i="9"/>
  <c r="BY33" i="9"/>
  <c r="BY21" i="9"/>
  <c r="BY17" i="9"/>
  <c r="BY20" i="9"/>
  <c r="BY42" i="9"/>
  <c r="BY28" i="9"/>
  <c r="BY7" i="9"/>
  <c r="BY38" i="9"/>
  <c r="BY24" i="9"/>
  <c r="BY11"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BZ33" i="9" s="1"/>
  <c r="BZ34" i="9" s="1"/>
  <c r="BZ35" i="9" s="1"/>
  <c r="BZ36" i="9" s="1"/>
  <c r="BZ37" i="9" s="1"/>
  <c r="BZ38" i="9" s="1"/>
  <c r="BZ39" i="9" s="1"/>
  <c r="BZ40" i="9" s="1"/>
  <c r="BZ41" i="9" s="1"/>
  <c r="BZ42" i="9" s="1"/>
  <c r="BZ43" i="9" s="1"/>
  <c r="BZ44" i="9" s="1"/>
  <c r="BZ45" i="9" s="1"/>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90" i="9"/>
  <c r="AJ289" i="9"/>
  <c r="AJ288" i="9"/>
  <c r="AJ287"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M323" i="9" s="1"/>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BJ4" i="9" l="1"/>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9" i="9" l="1"/>
  <c r="AV8" i="9"/>
  <c r="AV13" i="9"/>
  <c r="AV11" i="9"/>
  <c r="AV10" i="9"/>
  <c r="S336" i="9"/>
  <c r="S318" i="9"/>
  <c r="S60" i="9"/>
  <c r="P367" i="9"/>
  <c r="N367" i="9"/>
  <c r="T367" i="9" s="1"/>
  <c r="R346" i="9"/>
  <c r="Q346" i="9"/>
  <c r="R80" i="9"/>
  <c r="Q80" i="9"/>
  <c r="R318" i="9"/>
  <c r="R319" i="9" s="1"/>
  <c r="Q317" i="9"/>
  <c r="R317" i="9"/>
  <c r="R322" i="9"/>
  <c r="Q322" i="9"/>
  <c r="R310" i="9"/>
  <c r="Q310" i="9"/>
  <c r="R180" i="9"/>
  <c r="Q180" i="9"/>
  <c r="Q140" i="9"/>
  <c r="R140" i="9"/>
  <c r="R336" i="9"/>
  <c r="Q335" i="9"/>
  <c r="R335" i="9"/>
  <c r="Q326" i="9"/>
  <c r="R326" i="9"/>
  <c r="R325" i="9"/>
  <c r="Q325" i="9"/>
  <c r="Q251" i="9"/>
  <c r="R251" i="9"/>
  <c r="R71" i="9"/>
  <c r="Q71" i="9"/>
  <c r="R340" i="9"/>
  <c r="Q340" i="9"/>
  <c r="Q344" i="9"/>
  <c r="R344" i="9"/>
  <c r="Q21" i="9"/>
  <c r="R21" i="9"/>
  <c r="Q131" i="9"/>
  <c r="R131" i="9"/>
  <c r="Q221" i="9"/>
  <c r="R221" i="9"/>
  <c r="R369" i="9"/>
  <c r="Q369" i="9"/>
  <c r="R339" i="9"/>
  <c r="Q339" i="9"/>
  <c r="R343" i="9"/>
  <c r="Q343" i="9"/>
  <c r="R358" i="9"/>
  <c r="Q358" i="9"/>
  <c r="Q353" i="9"/>
  <c r="R353" i="9"/>
  <c r="R241" i="9"/>
  <c r="Q241" i="9"/>
  <c r="R51" i="9"/>
  <c r="Q51" i="9"/>
  <c r="Q311" i="9"/>
  <c r="R311" i="9"/>
  <c r="R250" i="9"/>
  <c r="Q250" i="9"/>
  <c r="Q70" i="9"/>
  <c r="R70" i="9"/>
  <c r="R41" i="9"/>
  <c r="Q41" i="9"/>
  <c r="R150" i="9"/>
  <c r="Q150" i="9"/>
  <c r="R40" i="9"/>
  <c r="Q40" i="9"/>
  <c r="R345" i="9"/>
  <c r="Q345" i="9"/>
  <c r="R220" i="9"/>
  <c r="Q220" i="9"/>
  <c r="R364" i="9"/>
  <c r="Q364" i="9"/>
  <c r="R321" i="9"/>
  <c r="Q321" i="9"/>
  <c r="Q161" i="9"/>
  <c r="R161" i="9"/>
  <c r="R10" i="9"/>
  <c r="Q10" i="9"/>
  <c r="R171" i="9"/>
  <c r="Q171" i="9"/>
  <c r="R240" i="9"/>
  <c r="Q240" i="9"/>
  <c r="R351" i="9"/>
  <c r="Q351" i="9"/>
  <c r="Q368" i="9"/>
  <c r="R368" i="9"/>
  <c r="Q371" i="9"/>
  <c r="R371" i="9"/>
  <c r="Q332" i="9"/>
  <c r="R332" i="9"/>
  <c r="R342" i="9"/>
  <c r="Q342" i="9"/>
  <c r="Q365" i="9"/>
  <c r="R365" i="9"/>
  <c r="Q314" i="9"/>
  <c r="R314" i="9"/>
  <c r="R270" i="9"/>
  <c r="Q270" i="9"/>
  <c r="R90" i="9"/>
  <c r="Q90" i="9"/>
  <c r="R301" i="9"/>
  <c r="Q301" i="9"/>
  <c r="R231" i="9"/>
  <c r="Q231" i="9"/>
  <c r="R130" i="9"/>
  <c r="Q130" i="9"/>
  <c r="R31" i="9"/>
  <c r="Q31" i="9"/>
  <c r="R100" i="9"/>
  <c r="Q100" i="9"/>
  <c r="R121" i="9"/>
  <c r="Q121" i="9"/>
  <c r="R81" i="9"/>
  <c r="Q81" i="9"/>
  <c r="R110" i="9"/>
  <c r="Q110" i="9"/>
  <c r="R111" i="9"/>
  <c r="Q111" i="9"/>
  <c r="R316" i="9"/>
  <c r="Q316" i="9"/>
  <c r="R357" i="9"/>
  <c r="Q357" i="9"/>
  <c r="R101" i="9"/>
  <c r="Q101" i="9"/>
  <c r="Q260" i="9"/>
  <c r="R260" i="9"/>
  <c r="R328" i="9"/>
  <c r="Q328" i="9"/>
  <c r="R367" i="9"/>
  <c r="Q367" i="9"/>
  <c r="R366" i="9"/>
  <c r="Q366" i="9"/>
  <c r="R271" i="9"/>
  <c r="Q271" i="9"/>
  <c r="Q320" i="9"/>
  <c r="R320" i="9"/>
  <c r="R370" i="9"/>
  <c r="Q37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R141" i="9"/>
  <c r="Q141" i="9"/>
  <c r="R291" i="9"/>
  <c r="Q291" i="9"/>
  <c r="R327" i="9"/>
  <c r="Q327" i="9"/>
  <c r="R334" i="9"/>
  <c r="Q334" i="9"/>
  <c r="R363" i="9"/>
  <c r="Q363" i="9"/>
  <c r="Q341" i="9"/>
  <c r="R341" i="9"/>
  <c r="R315" i="9"/>
  <c r="Q315" i="9"/>
  <c r="Q338" i="9"/>
  <c r="R338" i="9"/>
  <c r="Q356" i="9"/>
  <c r="R356" i="9"/>
  <c r="R373" i="9"/>
  <c r="Q373" i="9"/>
  <c r="R372" i="9"/>
  <c r="Q372"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264" i="9"/>
  <c r="Q264" i="9" s="1"/>
  <c r="P104" i="9"/>
  <c r="Q104" i="9" s="1"/>
  <c r="P174" i="9"/>
  <c r="Q174" i="9" s="1"/>
  <c r="P46" i="9"/>
  <c r="Q46" i="9" s="1"/>
  <c r="P66" i="9"/>
  <c r="Q66" i="9" s="1"/>
  <c r="P295" i="9"/>
  <c r="Q295" i="9" s="1"/>
  <c r="P286" i="9"/>
  <c r="Q286" i="9" s="1"/>
  <c r="P185" i="9"/>
  <c r="Q185" i="9" s="1"/>
  <c r="P255" i="9"/>
  <c r="Q255" i="9" s="1"/>
  <c r="P317" i="9"/>
  <c r="P348" i="9"/>
  <c r="P256" i="9"/>
  <c r="Q256" i="9" s="1"/>
  <c r="P5" i="9"/>
  <c r="Q5" i="9" s="1"/>
  <c r="P266" i="9"/>
  <c r="Q266" i="9" s="1"/>
  <c r="P234" i="9"/>
  <c r="Q234" i="9" s="1"/>
  <c r="P44" i="9"/>
  <c r="Q44" i="9" s="1"/>
  <c r="P154" i="9"/>
  <c r="Q154" i="9" s="1"/>
  <c r="P114" i="9"/>
  <c r="Q114" i="9" s="1"/>
  <c r="P224" i="9"/>
  <c r="Q224" i="9" s="1"/>
  <c r="P206" i="9"/>
  <c r="Q206" i="9" s="1"/>
  <c r="P26" i="9"/>
  <c r="Q26" i="9" s="1"/>
  <c r="P246" i="9"/>
  <c r="Q246" i="9" s="1"/>
  <c r="P176" i="9"/>
  <c r="Q176" i="9" s="1"/>
  <c r="P75" i="9"/>
  <c r="Q75" i="9" s="1"/>
  <c r="P236" i="9"/>
  <c r="Q236" i="9" s="1"/>
  <c r="P6" i="9"/>
  <c r="Q6" i="9" s="1"/>
  <c r="P366" i="9"/>
  <c r="P16" i="9"/>
  <c r="Q16" i="9" s="1"/>
  <c r="P56" i="9"/>
  <c r="Q56" i="9" s="1"/>
  <c r="P64" i="9"/>
  <c r="Q64" i="9" s="1"/>
  <c r="P54" i="9"/>
  <c r="Q54" i="9" s="1"/>
  <c r="P304" i="9"/>
  <c r="Q304" i="9" s="1"/>
  <c r="P335" i="9"/>
  <c r="P145" i="9"/>
  <c r="Q145" i="9" s="1"/>
  <c r="P25" i="9"/>
  <c r="Q25" i="9" s="1"/>
  <c r="P245" i="9"/>
  <c r="Q245" i="9" s="1"/>
  <c r="P296" i="9"/>
  <c r="Q296" i="9" s="1"/>
  <c r="P51" i="9"/>
  <c r="P95" i="9"/>
  <c r="Q95" i="9" s="1"/>
  <c r="P76" i="9"/>
  <c r="Q76" i="9" s="1"/>
  <c r="P146" i="9"/>
  <c r="Q146" i="9" s="1"/>
  <c r="P194" i="9"/>
  <c r="Q194" i="9" s="1"/>
  <c r="P204" i="9"/>
  <c r="Q204" i="9" s="1"/>
  <c r="P244" i="9"/>
  <c r="Q24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54" i="9"/>
  <c r="Q254"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4" i="9"/>
  <c r="Q4" i="9" s="1"/>
  <c r="P74" i="9"/>
  <c r="Q74" i="9" s="1"/>
  <c r="P284" i="9"/>
  <c r="Q284" i="9" s="1"/>
  <c r="P166" i="9"/>
  <c r="Q166" i="9" s="1"/>
  <c r="P265" i="9"/>
  <c r="Q265" i="9" s="1"/>
  <c r="P165" i="9"/>
  <c r="Q165" i="9" s="1"/>
  <c r="P195" i="9"/>
  <c r="Q195" i="9" s="1"/>
  <c r="P156" i="9"/>
  <c r="Q156" i="9" s="1"/>
  <c r="P116" i="9"/>
  <c r="Q116" i="9" s="1"/>
  <c r="P361" i="9"/>
  <c r="P329" i="9"/>
  <c r="N368" i="9"/>
  <c r="T368" i="9" s="1"/>
  <c r="P368" i="9"/>
  <c r="N371" i="9"/>
  <c r="T371" i="9" s="1"/>
  <c r="P371" i="9"/>
  <c r="N332" i="9"/>
  <c r="T332" i="9" s="1"/>
  <c r="P332" i="9"/>
  <c r="N342" i="9"/>
  <c r="T342" i="9" s="1"/>
  <c r="P342" i="9"/>
  <c r="N365" i="9"/>
  <c r="T365" i="9" s="1"/>
  <c r="P365" i="9"/>
  <c r="N314" i="9"/>
  <c r="T314" i="9" s="1"/>
  <c r="P314" i="9"/>
  <c r="N270" i="9"/>
  <c r="T270" i="9" s="1"/>
  <c r="P270" i="9"/>
  <c r="N90" i="9"/>
  <c r="T90" i="9" s="1"/>
  <c r="P90" i="9"/>
  <c r="N301" i="9"/>
  <c r="T301" i="9" s="1"/>
  <c r="P301" i="9"/>
  <c r="N231" i="9"/>
  <c r="T231" i="9" s="1"/>
  <c r="P231" i="9"/>
  <c r="N130" i="9"/>
  <c r="T130" i="9" s="1"/>
  <c r="P130" i="9"/>
  <c r="N31" i="9"/>
  <c r="T31" i="9" s="1"/>
  <c r="P31" i="9"/>
  <c r="N100" i="9"/>
  <c r="T100" i="9" s="1"/>
  <c r="P100" i="9"/>
  <c r="N121" i="9"/>
  <c r="T121" i="9" s="1"/>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P200" i="9"/>
  <c r="N141" i="9"/>
  <c r="T141" i="9" s="1"/>
  <c r="P141" i="9"/>
  <c r="P160" i="9"/>
  <c r="N291" i="9"/>
  <c r="T291" i="9" s="1"/>
  <c r="P291" i="9"/>
  <c r="P190" i="9"/>
  <c r="N115" i="9"/>
  <c r="T115" i="9" s="1"/>
  <c r="P105" i="9"/>
  <c r="Q105" i="9" s="1"/>
  <c r="N370" i="9"/>
  <c r="T370" i="9" s="1"/>
  <c r="P370" i="9"/>
  <c r="N359" i="9"/>
  <c r="T359" i="9" s="1"/>
  <c r="P359" i="9"/>
  <c r="N352" i="9"/>
  <c r="T352" i="9" s="1"/>
  <c r="P352" i="9"/>
  <c r="P362" i="9"/>
  <c r="N327" i="9"/>
  <c r="T327" i="9" s="1"/>
  <c r="P327" i="9"/>
  <c r="N334" i="9"/>
  <c r="T334" i="9" s="1"/>
  <c r="P334" i="9"/>
  <c r="N363" i="9"/>
  <c r="T363" i="9" s="1"/>
  <c r="P363" i="9"/>
  <c r="N341" i="9"/>
  <c r="T341" i="9" s="1"/>
  <c r="P341" i="9"/>
  <c r="N315" i="9"/>
  <c r="T315" i="9" s="1"/>
  <c r="P315" i="9"/>
  <c r="N338" i="9"/>
  <c r="T338" i="9" s="1"/>
  <c r="P338" i="9"/>
  <c r="N356" i="9"/>
  <c r="T356" i="9" s="1"/>
  <c r="P356" i="9"/>
  <c r="N373" i="9"/>
  <c r="T373" i="9" s="1"/>
  <c r="P373" i="9"/>
  <c r="N372" i="9"/>
  <c r="T372" i="9" s="1"/>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P354" i="9"/>
  <c r="N346" i="9"/>
  <c r="T346" i="9" s="1"/>
  <c r="P346" i="9"/>
  <c r="N325" i="9"/>
  <c r="T325" i="9" s="1"/>
  <c r="P325" i="9"/>
  <c r="N345" i="9"/>
  <c r="T345" i="9" s="1"/>
  <c r="P345" i="9"/>
  <c r="N357" i="9"/>
  <c r="T357" i="9" s="1"/>
  <c r="P357" i="9"/>
  <c r="N322" i="9"/>
  <c r="T322" i="9" s="1"/>
  <c r="P322" i="9"/>
  <c r="N251" i="9"/>
  <c r="T251" i="9" s="1"/>
  <c r="P251" i="9"/>
  <c r="N80" i="9"/>
  <c r="T80" i="9" s="1"/>
  <c r="P80" i="9"/>
  <c r="N220" i="9"/>
  <c r="T220" i="9" s="1"/>
  <c r="P220" i="9"/>
  <c r="N101" i="9"/>
  <c r="T101" i="9" s="1"/>
  <c r="P101" i="9"/>
  <c r="N310" i="9"/>
  <c r="T310" i="9" s="1"/>
  <c r="P310" i="9"/>
  <c r="N260" i="9"/>
  <c r="T260" i="9" s="1"/>
  <c r="P260" i="9"/>
  <c r="P191" i="9"/>
  <c r="N71" i="9"/>
  <c r="T71" i="9" s="1"/>
  <c r="P71" i="9"/>
  <c r="N294" i="9"/>
  <c r="T294" i="9" s="1"/>
  <c r="P294" i="9"/>
  <c r="Q294" i="9" s="1"/>
  <c r="N175" i="9"/>
  <c r="T175" i="9" s="1"/>
  <c r="P175" i="9"/>
  <c r="Q175" i="9" s="1"/>
  <c r="N326" i="9"/>
  <c r="T326" i="9" s="1"/>
  <c r="P326" i="9"/>
  <c r="N316" i="9"/>
  <c r="T316" i="9" s="1"/>
  <c r="P316" i="9"/>
  <c r="N340" i="9"/>
  <c r="T340" i="9" s="1"/>
  <c r="P340" i="9"/>
  <c r="P330" i="9"/>
  <c r="N347" i="9"/>
  <c r="T347" i="9" s="1"/>
  <c r="P347" i="9"/>
  <c r="N364" i="9"/>
  <c r="T364" i="9" s="1"/>
  <c r="P364" i="9"/>
  <c r="N328" i="9"/>
  <c r="T328" i="9" s="1"/>
  <c r="P328" i="9"/>
  <c r="N344" i="9"/>
  <c r="T344" i="9" s="1"/>
  <c r="P344" i="9"/>
  <c r="N321" i="9"/>
  <c r="T321" i="9" s="1"/>
  <c r="P321" i="9"/>
  <c r="P355" i="9"/>
  <c r="P331" i="9"/>
  <c r="N161" i="9"/>
  <c r="T161" i="9" s="1"/>
  <c r="P161" i="9"/>
  <c r="N21" i="9"/>
  <c r="T21" i="9" s="1"/>
  <c r="P21" i="9"/>
  <c r="N180" i="9"/>
  <c r="T180" i="9" s="1"/>
  <c r="P180" i="9"/>
  <c r="N10" i="9"/>
  <c r="T10" i="9" s="1"/>
  <c r="P10" i="9"/>
  <c r="N271" i="9"/>
  <c r="T271" i="9" s="1"/>
  <c r="P271" i="9"/>
  <c r="N131" i="9"/>
  <c r="T131" i="9" s="1"/>
  <c r="P131" i="9"/>
  <c r="N171" i="9"/>
  <c r="T171" i="9" s="1"/>
  <c r="P171" i="9"/>
  <c r="N221" i="9"/>
  <c r="T221" i="9" s="1"/>
  <c r="P221" i="9"/>
  <c r="N140" i="9"/>
  <c r="T140" i="9" s="1"/>
  <c r="P140" i="9"/>
  <c r="N240" i="9"/>
  <c r="T240" i="9" s="1"/>
  <c r="P240" i="9"/>
  <c r="N276" i="9"/>
  <c r="T276" i="9" s="1"/>
  <c r="P276" i="9"/>
  <c r="Q276" i="9" s="1"/>
  <c r="N84" i="9"/>
  <c r="T84" i="9" s="1"/>
  <c r="P84" i="9"/>
  <c r="Q84" i="9" s="1"/>
  <c r="N124" i="9"/>
  <c r="T124" i="9" s="1"/>
  <c r="P124" i="9"/>
  <c r="Q124" i="9" s="1"/>
  <c r="N14" i="9"/>
  <c r="T14" i="9" s="1"/>
  <c r="P14" i="9"/>
  <c r="Q14" i="9" s="1"/>
  <c r="N126" i="9"/>
  <c r="T126" i="9" s="1"/>
  <c r="P126" i="9"/>
  <c r="Q126" i="9" s="1"/>
  <c r="N351" i="9"/>
  <c r="T351" i="9" s="1"/>
  <c r="P351" i="9"/>
  <c r="N369" i="9"/>
  <c r="T369" i="9" s="1"/>
  <c r="P369" i="9"/>
  <c r="N320" i="9"/>
  <c r="T320" i="9" s="1"/>
  <c r="P320" i="9"/>
  <c r="N339" i="9"/>
  <c r="T339" i="9" s="1"/>
  <c r="P339" i="9"/>
  <c r="N343" i="9"/>
  <c r="T343" i="9" s="1"/>
  <c r="P343" i="9"/>
  <c r="N358" i="9"/>
  <c r="T358" i="9" s="1"/>
  <c r="P358" i="9"/>
  <c r="P324" i="9"/>
  <c r="N353" i="9"/>
  <c r="T353" i="9" s="1"/>
  <c r="P353" i="9"/>
  <c r="N241" i="9"/>
  <c r="T241" i="9" s="1"/>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304" i="9"/>
  <c r="T304" i="9" s="1"/>
  <c r="N245" i="9"/>
  <c r="T245" i="9" s="1"/>
  <c r="N15" i="9"/>
  <c r="T15" i="9" s="1"/>
  <c r="N254" i="9"/>
  <c r="T254" i="9" s="1"/>
  <c r="N196" i="9"/>
  <c r="T196" i="9" s="1"/>
  <c r="N85" i="9"/>
  <c r="T85" i="9" s="1"/>
  <c r="N174" i="9"/>
  <c r="T174" i="9" s="1"/>
  <c r="O317" i="9"/>
  <c r="N317" i="9"/>
  <c r="T317" i="9" s="1"/>
  <c r="O348" i="9"/>
  <c r="O59" i="9"/>
  <c r="O309" i="9"/>
  <c r="O49" i="9"/>
  <c r="O249" i="9"/>
  <c r="O99" i="9"/>
  <c r="O289" i="9"/>
  <c r="O219" i="9"/>
  <c r="O29" i="9"/>
  <c r="O256" i="9"/>
  <c r="R256" i="9" s="1"/>
  <c r="N256" i="9"/>
  <c r="T256" i="9" s="1"/>
  <c r="O217" i="9"/>
  <c r="O188" i="9"/>
  <c r="O5" i="9"/>
  <c r="R5" i="9" s="1"/>
  <c r="N5" i="9"/>
  <c r="T5" i="9" s="1"/>
  <c r="O37" i="9"/>
  <c r="O78" i="9"/>
  <c r="N266" i="9"/>
  <c r="T266" i="9" s="1"/>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R246" i="9" s="1"/>
  <c r="N246" i="9"/>
  <c r="T246" i="9" s="1"/>
  <c r="N176" i="9"/>
  <c r="T176" i="9" s="1"/>
  <c r="N75" i="9"/>
  <c r="T75" i="9" s="1"/>
  <c r="O236" i="9"/>
  <c r="R236" i="9" s="1"/>
  <c r="N236" i="9"/>
  <c r="T236" i="9" s="1"/>
  <c r="O6" i="9"/>
  <c r="R6" i="9" s="1"/>
  <c r="N6" i="9"/>
  <c r="T6" i="9" s="1"/>
  <c r="O288" i="9"/>
  <c r="O38" i="9"/>
  <c r="O158" i="9"/>
  <c r="O366" i="9"/>
  <c r="N366" i="9"/>
  <c r="T366" i="9" s="1"/>
  <c r="O179" i="9"/>
  <c r="O209" i="9"/>
  <c r="O239" i="9"/>
  <c r="O169" i="9"/>
  <c r="O98" i="9"/>
  <c r="O16" i="9"/>
  <c r="R16" i="9" s="1"/>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5" i="9"/>
  <c r="T25" i="9" s="1"/>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44" i="9"/>
  <c r="T244" i="9" s="1"/>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R265" i="9" s="1"/>
  <c r="N265" i="9"/>
  <c r="T265" i="9" s="1"/>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R264" i="9" s="1"/>
  <c r="N264" i="9"/>
  <c r="T264" i="9" s="1"/>
  <c r="O112" i="9"/>
  <c r="N104" i="9"/>
  <c r="T104" i="9" s="1"/>
  <c r="O73" i="9"/>
  <c r="O282" i="9"/>
  <c r="O33" i="9"/>
  <c r="O262" i="9"/>
  <c r="O113" i="9"/>
  <c r="O23" i="9"/>
  <c r="O43" i="9"/>
  <c r="O46" i="9"/>
  <c r="R46" i="9" s="1"/>
  <c r="N46" i="9"/>
  <c r="T46" i="9" s="1"/>
  <c r="N66" i="9"/>
  <c r="T66" i="9" s="1"/>
  <c r="O267" i="9"/>
  <c r="N295" i="9"/>
  <c r="T295" i="9" s="1"/>
  <c r="N286" i="9"/>
  <c r="T286" i="9" s="1"/>
  <c r="O227" i="9"/>
  <c r="N185" i="9"/>
  <c r="T185" i="9" s="1"/>
  <c r="N255" i="9"/>
  <c r="T255" i="9" s="1"/>
  <c r="O168" i="9"/>
  <c r="O18" i="9"/>
  <c r="O137" i="9"/>
  <c r="O287" i="9"/>
  <c r="O247" i="9"/>
  <c r="O294" i="9"/>
  <c r="R294" i="9" s="1"/>
  <c r="O175" i="9"/>
  <c r="R175" i="9" s="1"/>
  <c r="O84" i="9"/>
  <c r="R84" i="9" s="1"/>
  <c r="O126" i="9"/>
  <c r="R126" i="9" s="1"/>
  <c r="O275" i="9"/>
  <c r="R275" i="9" s="1"/>
  <c r="O144" i="9"/>
  <c r="R144" i="9" s="1"/>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R4" i="9" s="1"/>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R286" i="9" s="1"/>
  <c r="O185" i="9"/>
  <c r="R185" i="9" s="1"/>
  <c r="O255" i="9"/>
  <c r="R255" i="9" s="1"/>
  <c r="O327" i="9"/>
  <c r="O338" i="9"/>
  <c r="O372" i="9"/>
  <c r="O91" i="9"/>
  <c r="O326" i="9"/>
  <c r="O346" i="9"/>
  <c r="O322" i="9"/>
  <c r="O80" i="9"/>
  <c r="O101" i="9"/>
  <c r="O260" i="9"/>
  <c r="O191" i="9"/>
  <c r="O71" i="9"/>
  <c r="O266" i="9"/>
  <c r="R266" i="9" s="1"/>
  <c r="O154" i="9"/>
  <c r="R154" i="9" s="1"/>
  <c r="O26" i="9"/>
  <c r="R26" i="9" s="1"/>
  <c r="O176" i="9"/>
  <c r="R176" i="9" s="1"/>
  <c r="O75" i="9"/>
  <c r="R75" i="9" s="1"/>
  <c r="O334" i="9"/>
  <c r="O356" i="9"/>
  <c r="O181" i="9"/>
  <c r="O316" i="9"/>
  <c r="O325" i="9"/>
  <c r="O345" i="9"/>
  <c r="O357" i="9"/>
  <c r="O251" i="9"/>
  <c r="O220" i="9"/>
  <c r="O310" i="9"/>
  <c r="O340" i="9"/>
  <c r="O330" i="9"/>
  <c r="O331" i="9" s="1"/>
  <c r="O347" i="9"/>
  <c r="O364" i="9"/>
  <c r="O328" i="9"/>
  <c r="O344" i="9"/>
  <c r="O321" i="9"/>
  <c r="O355" i="9"/>
  <c r="O161" i="9"/>
  <c r="O21" i="9"/>
  <c r="O180" i="9"/>
  <c r="O10" i="9"/>
  <c r="O271" i="9"/>
  <c r="O131" i="9"/>
  <c r="O171" i="9"/>
  <c r="O20" i="9"/>
  <c r="O221" i="9"/>
  <c r="O140" i="9"/>
  <c r="O240" i="9"/>
  <c r="O276" i="9"/>
  <c r="R276" i="9" s="1"/>
  <c r="O124" i="9"/>
  <c r="R124" i="9" s="1"/>
  <c r="O14" i="9"/>
  <c r="R14" i="9" s="1"/>
  <c r="O54" i="9"/>
  <c r="R54" i="9" s="1"/>
  <c r="O304" i="9"/>
  <c r="R304" i="9" s="1"/>
  <c r="O145" i="9"/>
  <c r="R145" i="9" s="1"/>
  <c r="O25" i="9"/>
  <c r="R25" i="9" s="1"/>
  <c r="O245" i="9"/>
  <c r="R245" i="9" s="1"/>
  <c r="O57" i="9"/>
  <c r="O296" i="9"/>
  <c r="R296" i="9" s="1"/>
  <c r="O197" i="9"/>
  <c r="O341" i="9"/>
  <c r="O280" i="9"/>
  <c r="O369" i="9"/>
  <c r="O339" i="9"/>
  <c r="O358" i="9"/>
  <c r="O353" i="9"/>
  <c r="O70" i="9"/>
  <c r="O150" i="9"/>
  <c r="O40" i="9"/>
  <c r="O204" i="9"/>
  <c r="R204" i="9" s="1"/>
  <c r="O244" i="9"/>
  <c r="R244" i="9" s="1"/>
  <c r="O274" i="9"/>
  <c r="R274" i="9" s="1"/>
  <c r="O164" i="9"/>
  <c r="R164" i="9" s="1"/>
  <c r="O285" i="9"/>
  <c r="R285" i="9" s="1"/>
  <c r="O235" i="9"/>
  <c r="R235" i="9" s="1"/>
  <c r="O305" i="9"/>
  <c r="R305" i="9" s="1"/>
  <c r="O363" i="9"/>
  <c r="O373" i="9"/>
  <c r="O313" i="9"/>
  <c r="O290" i="9"/>
  <c r="O354" i="9"/>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R254" i="9" s="1"/>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O362" i="9" l="1"/>
  <c r="S195" i="9"/>
  <c r="S306" i="9"/>
  <c r="S174" i="9"/>
  <c r="S175" i="9"/>
  <c r="S345" i="9"/>
  <c r="S30" i="9"/>
  <c r="S290" i="9"/>
  <c r="S185" i="9"/>
  <c r="S46" i="9"/>
  <c r="S106" i="9"/>
  <c r="S156" i="9"/>
  <c r="S74" i="9"/>
  <c r="S35" i="9"/>
  <c r="S214" i="9"/>
  <c r="S96" i="9"/>
  <c r="S125" i="9"/>
  <c r="S186" i="9"/>
  <c r="S274" i="9"/>
  <c r="S146" i="9"/>
  <c r="S76" i="9"/>
  <c r="S145" i="9"/>
  <c r="S236" i="9"/>
  <c r="S26" i="9"/>
  <c r="S154" i="9"/>
  <c r="S234" i="9"/>
  <c r="S256" i="9"/>
  <c r="S245" i="9"/>
  <c r="S244" i="9"/>
  <c r="S40" i="9"/>
  <c r="S171" i="9"/>
  <c r="S281" i="9"/>
  <c r="S34" i="9"/>
  <c r="S319" i="9"/>
  <c r="S286" i="9"/>
  <c r="S45" i="9"/>
  <c r="S4" i="9"/>
  <c r="S134" i="9"/>
  <c r="S155" i="9"/>
  <c r="S215" i="9"/>
  <c r="S136" i="9"/>
  <c r="S285" i="9"/>
  <c r="S95" i="9"/>
  <c r="S75" i="9"/>
  <c r="S44" i="9"/>
  <c r="S5" i="9"/>
  <c r="S85" i="9"/>
  <c r="S216" i="9"/>
  <c r="S124" i="9"/>
  <c r="S10" i="9"/>
  <c r="S120" i="9"/>
  <c r="S300" i="9"/>
  <c r="S314" i="9"/>
  <c r="S332" i="9"/>
  <c r="S295" i="9"/>
  <c r="S104" i="9"/>
  <c r="S55" i="9"/>
  <c r="S165" i="9"/>
  <c r="S284" i="9"/>
  <c r="S65" i="9"/>
  <c r="S226" i="9"/>
  <c r="S164" i="9"/>
  <c r="S204" i="9"/>
  <c r="S296" i="9"/>
  <c r="S64" i="9"/>
  <c r="S176" i="9"/>
  <c r="S114" i="9"/>
  <c r="S196" i="9"/>
  <c r="S144" i="9"/>
  <c r="S150" i="9"/>
  <c r="S241" i="9"/>
  <c r="S358" i="9"/>
  <c r="S320" i="9"/>
  <c r="S126" i="9"/>
  <c r="S84" i="9"/>
  <c r="S140" i="9"/>
  <c r="S131" i="9"/>
  <c r="S180" i="9"/>
  <c r="S344" i="9"/>
  <c r="S316" i="9"/>
  <c r="S294" i="9"/>
  <c r="S260" i="9"/>
  <c r="S220" i="9"/>
  <c r="S322" i="9"/>
  <c r="S211" i="9"/>
  <c r="S280" i="9"/>
  <c r="S315" i="9"/>
  <c r="S115" i="9"/>
  <c r="S230" i="9"/>
  <c r="S261" i="9"/>
  <c r="S36" i="9"/>
  <c r="S130" i="9"/>
  <c r="S90" i="9"/>
  <c r="S166" i="9"/>
  <c r="S335" i="9"/>
  <c r="S240" i="9"/>
  <c r="S321" i="9"/>
  <c r="S225" i="9"/>
  <c r="S235" i="9"/>
  <c r="S61" i="9"/>
  <c r="S25" i="9"/>
  <c r="S56" i="9"/>
  <c r="S16" i="9"/>
  <c r="S6" i="9"/>
  <c r="S246" i="9"/>
  <c r="S224" i="9"/>
  <c r="S254" i="9"/>
  <c r="S367" i="9"/>
  <c r="S135" i="9"/>
  <c r="S206" i="9"/>
  <c r="S304" i="9"/>
  <c r="S311" i="9"/>
  <c r="S205" i="9"/>
  <c r="S255" i="9"/>
  <c r="S66" i="9"/>
  <c r="S264" i="9"/>
  <c r="S116" i="9"/>
  <c r="S265" i="9"/>
  <c r="S24" i="9"/>
  <c r="S94" i="9"/>
  <c r="S105" i="9"/>
  <c r="S86" i="9"/>
  <c r="S305" i="9"/>
  <c r="S194" i="9"/>
  <c r="S54" i="9"/>
  <c r="S266" i="9"/>
  <c r="S317" i="9"/>
  <c r="S15" i="9"/>
  <c r="S275" i="9"/>
  <c r="S41" i="9"/>
  <c r="S250" i="9"/>
  <c r="S343" i="9"/>
  <c r="S14" i="9"/>
  <c r="S276" i="9"/>
  <c r="S271" i="9"/>
  <c r="S21" i="9"/>
  <c r="S310" i="9"/>
  <c r="S80" i="9"/>
  <c r="S346" i="9"/>
  <c r="S50" i="9"/>
  <c r="S313" i="9"/>
  <c r="S356" i="9"/>
  <c r="S341" i="9"/>
  <c r="S210" i="9"/>
  <c r="S170" i="9"/>
  <c r="S312" i="9"/>
  <c r="S337" i="9"/>
  <c r="S184" i="9"/>
  <c r="S110" i="9"/>
  <c r="S100" i="9"/>
  <c r="S270" i="9"/>
  <c r="S70" i="9"/>
  <c r="S339" i="9"/>
  <c r="S161" i="9"/>
  <c r="S364" i="9"/>
  <c r="S340" i="9"/>
  <c r="S338" i="9"/>
  <c r="S370" i="9"/>
  <c r="S31" i="9"/>
  <c r="S301" i="9"/>
  <c r="S363" i="9"/>
  <c r="S291" i="9"/>
  <c r="Q347" i="9"/>
  <c r="Q348" i="9" s="1"/>
  <c r="Q349" i="9" s="1"/>
  <c r="Q350" i="9" s="1"/>
  <c r="S347" i="9"/>
  <c r="S325" i="9"/>
  <c r="S333" i="9"/>
  <c r="S91" i="9"/>
  <c r="S373" i="9"/>
  <c r="S334" i="9"/>
  <c r="S352" i="9"/>
  <c r="S151" i="9"/>
  <c r="S111" i="9"/>
  <c r="S121" i="9"/>
  <c r="S365" i="9"/>
  <c r="S371" i="9"/>
  <c r="S351" i="9"/>
  <c r="S101" i="9"/>
  <c r="S251" i="9"/>
  <c r="S372" i="9"/>
  <c r="S360" i="9"/>
  <c r="S81" i="9"/>
  <c r="S51" i="9"/>
  <c r="S366" i="9"/>
  <c r="S353" i="9"/>
  <c r="S369" i="9"/>
  <c r="S221" i="9"/>
  <c r="S328" i="9"/>
  <c r="S326" i="9"/>
  <c r="S71" i="9"/>
  <c r="S357" i="9"/>
  <c r="S11" i="9"/>
  <c r="S181" i="9"/>
  <c r="S327" i="9"/>
  <c r="S359" i="9"/>
  <c r="S141" i="9"/>
  <c r="S231" i="9"/>
  <c r="S342" i="9"/>
  <c r="S368" i="9"/>
  <c r="AB7" i="8"/>
  <c r="R347" i="9"/>
  <c r="R348" i="9" s="1"/>
  <c r="R349" i="9" s="1"/>
  <c r="R350" i="9" s="1"/>
  <c r="R60" i="9"/>
  <c r="N348" i="9"/>
  <c r="T348" i="9" s="1"/>
  <c r="AB9" i="8"/>
  <c r="AB5" i="8"/>
  <c r="AC4" i="8"/>
  <c r="AC5" i="8" s="1"/>
  <c r="AB6" i="8"/>
  <c r="AB10" i="8"/>
  <c r="AB8" i="8"/>
  <c r="AJ350" i="9"/>
  <c r="AJ349" i="9"/>
  <c r="AJ347" i="9"/>
  <c r="AJ346" i="9"/>
  <c r="AJ345" i="9"/>
  <c r="N349" i="9" l="1"/>
  <c r="T349" i="9" s="1"/>
  <c r="S348" i="9"/>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D13" i="8" l="1"/>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344" i="9" l="1"/>
  <c r="AA338" i="9"/>
  <c r="AA325" i="9"/>
  <c r="AA317" i="9"/>
  <c r="AA300" i="9"/>
  <c r="AA270" i="9"/>
  <c r="AA240" i="9"/>
  <c r="AA210" i="9"/>
  <c r="AA360" i="9"/>
  <c r="AA343" i="9"/>
  <c r="AA337" i="9"/>
  <c r="AA313" i="9"/>
  <c r="AA291" i="9"/>
  <c r="AA261" i="9"/>
  <c r="AA231" i="9"/>
  <c r="AA359" i="9"/>
  <c r="AA353" i="9"/>
  <c r="AA342" i="9"/>
  <c r="AA335" i="9"/>
  <c r="AA329" i="9"/>
  <c r="AA312" i="9"/>
  <c r="AA290" i="9"/>
  <c r="AA260" i="9"/>
  <c r="AA230" i="9"/>
  <c r="AA358" i="9"/>
  <c r="AA352" i="9"/>
  <c r="AA341" i="9"/>
  <c r="AA334" i="9"/>
  <c r="AA328" i="9"/>
  <c r="AA322" i="9"/>
  <c r="AA311" i="9"/>
  <c r="AA281" i="9"/>
  <c r="AA251" i="9"/>
  <c r="AA221" i="9"/>
  <c r="AA357" i="9"/>
  <c r="AA351" i="9"/>
  <c r="AA340" i="9"/>
  <c r="AA333" i="9"/>
  <c r="AA327" i="9"/>
  <c r="AA321" i="9"/>
  <c r="AA310" i="9"/>
  <c r="AA280" i="9"/>
  <c r="AA250" i="9"/>
  <c r="AA220" i="9"/>
  <c r="AA356" i="9"/>
  <c r="AA339" i="9"/>
  <c r="AA332" i="9"/>
  <c r="AA326" i="9"/>
  <c r="AA320" i="9"/>
  <c r="AA301" i="9"/>
  <c r="AA271" i="9"/>
  <c r="AA241" i="9"/>
  <c r="AA211" i="9"/>
  <c r="AA51" i="9"/>
  <c r="AA41" i="9"/>
  <c r="AA40" i="9"/>
  <c r="AA181" i="9"/>
  <c r="AA180" i="9"/>
  <c r="AA371" i="9"/>
  <c r="AA150" i="9"/>
  <c r="AA365" i="9"/>
  <c r="AA141" i="9"/>
  <c r="AA363" i="9"/>
  <c r="AA140" i="9"/>
  <c r="AA373" i="9"/>
  <c r="AA160" i="9"/>
  <c r="AA151" i="9"/>
  <c r="AA31" i="9"/>
  <c r="AA21" i="9"/>
  <c r="AA30" i="9"/>
  <c r="AA80" i="9"/>
  <c r="AA11" i="9"/>
  <c r="AA20" i="9"/>
  <c r="AA70" i="9"/>
  <c r="AA10" i="9"/>
  <c r="AA71" i="9"/>
  <c r="AA81" i="9"/>
  <c r="AA50" i="9"/>
  <c r="AA91" i="9"/>
  <c r="AA368" i="9"/>
  <c r="AA90" i="9"/>
  <c r="AA121" i="9"/>
  <c r="AA101" i="9"/>
  <c r="AA110" i="9"/>
  <c r="AA370" i="9"/>
  <c r="AA111" i="9"/>
  <c r="AA364" i="9"/>
  <c r="AA372" i="9"/>
  <c r="AA369" i="9"/>
  <c r="AA171" i="9"/>
  <c r="AA366" i="9"/>
  <c r="AA130" i="9"/>
  <c r="AA120" i="9"/>
  <c r="AA100" i="9"/>
  <c r="AA314" i="9"/>
  <c r="AA345" i="9"/>
  <c r="AA316" i="9"/>
  <c r="AA346" i="9"/>
  <c r="AA315" i="9"/>
  <c r="AA350" i="9"/>
  <c r="AA347" i="9"/>
  <c r="AN315" i="9" l="1"/>
  <c r="AN346" i="9"/>
  <c r="AN316" i="9"/>
  <c r="AN345" i="9"/>
  <c r="AN314" i="9"/>
  <c r="AN347" i="9"/>
  <c r="AN100" i="9"/>
  <c r="AN120" i="9"/>
  <c r="AN130" i="9"/>
  <c r="AN366" i="9"/>
  <c r="AN171" i="9"/>
  <c r="AN369" i="9"/>
  <c r="AN372" i="9"/>
  <c r="AN364" i="9"/>
  <c r="AN111" i="9"/>
  <c r="AN370" i="9"/>
  <c r="AN110" i="9"/>
  <c r="AN101" i="9"/>
  <c r="AN121" i="9"/>
  <c r="AN90" i="9"/>
  <c r="AN368" i="9"/>
  <c r="AN91" i="9"/>
  <c r="AN50" i="9"/>
  <c r="AN81" i="9"/>
  <c r="AN71" i="9"/>
  <c r="AN10" i="9"/>
  <c r="AN70" i="9"/>
  <c r="AN20" i="9"/>
  <c r="AN11" i="9"/>
  <c r="AN80" i="9"/>
  <c r="AN30" i="9"/>
  <c r="AN21" i="9"/>
  <c r="AN31" i="9"/>
  <c r="AN151" i="9"/>
  <c r="AN160" i="9"/>
  <c r="AN373" i="9"/>
  <c r="AN140" i="9"/>
  <c r="AN363" i="9"/>
  <c r="AN141" i="9"/>
  <c r="AN365" i="9"/>
  <c r="AN150" i="9"/>
  <c r="AN371" i="9"/>
  <c r="AN180" i="9"/>
  <c r="AN181" i="9"/>
  <c r="AN40" i="9"/>
  <c r="AN41" i="9"/>
  <c r="AN51" i="9"/>
  <c r="AN211" i="9"/>
  <c r="AN241" i="9"/>
  <c r="AN271" i="9"/>
  <c r="AN301" i="9"/>
  <c r="AN320" i="9"/>
  <c r="AN326" i="9"/>
  <c r="AN332" i="9"/>
  <c r="AN339" i="9"/>
  <c r="AN356" i="9"/>
  <c r="AN220" i="9"/>
  <c r="AN250" i="9"/>
  <c r="AN280" i="9"/>
  <c r="AN310" i="9"/>
  <c r="AN321" i="9"/>
  <c r="AN327" i="9"/>
  <c r="AN333" i="9"/>
  <c r="AN340" i="9"/>
  <c r="AN351" i="9"/>
  <c r="AN357" i="9"/>
  <c r="AN221" i="9"/>
  <c r="AN251" i="9"/>
  <c r="AN281" i="9"/>
  <c r="AN311" i="9"/>
  <c r="AN322" i="9"/>
  <c r="AN328" i="9"/>
  <c r="AN334" i="9"/>
  <c r="AN341" i="9"/>
  <c r="AN352" i="9"/>
  <c r="AN358" i="9"/>
  <c r="AN230" i="9"/>
  <c r="AN260" i="9"/>
  <c r="AN290" i="9"/>
  <c r="AN312" i="9"/>
  <c r="AN329" i="9"/>
  <c r="AN335" i="9"/>
  <c r="AN342" i="9"/>
  <c r="AN353" i="9"/>
  <c r="AN359" i="9"/>
  <c r="AN231" i="9"/>
  <c r="AN261" i="9"/>
  <c r="AN291" i="9"/>
  <c r="AN313" i="9"/>
  <c r="AN337" i="9"/>
  <c r="AN343" i="9"/>
  <c r="AN360" i="9"/>
  <c r="AN210" i="9"/>
  <c r="AN240" i="9"/>
  <c r="AN270" i="9"/>
  <c r="AN300" i="9"/>
  <c r="AN317" i="9"/>
  <c r="AN325" i="9"/>
  <c r="AN338" i="9"/>
  <c r="AN344" i="9"/>
  <c r="AN350" i="9"/>
  <c r="N20" i="9" l="1"/>
  <c r="T20" i="9" s="1"/>
  <c r="S20" i="9" l="1"/>
  <c r="P20" i="9"/>
  <c r="R20" i="9" l="1"/>
  <c r="Q20" i="9"/>
  <c r="AA318" i="9"/>
  <c r="AA60" i="9"/>
  <c r="AA367" i="9"/>
  <c r="AA61" i="9"/>
  <c r="AA336" i="9"/>
  <c r="AA348" i="9"/>
  <c r="AA319" i="9"/>
  <c r="AA349" i="9"/>
  <c r="AN367" i="9" l="1"/>
  <c r="AN336" i="9"/>
  <c r="AN349" i="9"/>
  <c r="AN60" i="9"/>
  <c r="AN318" i="9"/>
  <c r="AN348" i="9"/>
  <c r="AN319" i="9"/>
  <c r="AN61" i="9"/>
  <c r="BV92" i="9" l="1"/>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BO110" i="9" l="1"/>
  <c r="BM110" i="9" l="1"/>
  <c r="BN110" i="9"/>
  <c r="AH2" i="9"/>
  <c r="AH228" i="9"/>
  <c r="AH179" i="9"/>
  <c r="AH309" i="9"/>
  <c r="AH12" i="9"/>
  <c r="AH109" i="9"/>
  <c r="AH53" i="9"/>
  <c r="AH232" i="9"/>
  <c r="AH63" i="9"/>
  <c r="AH212" i="9"/>
  <c r="AH288" i="9"/>
  <c r="AH233" i="9"/>
  <c r="AH28" i="9"/>
  <c r="AH217" i="9"/>
  <c r="AH199" i="9"/>
  <c r="AH78" i="9"/>
  <c r="AH17" i="9"/>
  <c r="AH183" i="9"/>
  <c r="AH149" i="9"/>
  <c r="AH73" i="9"/>
  <c r="AH122" i="9"/>
  <c r="AH172" i="9"/>
  <c r="AH3" i="9"/>
  <c r="AK17" i="9"/>
  <c r="AK222" i="9"/>
  <c r="AK209" i="9"/>
  <c r="AK252" i="9"/>
  <c r="BN84" i="9"/>
  <c r="AK122" i="9"/>
  <c r="AK153" i="9"/>
  <c r="AK52" i="9"/>
  <c r="AK157" i="9"/>
  <c r="BO84" i="9"/>
  <c r="AK83" i="9"/>
  <c r="AK238" i="9"/>
  <c r="AK292" i="9"/>
  <c r="AK283" i="9"/>
  <c r="BM67" i="9"/>
  <c r="AK9" i="9"/>
  <c r="AK299" i="9"/>
  <c r="AK43" i="9"/>
  <c r="BO83" i="9"/>
  <c r="AK182" i="9"/>
  <c r="AK213" i="9"/>
  <c r="AK112" i="9"/>
  <c r="AK193" i="9"/>
  <c r="BO86" i="9"/>
  <c r="BN128" i="9"/>
  <c r="BO85" i="9"/>
  <c r="AH247" i="9"/>
  <c r="AH138" i="9"/>
  <c r="AH119" i="9"/>
  <c r="AH243" i="9"/>
  <c r="AH29" i="9"/>
  <c r="AH43" i="9"/>
  <c r="AH299" i="9"/>
  <c r="AH142" i="9"/>
  <c r="AH278" i="9"/>
  <c r="AH283" i="9"/>
  <c r="AH198" i="9"/>
  <c r="AH167" i="9"/>
  <c r="AH279" i="9"/>
  <c r="AH192" i="9"/>
  <c r="AH139" i="9"/>
  <c r="AH113" i="9"/>
  <c r="AH268" i="9"/>
  <c r="AH99" i="9"/>
  <c r="AH112" i="9"/>
  <c r="AH152" i="9"/>
  <c r="AH263" i="9"/>
  <c r="AH82" i="9"/>
  <c r="AH38" i="9"/>
  <c r="AK2" i="9"/>
  <c r="AK63" i="9"/>
  <c r="AK72" i="9"/>
  <c r="AK79" i="9"/>
  <c r="BO82" i="9"/>
  <c r="AK212" i="9"/>
  <c r="AK243" i="9"/>
  <c r="AK142" i="9"/>
  <c r="AK217" i="9"/>
  <c r="BM84" i="9"/>
  <c r="AK293" i="9"/>
  <c r="AK77" i="9"/>
  <c r="AK203" i="9"/>
  <c r="AK138" i="9"/>
  <c r="AK38" i="9"/>
  <c r="AK99" i="9"/>
  <c r="AK228" i="9"/>
  <c r="AK109" i="9"/>
  <c r="BN87" i="9"/>
  <c r="AK272" i="9"/>
  <c r="AK279" i="9"/>
  <c r="AK202" i="9"/>
  <c r="AK253" i="9"/>
  <c r="BM128" i="9"/>
  <c r="AK137" i="9"/>
  <c r="AK132" i="9"/>
  <c r="AK282" i="9"/>
  <c r="AK108" i="9"/>
  <c r="AH187" i="9"/>
  <c r="AH48" i="9"/>
  <c r="AH188" i="9"/>
  <c r="AH153" i="9"/>
  <c r="AH273" i="9"/>
  <c r="AH8" i="9"/>
  <c r="AH239" i="9"/>
  <c r="AH52" i="9"/>
  <c r="AH277" i="9"/>
  <c r="AH223" i="9"/>
  <c r="AH108" i="9"/>
  <c r="AH59" i="9"/>
  <c r="AH213" i="9"/>
  <c r="AH287" i="9"/>
  <c r="AH79" i="9"/>
  <c r="AH182" i="9"/>
  <c r="AH178" i="9"/>
  <c r="AH9" i="9"/>
  <c r="AH33" i="9"/>
  <c r="AH252" i="9"/>
  <c r="AH197" i="9"/>
  <c r="AH68" i="9"/>
  <c r="AH13" i="9"/>
  <c r="AK98" i="9"/>
  <c r="AK147" i="9"/>
  <c r="AK28" i="9"/>
  <c r="AK139" i="9"/>
  <c r="BN83" i="9"/>
  <c r="AK308" i="9"/>
  <c r="AK309" i="9"/>
  <c r="AK232" i="9"/>
  <c r="AK277" i="9"/>
  <c r="BM83" i="9"/>
  <c r="AK3" i="9"/>
  <c r="AK269" i="9"/>
  <c r="AK19" i="9"/>
  <c r="BO114" i="9"/>
  <c r="AK152" i="9"/>
  <c r="AK183" i="9"/>
  <c r="AK82" i="9"/>
  <c r="AK169" i="9"/>
  <c r="BN85" i="9"/>
  <c r="AK173" i="9"/>
  <c r="AK298" i="9"/>
  <c r="AK89" i="9"/>
  <c r="AK287" i="9"/>
  <c r="AK68" i="9"/>
  <c r="AK158" i="9"/>
  <c r="AK248" i="9"/>
  <c r="AK149" i="9"/>
  <c r="AK33" i="9"/>
  <c r="AH127" i="9"/>
  <c r="AH77" i="9"/>
  <c r="AH238" i="9"/>
  <c r="AH69" i="9"/>
  <c r="AH289" i="9"/>
  <c r="AH222" i="9"/>
  <c r="AH173" i="9"/>
  <c r="AH303" i="9"/>
  <c r="AH282" i="9"/>
  <c r="AH163" i="9"/>
  <c r="AH18" i="9"/>
  <c r="AH298" i="9"/>
  <c r="AH129" i="9"/>
  <c r="AH202" i="9"/>
  <c r="AH218" i="9"/>
  <c r="AH269" i="9"/>
  <c r="AH88" i="9"/>
  <c r="AH128" i="9"/>
  <c r="AH253" i="9"/>
  <c r="AH162" i="9"/>
  <c r="AH137" i="9"/>
  <c r="AH249" i="9"/>
  <c r="AH242" i="9"/>
  <c r="AK188" i="9"/>
  <c r="AK219" i="9"/>
  <c r="AK118" i="9"/>
  <c r="AK199" i="9"/>
  <c r="BV2" i="9"/>
  <c r="AK257" i="9"/>
  <c r="AK53" i="9"/>
  <c r="AK167" i="9"/>
  <c r="AK78" i="9"/>
  <c r="AK32" i="9"/>
  <c r="AK93" i="9"/>
  <c r="AK162" i="9"/>
  <c r="AK103" i="9"/>
  <c r="BN114" i="9"/>
  <c r="AK242" i="9"/>
  <c r="AK267" i="9"/>
  <c r="AK172" i="9"/>
  <c r="AK229" i="9"/>
  <c r="BM87" i="9"/>
  <c r="AK168" i="9"/>
  <c r="AK179" i="9"/>
  <c r="AK198" i="9"/>
  <c r="BO67" i="9"/>
  <c r="AK123" i="9"/>
  <c r="AK189" i="9"/>
  <c r="AK273" i="9"/>
  <c r="AK268" i="9"/>
  <c r="AK12" i="9"/>
  <c r="AH49" i="9"/>
  <c r="AH32" i="9"/>
  <c r="AH148" i="9"/>
  <c r="AH308" i="9"/>
  <c r="AH229" i="9"/>
  <c r="AH132" i="9"/>
  <c r="AH89" i="9"/>
  <c r="AH219" i="9"/>
  <c r="AH209" i="9"/>
  <c r="AH103" i="9"/>
  <c r="AH23" i="9"/>
  <c r="AH208" i="9"/>
  <c r="AH39" i="9"/>
  <c r="AH123" i="9"/>
  <c r="AH258" i="9"/>
  <c r="AH203" i="9"/>
  <c r="AH158" i="9"/>
  <c r="AH157" i="9"/>
  <c r="AH193" i="9"/>
  <c r="AH72" i="9"/>
  <c r="AH248" i="9"/>
  <c r="AH159" i="9"/>
  <c r="AH292" i="9"/>
  <c r="AK278" i="9"/>
  <c r="AK303" i="9"/>
  <c r="AK208" i="9"/>
  <c r="AK259" i="9"/>
  <c r="BM82" i="9"/>
  <c r="AK288" i="9"/>
  <c r="AK239" i="9"/>
  <c r="AK13" i="9"/>
  <c r="BN82" i="9"/>
  <c r="AK128" i="9"/>
  <c r="AK159" i="9"/>
  <c r="AK58" i="9"/>
  <c r="AK163" i="9"/>
  <c r="BO128" i="9"/>
  <c r="AK119" i="9"/>
  <c r="AK262" i="9"/>
  <c r="AK29" i="9"/>
  <c r="AK289" i="9"/>
  <c r="BM114" i="9"/>
  <c r="AK39" i="9"/>
  <c r="AK42" i="9"/>
  <c r="AK73" i="9"/>
  <c r="BN81" i="9"/>
  <c r="AK258" i="9"/>
  <c r="AK88" i="9"/>
  <c r="AK178" i="9"/>
  <c r="AK59" i="9"/>
  <c r="AK49" i="9"/>
  <c r="AH92" i="9"/>
  <c r="AH257" i="9"/>
  <c r="AH58" i="9"/>
  <c r="AH97" i="9"/>
  <c r="AH169" i="9"/>
  <c r="AH42" i="9"/>
  <c r="AH98" i="9"/>
  <c r="AH147" i="9"/>
  <c r="AH22" i="9"/>
  <c r="AH19" i="9"/>
  <c r="AH293" i="9"/>
  <c r="AH118" i="9"/>
  <c r="AH272" i="9"/>
  <c r="AH259" i="9"/>
  <c r="AH168" i="9"/>
  <c r="AH143" i="9"/>
  <c r="AH267" i="9"/>
  <c r="AH102" i="9"/>
  <c r="AH133" i="9"/>
  <c r="AH83" i="9"/>
  <c r="AH262" i="9"/>
  <c r="AH93" i="9"/>
  <c r="AH189" i="9"/>
  <c r="AK197" i="9"/>
  <c r="AK23" i="9"/>
  <c r="AK143" i="9"/>
  <c r="AK48" i="9"/>
  <c r="AK8" i="9"/>
  <c r="AK69" i="9"/>
  <c r="AK102" i="9"/>
  <c r="AK97" i="9"/>
  <c r="BN86" i="9"/>
  <c r="AK218" i="9"/>
  <c r="AK249" i="9"/>
  <c r="AK148" i="9"/>
  <c r="AK223" i="9"/>
  <c r="BM85" i="9"/>
  <c r="AK18" i="9"/>
  <c r="AK113" i="9"/>
  <c r="AK263" i="9"/>
  <c r="AK192" i="9"/>
  <c r="AK92" i="9"/>
  <c r="AK129" i="9"/>
  <c r="AK22" i="9"/>
  <c r="AK133" i="9"/>
  <c r="BO81" i="9"/>
  <c r="AK127" i="9"/>
  <c r="AK187" i="9"/>
  <c r="AK247" i="9"/>
  <c r="BO87" i="9"/>
  <c r="AK233" i="9"/>
  <c r="BM86" i="9"/>
  <c r="BN67" i="9"/>
  <c r="BM81" i="9"/>
  <c r="BO92" i="9"/>
  <c r="BM92" i="9"/>
  <c r="BN92" i="9"/>
  <c r="BN103" i="9"/>
  <c r="BO103" i="9"/>
  <c r="BM103" i="9"/>
  <c r="BO115" i="9"/>
  <c r="BN115" i="9"/>
  <c r="BM115" i="9"/>
  <c r="BN126" i="9"/>
  <c r="BM126" i="9"/>
  <c r="BO126" i="9"/>
  <c r="BO9" i="9"/>
  <c r="BM9" i="9"/>
  <c r="BN9" i="9"/>
  <c r="BM124" i="9"/>
  <c r="BN124" i="9"/>
  <c r="BO124" i="9"/>
  <c r="BO55" i="9"/>
  <c r="BN55" i="9"/>
  <c r="BM55" i="9"/>
  <c r="BN49" i="9"/>
  <c r="BO49" i="9"/>
  <c r="BM49" i="9"/>
  <c r="BO31" i="9"/>
  <c r="BM31" i="9"/>
  <c r="BN31" i="9"/>
  <c r="BO17" i="9"/>
  <c r="BM17" i="9"/>
  <c r="BN17" i="9"/>
  <c r="BO28" i="9"/>
  <c r="BM28" i="9"/>
  <c r="BN28" i="9"/>
  <c r="BN76" i="9"/>
  <c r="BO76" i="9"/>
  <c r="BM76" i="9"/>
  <c r="BO88" i="9"/>
  <c r="BM88" i="9"/>
  <c r="BN88" i="9"/>
  <c r="BN47" i="9"/>
  <c r="BM111" i="9"/>
  <c r="BN6" i="9"/>
  <c r="BM11" i="9"/>
  <c r="BO47" i="9"/>
  <c r="BN111" i="9"/>
  <c r="BM6" i="9"/>
  <c r="BO11" i="9"/>
  <c r="BM47" i="9"/>
  <c r="BO111" i="9"/>
  <c r="BO6" i="9"/>
  <c r="BN11" i="9"/>
  <c r="BO102" i="9"/>
  <c r="BM37" i="9"/>
  <c r="BO30" i="9"/>
  <c r="BN102" i="9"/>
  <c r="BO37" i="9"/>
  <c r="BM30" i="9"/>
  <c r="BM102" i="9"/>
  <c r="BN37" i="9"/>
  <c r="BN30" i="9"/>
  <c r="BN113" i="9"/>
  <c r="BO113" i="9"/>
  <c r="BM113" i="9"/>
  <c r="BM58" i="9"/>
  <c r="BO58" i="9"/>
  <c r="BN58" i="9"/>
  <c r="BM119" i="9"/>
  <c r="BO119" i="9"/>
  <c r="BN119" i="9"/>
  <c r="BN33" i="9"/>
  <c r="BO33" i="9"/>
  <c r="BM33" i="9"/>
  <c r="BO105" i="9"/>
  <c r="BM75" i="9"/>
  <c r="BM105" i="9"/>
  <c r="BN75" i="9"/>
  <c r="BN105" i="9"/>
  <c r="BO75" i="9"/>
  <c r="BN32" i="9"/>
  <c r="BM32" i="9"/>
  <c r="BO32" i="9"/>
  <c r="BN79" i="9"/>
  <c r="BM79" i="9"/>
  <c r="BO79" i="9"/>
  <c r="BN25" i="9"/>
  <c r="BM25" i="9"/>
  <c r="BO25" i="9"/>
  <c r="BM19" i="9"/>
  <c r="BN118" i="9"/>
  <c r="BN19" i="9"/>
  <c r="BO118" i="9"/>
  <c r="BO19" i="9"/>
  <c r="BM118" i="9"/>
  <c r="BN48" i="9"/>
  <c r="BN122" i="9"/>
  <c r="BO48" i="9"/>
  <c r="BO122" i="9"/>
  <c r="BM48" i="9"/>
  <c r="BM122" i="9"/>
  <c r="BO41" i="9"/>
  <c r="BM78" i="9"/>
  <c r="BM41" i="9"/>
  <c r="BN78" i="9"/>
  <c r="BN41" i="9"/>
  <c r="BO78" i="9"/>
  <c r="BO5" i="9"/>
  <c r="BN96" i="9"/>
  <c r="BM5" i="9"/>
  <c r="BM96" i="9"/>
  <c r="BN5" i="9"/>
  <c r="BO96" i="9"/>
  <c r="BM52" i="9"/>
  <c r="BM107" i="9"/>
  <c r="BN52" i="9"/>
  <c r="BN107" i="9"/>
  <c r="BO52" i="9"/>
  <c r="BO107" i="9"/>
  <c r="BM16" i="9"/>
  <c r="BN16" i="9"/>
  <c r="BO16" i="9"/>
  <c r="BN63" i="9"/>
  <c r="BM112" i="9"/>
  <c r="BO63" i="9"/>
  <c r="BN112" i="9"/>
  <c r="BM63" i="9"/>
  <c r="BO112" i="9"/>
  <c r="BM27" i="9"/>
  <c r="BN27" i="9"/>
  <c r="BO27" i="9"/>
  <c r="BO26" i="9"/>
  <c r="BO93" i="9"/>
  <c r="BM26" i="9"/>
  <c r="BN93" i="9"/>
  <c r="BN26" i="9"/>
  <c r="BM93" i="9"/>
  <c r="BO69" i="9"/>
  <c r="BN69" i="9"/>
  <c r="BM69" i="9"/>
  <c r="BO71" i="9"/>
  <c r="BO13" i="9"/>
  <c r="BM61" i="9"/>
  <c r="BM71" i="9"/>
  <c r="BM13" i="9"/>
  <c r="BN61" i="9"/>
  <c r="BN71" i="9"/>
  <c r="BN13" i="9"/>
  <c r="BO61" i="9"/>
  <c r="BM59" i="9"/>
  <c r="BN66" i="9"/>
  <c r="BO59" i="9"/>
  <c r="BM66" i="9"/>
  <c r="BN59" i="9"/>
  <c r="BO66" i="9"/>
  <c r="BN104" i="9"/>
  <c r="BM45" i="9"/>
  <c r="BM104" i="9"/>
  <c r="BN45" i="9"/>
  <c r="BO104" i="9"/>
  <c r="BO45" i="9"/>
  <c r="BN50" i="9"/>
  <c r="BO50" i="9"/>
  <c r="BM50" i="9"/>
  <c r="BM97" i="9"/>
  <c r="BO97" i="9"/>
  <c r="BN97" i="9"/>
  <c r="BO38" i="9"/>
  <c r="BN38" i="9"/>
  <c r="BM38" i="9"/>
  <c r="BO44" i="9"/>
  <c r="BO125" i="9"/>
  <c r="BM120" i="9"/>
  <c r="BM44" i="9"/>
  <c r="BN125" i="9"/>
  <c r="BN120" i="9"/>
  <c r="BN44" i="9"/>
  <c r="BM125" i="9"/>
  <c r="BO120" i="9"/>
  <c r="BN108" i="9"/>
  <c r="BN98" i="9"/>
  <c r="BO108" i="9"/>
  <c r="BO98" i="9"/>
  <c r="BM108" i="9"/>
  <c r="BM98" i="9"/>
  <c r="BN20" i="9"/>
  <c r="BO20" i="9"/>
  <c r="BM20" i="9"/>
  <c r="BO91" i="9"/>
  <c r="BM91" i="9"/>
  <c r="BN91" i="9"/>
  <c r="BM22" i="9"/>
  <c r="BN22" i="9"/>
  <c r="BO22" i="9"/>
  <c r="BO99" i="9"/>
  <c r="BM99" i="9"/>
  <c r="BN99" i="9"/>
  <c r="BO116" i="9"/>
  <c r="BM36" i="9"/>
  <c r="BN116" i="9"/>
  <c r="BN36" i="9"/>
  <c r="BM116" i="9"/>
  <c r="BO36" i="9"/>
  <c r="BM7" i="9"/>
  <c r="BN7" i="9"/>
  <c r="BO7" i="9"/>
  <c r="BO35" i="9"/>
  <c r="BO127" i="9"/>
  <c r="BM35" i="9"/>
  <c r="BM127" i="9"/>
  <c r="BN35" i="9"/>
  <c r="BN127" i="9"/>
  <c r="BN72" i="9"/>
  <c r="BO72" i="9"/>
  <c r="BM72" i="9"/>
  <c r="BO90" i="9"/>
  <c r="BO101" i="9"/>
  <c r="BM90" i="9"/>
  <c r="BM101" i="9"/>
  <c r="BN90" i="9"/>
  <c r="BN101" i="9"/>
  <c r="BN10" i="9"/>
  <c r="BM46" i="9"/>
  <c r="BM10" i="9"/>
  <c r="BN46" i="9"/>
  <c r="BO10" i="9"/>
  <c r="BO46" i="9"/>
  <c r="BM57" i="9"/>
  <c r="BN106" i="9"/>
  <c r="BO57" i="9"/>
  <c r="BO106" i="9"/>
  <c r="BM21" i="9"/>
  <c r="BN57" i="9"/>
  <c r="BM106" i="9"/>
  <c r="BO21" i="9"/>
  <c r="BN21" i="9"/>
  <c r="BO62" i="9"/>
  <c r="BM14" i="9"/>
  <c r="BM62" i="9"/>
  <c r="BN14" i="9"/>
  <c r="BN62" i="9"/>
  <c r="BO14" i="9"/>
  <c r="BN80" i="9"/>
  <c r="BO80" i="9"/>
  <c r="BM80" i="9"/>
  <c r="BN54" i="9"/>
  <c r="BO23" i="9"/>
  <c r="BN117" i="9"/>
  <c r="BN3" i="9"/>
  <c r="BO54" i="9"/>
  <c r="BM23" i="9"/>
  <c r="BO117" i="9"/>
  <c r="BO3" i="9"/>
  <c r="BM54" i="9"/>
  <c r="BN23" i="9"/>
  <c r="BM117" i="9"/>
  <c r="BM3" i="9"/>
  <c r="BN12" i="9"/>
  <c r="BO34" i="9"/>
  <c r="BN89" i="9"/>
  <c r="BM12" i="9"/>
  <c r="BN34" i="9"/>
  <c r="BO89" i="9"/>
  <c r="BO12" i="9"/>
  <c r="BM34" i="9"/>
  <c r="BM89" i="9"/>
  <c r="BO73" i="9"/>
  <c r="BN24" i="9"/>
  <c r="BM73" i="9"/>
  <c r="BO24" i="9"/>
  <c r="BN73" i="9"/>
  <c r="BM24" i="9"/>
  <c r="BN94" i="9"/>
  <c r="BO94" i="9"/>
  <c r="BM94" i="9"/>
  <c r="BN53" i="9"/>
  <c r="BM43" i="9"/>
  <c r="BN60" i="9"/>
  <c r="BM53" i="9"/>
  <c r="BN43" i="9"/>
  <c r="BO60" i="9"/>
  <c r="BO53" i="9"/>
  <c r="BO43" i="9"/>
  <c r="BM60" i="9"/>
  <c r="BM64" i="9"/>
  <c r="BO39" i="9"/>
  <c r="BO70" i="9"/>
  <c r="BO64" i="9"/>
  <c r="BN39" i="9"/>
  <c r="BN70" i="9"/>
  <c r="BN64" i="9"/>
  <c r="BM39" i="9"/>
  <c r="BM70" i="9"/>
  <c r="BO123" i="9"/>
  <c r="BO18" i="9"/>
  <c r="BM123" i="9"/>
  <c r="BN18" i="9"/>
  <c r="BN123" i="9"/>
  <c r="BM18" i="9"/>
  <c r="BN109" i="9"/>
  <c r="BN74" i="9"/>
  <c r="BO109" i="9"/>
  <c r="BO74" i="9"/>
  <c r="BM109" i="9"/>
  <c r="BM74" i="9"/>
  <c r="BN65" i="9"/>
  <c r="BN121" i="9"/>
  <c r="BO65" i="9"/>
  <c r="BO121" i="9"/>
  <c r="BM65" i="9"/>
  <c r="BM121" i="9"/>
  <c r="BN29" i="9"/>
  <c r="BO29" i="9"/>
  <c r="BM29" i="9"/>
  <c r="BM77" i="9"/>
  <c r="BN95" i="9"/>
  <c r="BO77" i="9"/>
  <c r="BM95" i="9"/>
  <c r="BN77" i="9"/>
  <c r="BO95" i="9"/>
  <c r="BN4" i="9"/>
  <c r="BN40" i="9"/>
  <c r="BM4" i="9"/>
  <c r="BM40" i="9"/>
  <c r="BO4" i="9"/>
  <c r="BO40" i="9"/>
  <c r="BM51" i="9"/>
  <c r="BM100" i="9"/>
  <c r="BN51" i="9"/>
  <c r="BN100" i="9"/>
  <c r="BO51" i="9"/>
  <c r="BO100" i="9"/>
  <c r="BN15" i="9"/>
  <c r="BM15" i="9"/>
  <c r="BO15" i="9"/>
  <c r="BM56" i="9"/>
  <c r="BM68" i="9"/>
  <c r="BO56" i="9"/>
  <c r="BO68" i="9"/>
  <c r="BN56" i="9"/>
  <c r="BN68" i="9"/>
  <c r="BN8" i="9"/>
  <c r="BM8" i="9"/>
  <c r="BO8" i="9"/>
  <c r="BM42" i="9"/>
  <c r="BO42" i="9"/>
  <c r="BN42" i="9"/>
  <c r="AI1" i="9" l="1" a="1"/>
  <c r="AI1" i="9" s="1"/>
  <c r="BN2" i="9"/>
  <c r="BQ95" i="9" s="1"/>
  <c r="BO2" i="9"/>
  <c r="BR13" i="9" s="1"/>
  <c r="BM2" i="9"/>
  <c r="BP4" i="9" s="1"/>
  <c r="BS1" i="9"/>
  <c r="BR63" i="9" l="1"/>
  <c r="BR36" i="9"/>
  <c r="BR15" i="9"/>
  <c r="BR16" i="9"/>
  <c r="BR46" i="9"/>
  <c r="BR107" i="9"/>
  <c r="BR57" i="9"/>
  <c r="BR74" i="9"/>
  <c r="BP44" i="9"/>
  <c r="BP113" i="9"/>
  <c r="BP74" i="9"/>
  <c r="BR116" i="9"/>
  <c r="BP13" i="9"/>
  <c r="BP85" i="9"/>
  <c r="BR68" i="9"/>
  <c r="BR52" i="9"/>
  <c r="BP25" i="9"/>
  <c r="BP105" i="9"/>
  <c r="BP93" i="9"/>
  <c r="BP62" i="9"/>
  <c r="BP29" i="9"/>
  <c r="BR12" i="9"/>
  <c r="BR3" i="9"/>
  <c r="BR88" i="9"/>
  <c r="BP20" i="9"/>
  <c r="BP125" i="9"/>
  <c r="BP79" i="9"/>
  <c r="BR32" i="9"/>
  <c r="BR66" i="9"/>
  <c r="BP80" i="9"/>
  <c r="BP81" i="9"/>
  <c r="BR100" i="9"/>
  <c r="BR81" i="9"/>
  <c r="BR53" i="9"/>
  <c r="BR43" i="9"/>
  <c r="BP119" i="9"/>
  <c r="BR14" i="9"/>
  <c r="BP116" i="9"/>
  <c r="BP55" i="9"/>
  <c r="BP70" i="9"/>
  <c r="BP118" i="9"/>
  <c r="BR45" i="9"/>
  <c r="BR89" i="9"/>
  <c r="BR126" i="9"/>
  <c r="BR82" i="9"/>
  <c r="BR102" i="9"/>
  <c r="BP126" i="9"/>
  <c r="BP49" i="9"/>
  <c r="BR98" i="9"/>
  <c r="BP9" i="9"/>
  <c r="BR54" i="9"/>
  <c r="BP84" i="9"/>
  <c r="BR96" i="9"/>
  <c r="BP120" i="9"/>
  <c r="BR60" i="9"/>
  <c r="BP47" i="9"/>
  <c r="BP19" i="9"/>
  <c r="BR76" i="9"/>
  <c r="BP38" i="9"/>
  <c r="BP101" i="9"/>
  <c r="BR47" i="9"/>
  <c r="BR39" i="9"/>
  <c r="BP115" i="9"/>
  <c r="BR25" i="9"/>
  <c r="BR27" i="9"/>
  <c r="BP98" i="9"/>
  <c r="BP3" i="9"/>
  <c r="BR77" i="9"/>
  <c r="BR48" i="9"/>
  <c r="BR86" i="9"/>
  <c r="BR67" i="9"/>
  <c r="BP58" i="9"/>
  <c r="BP22" i="9"/>
  <c r="BR24" i="9"/>
  <c r="BP17" i="9"/>
  <c r="BP78" i="9"/>
  <c r="BP34" i="9"/>
  <c r="BR112" i="9"/>
  <c r="BP67" i="9"/>
  <c r="BR111" i="9"/>
  <c r="BR99" i="9"/>
  <c r="BP51" i="9"/>
  <c r="BP10" i="9"/>
  <c r="BP31" i="9"/>
  <c r="BP48" i="9"/>
  <c r="BP99" i="9"/>
  <c r="BR94" i="9"/>
  <c r="BP30" i="9"/>
  <c r="BP122" i="9"/>
  <c r="BR61" i="9"/>
  <c r="BP35" i="9"/>
  <c r="BP94" i="9"/>
  <c r="BP87" i="9"/>
  <c r="BP26" i="9"/>
  <c r="BP124" i="9"/>
  <c r="BR41" i="9"/>
  <c r="BP127" i="9"/>
  <c r="BP95" i="9"/>
  <c r="BR11" i="9"/>
  <c r="BP45" i="9"/>
  <c r="BR4" i="9"/>
  <c r="BR7" i="9"/>
  <c r="BR92" i="9"/>
  <c r="BR105" i="9"/>
  <c r="BR106" i="9"/>
  <c r="BR124" i="9"/>
  <c r="BP89" i="9"/>
  <c r="BR6" i="9"/>
  <c r="BP112" i="9"/>
  <c r="BR72" i="9"/>
  <c r="BP109" i="9"/>
  <c r="BR17" i="9"/>
  <c r="BP16" i="9"/>
  <c r="BP57" i="9"/>
  <c r="BP56" i="9"/>
  <c r="BR58" i="9"/>
  <c r="BR101" i="9"/>
  <c r="BP68" i="9"/>
  <c r="BP24" i="9"/>
  <c r="BR9" i="9"/>
  <c r="BP96" i="9"/>
  <c r="BR73" i="9"/>
  <c r="BP33" i="9"/>
  <c r="BR95" i="9"/>
  <c r="BR113" i="9"/>
  <c r="BR104" i="9"/>
  <c r="BP21" i="9"/>
  <c r="BP65" i="9"/>
  <c r="BP6" i="9"/>
  <c r="BR69" i="9"/>
  <c r="BP106" i="9"/>
  <c r="BR83" i="9"/>
  <c r="BR33" i="9"/>
  <c r="BR23" i="9"/>
  <c r="BP103" i="9"/>
  <c r="BR109" i="9"/>
  <c r="BR28" i="9"/>
  <c r="BR71" i="9"/>
  <c r="BP64" i="9"/>
  <c r="BP69" i="9"/>
  <c r="BR8" i="9"/>
  <c r="BP32" i="9"/>
  <c r="BR97" i="9"/>
  <c r="BP14" i="9"/>
  <c r="BR42" i="9"/>
  <c r="BQ89" i="9"/>
  <c r="BQ104" i="9"/>
  <c r="BQ82" i="9"/>
  <c r="BQ117" i="9"/>
  <c r="BQ3" i="9"/>
  <c r="BQ85" i="9"/>
  <c r="BQ31" i="9"/>
  <c r="BQ112" i="9"/>
  <c r="BQ50" i="9"/>
  <c r="BQ98" i="9"/>
  <c r="BQ71" i="9"/>
  <c r="BQ23" i="9"/>
  <c r="BQ64" i="9"/>
  <c r="BQ6" i="9"/>
  <c r="BQ97" i="9"/>
  <c r="BQ126" i="9"/>
  <c r="BQ79" i="9"/>
  <c r="BQ69" i="9"/>
  <c r="BQ77" i="9"/>
  <c r="BQ4" i="9"/>
  <c r="BQ24" i="9"/>
  <c r="BQ56" i="9"/>
  <c r="BQ61" i="9"/>
  <c r="BQ60" i="9"/>
  <c r="BQ65" i="9"/>
  <c r="BQ8" i="9"/>
  <c r="BQ67" i="9"/>
  <c r="BQ96" i="9"/>
  <c r="BQ39" i="9"/>
  <c r="BP114" i="9"/>
  <c r="BQ28" i="9"/>
  <c r="BQ119" i="9"/>
  <c r="BR78" i="9"/>
  <c r="BP61" i="9"/>
  <c r="BR120" i="9"/>
  <c r="BP72" i="9"/>
  <c r="BP23" i="9"/>
  <c r="BR70" i="9"/>
  <c r="BQ42" i="9"/>
  <c r="BQ58" i="9"/>
  <c r="BP50" i="9"/>
  <c r="BP123" i="9"/>
  <c r="BR114" i="9"/>
  <c r="BR128" i="9"/>
  <c r="BQ49" i="9"/>
  <c r="BP102" i="9"/>
  <c r="BQ48" i="9"/>
  <c r="BR26" i="9"/>
  <c r="BR38" i="9"/>
  <c r="BP7" i="9"/>
  <c r="BQ14" i="9"/>
  <c r="BQ53" i="9"/>
  <c r="BQ29" i="9"/>
  <c r="BQ110" i="9"/>
  <c r="BR103" i="9"/>
  <c r="BP111" i="9"/>
  <c r="BQ105" i="9"/>
  <c r="BP107" i="9"/>
  <c r="BQ66" i="9"/>
  <c r="BR20" i="9"/>
  <c r="BP46" i="9"/>
  <c r="BR34" i="9"/>
  <c r="BR18" i="9"/>
  <c r="BR51" i="9"/>
  <c r="BP76" i="9"/>
  <c r="BR108" i="9"/>
  <c r="BP60" i="9"/>
  <c r="BQ83" i="9"/>
  <c r="BR115" i="9"/>
  <c r="BP11" i="9"/>
  <c r="BQ32" i="9"/>
  <c r="BQ107" i="9"/>
  <c r="BP66" i="9"/>
  <c r="BR91" i="9"/>
  <c r="BQ46" i="9"/>
  <c r="BP12" i="9"/>
  <c r="BQ18" i="9"/>
  <c r="BQ15" i="9"/>
  <c r="BR30" i="9"/>
  <c r="BP104" i="9"/>
  <c r="BP54" i="9"/>
  <c r="BR84" i="9"/>
  <c r="BQ55" i="9"/>
  <c r="BR37" i="9"/>
  <c r="BR19" i="9"/>
  <c r="BQ27" i="9"/>
  <c r="BR125" i="9"/>
  <c r="BR127" i="9"/>
  <c r="BR80" i="9"/>
  <c r="BQ43" i="9"/>
  <c r="BQ59" i="9"/>
  <c r="BQ2" i="9"/>
  <c r="BT3" i="9" s="1"/>
  <c r="BQ125" i="9"/>
  <c r="BQ74" i="9"/>
  <c r="BQ114" i="9"/>
  <c r="BQ25" i="9"/>
  <c r="BQ26" i="9"/>
  <c r="BQ40" i="9"/>
  <c r="BQ51" i="9"/>
  <c r="BQ17" i="9"/>
  <c r="BQ109" i="9"/>
  <c r="BQ35" i="9"/>
  <c r="BQ44" i="9"/>
  <c r="BQ92" i="9"/>
  <c r="BQ88" i="9"/>
  <c r="BQ101" i="9"/>
  <c r="BQ30" i="9"/>
  <c r="BQ63" i="9"/>
  <c r="BQ86" i="9"/>
  <c r="BQ111" i="9"/>
  <c r="BQ91" i="9"/>
  <c r="BQ127" i="9"/>
  <c r="BP18" i="9"/>
  <c r="BP2" i="9"/>
  <c r="BS3" i="9" s="1"/>
  <c r="BS4" i="9" s="1"/>
  <c r="BS5" i="9" s="1"/>
  <c r="BP86" i="9"/>
  <c r="BQ76" i="9"/>
  <c r="BQ33" i="9"/>
  <c r="BR5" i="9"/>
  <c r="BP71" i="9"/>
  <c r="BQ108" i="9"/>
  <c r="BR90" i="9"/>
  <c r="BR117" i="9"/>
  <c r="BR64" i="9"/>
  <c r="BP40" i="9"/>
  <c r="BQ128" i="9"/>
  <c r="BQ124" i="9"/>
  <c r="BP37" i="9"/>
  <c r="BQ118" i="9"/>
  <c r="BP63" i="9"/>
  <c r="BR50" i="9"/>
  <c r="BP36" i="9"/>
  <c r="BR21" i="9"/>
  <c r="BQ73" i="9"/>
  <c r="BQ121" i="9"/>
  <c r="BP8" i="9"/>
  <c r="BR75" i="9"/>
  <c r="BP90" i="9"/>
  <c r="BR40" i="9"/>
  <c r="BP82" i="9"/>
  <c r="BR55" i="9"/>
  <c r="BQ102" i="9"/>
  <c r="BR118" i="9"/>
  <c r="BP27" i="9"/>
  <c r="BP97" i="9"/>
  <c r="BQ36" i="9"/>
  <c r="BR62" i="9"/>
  <c r="BQ94" i="9"/>
  <c r="BR121" i="9"/>
  <c r="BP42" i="9"/>
  <c r="BR79" i="9"/>
  <c r="BR22" i="9"/>
  <c r="BQ70" i="9"/>
  <c r="BR87" i="9"/>
  <c r="BP28" i="9"/>
  <c r="BR119" i="9"/>
  <c r="BQ41" i="9"/>
  <c r="BP108" i="9"/>
  <c r="BQ90" i="9"/>
  <c r="BP117" i="9"/>
  <c r="BP39" i="9"/>
  <c r="BP100" i="9"/>
  <c r="BQ68" i="9"/>
  <c r="BQ78" i="9"/>
  <c r="BQ72" i="9"/>
  <c r="BQ52" i="9"/>
  <c r="BQ115" i="9"/>
  <c r="BQ19" i="9"/>
  <c r="BQ120" i="9"/>
  <c r="BQ54" i="9"/>
  <c r="BQ16" i="9"/>
  <c r="BQ22" i="9"/>
  <c r="BQ106" i="9"/>
  <c r="BQ45" i="9"/>
  <c r="BQ84" i="9"/>
  <c r="BQ9" i="9"/>
  <c r="BQ11" i="9"/>
  <c r="BQ99" i="9"/>
  <c r="BQ57" i="9"/>
  <c r="BP73" i="9"/>
  <c r="BP121" i="9"/>
  <c r="BP110" i="9"/>
  <c r="BR59" i="9"/>
  <c r="BR2" i="9"/>
  <c r="BU3" i="9" s="1"/>
  <c r="BR110" i="9"/>
  <c r="BQ103" i="9"/>
  <c r="BQ47" i="9"/>
  <c r="BQ75" i="9"/>
  <c r="BP52" i="9"/>
  <c r="BP59" i="9"/>
  <c r="BQ20" i="9"/>
  <c r="BQ10" i="9"/>
  <c r="BQ12" i="9"/>
  <c r="BR123" i="9"/>
  <c r="BQ100" i="9"/>
  <c r="BP128" i="9"/>
  <c r="BR49" i="9"/>
  <c r="BQ37" i="9"/>
  <c r="BQ122" i="9"/>
  <c r="BR93" i="9"/>
  <c r="BQ38" i="9"/>
  <c r="BQ7" i="9"/>
  <c r="BQ62" i="9"/>
  <c r="BP43" i="9"/>
  <c r="BR29" i="9"/>
  <c r="BP83" i="9"/>
  <c r="BP41" i="9"/>
  <c r="BQ21" i="9"/>
  <c r="BR56" i="9"/>
  <c r="BQ81" i="9"/>
  <c r="BR31" i="9"/>
  <c r="BQ113" i="9"/>
  <c r="BR122" i="9"/>
  <c r="BQ93" i="9"/>
  <c r="BR44" i="9"/>
  <c r="BR35" i="9"/>
  <c r="BQ80" i="9"/>
  <c r="BP53" i="9"/>
  <c r="BP77" i="9"/>
  <c r="BQ87" i="9"/>
  <c r="BP5" i="9"/>
  <c r="BQ116" i="9"/>
  <c r="BR65" i="9"/>
  <c r="BP92" i="9"/>
  <c r="BP88" i="9"/>
  <c r="BP75" i="9"/>
  <c r="BQ5" i="9"/>
  <c r="BQ13" i="9"/>
  <c r="BP91" i="9"/>
  <c r="BR10" i="9"/>
  <c r="BQ34" i="9"/>
  <c r="BQ123" i="9"/>
  <c r="BP15" i="9"/>
  <c r="BR85" i="9"/>
  <c r="BU4" i="9" l="1"/>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BS6" i="9"/>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47" i="9" s="1"/>
  <c r="BT4" i="9"/>
  <c r="BT5" i="9" s="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T47" i="9" l="1"/>
  <c r="P47" i="9"/>
  <c r="S47" i="9"/>
  <c r="N177" i="9"/>
  <c r="T177" i="9" s="1"/>
  <c r="N137" i="9"/>
  <c r="N287" i="9"/>
  <c r="N297" i="9"/>
  <c r="N307" i="9"/>
  <c r="N247" i="9"/>
  <c r="N117" i="9"/>
  <c r="N67" i="9"/>
  <c r="N272" i="9"/>
  <c r="N127" i="9"/>
  <c r="N237" i="9"/>
  <c r="N72" i="9"/>
  <c r="N267" i="9"/>
  <c r="N157" i="9"/>
  <c r="N187" i="9"/>
  <c r="N197" i="9"/>
  <c r="N168" i="9"/>
  <c r="N28" i="9"/>
  <c r="N38" i="9"/>
  <c r="N228" i="9"/>
  <c r="N48" i="9"/>
  <c r="N118" i="9"/>
  <c r="N248" i="9"/>
  <c r="N308" i="9"/>
  <c r="N218" i="9"/>
  <c r="N258" i="9"/>
  <c r="N158" i="9"/>
  <c r="N288" i="9"/>
  <c r="N88" i="9"/>
  <c r="N238" i="9"/>
  <c r="N8" i="9"/>
  <c r="N68" i="9"/>
  <c r="N128" i="9"/>
  <c r="N198" i="9"/>
  <c r="N148" i="9"/>
  <c r="N108" i="9"/>
  <c r="N298" i="9"/>
  <c r="N208" i="9"/>
  <c r="N138" i="9"/>
  <c r="N188" i="9"/>
  <c r="N58" i="9"/>
  <c r="N18" i="9"/>
  <c r="N178" i="9"/>
  <c r="N278" i="9"/>
  <c r="N78" i="9"/>
  <c r="N98" i="9"/>
  <c r="N268" i="9"/>
  <c r="N97" i="9"/>
  <c r="N153" i="9"/>
  <c r="N242" i="9"/>
  <c r="N7" i="9"/>
  <c r="N53" i="9"/>
  <c r="N83" i="9"/>
  <c r="N93" i="9"/>
  <c r="N192" i="9"/>
  <c r="N193" i="9"/>
  <c r="N273" i="9"/>
  <c r="N277" i="9"/>
  <c r="N257" i="9"/>
  <c r="N213" i="9"/>
  <c r="N262" i="9"/>
  <c r="N22" i="9"/>
  <c r="N302" i="9"/>
  <c r="N167" i="9"/>
  <c r="N212" i="9"/>
  <c r="N73" i="9"/>
  <c r="N87" i="9"/>
  <c r="N233" i="9"/>
  <c r="N102" i="9"/>
  <c r="N33" i="9"/>
  <c r="N92" i="9"/>
  <c r="N52" i="9"/>
  <c r="N147" i="9"/>
  <c r="N42" i="9"/>
  <c r="N143" i="9"/>
  <c r="N222" i="9"/>
  <c r="N57" i="9"/>
  <c r="N217" i="9"/>
  <c r="N103" i="9"/>
  <c r="N253" i="9"/>
  <c r="N303" i="9"/>
  <c r="N112" i="9"/>
  <c r="N132" i="9"/>
  <c r="N32" i="9"/>
  <c r="N243" i="9"/>
  <c r="N2" i="9"/>
  <c r="N152" i="9"/>
  <c r="N12" i="9"/>
  <c r="N13" i="9"/>
  <c r="N282" i="9"/>
  <c r="N82" i="9"/>
  <c r="N113" i="9"/>
  <c r="N63" i="9"/>
  <c r="N37" i="9"/>
  <c r="N172" i="9"/>
  <c r="N27" i="9"/>
  <c r="N293" i="9"/>
  <c r="N133" i="9"/>
  <c r="N252" i="9"/>
  <c r="N203" i="9"/>
  <c r="N207" i="9"/>
  <c r="N283" i="9"/>
  <c r="N232" i="9"/>
  <c r="N183" i="9"/>
  <c r="N23" i="9"/>
  <c r="N142" i="9"/>
  <c r="N62" i="9"/>
  <c r="N3" i="9"/>
  <c r="N17" i="9"/>
  <c r="N173" i="9"/>
  <c r="N202" i="9"/>
  <c r="N43" i="9"/>
  <c r="N122" i="9"/>
  <c r="N292" i="9"/>
  <c r="N162" i="9"/>
  <c r="N107" i="9"/>
  <c r="N163" i="9"/>
  <c r="N227" i="9"/>
  <c r="N223" i="9"/>
  <c r="N182" i="9"/>
  <c r="N123" i="9"/>
  <c r="N77" i="9"/>
  <c r="N263" i="9"/>
  <c r="N69" i="9"/>
  <c r="N79" i="9"/>
  <c r="N219" i="9"/>
  <c r="N199" i="9"/>
  <c r="N229" i="9"/>
  <c r="N209" i="9"/>
  <c r="N259" i="9"/>
  <c r="N49" i="9"/>
  <c r="N269" i="9"/>
  <c r="N239" i="9"/>
  <c r="N39" i="9"/>
  <c r="N149" i="9"/>
  <c r="N299" i="9"/>
  <c r="N179" i="9"/>
  <c r="N109" i="9"/>
  <c r="N89" i="9"/>
  <c r="N29" i="9"/>
  <c r="N119" i="9"/>
  <c r="N139" i="9"/>
  <c r="N9" i="9"/>
  <c r="N169" i="9"/>
  <c r="N159" i="9"/>
  <c r="N19" i="9"/>
  <c r="N309" i="9"/>
  <c r="N99" i="9"/>
  <c r="N59" i="9"/>
  <c r="N249" i="9"/>
  <c r="N129" i="9"/>
  <c r="N279" i="9"/>
  <c r="N189" i="9"/>
  <c r="N289" i="9"/>
  <c r="P177" i="9" l="1"/>
  <c r="Q177" i="9" s="1"/>
  <c r="Q47" i="9"/>
  <c r="R47" i="9"/>
  <c r="S177" i="9"/>
  <c r="T137" i="9"/>
  <c r="P137" i="9"/>
  <c r="S137" i="9"/>
  <c r="T307" i="9"/>
  <c r="S307" i="9"/>
  <c r="P307" i="9"/>
  <c r="T297" i="9"/>
  <c r="P297" i="9"/>
  <c r="S297" i="9"/>
  <c r="T287" i="9"/>
  <c r="S287" i="9"/>
  <c r="P287" i="9"/>
  <c r="T67" i="9"/>
  <c r="P67" i="9"/>
  <c r="S67" i="9"/>
  <c r="P117" i="9"/>
  <c r="T117" i="9"/>
  <c r="S117" i="9"/>
  <c r="T247" i="9"/>
  <c r="S247" i="9"/>
  <c r="P247" i="9"/>
  <c r="T157" i="9"/>
  <c r="S157" i="9"/>
  <c r="P157" i="9"/>
  <c r="S267" i="9"/>
  <c r="T267" i="9"/>
  <c r="P267" i="9"/>
  <c r="S72" i="9"/>
  <c r="T72" i="9"/>
  <c r="P72" i="9"/>
  <c r="T237" i="9"/>
  <c r="P237" i="9"/>
  <c r="S237" i="9"/>
  <c r="T197" i="9"/>
  <c r="P197" i="9"/>
  <c r="S197" i="9"/>
  <c r="T127" i="9"/>
  <c r="S127" i="9"/>
  <c r="P127" i="9"/>
  <c r="T187" i="9"/>
  <c r="S187" i="9"/>
  <c r="P187" i="9"/>
  <c r="T272" i="9"/>
  <c r="S272" i="9"/>
  <c r="P272" i="9"/>
  <c r="P263" i="9"/>
  <c r="T263" i="9"/>
  <c r="S263" i="9"/>
  <c r="S229" i="9"/>
  <c r="T229" i="9"/>
  <c r="P229" i="9"/>
  <c r="T159" i="9"/>
  <c r="S159" i="9"/>
  <c r="P159" i="9"/>
  <c r="S123" i="9"/>
  <c r="T123" i="9"/>
  <c r="P123" i="9"/>
  <c r="P293" i="9"/>
  <c r="S293" i="9"/>
  <c r="T293" i="9"/>
  <c r="P109" i="9"/>
  <c r="T109" i="9"/>
  <c r="S109" i="9"/>
  <c r="P182" i="9"/>
  <c r="S182" i="9"/>
  <c r="T182" i="9"/>
  <c r="P289" i="9"/>
  <c r="S289" i="9"/>
  <c r="T289" i="9"/>
  <c r="T99" i="9"/>
  <c r="P99" i="9"/>
  <c r="S99" i="9"/>
  <c r="S139" i="9"/>
  <c r="P139" i="9"/>
  <c r="T139" i="9"/>
  <c r="S299" i="9"/>
  <c r="P299" i="9"/>
  <c r="T299" i="9"/>
  <c r="S259" i="9"/>
  <c r="T259" i="9"/>
  <c r="P259" i="9"/>
  <c r="T69" i="9"/>
  <c r="P69" i="9"/>
  <c r="S69" i="9"/>
  <c r="T227" i="9"/>
  <c r="S227" i="9"/>
  <c r="P227" i="9"/>
  <c r="P43" i="9"/>
  <c r="T43" i="9"/>
  <c r="S43" i="9"/>
  <c r="S142" i="9"/>
  <c r="T142" i="9"/>
  <c r="P142" i="9"/>
  <c r="T203" i="9"/>
  <c r="S203" i="9"/>
  <c r="P203" i="9"/>
  <c r="P37" i="9"/>
  <c r="S37" i="9"/>
  <c r="T37" i="9"/>
  <c r="S12" i="9"/>
  <c r="P12" i="9"/>
  <c r="T12" i="9"/>
  <c r="T112" i="9"/>
  <c r="S112" i="9"/>
  <c r="P112" i="9"/>
  <c r="P222" i="9"/>
  <c r="T222" i="9"/>
  <c r="S222" i="9"/>
  <c r="T33" i="9"/>
  <c r="P33" i="9"/>
  <c r="S33" i="9"/>
  <c r="S167" i="9"/>
  <c r="T167" i="9"/>
  <c r="P167" i="9"/>
  <c r="P277" i="9"/>
  <c r="S277" i="9"/>
  <c r="T277" i="9"/>
  <c r="S53" i="9"/>
  <c r="T53" i="9"/>
  <c r="P53" i="9"/>
  <c r="T98" i="9"/>
  <c r="S98" i="9"/>
  <c r="P98" i="9"/>
  <c r="T188" i="9"/>
  <c r="S188" i="9"/>
  <c r="P188" i="9"/>
  <c r="T198" i="9"/>
  <c r="S198" i="9"/>
  <c r="P198" i="9"/>
  <c r="T288" i="9"/>
  <c r="P288" i="9"/>
  <c r="S288" i="9"/>
  <c r="T118" i="9"/>
  <c r="S118" i="9"/>
  <c r="P118" i="9"/>
  <c r="P189" i="9"/>
  <c r="T189" i="9"/>
  <c r="S189" i="9"/>
  <c r="T163" i="9"/>
  <c r="P163" i="9"/>
  <c r="S163" i="9"/>
  <c r="S202" i="9"/>
  <c r="T202" i="9"/>
  <c r="P202" i="9"/>
  <c r="P23" i="9"/>
  <c r="T23" i="9"/>
  <c r="S23" i="9"/>
  <c r="S252" i="9"/>
  <c r="T252" i="9"/>
  <c r="P252" i="9"/>
  <c r="P63" i="9"/>
  <c r="T63" i="9"/>
  <c r="S63" i="9"/>
  <c r="P152" i="9"/>
  <c r="T152" i="9"/>
  <c r="S152" i="9"/>
  <c r="T303" i="9"/>
  <c r="S303" i="9"/>
  <c r="P303" i="9"/>
  <c r="S143" i="9"/>
  <c r="P143" i="9"/>
  <c r="T143" i="9"/>
  <c r="S102" i="9"/>
  <c r="P102" i="9"/>
  <c r="T102" i="9"/>
  <c r="P302" i="9"/>
  <c r="T302" i="9"/>
  <c r="S302" i="9"/>
  <c r="T273" i="9"/>
  <c r="P273" i="9"/>
  <c r="S273" i="9"/>
  <c r="P7" i="9"/>
  <c r="S7" i="9"/>
  <c r="T7" i="9"/>
  <c r="T78" i="9"/>
  <c r="S78" i="9"/>
  <c r="P78" i="9"/>
  <c r="P138" i="9"/>
  <c r="S138" i="9"/>
  <c r="T138" i="9"/>
  <c r="T128" i="9"/>
  <c r="S128" i="9"/>
  <c r="P128" i="9"/>
  <c r="P158" i="9"/>
  <c r="S158" i="9"/>
  <c r="T158" i="9"/>
  <c r="T48" i="9"/>
  <c r="P48" i="9"/>
  <c r="S48" i="9"/>
  <c r="T119" i="9"/>
  <c r="P119" i="9"/>
  <c r="S119" i="9"/>
  <c r="T29" i="9"/>
  <c r="P29" i="9"/>
  <c r="S29" i="9"/>
  <c r="S173" i="9"/>
  <c r="T173" i="9"/>
  <c r="P173" i="9"/>
  <c r="T183" i="9"/>
  <c r="P183" i="9"/>
  <c r="S183" i="9"/>
  <c r="T133" i="9"/>
  <c r="P133" i="9"/>
  <c r="S133" i="9"/>
  <c r="P113" i="9"/>
  <c r="T113" i="9"/>
  <c r="S113" i="9"/>
  <c r="P2" i="9"/>
  <c r="AT20" i="9"/>
  <c r="AT21" i="9"/>
  <c r="AT19" i="9"/>
  <c r="T2" i="9"/>
  <c r="S2" i="9"/>
  <c r="S253" i="9"/>
  <c r="T253" i="9"/>
  <c r="P253" i="9"/>
  <c r="T42" i="9"/>
  <c r="S42" i="9"/>
  <c r="P42" i="9"/>
  <c r="S233" i="9"/>
  <c r="T233" i="9"/>
  <c r="P233" i="9"/>
  <c r="S22" i="9"/>
  <c r="P22" i="9"/>
  <c r="T22" i="9"/>
  <c r="P193" i="9"/>
  <c r="T193" i="9"/>
  <c r="S193" i="9"/>
  <c r="P242" i="9"/>
  <c r="T242" i="9"/>
  <c r="S242" i="9"/>
  <c r="P278" i="9"/>
  <c r="T278" i="9"/>
  <c r="S278" i="9"/>
  <c r="T208" i="9"/>
  <c r="P208" i="9"/>
  <c r="S208" i="9"/>
  <c r="P68" i="9"/>
  <c r="S68" i="9"/>
  <c r="T68" i="9"/>
  <c r="T258" i="9"/>
  <c r="P258" i="9"/>
  <c r="S258" i="9"/>
  <c r="S228" i="9"/>
  <c r="T228" i="9"/>
  <c r="P228" i="9"/>
  <c r="P209" i="9"/>
  <c r="T209" i="9"/>
  <c r="S209" i="9"/>
  <c r="P39" i="9"/>
  <c r="T39" i="9"/>
  <c r="S39" i="9"/>
  <c r="P129" i="9"/>
  <c r="T129" i="9"/>
  <c r="S129" i="9"/>
  <c r="T199" i="9"/>
  <c r="S199" i="9"/>
  <c r="P199" i="9"/>
  <c r="S232" i="9"/>
  <c r="P232" i="9"/>
  <c r="T232" i="9"/>
  <c r="T82" i="9"/>
  <c r="P82" i="9"/>
  <c r="S82" i="9"/>
  <c r="T243" i="9"/>
  <c r="P243" i="9"/>
  <c r="S243" i="9"/>
  <c r="P103" i="9"/>
  <c r="S103" i="9"/>
  <c r="T103" i="9"/>
  <c r="S147" i="9"/>
  <c r="P147" i="9"/>
  <c r="T147" i="9"/>
  <c r="S87" i="9"/>
  <c r="T87" i="9"/>
  <c r="P87" i="9"/>
  <c r="T262" i="9"/>
  <c r="S262" i="9"/>
  <c r="P262" i="9"/>
  <c r="T192" i="9"/>
  <c r="S192" i="9"/>
  <c r="P192" i="9"/>
  <c r="T153" i="9"/>
  <c r="S153" i="9"/>
  <c r="P153" i="9"/>
  <c r="S178" i="9"/>
  <c r="T178" i="9"/>
  <c r="P178" i="9"/>
  <c r="S298" i="9"/>
  <c r="T298" i="9"/>
  <c r="P298" i="9"/>
  <c r="T8" i="9"/>
  <c r="S8" i="9"/>
  <c r="P8" i="9"/>
  <c r="T218" i="9"/>
  <c r="P218" i="9"/>
  <c r="S218" i="9"/>
  <c r="P38" i="9"/>
  <c r="T38" i="9"/>
  <c r="S38" i="9"/>
  <c r="T309" i="9"/>
  <c r="P309" i="9"/>
  <c r="S309" i="9"/>
  <c r="P279" i="9"/>
  <c r="T279" i="9"/>
  <c r="S279" i="9"/>
  <c r="S77" i="9"/>
  <c r="P77" i="9"/>
  <c r="T77" i="9"/>
  <c r="P89" i="9"/>
  <c r="S89" i="9"/>
  <c r="T89" i="9"/>
  <c r="S162" i="9"/>
  <c r="T162" i="9"/>
  <c r="P162" i="9"/>
  <c r="T249" i="9"/>
  <c r="P249" i="9"/>
  <c r="S249" i="9"/>
  <c r="T269" i="9"/>
  <c r="P269" i="9"/>
  <c r="S269" i="9"/>
  <c r="T292" i="9"/>
  <c r="S292" i="9"/>
  <c r="P292" i="9"/>
  <c r="P3" i="9"/>
  <c r="S3" i="9"/>
  <c r="T3" i="9"/>
  <c r="S283" i="9"/>
  <c r="T283" i="9"/>
  <c r="P283" i="9"/>
  <c r="P27" i="9"/>
  <c r="S27" i="9"/>
  <c r="T27" i="9"/>
  <c r="T282" i="9"/>
  <c r="S282" i="9"/>
  <c r="P282" i="9"/>
  <c r="P32" i="9"/>
  <c r="T32" i="9"/>
  <c r="S32" i="9"/>
  <c r="P217" i="9"/>
  <c r="S217" i="9"/>
  <c r="T217" i="9"/>
  <c r="T52" i="9"/>
  <c r="P52" i="9"/>
  <c r="S52" i="9"/>
  <c r="T73" i="9"/>
  <c r="S73" i="9"/>
  <c r="P73" i="9"/>
  <c r="S213" i="9"/>
  <c r="P213" i="9"/>
  <c r="T213" i="9"/>
  <c r="T93" i="9"/>
  <c r="P93" i="9"/>
  <c r="S93" i="9"/>
  <c r="T97" i="9"/>
  <c r="S97" i="9"/>
  <c r="P97" i="9"/>
  <c r="T18" i="9"/>
  <c r="S18" i="9"/>
  <c r="P18" i="9"/>
  <c r="T108" i="9"/>
  <c r="P108" i="9"/>
  <c r="S108" i="9"/>
  <c r="T238" i="9"/>
  <c r="P238" i="9"/>
  <c r="S238" i="9"/>
  <c r="S308" i="9"/>
  <c r="P308" i="9"/>
  <c r="T308" i="9"/>
  <c r="P28" i="9"/>
  <c r="S28" i="9"/>
  <c r="T28" i="9"/>
  <c r="T149" i="9"/>
  <c r="P149" i="9"/>
  <c r="S149" i="9"/>
  <c r="S19" i="9"/>
  <c r="T19" i="9"/>
  <c r="P19" i="9"/>
  <c r="P107" i="9"/>
  <c r="T107" i="9"/>
  <c r="S107" i="9"/>
  <c r="T239" i="9"/>
  <c r="S239" i="9"/>
  <c r="P239" i="9"/>
  <c r="T17" i="9"/>
  <c r="S17" i="9"/>
  <c r="P17" i="9"/>
  <c r="S169" i="9"/>
  <c r="P169" i="9"/>
  <c r="T169" i="9"/>
  <c r="P219" i="9"/>
  <c r="S219" i="9"/>
  <c r="T219" i="9"/>
  <c r="P59" i="9"/>
  <c r="T59" i="9"/>
  <c r="S59" i="9"/>
  <c r="T9" i="9"/>
  <c r="S9" i="9"/>
  <c r="P9" i="9"/>
  <c r="T179" i="9"/>
  <c r="S179" i="9"/>
  <c r="P179" i="9"/>
  <c r="S49" i="9"/>
  <c r="P49" i="9"/>
  <c r="T49" i="9"/>
  <c r="T79" i="9"/>
  <c r="S79" i="9"/>
  <c r="P79" i="9"/>
  <c r="T223" i="9"/>
  <c r="P223" i="9"/>
  <c r="S223" i="9"/>
  <c r="T122" i="9"/>
  <c r="P122" i="9"/>
  <c r="S122" i="9"/>
  <c r="T62" i="9"/>
  <c r="P62" i="9"/>
  <c r="S62" i="9"/>
  <c r="T207" i="9"/>
  <c r="S207" i="9"/>
  <c r="P207" i="9"/>
  <c r="P172" i="9"/>
  <c r="T172" i="9"/>
  <c r="S172" i="9"/>
  <c r="T13" i="9"/>
  <c r="P13" i="9"/>
  <c r="S13" i="9"/>
  <c r="P132" i="9"/>
  <c r="T132" i="9"/>
  <c r="S132" i="9"/>
  <c r="S57" i="9"/>
  <c r="P57" i="9"/>
  <c r="T57" i="9"/>
  <c r="P92" i="9"/>
  <c r="T92" i="9"/>
  <c r="S92" i="9"/>
  <c r="S212" i="9"/>
  <c r="P212" i="9"/>
  <c r="T212" i="9"/>
  <c r="T257" i="9"/>
  <c r="S257" i="9"/>
  <c r="P257" i="9"/>
  <c r="T83" i="9"/>
  <c r="S83" i="9"/>
  <c r="P83" i="9"/>
  <c r="T268" i="9"/>
  <c r="P268" i="9"/>
  <c r="S268" i="9"/>
  <c r="P58" i="9"/>
  <c r="T58" i="9"/>
  <c r="S58" i="9"/>
  <c r="S148" i="9"/>
  <c r="P148" i="9"/>
  <c r="T148" i="9"/>
  <c r="T88" i="9"/>
  <c r="P88" i="9"/>
  <c r="S88" i="9"/>
  <c r="S248" i="9"/>
  <c r="P248" i="9"/>
  <c r="T248" i="9"/>
  <c r="T168" i="9"/>
  <c r="S168" i="9"/>
  <c r="P168" i="9"/>
  <c r="AV4" i="9" l="1"/>
  <c r="R177" i="9"/>
  <c r="R137" i="9"/>
  <c r="Q137" i="9"/>
  <c r="R297" i="9"/>
  <c r="Q297" i="9"/>
  <c r="R287" i="9"/>
  <c r="Q287" i="9"/>
  <c r="R307" i="9"/>
  <c r="Q307" i="9"/>
  <c r="R117" i="9"/>
  <c r="Q117" i="9"/>
  <c r="AV15" i="9"/>
  <c r="Q247" i="9"/>
  <c r="R247" i="9"/>
  <c r="R67" i="9"/>
  <c r="Q67" i="9"/>
  <c r="Q272" i="9"/>
  <c r="R272" i="9"/>
  <c r="Q127" i="9"/>
  <c r="R127" i="9"/>
  <c r="Q267" i="9"/>
  <c r="R267" i="9"/>
  <c r="R237" i="9"/>
  <c r="Q237" i="9"/>
  <c r="AV14" i="9"/>
  <c r="Q187" i="9"/>
  <c r="R187" i="9"/>
  <c r="R72" i="9"/>
  <c r="Q72" i="9"/>
  <c r="R157" i="9"/>
  <c r="Q157" i="9"/>
  <c r="R197" i="9"/>
  <c r="Q197" i="9"/>
  <c r="AV3" i="9"/>
  <c r="Q128" i="9"/>
  <c r="R128" i="9"/>
  <c r="R78" i="9"/>
  <c r="Q78" i="9"/>
  <c r="R303" i="9"/>
  <c r="Q303" i="9"/>
  <c r="R118" i="9"/>
  <c r="Q118" i="9"/>
  <c r="R198" i="9"/>
  <c r="Q198" i="9"/>
  <c r="R98" i="9"/>
  <c r="Q98" i="9"/>
  <c r="Q112" i="9"/>
  <c r="R112" i="9"/>
  <c r="Q142" i="9"/>
  <c r="R142" i="9"/>
  <c r="R227" i="9"/>
  <c r="Q227" i="9"/>
  <c r="R259" i="9"/>
  <c r="Q259" i="9"/>
  <c r="Q123" i="9"/>
  <c r="R123" i="9"/>
  <c r="R229" i="9"/>
  <c r="Q229" i="9"/>
  <c r="R92" i="9"/>
  <c r="Q92" i="9"/>
  <c r="Q172" i="9"/>
  <c r="R172" i="9"/>
  <c r="R219" i="9"/>
  <c r="Q219" i="9"/>
  <c r="R32" i="9"/>
  <c r="Q32" i="9"/>
  <c r="Q27" i="9"/>
  <c r="R27" i="9"/>
  <c r="R129" i="9"/>
  <c r="Q129" i="9"/>
  <c r="R209" i="9"/>
  <c r="Q209" i="9"/>
  <c r="Q168" i="9"/>
  <c r="R168" i="9"/>
  <c r="Q83" i="9"/>
  <c r="R83" i="9"/>
  <c r="R207" i="9"/>
  <c r="Q207" i="9"/>
  <c r="R179" i="9"/>
  <c r="Q179" i="9"/>
  <c r="Q19" i="9"/>
  <c r="R19" i="9"/>
  <c r="R18" i="9"/>
  <c r="Q18" i="9"/>
  <c r="R73" i="9"/>
  <c r="Q73" i="9"/>
  <c r="R282" i="9"/>
  <c r="Q282" i="9"/>
  <c r="R283" i="9"/>
  <c r="Q283" i="9"/>
  <c r="Q292" i="9"/>
  <c r="R292" i="9"/>
  <c r="Q8" i="9"/>
  <c r="R8" i="9"/>
  <c r="R192" i="9"/>
  <c r="Q192" i="9"/>
  <c r="R257" i="9"/>
  <c r="Q257" i="9"/>
  <c r="R9" i="9"/>
  <c r="Q9" i="9"/>
  <c r="Q17" i="9"/>
  <c r="R17" i="9"/>
  <c r="R97" i="9"/>
  <c r="Q97" i="9"/>
  <c r="R162" i="9"/>
  <c r="Q162" i="9"/>
  <c r="R298" i="9"/>
  <c r="Q298" i="9"/>
  <c r="Q153" i="9"/>
  <c r="R153" i="9"/>
  <c r="R262" i="9"/>
  <c r="Q262" i="9"/>
  <c r="R42" i="9"/>
  <c r="Q42" i="9"/>
  <c r="R248" i="9"/>
  <c r="Q248" i="9"/>
  <c r="Q148" i="9"/>
  <c r="R148" i="9"/>
  <c r="R268" i="9"/>
  <c r="Q268" i="9"/>
  <c r="R62" i="9"/>
  <c r="Q62" i="9"/>
  <c r="R223" i="9"/>
  <c r="Q223" i="9"/>
  <c r="Q49" i="9"/>
  <c r="R49" i="9"/>
  <c r="R149" i="9"/>
  <c r="Q149" i="9"/>
  <c r="Q308" i="9"/>
  <c r="R308" i="9"/>
  <c r="Q108" i="9"/>
  <c r="R108" i="9"/>
  <c r="Q213" i="9"/>
  <c r="R213" i="9"/>
  <c r="Q52" i="9"/>
  <c r="R52" i="9"/>
  <c r="Q269" i="9"/>
  <c r="R269" i="9"/>
  <c r="Q77" i="9"/>
  <c r="R77" i="9"/>
  <c r="R309" i="9"/>
  <c r="Q309" i="9"/>
  <c r="R218" i="9"/>
  <c r="Q218" i="9"/>
  <c r="Q147" i="9"/>
  <c r="R147" i="9"/>
  <c r="Q243" i="9"/>
  <c r="R243" i="9"/>
  <c r="Q232" i="9"/>
  <c r="R232" i="9"/>
  <c r="R258" i="9"/>
  <c r="Q258" i="9"/>
  <c r="R208" i="9"/>
  <c r="Q208" i="9"/>
  <c r="R22" i="9"/>
  <c r="Q22" i="9"/>
  <c r="AV2" i="9"/>
  <c r="R183" i="9"/>
  <c r="Q183" i="9"/>
  <c r="R29" i="9"/>
  <c r="Q29" i="9"/>
  <c r="Q48" i="9"/>
  <c r="R48" i="9"/>
  <c r="Q273" i="9"/>
  <c r="R273" i="9"/>
  <c r="R102" i="9"/>
  <c r="Q102" i="9"/>
  <c r="R163" i="9"/>
  <c r="Q163" i="9"/>
  <c r="Q33" i="9"/>
  <c r="R33" i="9"/>
  <c r="R139" i="9"/>
  <c r="Q139" i="9"/>
  <c r="AT18" i="9"/>
  <c r="AT17" i="9"/>
  <c r="R113" i="9"/>
  <c r="Q113" i="9"/>
  <c r="R63" i="9"/>
  <c r="Q63" i="9"/>
  <c r="R23" i="9"/>
  <c r="Q23" i="9"/>
  <c r="R277" i="9"/>
  <c r="Q277" i="9"/>
  <c r="R37" i="9"/>
  <c r="Q37" i="9"/>
  <c r="Q289" i="9"/>
  <c r="R289" i="9"/>
  <c r="R109" i="9"/>
  <c r="Q109" i="9"/>
  <c r="Q173" i="9"/>
  <c r="R173" i="9"/>
  <c r="Q252" i="9"/>
  <c r="R252" i="9"/>
  <c r="R202" i="9"/>
  <c r="Q202" i="9"/>
  <c r="R188" i="9"/>
  <c r="Q188" i="9"/>
  <c r="R53" i="9"/>
  <c r="Q53" i="9"/>
  <c r="Q167" i="9"/>
  <c r="R167" i="9"/>
  <c r="Q203" i="9"/>
  <c r="R203" i="9"/>
  <c r="R159" i="9"/>
  <c r="Q159" i="9"/>
  <c r="Q133" i="9"/>
  <c r="R133" i="9"/>
  <c r="R119" i="9"/>
  <c r="Q119" i="9"/>
  <c r="Q143" i="9"/>
  <c r="R143" i="9"/>
  <c r="Q288" i="9"/>
  <c r="R288" i="9"/>
  <c r="R12" i="9"/>
  <c r="Q12" i="9"/>
  <c r="Q69" i="9"/>
  <c r="R69" i="9"/>
  <c r="R299" i="9"/>
  <c r="Q299" i="9"/>
  <c r="Q99" i="9"/>
  <c r="R99" i="9"/>
  <c r="Q132" i="9"/>
  <c r="R132" i="9"/>
  <c r="Q107" i="9"/>
  <c r="R107" i="9"/>
  <c r="Q3" i="9"/>
  <c r="R3" i="9"/>
  <c r="R242" i="9"/>
  <c r="Q242" i="9"/>
  <c r="Q79" i="9"/>
  <c r="R79" i="9"/>
  <c r="Q239" i="9"/>
  <c r="R239" i="9"/>
  <c r="R178" i="9"/>
  <c r="Q178" i="9"/>
  <c r="Q87" i="9"/>
  <c r="R87" i="9"/>
  <c r="Q199" i="9"/>
  <c r="R199" i="9"/>
  <c r="R228" i="9"/>
  <c r="Q228" i="9"/>
  <c r="R233" i="9"/>
  <c r="Q233" i="9"/>
  <c r="R253" i="9"/>
  <c r="Q253" i="9"/>
  <c r="Q88" i="9"/>
  <c r="R88" i="9"/>
  <c r="Q212" i="9"/>
  <c r="R212" i="9"/>
  <c r="Q57" i="9"/>
  <c r="R57" i="9"/>
  <c r="Q13" i="9"/>
  <c r="R13" i="9"/>
  <c r="Q122" i="9"/>
  <c r="R122" i="9"/>
  <c r="R169" i="9"/>
  <c r="Q169" i="9"/>
  <c r="R238" i="9"/>
  <c r="Q238" i="9"/>
  <c r="Q93" i="9"/>
  <c r="R93" i="9"/>
  <c r="Q249" i="9"/>
  <c r="R249" i="9"/>
  <c r="Q82" i="9"/>
  <c r="R82" i="9"/>
  <c r="Q58" i="9"/>
  <c r="R58" i="9"/>
  <c r="Q59" i="9"/>
  <c r="R59" i="9"/>
  <c r="R28" i="9"/>
  <c r="Q28" i="9"/>
  <c r="Q217" i="9"/>
  <c r="R217" i="9"/>
  <c r="R89" i="9"/>
  <c r="Q89" i="9"/>
  <c r="R279" i="9"/>
  <c r="Q279" i="9"/>
  <c r="Q38" i="9"/>
  <c r="R38" i="9"/>
  <c r="Q103" i="9"/>
  <c r="R103" i="9"/>
  <c r="Q39" i="9"/>
  <c r="R39" i="9"/>
  <c r="R68" i="9"/>
  <c r="Q68" i="9"/>
  <c r="R278" i="9"/>
  <c r="Q278" i="9"/>
  <c r="R193" i="9"/>
  <c r="Q193" i="9"/>
  <c r="R2" i="9"/>
  <c r="Q2" i="9"/>
  <c r="Q158" i="9"/>
  <c r="R158" i="9"/>
  <c r="Q138" i="9"/>
  <c r="R138" i="9"/>
  <c r="R7" i="9"/>
  <c r="Q7" i="9"/>
  <c r="Q302" i="9"/>
  <c r="R302" i="9"/>
  <c r="Q152" i="9"/>
  <c r="R152" i="9"/>
  <c r="Q189" i="9"/>
  <c r="R189" i="9"/>
  <c r="R222" i="9"/>
  <c r="Q222" i="9"/>
  <c r="R43" i="9"/>
  <c r="Q43" i="9"/>
  <c r="R182" i="9"/>
  <c r="Q182" i="9"/>
  <c r="R293" i="9"/>
  <c r="Q293" i="9"/>
  <c r="Q263" i="9"/>
  <c r="R263" i="9"/>
  <c r="AA131" i="9"/>
  <c r="AN131" i="9" l="1"/>
  <c r="CB7" i="9" l="1"/>
  <c r="CB27" i="9"/>
  <c r="CB19" i="9"/>
  <c r="CB4" i="9"/>
  <c r="CB16" i="9"/>
  <c r="CB33" i="9"/>
  <c r="CB45" i="9"/>
  <c r="CB38" i="9"/>
  <c r="CB21" i="9"/>
  <c r="CB13" i="9"/>
  <c r="CB41" i="9"/>
  <c r="CB34" i="9"/>
  <c r="CB2" i="9"/>
  <c r="CB23" i="9"/>
  <c r="CB20" i="9"/>
  <c r="CB30" i="9"/>
  <c r="CB8" i="9"/>
  <c r="CB14" i="9"/>
  <c r="CB29" i="9"/>
  <c r="CB32" i="9"/>
  <c r="CB44" i="9"/>
  <c r="CB39" i="9"/>
  <c r="CB26" i="9"/>
  <c r="CB35" i="9"/>
  <c r="CB11" i="9"/>
  <c r="CB17" i="9"/>
  <c r="CB12" i="9"/>
  <c r="CB5" i="9"/>
  <c r="CB31" i="9"/>
  <c r="CB22" i="9"/>
  <c r="CB25" i="9"/>
  <c r="CB37" i="9"/>
  <c r="CB28" i="9"/>
  <c r="CB3" i="9"/>
  <c r="CB15" i="9"/>
  <c r="CB10" i="9"/>
  <c r="CB43" i="9"/>
  <c r="CB42" i="9"/>
  <c r="CB40" i="9"/>
  <c r="CB24" i="9"/>
  <c r="CB9" i="9"/>
  <c r="CB18" i="9"/>
  <c r="CB36" i="9"/>
  <c r="N200" i="9" l="1"/>
  <c r="N329" i="9"/>
  <c r="AK354" i="9"/>
  <c r="AK323" i="9"/>
  <c r="AD1" i="9" s="1" a="1"/>
  <c r="AD1" i="9" s="1"/>
  <c r="AK324" i="9"/>
  <c r="AK355" i="9"/>
  <c r="CB6" i="9"/>
  <c r="N323" i="9" s="1"/>
  <c r="N201" i="9" l="1"/>
  <c r="T200" i="9"/>
  <c r="Q200" i="9"/>
  <c r="R200" i="9"/>
  <c r="S200" i="9"/>
  <c r="N191" i="9"/>
  <c r="N190" i="9"/>
  <c r="N361" i="9"/>
  <c r="T329" i="9"/>
  <c r="Q329" i="9"/>
  <c r="S329" i="9"/>
  <c r="N330" i="9"/>
  <c r="N331" i="9" s="1"/>
  <c r="R329" i="9"/>
  <c r="N160" i="9"/>
  <c r="N324" i="9"/>
  <c r="T324" i="9" s="1"/>
  <c r="N354" i="9"/>
  <c r="T354" i="9" s="1"/>
  <c r="T323" i="9"/>
  <c r="R323" i="9"/>
  <c r="R324" i="9" s="1"/>
  <c r="S323" i="9"/>
  <c r="Q323" i="9"/>
  <c r="Q324" i="9" s="1"/>
  <c r="T201" i="9" l="1"/>
  <c r="Q201" i="9"/>
  <c r="S201" i="9"/>
  <c r="R201" i="9"/>
  <c r="T191" i="9"/>
  <c r="Q191" i="9"/>
  <c r="R191" i="9"/>
  <c r="S191" i="9"/>
  <c r="T190" i="9"/>
  <c r="Q190" i="9"/>
  <c r="S190" i="9"/>
  <c r="R190" i="9"/>
  <c r="T361" i="9"/>
  <c r="AV12" i="9" s="1"/>
  <c r="R361" i="9"/>
  <c r="R362" i="9" s="1"/>
  <c r="N362" i="9"/>
  <c r="S361" i="9"/>
  <c r="Q361" i="9"/>
  <c r="Q362" i="9" s="1"/>
  <c r="T331" i="9"/>
  <c r="S331" i="9"/>
  <c r="R330" i="9"/>
  <c r="R331" i="9" s="1"/>
  <c r="Q330" i="9"/>
  <c r="Q331" i="9" s="1"/>
  <c r="T330" i="9"/>
  <c r="S330" i="9"/>
  <c r="S354" i="9"/>
  <c r="N355" i="9"/>
  <c r="S355" i="9" s="1"/>
  <c r="R354" i="9"/>
  <c r="R355" i="9" s="1"/>
  <c r="T160" i="9"/>
  <c r="R160" i="9"/>
  <c r="Q160" i="9"/>
  <c r="S160" i="9"/>
  <c r="S324" i="9"/>
  <c r="Q354" i="9"/>
  <c r="Q355" i="9" s="1"/>
  <c r="AA170" i="9"/>
  <c r="AA161" i="9"/>
  <c r="AA354" i="9"/>
  <c r="AA355" i="9"/>
  <c r="AA323" i="9"/>
  <c r="AA324" i="9"/>
  <c r="AV5" i="9" l="1"/>
  <c r="T362" i="9"/>
  <c r="AV6" i="9" s="1"/>
  <c r="S362" i="9"/>
  <c r="T1" i="9" s="1" a="1"/>
  <c r="T1" i="9" s="1"/>
  <c r="AN170" i="9"/>
  <c r="AN161" i="9"/>
  <c r="T355" i="9"/>
  <c r="AV7" i="9" s="1"/>
  <c r="AN324" i="9"/>
  <c r="AN323" i="9"/>
  <c r="AN355" i="9"/>
  <c r="AN354" i="9"/>
  <c r="AA288" i="9"/>
  <c r="AA163" i="9"/>
  <c r="AA156" i="9"/>
  <c r="AA258" i="9"/>
  <c r="AA133" i="9"/>
  <c r="AA98" i="9"/>
  <c r="AA192" i="9"/>
  <c r="AA139" i="9"/>
  <c r="AA116" i="9"/>
  <c r="AA259" i="9"/>
  <c r="AA234" i="9"/>
  <c r="AA269" i="9"/>
  <c r="AA138" i="9"/>
  <c r="AA188" i="9"/>
  <c r="AA287" i="9"/>
  <c r="AA89" i="9"/>
  <c r="AA224" i="9"/>
  <c r="AA43" i="9"/>
  <c r="AA267" i="9"/>
  <c r="AA203" i="9"/>
  <c r="AA59" i="9"/>
  <c r="AA48" i="9"/>
  <c r="AA303" i="9"/>
  <c r="AA257" i="9"/>
  <c r="AA286" i="9"/>
  <c r="AA227" i="9"/>
  <c r="AA284" i="9"/>
  <c r="AA33" i="9"/>
  <c r="AA24" i="9"/>
  <c r="AA173" i="9"/>
  <c r="AA109" i="9"/>
  <c r="AA293" i="9"/>
  <c r="AA159" i="9"/>
  <c r="AA13" i="9"/>
  <c r="AA63" i="9"/>
  <c r="AA302" i="9"/>
  <c r="AA256" i="9"/>
  <c r="AA222" i="9"/>
  <c r="AA53" i="9"/>
  <c r="AA158" i="9"/>
  <c r="AA205" i="9"/>
  <c r="AA52" i="9"/>
  <c r="AA183" i="9"/>
  <c r="AA17" i="9"/>
  <c r="AA58" i="9"/>
  <c r="AA309" i="9"/>
  <c r="AA204" i="9"/>
  <c r="AA46" i="9"/>
  <c r="AA219" i="9"/>
  <c r="AA103" i="9"/>
  <c r="AA77" i="9"/>
  <c r="AA236" i="9"/>
  <c r="AA137" i="9"/>
  <c r="AA202" i="9"/>
  <c r="AA190" i="9"/>
  <c r="AA44" i="9"/>
  <c r="AA274" i="9"/>
  <c r="AA252" i="9"/>
  <c r="AA102" i="9"/>
  <c r="AA249" i="9"/>
  <c r="AA298" i="9"/>
  <c r="AA144" i="9"/>
  <c r="AA194" i="9"/>
  <c r="AA57" i="9"/>
  <c r="AA285" i="9"/>
  <c r="AA47" i="9"/>
  <c r="AA157" i="9"/>
  <c r="AA216" i="9"/>
  <c r="AA277" i="9"/>
  <c r="AA331" i="9"/>
  <c r="AA25" i="9"/>
  <c r="AA304" i="9"/>
  <c r="AA96" i="9"/>
  <c r="AA276" i="9"/>
  <c r="AA200" i="9"/>
  <c r="AA78" i="9"/>
  <c r="AA9" i="9"/>
  <c r="AA149" i="9"/>
  <c r="AA297" i="9"/>
  <c r="AA283" i="9"/>
  <c r="AA66" i="9"/>
  <c r="AA64" i="9"/>
  <c r="AA4" i="9"/>
  <c r="AA295" i="9"/>
  <c r="AA85" i="9"/>
  <c r="AA294" i="9"/>
  <c r="AA207" i="9"/>
  <c r="AA108" i="9"/>
  <c r="AA215" i="9"/>
  <c r="AA65" i="9"/>
  <c r="AA8" i="9"/>
  <c r="AA84" i="9"/>
  <c r="AA244" i="9"/>
  <c r="AA143" i="9"/>
  <c r="AA128" i="9"/>
  <c r="AA16" i="9"/>
  <c r="AA296" i="9"/>
  <c r="AA87" i="9"/>
  <c r="AA69" i="9"/>
  <c r="AA76" i="9"/>
  <c r="AA97" i="9"/>
  <c r="AA186" i="9"/>
  <c r="AA38" i="9"/>
  <c r="AA166" i="9"/>
  <c r="AA62" i="9"/>
  <c r="AA142" i="9"/>
  <c r="AA126" i="9"/>
  <c r="AA168" i="9"/>
  <c r="AA19" i="9"/>
  <c r="AA145" i="9"/>
  <c r="AA237" i="9"/>
  <c r="AA18" i="9"/>
  <c r="AA92" i="9"/>
  <c r="AA148" i="9"/>
  <c r="AA235" i="9"/>
  <c r="AA254" i="9"/>
  <c r="AA127" i="9"/>
  <c r="AA88" i="9"/>
  <c r="AA94" i="9"/>
  <c r="AA361" i="9"/>
  <c r="AA198" i="9"/>
  <c r="AA42" i="9"/>
  <c r="AA104" i="9"/>
  <c r="AA135" i="9"/>
  <c r="AA214" i="9"/>
  <c r="AA164" i="9"/>
  <c r="AA282" i="9"/>
  <c r="AA191" i="9"/>
  <c r="AA7" i="9"/>
  <c r="AA178" i="9"/>
  <c r="AA3" i="9"/>
  <c r="AA223" i="9"/>
  <c r="AA22" i="9"/>
  <c r="AA209" i="9"/>
  <c r="AA193" i="9"/>
  <c r="AA122" i="9"/>
  <c r="AA264" i="9"/>
  <c r="AA225" i="9"/>
  <c r="AA176" i="9"/>
  <c r="AA308" i="9"/>
  <c r="AA118" i="9"/>
  <c r="AA273" i="9"/>
  <c r="AA2" i="9"/>
  <c r="AA165" i="9"/>
  <c r="AA99" i="9"/>
  <c r="AA255" i="9"/>
  <c r="AA154" i="9"/>
  <c r="AA196" i="9"/>
  <c r="AA26" i="9"/>
  <c r="AA278" i="9"/>
  <c r="AA86" i="9"/>
  <c r="AA147" i="9"/>
  <c r="AA75" i="9"/>
  <c r="AA226" i="9"/>
  <c r="AA125" i="9"/>
  <c r="AA197" i="9"/>
  <c r="AA179" i="9"/>
  <c r="AA206" i="9"/>
  <c r="AA28" i="9"/>
  <c r="AA199" i="9"/>
  <c r="AA253" i="9"/>
  <c r="AA266" i="9"/>
  <c r="AA113" i="9"/>
  <c r="AA34" i="9"/>
  <c r="AA238" i="9"/>
  <c r="AA262" i="9"/>
  <c r="AA289" i="9"/>
  <c r="AA112" i="9"/>
  <c r="AA23" i="9"/>
  <c r="AA182" i="9"/>
  <c r="AA275" i="9"/>
  <c r="AA299" i="9"/>
  <c r="AA232" i="9"/>
  <c r="AA73" i="9"/>
  <c r="AA201" i="9"/>
  <c r="AA114" i="9"/>
  <c r="AA152" i="9"/>
  <c r="AA123" i="9"/>
  <c r="AA362" i="9"/>
  <c r="AA212" i="9"/>
  <c r="AA247" i="9"/>
  <c r="AA265" i="9"/>
  <c r="AA245" i="9"/>
  <c r="AA272" i="9"/>
  <c r="AA134" i="9"/>
  <c r="AA32" i="9"/>
  <c r="AA136" i="9"/>
  <c r="AA243" i="9"/>
  <c r="AA79" i="9"/>
  <c r="AA229" i="9"/>
  <c r="AA185" i="9"/>
  <c r="AA15" i="9"/>
  <c r="AA72" i="9"/>
  <c r="AA82" i="9"/>
  <c r="AA184" i="9"/>
  <c r="AA167" i="9"/>
  <c r="AA213" i="9"/>
  <c r="AA124" i="9"/>
  <c r="AA55" i="9"/>
  <c r="AA107" i="9"/>
  <c r="AA54" i="9"/>
  <c r="AA217" i="9"/>
  <c r="AA37" i="9"/>
  <c r="AA305" i="9"/>
  <c r="AA56" i="9"/>
  <c r="AA292" i="9"/>
  <c r="AA246" i="9"/>
  <c r="AA279" i="9"/>
  <c r="AA14" i="9"/>
  <c r="AA175" i="9"/>
  <c r="AA27" i="9"/>
  <c r="AA45" i="9"/>
  <c r="AA117" i="9"/>
  <c r="AA68" i="9"/>
  <c r="AA12" i="9"/>
  <c r="AA228" i="9"/>
  <c r="AA306" i="9"/>
  <c r="AA233" i="9"/>
  <c r="AA187" i="9"/>
  <c r="AA169" i="9"/>
  <c r="AA248" i="9"/>
  <c r="AA67" i="9"/>
  <c r="AA239" i="9"/>
  <c r="AA307" i="9"/>
  <c r="AA35" i="9"/>
  <c r="AA189" i="9"/>
  <c r="AA132" i="9"/>
  <c r="AA115" i="9"/>
  <c r="AA106" i="9"/>
  <c r="AA93" i="9"/>
  <c r="AA95" i="9"/>
  <c r="AA263" i="9"/>
  <c r="AA218" i="9"/>
  <c r="AA129" i="9"/>
  <c r="AA6" i="9"/>
  <c r="AA153" i="9"/>
  <c r="AA36" i="9"/>
  <c r="AA174" i="9"/>
  <c r="AA172" i="9"/>
  <c r="AA177" i="9"/>
  <c r="AA29" i="9"/>
  <c r="AA39" i="9"/>
  <c r="AA195" i="9"/>
  <c r="AA74" i="9"/>
  <c r="AA268" i="9"/>
  <c r="AA155" i="9"/>
  <c r="AA83" i="9"/>
  <c r="AA242" i="9"/>
  <c r="AA49" i="9"/>
  <c r="AA5" i="9"/>
  <c r="AA105" i="9"/>
  <c r="AA330" i="9"/>
  <c r="AA119" i="9"/>
  <c r="AA162" i="9"/>
  <c r="AA146" i="9"/>
  <c r="AA208" i="9"/>
  <c r="AN361" i="9" l="1"/>
  <c r="AN362" i="9"/>
  <c r="AN201" i="9"/>
  <c r="AN200" i="9"/>
  <c r="AN191" i="9"/>
  <c r="AN190" i="9"/>
  <c r="AN330" i="9"/>
  <c r="AN331" i="9"/>
  <c r="AN115" i="9"/>
  <c r="AN272" i="9"/>
  <c r="AN245" i="9"/>
  <c r="AN65" i="9"/>
  <c r="AN192" i="9"/>
  <c r="AN19" i="9"/>
  <c r="AN196" i="9"/>
  <c r="AN202" i="9"/>
  <c r="AN118" i="9"/>
  <c r="AN55" i="9"/>
  <c r="AN88" i="9"/>
  <c r="AN106" i="9"/>
  <c r="AN9" i="9"/>
  <c r="AN28" i="9"/>
  <c r="AN179" i="9"/>
  <c r="AN232" i="9"/>
  <c r="AN207" i="9"/>
  <c r="AN168" i="9"/>
  <c r="AN203" i="9"/>
  <c r="AN255" i="9"/>
  <c r="AN138" i="9"/>
  <c r="AN239" i="9"/>
  <c r="AN167" i="9"/>
  <c r="AN237" i="9"/>
  <c r="AN194" i="9"/>
  <c r="AN109" i="9"/>
  <c r="AN24" i="9"/>
  <c r="AN264" i="9"/>
  <c r="AN299" i="9"/>
  <c r="AN145" i="9"/>
  <c r="AN164" i="9"/>
  <c r="AN43" i="9"/>
  <c r="AN172" i="9"/>
  <c r="AN116" i="9"/>
  <c r="AN209" i="9"/>
  <c r="AN93" i="9"/>
  <c r="AN34" i="9"/>
  <c r="AN39" i="9"/>
  <c r="AN42" i="9"/>
  <c r="AN95" i="9"/>
  <c r="AN98" i="9"/>
  <c r="AN306" i="9"/>
  <c r="AN169" i="9"/>
  <c r="AN214" i="9"/>
  <c r="AN38" i="9"/>
  <c r="AN304" i="9"/>
  <c r="AN127" i="9"/>
  <c r="AN149" i="9"/>
  <c r="AN302" i="9"/>
  <c r="AN35" i="9"/>
  <c r="AN244" i="9"/>
  <c r="AN215" i="9"/>
  <c r="AN294" i="9"/>
  <c r="AN228" i="9"/>
  <c r="AN277" i="9"/>
  <c r="AN296" i="9"/>
  <c r="AN27" i="9"/>
  <c r="AN124" i="9"/>
  <c r="AN184" i="9"/>
  <c r="AN283" i="9"/>
  <c r="AN83" i="9"/>
  <c r="AN56" i="9"/>
  <c r="AN102" i="9"/>
  <c r="AN219" i="9"/>
  <c r="AN204" i="9"/>
  <c r="AN233" i="9"/>
  <c r="AN123" i="9"/>
  <c r="AN45" i="9"/>
  <c r="AN54" i="9"/>
  <c r="AN122" i="9"/>
  <c r="AN22" i="9"/>
  <c r="AN297" i="9"/>
  <c r="AN126" i="9"/>
  <c r="AN152" i="9"/>
  <c r="AN197" i="9"/>
  <c r="AN247" i="9"/>
  <c r="AN133" i="9"/>
  <c r="AN243" i="9"/>
  <c r="AN12" i="9"/>
  <c r="AN249" i="9"/>
  <c r="AN77" i="9"/>
  <c r="AN139" i="9"/>
  <c r="AN254" i="9"/>
  <c r="AN57" i="9"/>
  <c r="AN154" i="9"/>
  <c r="AN99" i="9"/>
  <c r="AN33" i="9"/>
  <c r="AN94" i="9"/>
  <c r="AN85" i="9"/>
  <c r="AN136" i="9"/>
  <c r="AN32" i="9"/>
  <c r="AN206" i="9"/>
  <c r="AN308" i="9"/>
  <c r="AN75" i="9"/>
  <c r="AN82" i="9"/>
  <c r="AN47" i="9"/>
  <c r="AN267" i="9"/>
  <c r="AN224" i="9"/>
  <c r="AN208" i="9"/>
  <c r="AN108" i="9"/>
  <c r="AN309" i="9"/>
  <c r="AN79" i="9"/>
  <c r="AN113" i="9"/>
  <c r="AN173" i="9"/>
  <c r="AN269" i="9"/>
  <c r="AN213" i="9"/>
  <c r="AN223" i="9"/>
  <c r="AN285" i="9"/>
  <c r="AN6" i="9"/>
  <c r="AN129" i="9"/>
  <c r="AN307" i="9"/>
  <c r="AN286" i="9"/>
  <c r="AN258" i="9"/>
  <c r="AN289" i="9"/>
  <c r="AN63" i="9"/>
  <c r="AN155" i="9"/>
  <c r="AN263" i="9"/>
  <c r="AN46" i="9"/>
  <c r="AN235" i="9"/>
  <c r="AN262" i="9"/>
  <c r="AN177" i="9"/>
  <c r="AN16" i="9"/>
  <c r="AN96" i="9"/>
  <c r="AN174" i="9"/>
  <c r="AN295" i="9"/>
  <c r="AN238" i="9"/>
  <c r="AN132" i="9"/>
  <c r="AN216" i="9"/>
  <c r="AN84" i="9"/>
  <c r="AN97" i="9"/>
  <c r="AN72" i="9"/>
  <c r="AN182" i="9"/>
  <c r="AN87" i="9"/>
  <c r="AN137" i="9"/>
  <c r="AN157" i="9"/>
  <c r="AN193" i="9"/>
  <c r="AN58" i="9"/>
  <c r="AN23" i="9"/>
  <c r="AN78" i="9"/>
  <c r="AN166" i="9"/>
  <c r="AN265" i="9"/>
  <c r="AN14" i="9"/>
  <c r="AN3" i="9"/>
  <c r="AN112" i="9"/>
  <c r="AN144" i="9"/>
  <c r="AN165" i="9"/>
  <c r="AN73" i="9"/>
  <c r="AN274" i="9"/>
  <c r="AN156" i="9"/>
  <c r="AN53" i="9"/>
  <c r="AN266" i="9"/>
  <c r="AN89" i="9"/>
  <c r="AN125" i="9"/>
  <c r="AN147" i="9"/>
  <c r="AN148" i="9"/>
  <c r="AN222" i="9"/>
  <c r="AN13" i="9"/>
  <c r="AN135" i="9"/>
  <c r="AN176" i="9"/>
  <c r="AN257" i="9"/>
  <c r="AN4" i="9"/>
  <c r="AN256" i="9"/>
  <c r="AN162" i="9"/>
  <c r="AN128" i="9"/>
  <c r="AN284" i="9"/>
  <c r="AN49" i="9"/>
  <c r="AN15" i="9"/>
  <c r="AN52" i="9"/>
  <c r="AN292" i="9"/>
  <c r="AN305" i="9"/>
  <c r="AN234" i="9"/>
  <c r="AN67" i="9"/>
  <c r="AN17" i="9"/>
  <c r="AN205" i="9"/>
  <c r="AN142" i="9"/>
  <c r="AN276" i="9"/>
  <c r="AN146" i="9"/>
  <c r="AN25" i="9"/>
  <c r="AN178" i="9"/>
  <c r="AN158" i="9"/>
  <c r="AN68" i="9"/>
  <c r="AN114" i="9"/>
  <c r="AN198" i="9"/>
  <c r="AN212" i="9"/>
  <c r="AN163" i="9"/>
  <c r="AN105" i="9"/>
  <c r="AN134" i="9"/>
  <c r="AN2" i="9"/>
  <c r="AM2" i="9" s="1"/>
  <c r="AN186" i="9"/>
  <c r="AN86" i="9"/>
  <c r="AN92" i="9"/>
  <c r="AN5" i="9"/>
  <c r="AN253" i="9"/>
  <c r="AN287" i="9"/>
  <c r="AN8" i="9"/>
  <c r="AN303" i="9"/>
  <c r="AN64" i="9"/>
  <c r="AN195" i="9"/>
  <c r="AN159" i="9"/>
  <c r="AN104" i="9"/>
  <c r="AN175" i="9"/>
  <c r="AN36" i="9"/>
  <c r="AN185" i="9"/>
  <c r="AN242" i="9"/>
  <c r="AN74" i="9"/>
  <c r="AN143" i="9"/>
  <c r="AN107" i="9"/>
  <c r="AN76" i="9"/>
  <c r="AN183" i="9"/>
  <c r="AN29" i="9"/>
  <c r="AN189" i="9"/>
  <c r="AN37" i="9"/>
  <c r="AN252" i="9"/>
  <c r="AN279" i="9"/>
  <c r="AN7" i="9"/>
  <c r="AN268" i="9"/>
  <c r="AN117" i="9"/>
  <c r="AN236" i="9"/>
  <c r="AN103" i="9"/>
  <c r="AN44" i="9"/>
  <c r="AN288" i="9"/>
  <c r="AN26" i="9"/>
  <c r="AN298" i="9"/>
  <c r="AN273" i="9"/>
  <c r="AN226" i="9"/>
  <c r="AN278" i="9"/>
  <c r="AN18" i="9"/>
  <c r="AN59" i="9"/>
  <c r="AN199" i="9"/>
  <c r="AN188" i="9"/>
  <c r="AN225" i="9"/>
  <c r="AN48" i="9"/>
  <c r="AN66" i="9"/>
  <c r="AN153" i="9"/>
  <c r="AN293" i="9"/>
  <c r="AN218" i="9"/>
  <c r="AN227" i="9"/>
  <c r="AN282" i="9"/>
  <c r="AN229" i="9"/>
  <c r="AN69" i="9"/>
  <c r="AN119" i="9"/>
  <c r="AN187" i="9"/>
  <c r="AN259" i="9"/>
  <c r="AN248" i="9"/>
  <c r="AN275" i="9"/>
  <c r="AN246" i="9"/>
  <c r="AN62" i="9"/>
  <c r="AN217" i="9"/>
  <c r="AM3" i="9" l="1"/>
  <c r="AM4" i="9" s="1"/>
  <c r="AM5" i="9" s="1"/>
  <c r="AM6" i="9" s="1"/>
  <c r="AM7" i="9" s="1"/>
  <c r="AM8" i="9" s="1"/>
  <c r="AM9" i="9" s="1"/>
  <c r="AM10" i="9" s="1"/>
  <c r="AM11" i="9" s="1"/>
  <c r="AM12" i="9" s="1"/>
  <c r="AM13" i="9" s="1"/>
  <c r="AM14" i="9" s="1"/>
  <c r="AM15" i="9" s="1"/>
  <c r="AM16" i="9" s="1"/>
  <c r="AM17" i="9" s="1"/>
  <c r="AM18" i="9" s="1"/>
  <c r="AM19" i="9" s="1"/>
  <c r="AM20" i="9" s="1"/>
  <c r="AM21" i="9" s="1"/>
  <c r="AM22" i="9" s="1"/>
  <c r="AM23" i="9" s="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<sst xmlns="http://schemas.openxmlformats.org/spreadsheetml/2006/main" count="1652" uniqueCount="333">
  <si>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</si>
  <si>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</si>
  <si>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</si>
  <si>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</si>
  <si>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</si>
  <si>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</si>
  <si>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</si>
  <si>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</si>
  <si>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</si>
  <si>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</si>
  <si>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</si>
  <si>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</si>
  <si>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</si>
  <si>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</si>
  <si>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</si>
  <si>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</si>
  <si>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</si>
  <si>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</si>
  <si>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</si>
  <si>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</si>
  <si>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</si>
  <si>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</si>
  <si>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</si>
  <si>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</si>
  <si>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</si>
  <si>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</si>
  <si>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</si>
  <si>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</si>
  <si>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</si>
  <si>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</si>
  <si>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</si>
  <si>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</si>
  <si>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</si>
  <si>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</si>
  <si>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</si>
  <si>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</si>
  <si>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</si>
  <si>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</si>
  <si>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</si>
  <si>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</si>
  <si>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</si>
  <si>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</si>
  <si>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</si>
  <si>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</si>
  <si>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</si>
  <si>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</si>
  <si>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</si>
  <si>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</si>
  <si>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</si>
  <si>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Wjstjfwkdqlq</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</si>
  <si>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</si>
  <si>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</si>
  <si>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</si>
  <si>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</si>
  <si>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</si>
  <si>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</si>
  <si>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</si>
  <si>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</si>
  <si>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</si>
  <si>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</si>
  <si>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</si>
  <si>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</si>
  <si>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</si>
  <si>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</si>
  <si>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</si>
  <si>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</si>
  <si>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</si>
  <si>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</si>
  <si>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</si>
  <si>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</si>
  <si>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</si>
  <si>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</si>
  <si>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</si>
  <si>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</si>
  <si>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</si>
  <si>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</si>
  <si>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</si>
  <si>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</si>
  <si>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</si>
  <si>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</si>
  <si>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</si>
  <si>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</si>
  <si>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</si>
  <si>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</si>
  <si>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</si>
  <si>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</si>
  <si>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</si>
  <si>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</si>
  <si>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</si>
  <si>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</si>
  <si>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</si>
  <si>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</si>
  <si>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</si>
  <si>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</si>
  <si>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</si>
  <si>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</si>
  <si>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</si>
  <si>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</si>
  <si>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</si>
  <si>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</si>
  <si>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</si>
  <si>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</si>
  <si>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</si>
  <si>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</si>
  <si>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</si>
  <si>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</si>
  <si>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</si>
  <si>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</si>
  <si>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</si>
  <si>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</si>
  <si>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</si>
  <si>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</si>
  <si>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</si>
  <si>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</si>
  <si>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</si>
  <si>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</si>
  <si>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Equip1102</t>
  </si>
  <si>
    <t>Equip4102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</si>
  <si>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</si>
  <si>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</si>
  <si>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</si>
  <si>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</si>
  <si>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</si>
  <si>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</si>
  <si>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</si>
  <si>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</si>
  <si>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</si>
  <si>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</si>
  <si>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</si>
  <si>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</si>
  <si>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</si>
  <si>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</si>
  <si>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</si>
  <si>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</si>
  <si>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</si>
  <si>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</si>
  <si>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</si>
  <si>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</si>
  <si>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</si>
  <si>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</si>
  <si>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</si>
  <si>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</si>
  <si>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</si>
  <si>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</si>
  <si>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</si>
  <si>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</si>
  <si>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</si>
  <si>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</si>
  <si>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</si>
  <si>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</si>
  <si>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</si>
  <si>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</si>
  <si>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</si>
  <si>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</si>
  <si>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</si>
  <si>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</si>
  <si>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</si>
  <si>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</si>
  <si>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</si>
  <si>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</si>
  <si>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</si>
  <si>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</si>
  <si>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</si>
  <si>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</si>
  <si>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</si>
  <si>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</si>
  <si>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</si>
  <si>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</si>
  <si>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</si>
  <si>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</si>
  <si>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</si>
  <si>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</si>
  <si>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</si>
  <si>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</si>
  <si>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</si>
  <si>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</si>
  <si>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</si>
  <si>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</si>
  <si>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</si>
  <si>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</si>
  <si>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</si>
  <si>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</si>
  <si>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</si>
  <si>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</si>
  <si>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</si>
  <si>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</si>
  <si>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</si>
  <si>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Equip8201</t>
  </si>
  <si>
    <t>Equip2201</t>
  </si>
  <si>
    <t>Equip4301</t>
  </si>
  <si>
    <t>Equip6102</t>
  </si>
  <si>
    <t>Equip1302</t>
  </si>
  <si>
    <t>Equip8301</t>
  </si>
  <si>
    <t>Equip7002</t>
  </si>
  <si>
    <t>Equip2002</t>
  </si>
  <si>
    <t>Equip8101</t>
  </si>
  <si>
    <t>Equip4202</t>
  </si>
  <si>
    <t>Equip0302</t>
  </si>
  <si>
    <t>길이 참고</t>
    <phoneticPr fontId="1" type="noConversion"/>
  </si>
  <si>
    <t>Equip2102</t>
  </si>
  <si>
    <t>Equip6001</t>
  </si>
  <si>
    <t>Equip0002</t>
  </si>
  <si>
    <t>Equip4002</t>
  </si>
  <si>
    <t>Equip3301</t>
  </si>
  <si>
    <t>Equip7302</t>
  </si>
  <si>
    <t>Equip7301</t>
  </si>
  <si>
    <t>Equip4302</t>
  </si>
  <si>
    <t>Equip2202</t>
  </si>
  <si>
    <t>Equip8302</t>
  </si>
  <si>
    <t>Equip0202</t>
  </si>
  <si>
    <t>Equip0001</t>
  </si>
  <si>
    <t>Equip1202</t>
  </si>
  <si>
    <t>Equip7001</t>
  </si>
  <si>
    <t>Equip8401</t>
  </si>
  <si>
    <t>Equip6201</t>
  </si>
  <si>
    <t>Equip4201</t>
  </si>
  <si>
    <t>Equip0201</t>
  </si>
  <si>
    <t>Equip7102</t>
  </si>
  <si>
    <t>Actor0201</t>
  </si>
  <si>
    <t>Actor1043</t>
  </si>
  <si>
    <t>Actor1144</t>
  </si>
  <si>
    <t>TeamLevelCashPack5</t>
  </si>
  <si>
    <t>TeamLevelCashPack6</t>
  </si>
  <si>
    <t>TeamLevelCashPack7</t>
  </si>
  <si>
    <t>TeamLevelCashPack8</t>
  </si>
  <si>
    <t>Wjstjfwkdqln</t>
  </si>
  <si>
    <t>Wjstjfwkdqlo</t>
  </si>
  <si>
    <t>Wjstjfwkdqlp</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</si>
  <si>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</si>
  <si>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</si>
  <si>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</si>
  <si>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</si>
  <si>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</si>
  <si>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</si>
  <si>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</si>
  <si>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</si>
  <si>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</si>
  <si>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</si>
  <si>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</si>
  <si>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</si>
  <si>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</si>
  <si>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</si>
  <si>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</si>
  <si>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</si>
  <si>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</si>
  <si>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</si>
  <si>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</si>
  <si>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</si>
  <si>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</si>
  <si>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</si>
  <si>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</si>
  <si>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</si>
  <si>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</si>
  <si>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</si>
  <si>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</si>
  <si>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</si>
  <si>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</si>
  <si>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</si>
  <si>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</si>
  <si>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</si>
  <si>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</si>
  <si>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</si>
  <si>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</si>
  <si>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Equip2001</t>
  </si>
  <si>
    <t>Equip5101</t>
  </si>
  <si>
    <t>Equip1001</t>
  </si>
  <si>
    <t>Equip3001</t>
  </si>
  <si>
    <t>Equip2302</t>
  </si>
  <si>
    <t>Equip0301</t>
  </si>
  <si>
    <t>Equip7101</t>
  </si>
  <si>
    <t>Equip3202</t>
  </si>
  <si>
    <t>Equip6002</t>
  </si>
  <si>
    <t>Equip1101</t>
  </si>
  <si>
    <t>Equip7401</t>
  </si>
  <si>
    <t>Equip6301</t>
  </si>
  <si>
    <t>Equip1201</t>
  </si>
  <si>
    <t>Equip4101</t>
  </si>
  <si>
    <t>Equip5302</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</si>
  <si>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</si>
  <si>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</si>
  <si>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</si>
  <si>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</si>
  <si>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</si>
  <si>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</si>
  <si>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</si>
  <si>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</si>
  <si>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</si>
  <si>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</si>
  <si>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</si>
  <si>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</si>
  <si>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</si>
  <si>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</si>
  <si>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</si>
  <si>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</si>
  <si>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</si>
  <si>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</si>
  <si>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Equip1401</t>
  </si>
  <si>
    <t>Equip2402</t>
  </si>
  <si>
    <t>Equip5202</t>
  </si>
  <si>
    <t>Equip4401</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</si>
  <si>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</si>
  <si>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</si>
  <si>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</si>
  <si>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</si>
  <si>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</si>
  <si>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</si>
  <si>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</si>
  <si>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</si>
  <si>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</si>
  <si>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</si>
  <si>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</si>
  <si>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</si>
  <si>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</si>
  <si>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DI</t>
    <phoneticPr fontId="1" type="noConversion"/>
  </si>
  <si>
    <t>EN</t>
    <phoneticPr fontId="1" type="noConversion"/>
  </si>
  <si>
    <t>GO</t>
    <phoneticPr fontId="1" type="noConversion"/>
  </si>
  <si>
    <t>보상검증</t>
    <phoneticPr fontId="1" type="noConversion"/>
  </si>
  <si>
    <t>Equip8201</t>
    <phoneticPr fontId="1" type="noConversion"/>
  </si>
  <si>
    <t>Equip0201</t>
    <phoneticPr fontId="1" type="noConversion"/>
  </si>
  <si>
    <t>Equip1002</t>
    <phoneticPr fontId="1" type="noConversion"/>
  </si>
  <si>
    <t>Equip7302</t>
    <phoneticPr fontId="1" type="noConversion"/>
  </si>
  <si>
    <t>Equip1101</t>
    <phoneticPr fontId="1" type="noConversion"/>
  </si>
  <si>
    <t>Equip3301</t>
    <phoneticPr fontId="1" type="noConversion"/>
  </si>
  <si>
    <t>Equip6001</t>
    <phoneticPr fontId="1" type="noConversion"/>
  </si>
  <si>
    <t>Equip4202</t>
    <phoneticPr fontId="1" type="noConversion"/>
  </si>
  <si>
    <t>Equip7102</t>
    <phoneticPr fontId="1" type="noConversion"/>
  </si>
  <si>
    <t>Actor2103</t>
  </si>
  <si>
    <t>Actor2010</t>
  </si>
  <si>
    <t>Actor0007</t>
  </si>
  <si>
    <t>Actor2120</t>
  </si>
  <si>
    <t>Equip6301</t>
    <phoneticPr fontId="1" type="noConversion"/>
  </si>
  <si>
    <t>Equip8202</t>
    <phoneticPr fontId="1" type="noConversion"/>
  </si>
  <si>
    <t>Equip6301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</si>
</sst>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7.6872462270028246</v>
          </cell>
          <cell r="W2">
            <v>11.036348563988698</v>
          </cell>
          <cell r="X2">
            <v>11.53</v>
          </cell>
          <cell r="Y2">
            <v>16.55</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6.9657465473724987</v>
          </cell>
          <cell r="W3">
            <v>11.275025985887133</v>
          </cell>
          <cell r="X3">
            <v>10.45</v>
          </cell>
          <cell r="Y3">
            <v>16.91</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7.4431880003828041</v>
          </cell>
          <cell r="W4">
            <v>10.429891518346363</v>
          </cell>
          <cell r="X4">
            <v>16.350000000000001</v>
          </cell>
          <cell r="Y4">
            <v>22.91</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6.8695157366990438</v>
          </cell>
          <cell r="W5">
            <v>11.118356001439141</v>
          </cell>
          <cell r="X5">
            <v>15.09</v>
          </cell>
          <cell r="Y5">
            <v>24.42</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7.6910771973125094</v>
          </cell>
          <cell r="W6">
            <v>11.07968681653305</v>
          </cell>
          <cell r="X6">
            <v>27.2</v>
          </cell>
          <cell r="Y6">
            <v>39.19</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7.3789019713048924</v>
          </cell>
          <cell r="W7">
            <v>11.473864728954945</v>
          </cell>
          <cell r="X7">
            <v>26.1</v>
          </cell>
          <cell r="Y7">
            <v>40.58</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7.6544952553340044</v>
          </cell>
          <cell r="W8">
            <v>10.877158131061654</v>
          </cell>
          <cell r="X8">
            <v>52.76</v>
          </cell>
          <cell r="Y8">
            <v>74.97</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7.2918978093156861</v>
          </cell>
          <cell r="W9">
            <v>11.56609191724702</v>
          </cell>
          <cell r="X9">
            <v>50.26</v>
          </cell>
          <cell r="Y9">
            <v>79.72</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7.6205356460453748</v>
          </cell>
          <cell r="W10">
            <v>10.71890738988335</v>
          </cell>
          <cell r="X10">
            <v>112.59</v>
          </cell>
          <cell r="Y10">
            <v>158.37</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7.3644535655540642</v>
          </cell>
          <cell r="W11">
            <v>11.668799428915063</v>
          </cell>
          <cell r="X11">
            <v>108.81</v>
          </cell>
          <cell r="Y11">
            <v>172.4</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8.0233040168910641</v>
          </cell>
          <cell r="W12">
            <v>10.593453051074553</v>
          </cell>
          <cell r="X12">
            <v>154.49</v>
          </cell>
          <cell r="Y12">
            <v>203.98</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6.9130003678068679</v>
          </cell>
          <cell r="W13">
            <v>11.272793537275513</v>
          </cell>
          <cell r="X13">
            <v>133.11000000000001</v>
          </cell>
          <cell r="Y13">
            <v>217.06</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8.103955136823787</v>
          </cell>
          <cell r="W14">
            <v>10.827228986066123</v>
          </cell>
          <cell r="X14">
            <v>203.37</v>
          </cell>
          <cell r="Y14">
            <v>271.70999999999998</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7.771225042563783</v>
          </cell>
          <cell r="W15">
            <v>11.054005305488888</v>
          </cell>
          <cell r="X15">
            <v>11.66</v>
          </cell>
          <cell r="Y15">
            <v>16.579999999999998</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6.7247289785561843</v>
          </cell>
          <cell r="W16">
            <v>11.739916993749935</v>
          </cell>
          <cell r="X16">
            <v>10.09</v>
          </cell>
          <cell r="Y16">
            <v>17.61</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7.7977489692410495</v>
          </cell>
          <cell r="W17">
            <v>10.636637063401727</v>
          </cell>
          <cell r="X17">
            <v>17.13</v>
          </cell>
          <cell r="Y17">
            <v>23.36</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6.9506637783147784</v>
          </cell>
          <cell r="W18">
            <v>11.237962237203242</v>
          </cell>
          <cell r="X18">
            <v>15.26</v>
          </cell>
          <cell r="Y18">
            <v>24.68</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8.0757308573445705</v>
          </cell>
          <cell r="W19">
            <v>10.797517842511246</v>
          </cell>
          <cell r="X19">
            <v>28.56</v>
          </cell>
          <cell r="Y19">
            <v>38.19</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7.015604682503259</v>
          </cell>
          <cell r="W20">
            <v>11.17650576596661</v>
          </cell>
          <cell r="X20">
            <v>24.81</v>
          </cell>
          <cell r="Y20">
            <v>39.53</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7.8498434076913792</v>
          </cell>
          <cell r="W21">
            <v>10.753379071352608</v>
          </cell>
          <cell r="X21">
            <v>54.1</v>
          </cell>
          <cell r="Y21">
            <v>74.12</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7.140693303803114</v>
          </cell>
          <cell r="W22">
            <v>11.273061346842788</v>
          </cell>
          <cell r="X22">
            <v>49.22</v>
          </cell>
          <cell r="Y22">
            <v>77.7</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7.5844072905180999</v>
          </cell>
          <cell r="W23">
            <v>10.751113246678559</v>
          </cell>
          <cell r="X23">
            <v>112.06</v>
          </cell>
          <cell r="Y23">
            <v>158.84</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6.6687389394886551</v>
          </cell>
          <cell r="W24">
            <v>11.821520065130075</v>
          </cell>
          <cell r="X24">
            <v>98.53</v>
          </cell>
          <cell r="Y24">
            <v>174.66</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7.5479972955258399</v>
          </cell>
          <cell r="W25">
            <v>10.583984090599799</v>
          </cell>
          <cell r="X25">
            <v>145.34</v>
          </cell>
          <cell r="Y25">
            <v>203.8</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6.7827526041901285</v>
          </cell>
          <cell r="W26">
            <v>11.717702895628593</v>
          </cell>
          <cell r="X26">
            <v>130.6</v>
          </cell>
          <cell r="Y26">
            <v>225.63</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7.4141962155978298</v>
          </cell>
          <cell r="W27">
            <v>10.350275331254936</v>
          </cell>
          <cell r="X27">
            <v>186.06</v>
          </cell>
          <cell r="Y27">
            <v>259.74</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8.0444213222504555</v>
          </cell>
          <cell r="W28">
            <v>11.052115026486952</v>
          </cell>
          <cell r="X28">
            <v>12.07</v>
          </cell>
          <cell r="Y28">
            <v>16.579999999999998</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7.2670900867178601</v>
          </cell>
          <cell r="W29">
            <v>11.786191777940726</v>
          </cell>
          <cell r="X29">
            <v>10.9</v>
          </cell>
          <cell r="Y29">
            <v>17.68</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7.8886749135623218</v>
          </cell>
          <cell r="W30">
            <v>10.544454139619685</v>
          </cell>
          <cell r="X30">
            <v>17.32</v>
          </cell>
          <cell r="Y30">
            <v>23.16</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7.0542951485672614</v>
          </cell>
          <cell r="W31">
            <v>11.379806401068294</v>
          </cell>
          <cell r="X31">
            <v>15.49</v>
          </cell>
          <cell r="Y31">
            <v>24.99</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7.6771416246406421</v>
          </cell>
          <cell r="W32">
            <v>10.52643868338248</v>
          </cell>
          <cell r="X32">
            <v>27.15</v>
          </cell>
          <cell r="Y32">
            <v>37.229999999999997</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7.0308006553720181</v>
          </cell>
          <cell r="W33">
            <v>11.113842224891588</v>
          </cell>
          <cell r="X33">
            <v>24.87</v>
          </cell>
          <cell r="Y33">
            <v>39.31</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7.4855828483782547</v>
          </cell>
          <cell r="W34">
            <v>10.615936032613577</v>
          </cell>
          <cell r="X34">
            <v>51.59</v>
          </cell>
          <cell r="Y34">
            <v>73.17</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7.0170508153241062</v>
          </cell>
          <cell r="W35">
            <v>11.172477748028705</v>
          </cell>
          <cell r="X35">
            <v>48.36</v>
          </cell>
          <cell r="Y35">
            <v>77.010000000000005</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8.2043101508826943</v>
          </cell>
          <cell r="W36">
            <v>10.56232683443897</v>
          </cell>
          <cell r="X36">
            <v>121.22</v>
          </cell>
          <cell r="Y36">
            <v>156.05000000000001</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6.8834604913945832</v>
          </cell>
          <cell r="W37">
            <v>11.243633438702124</v>
          </cell>
          <cell r="X37">
            <v>101.7</v>
          </cell>
          <cell r="Y37">
            <v>166.12</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7.6709501807116585</v>
          </cell>
          <cell r="W38">
            <v>11.070336346134756</v>
          </cell>
          <cell r="X38">
            <v>147.71</v>
          </cell>
          <cell r="Y38">
            <v>213.16</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6.7290531062742946</v>
          </cell>
          <cell r="W39">
            <v>11.748268854262491</v>
          </cell>
          <cell r="X39">
            <v>129.57</v>
          </cell>
          <cell r="Y39">
            <v>226.22</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8.1469907151852432</v>
          </cell>
          <cell r="W40">
            <v>11.013410451443997</v>
          </cell>
          <cell r="X40">
            <v>204.45</v>
          </cell>
          <cell r="Y40">
            <v>276.38</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7.4383730602200098</v>
          </cell>
          <cell r="W41">
            <v>10.465888921827862</v>
          </cell>
          <cell r="X41">
            <v>11.16</v>
          </cell>
          <cell r="Y41">
            <v>15.7</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6.9438008564553746</v>
          </cell>
          <cell r="W42">
            <v>11.361476223830618</v>
          </cell>
          <cell r="X42">
            <v>10.42</v>
          </cell>
          <cell r="Y42">
            <v>17.04</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7.5707181084206239</v>
          </cell>
          <cell r="W43">
            <v>10.609539788192341</v>
          </cell>
          <cell r="X43">
            <v>16.63</v>
          </cell>
          <cell r="Y43">
            <v>23.3</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6.9298769592708442</v>
          </cell>
          <cell r="W44">
            <v>11.8618813010482</v>
          </cell>
          <cell r="X44">
            <v>15.22</v>
          </cell>
          <cell r="Y44">
            <v>26.05</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7.8696750063384249</v>
          </cell>
          <cell r="W45">
            <v>10.856902002349667</v>
          </cell>
          <cell r="X45">
            <v>27.83</v>
          </cell>
          <cell r="Y45">
            <v>38.4</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6.8014865235632094</v>
          </cell>
          <cell r="W46">
            <v>11.689371194607514</v>
          </cell>
          <cell r="X46">
            <v>24.06</v>
          </cell>
          <cell r="Y46">
            <v>41.34</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7.4768473220840574</v>
          </cell>
          <cell r="W47">
            <v>10.675113388956641</v>
          </cell>
          <cell r="X47">
            <v>51.53</v>
          </cell>
          <cell r="Y47">
            <v>73.58</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7.3044353616463935</v>
          </cell>
          <cell r="W48">
            <v>11.782103047748709</v>
          </cell>
          <cell r="X48">
            <v>50.35</v>
          </cell>
          <cell r="Y48">
            <v>81.209999999999994</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7.9534673755265697</v>
          </cell>
          <cell r="W49">
            <v>10.528938980854555</v>
          </cell>
          <cell r="X49">
            <v>117.51</v>
          </cell>
          <cell r="Y49">
            <v>155.56</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6.8225114128661613</v>
          </cell>
          <cell r="W50">
            <v>11.208015751006478</v>
          </cell>
          <cell r="X50">
            <v>100.8</v>
          </cell>
          <cell r="Y50">
            <v>165.59</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7.6655913197296872</v>
          </cell>
          <cell r="W51">
            <v>10.502552889608433</v>
          </cell>
          <cell r="X51">
            <v>147.6</v>
          </cell>
          <cell r="Y51">
            <v>202.23</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6.672659320352488</v>
          </cell>
          <cell r="W52">
            <v>11.134262294349465</v>
          </cell>
          <cell r="X52">
            <v>128.47999999999999</v>
          </cell>
          <cell r="Y52">
            <v>214.39</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8.0450610494076109</v>
          </cell>
          <cell r="W53">
            <v>10.913180916890321</v>
          </cell>
          <cell r="X53">
            <v>201.89</v>
          </cell>
          <cell r="Y53">
            <v>273.87</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7.9845898157940427</v>
          </cell>
          <cell r="W54">
            <v>10.806787808043048</v>
          </cell>
          <cell r="X54">
            <v>11.98</v>
          </cell>
          <cell r="Y54">
            <v>16.21</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7.053358259005325</v>
          </cell>
          <cell r="W55">
            <v>11.581603194991715</v>
          </cell>
          <cell r="X55">
            <v>10.58</v>
          </cell>
          <cell r="Y55">
            <v>17.37</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7.8723793810523066</v>
          </cell>
          <cell r="W56">
            <v>10.343915694858815</v>
          </cell>
          <cell r="X56">
            <v>17.29</v>
          </cell>
          <cell r="Y56">
            <v>22.72</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6.9428196843907477</v>
          </cell>
          <cell r="W57">
            <v>11.451597662301589</v>
          </cell>
          <cell r="X57">
            <v>15.25</v>
          </cell>
          <cell r="Y57">
            <v>25.15</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7.4230626302683778</v>
          </cell>
          <cell r="W58">
            <v>10.44601229615254</v>
          </cell>
          <cell r="X58">
            <v>26.25</v>
          </cell>
          <cell r="Y58">
            <v>36.950000000000003</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6.6966933492352254</v>
          </cell>
          <cell r="W59">
            <v>11.499640723176366</v>
          </cell>
          <cell r="X59">
            <v>23.69</v>
          </cell>
          <cell r="Y59">
            <v>40.67</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7.6841067439481128</v>
          </cell>
          <cell r="W60">
            <v>10.537221331926588</v>
          </cell>
          <cell r="X60">
            <v>52.96</v>
          </cell>
          <cell r="Y60">
            <v>72.63</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6.9799744287725138</v>
          </cell>
          <cell r="W61">
            <v>11.442101263595458</v>
          </cell>
          <cell r="X61">
            <v>48.11</v>
          </cell>
          <cell r="Y61">
            <v>78.86</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7.9798913378445855</v>
          </cell>
          <cell r="W62">
            <v>10.995951063332418</v>
          </cell>
          <cell r="X62">
            <v>117.9</v>
          </cell>
          <cell r="Y62">
            <v>162.46</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6.8633492705674861</v>
          </cell>
          <cell r="W63">
            <v>11.69127421286696</v>
          </cell>
          <cell r="X63">
            <v>101.4</v>
          </cell>
          <cell r="Y63">
            <v>172.73</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7.5617859834498384</v>
          </cell>
          <cell r="W64">
            <v>10.6854406130004</v>
          </cell>
          <cell r="X64">
            <v>145.61000000000001</v>
          </cell>
          <cell r="Y64">
            <v>205.75</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7.3612423963439673</v>
          </cell>
          <cell r="W65">
            <v>11.134381973518435</v>
          </cell>
          <cell r="X65">
            <v>141.74</v>
          </cell>
          <cell r="Y65">
            <v>214.4</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8.0125216620810811</v>
          </cell>
          <cell r="W66">
            <v>10.861762918233667</v>
          </cell>
          <cell r="X66">
            <v>201.07</v>
          </cell>
          <cell r="Y66">
            <v>272.58</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7.7188496719719595</v>
          </cell>
          <cell r="W68">
            <v>10.689832826034484</v>
          </cell>
          <cell r="X68">
            <v>11.58</v>
          </cell>
          <cell r="Y68">
            <v>16.03</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6.8539689318761212</v>
          </cell>
          <cell r="W69">
            <v>11.265134638614672</v>
          </cell>
          <cell r="X69">
            <v>10.28</v>
          </cell>
          <cell r="Y69">
            <v>16.899999999999999</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8.1449354097454236</v>
          </cell>
          <cell r="W70">
            <v>10.371891674725745</v>
          </cell>
          <cell r="X70">
            <v>17.89</v>
          </cell>
          <cell r="Y70">
            <v>22.78</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7.3101577634443213</v>
          </cell>
          <cell r="W71">
            <v>11.486402198019167</v>
          </cell>
          <cell r="X71">
            <v>16.05</v>
          </cell>
          <cell r="Y71">
            <v>25.23</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7.8930689315141427</v>
          </cell>
          <cell r="W72">
            <v>10.852981728456616</v>
          </cell>
          <cell r="X72">
            <v>27.92</v>
          </cell>
          <cell r="Y72">
            <v>38.39</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6.9540827733933073</v>
          </cell>
          <cell r="W73">
            <v>11.62060760129995</v>
          </cell>
          <cell r="X73">
            <v>24.6</v>
          </cell>
          <cell r="Y73">
            <v>41.1</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8.1617171638600894</v>
          </cell>
          <cell r="W74">
            <v>10.66534972914309</v>
          </cell>
          <cell r="X74">
            <v>56.25</v>
          </cell>
          <cell r="Y74">
            <v>73.510000000000005</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7.0843249726338335</v>
          </cell>
          <cell r="W75">
            <v>11.65849228202738</v>
          </cell>
          <cell r="X75">
            <v>48.83</v>
          </cell>
          <cell r="Y75">
            <v>80.36</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7.7133842028493866</v>
          </cell>
          <cell r="W76">
            <v>10.98570452261297</v>
          </cell>
          <cell r="X76">
            <v>113.96</v>
          </cell>
          <cell r="Y76">
            <v>162.31</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7.3085411534884788</v>
          </cell>
          <cell r="W77">
            <v>11.720152289471317</v>
          </cell>
          <cell r="X77">
            <v>107.98</v>
          </cell>
          <cell r="Y77">
            <v>173.16</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7.5210168515672224</v>
          </cell>
          <cell r="W78">
            <v>10.462567189389107</v>
          </cell>
          <cell r="X78">
            <v>144.82</v>
          </cell>
          <cell r="Y78">
            <v>201.46</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7.1553235142143814</v>
          </cell>
          <cell r="W79">
            <v>11.566806386905785</v>
          </cell>
          <cell r="X79">
            <v>137.78</v>
          </cell>
          <cell r="Y79">
            <v>222.72</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7.7458090419040646</v>
          </cell>
          <cell r="W80">
            <v>10.515698819870007</v>
          </cell>
          <cell r="X80">
            <v>194.38</v>
          </cell>
          <cell r="Y80">
            <v>263.89</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7.8827543686604171</v>
          </cell>
          <cell r="W88">
            <v>11.002963928063339</v>
          </cell>
          <cell r="X88">
            <v>11.82</v>
          </cell>
          <cell r="Y88">
            <v>16.5</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7.1657255277310927</v>
          </cell>
          <cell r="W89">
            <v>11.137985411405989</v>
          </cell>
          <cell r="X89">
            <v>10.75</v>
          </cell>
          <cell r="Y89">
            <v>16.71</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7.4131228958105293</v>
          </cell>
          <cell r="W90">
            <v>10.994583318743889</v>
          </cell>
          <cell r="X90">
            <v>16.28</v>
          </cell>
          <cell r="Y90">
            <v>24.15</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6.9982282487306495</v>
          </cell>
          <cell r="W91">
            <v>11.173974670061073</v>
          </cell>
          <cell r="X91">
            <v>15.37</v>
          </cell>
          <cell r="Y91">
            <v>24.54</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7.8190914688151167</v>
          </cell>
          <cell r="W92">
            <v>10.36986031431748</v>
          </cell>
          <cell r="X92">
            <v>27.66</v>
          </cell>
          <cell r="Y92">
            <v>36.68</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7.4040959965163431</v>
          </cell>
          <cell r="W93">
            <v>11.158187737481061</v>
          </cell>
          <cell r="X93">
            <v>26.19</v>
          </cell>
          <cell r="Y93">
            <v>39.47</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8.069382037015</v>
          </cell>
          <cell r="W94">
            <v>10.642976692925231</v>
          </cell>
          <cell r="X94">
            <v>55.62</v>
          </cell>
          <cell r="Y94">
            <v>73.36</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7.2396147460879732</v>
          </cell>
          <cell r="W95">
            <v>11.279606227493398</v>
          </cell>
          <cell r="X95">
            <v>49.9</v>
          </cell>
          <cell r="Y95">
            <v>77.739999999999995</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7.8534453778472466</v>
          </cell>
          <cell r="W96">
            <v>10.354966886852432</v>
          </cell>
          <cell r="X96">
            <v>116.03</v>
          </cell>
          <cell r="Y96">
            <v>152.99</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6.6685780115797897</v>
          </cell>
          <cell r="W97">
            <v>11.686322947282315</v>
          </cell>
          <cell r="X97">
            <v>98.53</v>
          </cell>
          <cell r="Y97">
            <v>172.66</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8.1602633912771338</v>
          </cell>
          <cell r="W98">
            <v>10.985232674596791</v>
          </cell>
          <cell r="X98">
            <v>157.13</v>
          </cell>
          <cell r="Y98">
            <v>211.52</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6.8350262445419192</v>
          </cell>
          <cell r="W99">
            <v>11.556051211496751</v>
          </cell>
          <cell r="X99">
            <v>131.61000000000001</v>
          </cell>
          <cell r="Y99">
            <v>222.52</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7.4459391205614729</v>
          </cell>
          <cell r="W100">
            <v>10.427455751987996</v>
          </cell>
          <cell r="X100">
            <v>186.86</v>
          </cell>
          <cell r="Y100">
            <v>261.68</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7.989883527190095</v>
          </cell>
          <cell r="W101">
            <v>10.414104746148276</v>
          </cell>
          <cell r="X101">
            <v>11.98</v>
          </cell>
          <cell r="Y101">
            <v>15.62</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7.0186595743134292</v>
          </cell>
          <cell r="W102">
            <v>11.475188853176565</v>
          </cell>
          <cell r="X102">
            <v>10.53</v>
          </cell>
          <cell r="Y102">
            <v>17.21</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7.6551778128936441</v>
          </cell>
          <cell r="W103">
            <v>10.516495480820643</v>
          </cell>
          <cell r="X103">
            <v>16.809999999999999</v>
          </cell>
          <cell r="Y103">
            <v>23.1</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6.6256497342593956</v>
          </cell>
          <cell r="W104">
            <v>11.115018698478439</v>
          </cell>
          <cell r="X104">
            <v>14.55</v>
          </cell>
          <cell r="Y104">
            <v>24.41</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7.7834296265426488</v>
          </cell>
          <cell r="W105">
            <v>11.103667065165482</v>
          </cell>
          <cell r="X105">
            <v>27.53</v>
          </cell>
          <cell r="Y105">
            <v>39.270000000000003</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6.8955731796046491</v>
          </cell>
          <cell r="W106">
            <v>11.862785457023588</v>
          </cell>
          <cell r="X106">
            <v>24.39</v>
          </cell>
          <cell r="Y106">
            <v>41.96</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8.0909768731291916</v>
          </cell>
          <cell r="W107">
            <v>10.756424787685752</v>
          </cell>
          <cell r="X107">
            <v>55.77</v>
          </cell>
          <cell r="Y107">
            <v>74.14</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6.6079326476661704</v>
          </cell>
          <cell r="W108">
            <v>11.353227824932382</v>
          </cell>
          <cell r="X108">
            <v>45.54</v>
          </cell>
          <cell r="Y108">
            <v>78.25</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7.7419362273778933</v>
          </cell>
          <cell r="W109">
            <v>10.663656049503015</v>
          </cell>
          <cell r="X109">
            <v>114.38</v>
          </cell>
          <cell r="Y109">
            <v>157.55000000000001</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7.1560762334420653</v>
          </cell>
          <cell r="W110">
            <v>11.588371786861668</v>
          </cell>
          <cell r="X110">
            <v>105.73</v>
          </cell>
          <cell r="Y110">
            <v>171.21</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7.6035822704700839</v>
          </cell>
          <cell r="W111">
            <v>10.761540702655095</v>
          </cell>
          <cell r="X111">
            <v>146.41</v>
          </cell>
          <cell r="Y111">
            <v>207.22</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7.0126306883833287</v>
          </cell>
          <cell r="W112">
            <v>11.608868077304358</v>
          </cell>
          <cell r="X112">
            <v>135.03</v>
          </cell>
          <cell r="Y112">
            <v>223.53</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8.1682051076940869</v>
          </cell>
          <cell r="W113">
            <v>10.951786391825861</v>
          </cell>
          <cell r="X113">
            <v>204.98</v>
          </cell>
          <cell r="Y113">
            <v>274.83999999999997</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7.9311089216760982</v>
          </cell>
          <cell r="W115">
            <v>10.344330643521955</v>
          </cell>
          <cell r="X115">
            <v>11.9</v>
          </cell>
          <cell r="Y115">
            <v>15.52</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6.9562840421071845</v>
          </cell>
          <cell r="W116">
            <v>11.177560918198814</v>
          </cell>
          <cell r="X116">
            <v>10.43</v>
          </cell>
          <cell r="Y116">
            <v>16.77</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7.4393593387798518</v>
          </cell>
          <cell r="W117">
            <v>10.811283448335463</v>
          </cell>
          <cell r="X117">
            <v>16.34</v>
          </cell>
          <cell r="Y117">
            <v>23.74</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6.702960369620353</v>
          </cell>
          <cell r="W118">
            <v>11.125095108206329</v>
          </cell>
          <cell r="X118">
            <v>14.72</v>
          </cell>
          <cell r="Y118">
            <v>24.43</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7.5803209938733422</v>
          </cell>
          <cell r="W119">
            <v>10.621785058789095</v>
          </cell>
          <cell r="X119">
            <v>26.81</v>
          </cell>
          <cell r="Y119">
            <v>37.57</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6.9463031541499261</v>
          </cell>
          <cell r="W120">
            <v>11.383616725173022</v>
          </cell>
          <cell r="X120">
            <v>24.57</v>
          </cell>
          <cell r="Y120">
            <v>40.26</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7.5413171153638885</v>
          </cell>
          <cell r="W121">
            <v>11.015639303555172</v>
          </cell>
          <cell r="X121">
            <v>51.98</v>
          </cell>
          <cell r="Y121">
            <v>75.92</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7.1693900198032789</v>
          </cell>
          <cell r="W122">
            <v>11.892501372420767</v>
          </cell>
          <cell r="X122">
            <v>49.41</v>
          </cell>
          <cell r="Y122">
            <v>81.97</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7.7210227531559426</v>
          </cell>
          <cell r="W123">
            <v>10.636160264406223</v>
          </cell>
          <cell r="X123">
            <v>114.08</v>
          </cell>
          <cell r="Y123">
            <v>157.15</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7.2810938537788426</v>
          </cell>
          <cell r="W124">
            <v>11.891188792010899</v>
          </cell>
          <cell r="X124">
            <v>107.58</v>
          </cell>
          <cell r="Y124">
            <v>175.69</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7.6460294968991818</v>
          </cell>
          <cell r="W125">
            <v>10.851093710119782</v>
          </cell>
          <cell r="X125">
            <v>147.22999999999999</v>
          </cell>
          <cell r="Y125">
            <v>208.94</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7.0484793423227465</v>
          </cell>
          <cell r="W126">
            <v>11.820541772496561</v>
          </cell>
          <cell r="X126">
            <v>135.72</v>
          </cell>
          <cell r="Y126">
            <v>227.61</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7.9625692638101881</v>
          </cell>
          <cell r="W127">
            <v>11.005781496213617</v>
          </cell>
          <cell r="X127">
            <v>199.82</v>
          </cell>
          <cell r="Y127">
            <v>276.19</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1</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1</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1</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0.35499999999999998</v>
          </cell>
          <cell r="P5">
            <v>0.27749166666666664</v>
          </cell>
          <cell r="Q5">
            <v>0.88200000000000001</v>
          </cell>
          <cell r="R5">
            <v>3</v>
          </cell>
          <cell r="S5">
            <v>0.83247499999999985</v>
          </cell>
          <cell r="T5">
            <v>0.94384920634920622</v>
          </cell>
          <cell r="U5">
            <v>3.5</v>
          </cell>
          <cell r="V5">
            <v>0</v>
          </cell>
          <cell r="W5">
            <v>140</v>
          </cell>
          <cell r="X5">
            <v>6.7</v>
          </cell>
          <cell r="Y5">
            <v>0</v>
          </cell>
          <cell r="Z5">
            <v>0</v>
          </cell>
          <cell r="AA5" t="str">
            <v>Bei</v>
          </cell>
          <cell r="AB5">
            <v>1</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1</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1</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1</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1</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1</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1</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1</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1</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1</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1</v>
          </cell>
          <cell r="AC16" t="str">
            <v>Portrait_Yuka</v>
          </cell>
          <cell r="AD16">
            <v>0</v>
          </cell>
          <cell r="AE16" t="b">
            <v>0</v>
          </cell>
          <cell r="AF16" t="b">
            <v>1</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1</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1</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1</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1</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1</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1</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1</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1</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1</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1</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1</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1</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1</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1</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1</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1</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1</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1</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1</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1</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1</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1</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1</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1</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1</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B2" sqref="B2"/>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53</v>
      </c>
      <c r="N1" t="s">
        <v>25</v>
      </c>
      <c r="O1" s="6" t="s">
        <v>43</v>
      </c>
      <c r="P1" s="6" t="s">
        <v>44</v>
      </c>
    </row>
    <row r="2" spans="1:16">
      <c r="A2">
        <v>0</v>
      </c>
      <c r="D2" s="1">
        <v>0.99</v>
      </c>
      <c r="E2" s="1">
        <v>1200</v>
      </c>
      <c r="F2" t="s">
        <v>42</v>
      </c>
      <c r="G2" t="s">
        <v>232</v>
      </c>
      <c r="H2">
        <v>35</v>
      </c>
      <c r="I2">
        <v>15000</v>
      </c>
      <c r="M2">
        <v>4</v>
      </c>
      <c r="N2" t="s">
        <v>54</v>
      </c>
      <c r="O2" t="s">
        <v>50</v>
      </c>
    </row>
    <row r="3" spans="1:16">
      <c r="A3">
        <v>5</v>
      </c>
      <c r="D3" s="1">
        <v>1.99</v>
      </c>
      <c r="E3" s="1">
        <v>2500</v>
      </c>
      <c r="F3" t="s">
        <v>35</v>
      </c>
      <c r="G3" t="s">
        <v>233</v>
      </c>
      <c r="H3">
        <v>50</v>
      </c>
      <c r="I3">
        <v>25000</v>
      </c>
      <c r="K3">
        <v>1</v>
      </c>
      <c r="M3">
        <v>4</v>
      </c>
      <c r="N3" t="s">
        <v>55</v>
      </c>
      <c r="O3" t="s">
        <v>50</v>
      </c>
      <c r="P3" t="s">
        <v>45</v>
      </c>
    </row>
    <row r="4" spans="1:16">
      <c r="A4">
        <v>15</v>
      </c>
      <c r="D4" s="1">
        <v>2.99</v>
      </c>
      <c r="E4" s="1">
        <v>3900</v>
      </c>
      <c r="F4" t="s">
        <v>36</v>
      </c>
      <c r="G4" t="s">
        <v>234</v>
      </c>
      <c r="H4">
        <v>65</v>
      </c>
      <c r="I4">
        <v>30000</v>
      </c>
      <c r="L4">
        <v>2</v>
      </c>
      <c r="M4">
        <v>4</v>
      </c>
      <c r="N4" t="s">
        <v>56</v>
      </c>
      <c r="O4" t="s">
        <v>50</v>
      </c>
      <c r="P4" t="s">
        <v>47</v>
      </c>
    </row>
    <row r="5" spans="1:16">
      <c r="A5">
        <v>25</v>
      </c>
      <c r="D5" s="1">
        <v>3.99</v>
      </c>
      <c r="E5" s="1">
        <v>4900</v>
      </c>
      <c r="F5" t="s">
        <v>37</v>
      </c>
      <c r="G5" t="s">
        <v>235</v>
      </c>
      <c r="H5">
        <v>80</v>
      </c>
      <c r="I5">
        <v>30000</v>
      </c>
      <c r="L5">
        <v>3</v>
      </c>
      <c r="M5">
        <v>4</v>
      </c>
      <c r="N5" t="s">
        <v>57</v>
      </c>
      <c r="O5" t="s">
        <v>50</v>
      </c>
      <c r="P5" t="s">
        <v>48</v>
      </c>
    </row>
    <row r="6" spans="1:16">
      <c r="A6">
        <v>35</v>
      </c>
      <c r="D6" s="1">
        <v>4.99</v>
      </c>
      <c r="E6" s="1">
        <v>5900</v>
      </c>
      <c r="F6" t="s">
        <v>38</v>
      </c>
      <c r="G6" t="s">
        <v>236</v>
      </c>
      <c r="H6">
        <v>100</v>
      </c>
      <c r="I6">
        <v>30000</v>
      </c>
      <c r="L6">
        <v>4</v>
      </c>
      <c r="M6">
        <v>4</v>
      </c>
      <c r="N6" t="s">
        <v>58</v>
      </c>
      <c r="O6" t="s">
        <v>50</v>
      </c>
      <c r="P6" t="s">
        <v>225</v>
      </c>
    </row>
    <row r="7" spans="1:16">
      <c r="A7">
        <v>45</v>
      </c>
      <c r="D7" s="1">
        <v>5.99</v>
      </c>
      <c r="E7" s="1">
        <v>7500</v>
      </c>
      <c r="F7" t="s">
        <v>221</v>
      </c>
      <c r="G7" t="s">
        <v>237</v>
      </c>
      <c r="H7">
        <v>100</v>
      </c>
      <c r="I7">
        <v>35000</v>
      </c>
      <c r="L7">
        <v>5</v>
      </c>
      <c r="M7">
        <v>4</v>
      </c>
      <c r="N7" t="s">
        <v>228</v>
      </c>
      <c r="O7" t="s">
        <v>50</v>
      </c>
      <c r="P7" t="s">
        <v>226</v>
      </c>
    </row>
    <row r="8" spans="1:16">
      <c r="A8">
        <v>55</v>
      </c>
      <c r="D8" s="1">
        <v>7.99</v>
      </c>
      <c r="E8" s="1">
        <v>9900</v>
      </c>
      <c r="F8" t="s">
        <v>222</v>
      </c>
      <c r="G8" t="s">
        <v>238</v>
      </c>
      <c r="H8">
        <v>120</v>
      </c>
      <c r="I8">
        <v>35000</v>
      </c>
      <c r="L8">
        <v>6</v>
      </c>
      <c r="M8">
        <v>4</v>
      </c>
      <c r="N8" t="s">
        <v>229</v>
      </c>
      <c r="O8" t="s">
        <v>50</v>
      </c>
      <c r="P8" t="s">
        <v>227</v>
      </c>
    </row>
    <row r="9" spans="1:16">
      <c r="A9">
        <v>65</v>
      </c>
      <c r="D9" s="1">
        <v>8.99</v>
      </c>
      <c r="E9" s="1">
        <v>11000</v>
      </c>
      <c r="F9" t="s">
        <v>223</v>
      </c>
      <c r="G9" t="s">
        <v>239</v>
      </c>
      <c r="H9">
        <v>120</v>
      </c>
      <c r="I9">
        <v>40000</v>
      </c>
      <c r="L9">
        <v>7</v>
      </c>
      <c r="M9">
        <v>4</v>
      </c>
      <c r="N9" t="s">
        <v>230</v>
      </c>
      <c r="O9" t="s">
        <v>50</v>
      </c>
      <c r="P9" t="s">
        <v>49</v>
      </c>
    </row>
    <row r="10" spans="1:16">
      <c r="A10">
        <v>75</v>
      </c>
      <c r="D10" s="1">
        <v>9.99</v>
      </c>
      <c r="E10" s="1">
        <v>12000</v>
      </c>
      <c r="F10" t="s">
        <v>224</v>
      </c>
      <c r="G10" t="s">
        <v>240</v>
      </c>
      <c r="H10">
        <v>135</v>
      </c>
      <c r="I10">
        <v>45000</v>
      </c>
      <c r="L10">
        <v>7</v>
      </c>
      <c r="M10">
        <v>4</v>
      </c>
      <c r="N10" t="s">
        <v>231</v>
      </c>
      <c r="O10" t="s">
        <v>50</v>
      </c>
      <c r="P10" t="s">
        <v>49</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D2" sqref="D2"/>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51</v>
      </c>
      <c r="B1" s="5" t="s">
        <v>30</v>
      </c>
      <c r="C1" s="5" t="s">
        <v>29</v>
      </c>
      <c r="D1" s="2" t="s">
        <v>11</v>
      </c>
      <c r="E1" s="3" t="s">
        <v>13</v>
      </c>
      <c r="F1" s="3" t="s">
        <v>61</v>
      </c>
      <c r="G1" s="3" t="s">
        <v>60</v>
      </c>
      <c r="H1" t="s">
        <v>25</v>
      </c>
      <c r="I1" t="s">
        <v>0</v>
      </c>
    </row>
    <row r="2" spans="1:9">
      <c r="A2" t="s">
        <v>52</v>
      </c>
      <c r="B2" s="1">
        <v>29.99</v>
      </c>
      <c r="C2" s="1">
        <v>33000</v>
      </c>
      <c r="D2" t="s">
        <v>241</v>
      </c>
      <c r="E2">
        <v>240</v>
      </c>
      <c r="F2">
        <v>15</v>
      </c>
      <c r="G2">
        <v>30</v>
      </c>
      <c r="H2" t="s">
        <v>59</v>
      </c>
      <c r="I2" t="s">
        <v>62</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11" activePane="bottomLeft" state="frozen"/>
      <selection pane="bottomLeft" activeCell="I18" sqref="I18"/>
    </sheetView>
    <sheetView topLeftCell="A7" zoomScaleNormal="100" workbookViewId="1">
      <selection activeCell="H25" sqref="H25"/>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64</v>
      </c>
      <c r="B1" s="8" t="s">
        <v>118</v>
      </c>
      <c r="C1" s="6" t="s">
        <v>119</v>
      </c>
      <c r="D1" s="6" t="s">
        <v>120</v>
      </c>
      <c r="E1" s="6" t="s">
        <v>121</v>
      </c>
      <c r="F1" s="6" t="s">
        <v>149</v>
      </c>
      <c r="G1" s="6" t="s">
        <v>150</v>
      </c>
      <c r="H1" s="3" t="s">
        <v>65</v>
      </c>
      <c r="I1" s="3" t="s">
        <v>66</v>
      </c>
      <c r="J1" s="6" t="s">
        <v>316</v>
      </c>
      <c r="K1" s="8" t="s">
        <v>107</v>
      </c>
      <c r="L1" s="8" t="s">
        <v>106</v>
      </c>
      <c r="N1" t="s">
        <v>139</v>
      </c>
      <c r="P1" t="s">
        <v>100</v>
      </c>
      <c r="Q1" t="s">
        <v>135</v>
      </c>
      <c r="R1" t="s">
        <v>101</v>
      </c>
      <c r="S1" t="s">
        <v>102</v>
      </c>
      <c r="T1" t="s">
        <v>122</v>
      </c>
      <c r="U1" t="s">
        <v>136</v>
      </c>
      <c r="V1" t="s">
        <v>137</v>
      </c>
      <c r="W1" t="s">
        <v>138</v>
      </c>
      <c r="Y1" t="s">
        <v>123</v>
      </c>
      <c r="Z1" t="s">
        <v>128</v>
      </c>
      <c r="AA1" t="s">
        <v>124</v>
      </c>
      <c r="AB1" t="s">
        <v>125</v>
      </c>
      <c r="AC1" t="s">
        <v>126</v>
      </c>
      <c r="AD1" t="s">
        <v>127</v>
      </c>
    </row>
    <row r="2" spans="1:30">
      <c r="A2">
        <v>1</v>
      </c>
      <c r="B2">
        <f ca="1">RAND()</f>
        <v>0.98542919333718415</v>
      </c>
      <c r="C2">
        <f t="shared" ref="C2:C32" ca="1" si="0">RAND()</f>
        <v>0.23361787311701454</v>
      </c>
      <c r="D2" t="str">
        <f ca="1">VLOOKUP($B2
+IF(D1="DI",1,
IF(D1="EN",2,
IF(D1="GO",3,0))),$AC:$AD,MATCH($AD$1,$AC$1:$AD$1,0),1)</f>
        <v>DI</v>
      </c>
      <c r="E2">
        <f ca="1">ROUNDDOWN(VLOOKUP(D2,$P:$W,MATCH($U$1,$P$1:$W$1,0),0)+C2*(VLOOKUP(D2,$P:$W,MATCH($V$1,$P$1:$W$1,0),0)-VLOOKUP(D2,$P:$W,MATCH($U$1,$P$1:$W$1,0),0)+10^ABS(VLOOKUP(D2,$P:$W,MATCH($W$1,$P$1:$W$1,0),0))),VLOOKUP(D2,$P:$W,MATCH($W$1,$P$1:$W$1,0),0))</f>
        <v>3</v>
      </c>
      <c r="F2" t="s">
        <v>131</v>
      </c>
      <c r="G2">
        <v>7</v>
      </c>
      <c r="H2" t="s">
        <v>313</v>
      </c>
      <c r="I2">
        <v>5</v>
      </c>
      <c r="J2" t="str">
        <f>IF(H2="GO",
  IF(I2&lt;100,"골드이상",""),
IF(H2="DI",
  IF(I2&gt;29,"다이아너무많음",
  IF(I2&gt;9,"다이아다소많음","")),""))</f>
        <v/>
      </c>
      <c r="K2" t="str">
        <f ca="1">IF(ROW()=2,L2,OFFSET(K2,-1,0)&amp;","&amp;L2)</f>
        <v>{"dy":1,"cd":"DI","cn":5}</v>
      </c>
      <c r="L2" t="str">
        <f>"{"""&amp;A$1&amp;""":"&amp;A2
&amp;","""&amp;H$1&amp;""":"""&amp;H2&amp;""""
&amp;","""&amp;I$1&amp;""":"&amp;I2&amp;"}"</f>
        <v>{"dy":1,"cd":"DI","cn":5}</v>
      </c>
      <c r="N2" t="str">
        <f ca="1">"["&amp;
IF(LEFT(OFFSET(K1,COUNTA(K:K)-1,0),1)=",",SUBSTITUTE(OFFSET(K1,COUNTA(K:K)-1,0),",","",1),OFFSET(K1,COUNTA(K:K)-1,0))
&amp;"]"</f>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dy":30,"cd":"GO","cn":1600},{"dy":31,"cd":"EN","cn":6}]</v>
      </c>
      <c r="P2" t="s">
        <v>98</v>
      </c>
      <c r="Q2">
        <f ca="1">COUNTIF(D:D,P2)</f>
        <v>12</v>
      </c>
      <c r="R2">
        <f>COUNTIF(H:H,P2)</f>
        <v>14</v>
      </c>
      <c r="S2">
        <f>SUMIF(H:H,P2,I:I)</f>
        <v>98</v>
      </c>
      <c r="T2">
        <f>S2/R2</f>
        <v>7</v>
      </c>
      <c r="U2">
        <v>6</v>
      </c>
      <c r="V2">
        <v>9</v>
      </c>
      <c r="W2">
        <v>0</v>
      </c>
      <c r="Y2">
        <v>1</v>
      </c>
      <c r="Z2">
        <v>0</v>
      </c>
      <c r="AA2">
        <v>14</v>
      </c>
      <c r="AB2">
        <f>AA2/SUMIF(Z:Z,Z2,AA:AA)</f>
        <v>0.46666666666666667</v>
      </c>
      <c r="AC2">
        <v>0</v>
      </c>
      <c r="AD2" t="s">
        <v>130</v>
      </c>
    </row>
    <row r="3" spans="1:30">
      <c r="A3">
        <v>2</v>
      </c>
      <c r="B3">
        <f t="shared" ref="B3:B32" ca="1" si="1">RAND()</f>
        <v>8.8087466450932905E-2</v>
      </c>
      <c r="C3">
        <f t="shared" ca="1" si="0"/>
        <v>0.16014297289920543</v>
      </c>
      <c r="D3" t="str">
        <f t="shared" ref="D3:D32" ca="1" si="2">VLOOKUP($B3
+IF(D2="DI",1,
IF(D2="EN",2,
IF(D2="GO",3,0))),$AC:$AD,MATCH($AD$1,$AC$1:$AD$1,0),1)</f>
        <v>GO</v>
      </c>
      <c r="E3">
        <f t="shared" ref="E3:E32" ca="1" si="3">ROUNDDOWN(VLOOKUP(D3,$P:$W,MATCH($U$1,$P$1:$W$1,0),0)+C3*(VLOOKUP(D3,$P:$W,MATCH($V$1,$P$1:$W$1,0),0)-VLOOKUP(D3,$P:$W,MATCH($U$1,$P$1:$W$1,0),0)+10^ABS(VLOOKUP(D3,$P:$W,MATCH($W$1,$P$1:$W$1,0),0))),VLOOKUP(D3,$P:$W,MATCH($W$1,$P$1:$W$1,0),0))</f>
        <v>900</v>
      </c>
      <c r="F3" t="s">
        <v>129</v>
      </c>
      <c r="G3">
        <v>800</v>
      </c>
      <c r="H3" t="s">
        <v>129</v>
      </c>
      <c r="I3">
        <v>1200</v>
      </c>
      <c r="J3" t="str">
        <f t="shared" ref="J3:J32" si="4">IF(H3="GO",
  IF(I3&lt;100,"골드이상",""),
IF(H3="DI",
  IF(I3&gt;29,"다이아너무많음",
  IF(I3&gt;9,"다이아다소많음","")),""))</f>
        <v/>
      </c>
      <c r="K3" t="str">
        <f t="shared" ref="K3:K32" ca="1" si="5">IF(ROW()=2,L3,OFFSET(K3,-1,0)&amp;","&amp;L3)</f>
        <v>{"dy":1,"cd":"DI","cn":5},{"dy":2,"cd":"GO","cn":1200}</v>
      </c>
      <c r="L3" t="str">
        <f t="shared" ref="L3:L32" si="6">"{"""&amp;A$1&amp;""":"&amp;A3
&amp;","""&amp;H$1&amp;""":"""&amp;H3&amp;""""
&amp;","""&amp;I$1&amp;""":"&amp;I3&amp;"}"</f>
        <v>{"dy":2,"cd":"GO","cn":1200}</v>
      </c>
      <c r="P3" t="s">
        <v>69</v>
      </c>
      <c r="Q3">
        <f t="shared" ref="Q3:Q4" ca="1" si="7">COUNTIF(D:D,P3)</f>
        <v>14</v>
      </c>
      <c r="R3">
        <f t="shared" ref="R3:R4" si="8">COUNTIF(H:H,P3)</f>
        <v>13</v>
      </c>
      <c r="S3">
        <f t="shared" ref="S3:S4" si="9">SUMIF(H:H,P3,I:I)</f>
        <v>24100</v>
      </c>
      <c r="T3">
        <f>S3/R3</f>
        <v>1853.8461538461538</v>
      </c>
      <c r="U3">
        <v>500</v>
      </c>
      <c r="V3">
        <v>3500</v>
      </c>
      <c r="W3">
        <v>-2</v>
      </c>
      <c r="Y3">
        <v>2</v>
      </c>
      <c r="Z3">
        <v>0</v>
      </c>
      <c r="AA3">
        <v>14</v>
      </c>
      <c r="AB3">
        <f t="shared" ref="AB3:AB10" si="10">AA3/SUMIF(Z:Z,Z3,AA:AA)</f>
        <v>0.46666666666666667</v>
      </c>
      <c r="AC3">
        <f>AC2+AB2</f>
        <v>0.46666666666666667</v>
      </c>
      <c r="AD3" t="s">
        <v>132</v>
      </c>
    </row>
    <row r="4" spans="1:30">
      <c r="A4">
        <v>3</v>
      </c>
      <c r="B4">
        <f t="shared" ca="1" si="1"/>
        <v>0.99247235346553497</v>
      </c>
      <c r="C4">
        <f t="shared" ca="1" si="0"/>
        <v>5.3571843369370375E-2</v>
      </c>
      <c r="D4" t="str">
        <f t="shared" ca="1" si="2"/>
        <v>DI</v>
      </c>
      <c r="E4">
        <f t="shared" ca="1" si="3"/>
        <v>3</v>
      </c>
      <c r="F4" t="s">
        <v>131</v>
      </c>
      <c r="G4">
        <v>12</v>
      </c>
      <c r="H4" t="s">
        <v>131</v>
      </c>
      <c r="I4">
        <v>7</v>
      </c>
      <c r="J4" t="str">
        <f t="shared" si="4"/>
        <v/>
      </c>
      <c r="K4" t="str">
        <f t="shared" ca="1" si="5"/>
        <v>{"dy":1,"cd":"DI","cn":5},{"dy":2,"cd":"GO","cn":1200},{"dy":3,"cd":"EN","cn":7}</v>
      </c>
      <c r="L4" t="str">
        <f t="shared" si="6"/>
        <v>{"dy":3,"cd":"EN","cn":7}</v>
      </c>
      <c r="P4" t="s">
        <v>99</v>
      </c>
      <c r="Q4">
        <f t="shared" ca="1" si="7"/>
        <v>5</v>
      </c>
      <c r="R4">
        <f t="shared" si="8"/>
        <v>4</v>
      </c>
      <c r="S4">
        <f t="shared" si="9"/>
        <v>17</v>
      </c>
      <c r="T4">
        <f>S4/R4</f>
        <v>4.25</v>
      </c>
      <c r="U4">
        <v>3</v>
      </c>
      <c r="V4">
        <v>6</v>
      </c>
      <c r="W4">
        <v>0</v>
      </c>
      <c r="Y4">
        <v>3</v>
      </c>
      <c r="Z4">
        <v>0</v>
      </c>
      <c r="AA4">
        <v>2</v>
      </c>
      <c r="AB4">
        <f t="shared" si="10"/>
        <v>6.6666666666666666E-2</v>
      </c>
      <c r="AC4">
        <f>AC3+AB3</f>
        <v>0.93333333333333335</v>
      </c>
      <c r="AD4" t="s">
        <v>134</v>
      </c>
    </row>
    <row r="5" spans="1:30">
      <c r="A5">
        <v>4</v>
      </c>
      <c r="B5">
        <f t="shared" ca="1" si="1"/>
        <v>0.44485084526976537</v>
      </c>
      <c r="C5">
        <f t="shared" ca="1" si="0"/>
        <v>0.23872383730820268</v>
      </c>
      <c r="D5" t="str">
        <f t="shared" ca="1" si="2"/>
        <v>GO</v>
      </c>
      <c r="E5">
        <f t="shared" ca="1" si="3"/>
        <v>1200</v>
      </c>
      <c r="F5" t="s">
        <v>129</v>
      </c>
      <c r="G5">
        <v>1000</v>
      </c>
      <c r="H5" t="s">
        <v>129</v>
      </c>
      <c r="I5">
        <v>2600</v>
      </c>
      <c r="J5" t="str">
        <f t="shared" si="4"/>
        <v/>
      </c>
      <c r="K5" t="str">
        <f t="shared" ca="1" si="5"/>
        <v>{"dy":1,"cd":"DI","cn":5},{"dy":2,"cd":"GO","cn":1200},{"dy":3,"cd":"EN","cn":7},{"dy":4,"cd":"GO","cn":2600}</v>
      </c>
      <c r="L5" t="str">
        <f t="shared" si="6"/>
        <v>{"dy":4,"cd":"GO","cn":2600}</v>
      </c>
      <c r="Y5">
        <v>1</v>
      </c>
      <c r="Z5">
        <v>1</v>
      </c>
      <c r="AA5">
        <f>VLOOKUP($Y5,$Y:$AD,MATCH(AA$1,$Y$1:$AD$1,0),0)</f>
        <v>14</v>
      </c>
      <c r="AB5">
        <f t="shared" si="10"/>
        <v>0.5</v>
      </c>
      <c r="AC5">
        <f>AC4+AB4</f>
        <v>1</v>
      </c>
      <c r="AD5" t="str">
        <f>VLOOKUP($Y5,$Y:$AD,MATCH(AD$1,$Y$1:$AD$1,0),0)</f>
        <v>GO</v>
      </c>
    </row>
    <row r="6" spans="1:30">
      <c r="A6">
        <v>5</v>
      </c>
      <c r="B6">
        <f t="shared" ca="1" si="1"/>
        <v>0.20232940411645461</v>
      </c>
      <c r="C6">
        <f t="shared" ca="1" si="0"/>
        <v>0.17307034351510642</v>
      </c>
      <c r="D6" t="str">
        <f t="shared" ca="1" si="2"/>
        <v>EN</v>
      </c>
      <c r="E6">
        <f t="shared" ca="1" si="3"/>
        <v>6</v>
      </c>
      <c r="F6" t="s">
        <v>131</v>
      </c>
      <c r="G6">
        <v>5</v>
      </c>
      <c r="H6" t="s">
        <v>131</v>
      </c>
      <c r="I6">
        <v>6</v>
      </c>
      <c r="J6" t="str">
        <f t="shared" si="4"/>
        <v/>
      </c>
      <c r="K6" t="str">
        <f t="shared" ca="1" si="5"/>
        <v>{"dy":1,"cd":"DI","cn":5},{"dy":2,"cd":"GO","cn":1200},{"dy":3,"cd":"EN","cn":7},{"dy":4,"cd":"GO","cn":2600},{"dy":5,"cd":"EN","cn":6}</v>
      </c>
      <c r="L6" t="str">
        <f t="shared" si="6"/>
        <v>{"dy":5,"cd":"EN","cn":6}</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0.7736987287582251</v>
      </c>
      <c r="C7">
        <f t="shared" ca="1" si="0"/>
        <v>0.38893708128180993</v>
      </c>
      <c r="D7" t="str">
        <f t="shared" ca="1" si="2"/>
        <v>GO</v>
      </c>
      <c r="E7">
        <f t="shared" ca="1" si="3"/>
        <v>1700</v>
      </c>
      <c r="F7" t="s">
        <v>129</v>
      </c>
      <c r="G7">
        <v>900</v>
      </c>
      <c r="H7" t="s">
        <v>129</v>
      </c>
      <c r="I7">
        <v>1500</v>
      </c>
      <c r="J7" t="str">
        <f t="shared" si="4"/>
        <v/>
      </c>
      <c r="K7" t="str">
        <f t="shared" ca="1" si="5"/>
        <v>{"dy":1,"cd":"DI","cn":5},{"dy":2,"cd":"GO","cn":1200},{"dy":3,"cd":"EN","cn":7},{"dy":4,"cd":"GO","cn":2600},{"dy":5,"cd":"EN","cn":6},{"dy":6,"cd":"GO","cn":1500}</v>
      </c>
      <c r="L7" t="str">
        <f t="shared" si="6"/>
        <v>{"dy":6,"cd":"GO","cn":1500}</v>
      </c>
      <c r="Y7">
        <v>1</v>
      </c>
      <c r="Z7">
        <v>2</v>
      </c>
      <c r="AA7">
        <f t="shared" si="11"/>
        <v>14</v>
      </c>
      <c r="AB7">
        <f t="shared" si="10"/>
        <v>0.875</v>
      </c>
      <c r="AC7">
        <f t="shared" si="12"/>
        <v>2</v>
      </c>
      <c r="AD7" t="str">
        <f t="shared" si="13"/>
        <v>GO</v>
      </c>
    </row>
    <row r="8" spans="1:30">
      <c r="A8">
        <v>7</v>
      </c>
      <c r="B8">
        <f t="shared" ca="1" si="1"/>
        <v>0.92787720712963861</v>
      </c>
      <c r="C8">
        <f t="shared" ca="1" si="0"/>
        <v>0.87993696839662394</v>
      </c>
      <c r="D8" t="str">
        <f t="shared" ca="1" si="2"/>
        <v>DI</v>
      </c>
      <c r="E8">
        <f t="shared" ca="1" si="3"/>
        <v>6</v>
      </c>
      <c r="F8" t="s">
        <v>131</v>
      </c>
      <c r="G8">
        <v>6</v>
      </c>
      <c r="H8" t="s">
        <v>131</v>
      </c>
      <c r="I8">
        <v>6</v>
      </c>
      <c r="J8" t="str">
        <f t="shared" si="4"/>
        <v/>
      </c>
      <c r="K8" t="str">
        <f t="shared" ca="1" si="5"/>
        <v>{"dy":1,"cd":"DI","cn":5},{"dy":2,"cd":"GO","cn":1200},{"dy":3,"cd":"EN","cn":7},{"dy":4,"cd":"GO","cn":2600},{"dy":5,"cd":"EN","cn":6},{"dy":6,"cd":"GO","cn":1500},{"dy":7,"cd":"EN","cn":6}</v>
      </c>
      <c r="L8" t="str">
        <f t="shared" si="6"/>
        <v>{"dy":7,"cd":"EN","cn":6}</v>
      </c>
      <c r="Y8">
        <v>3</v>
      </c>
      <c r="Z8">
        <v>2</v>
      </c>
      <c r="AA8">
        <f t="shared" si="11"/>
        <v>2</v>
      </c>
      <c r="AB8">
        <f t="shared" si="10"/>
        <v>0.125</v>
      </c>
      <c r="AC8">
        <f t="shared" si="12"/>
        <v>2.875</v>
      </c>
      <c r="AD8" t="str">
        <f t="shared" si="13"/>
        <v>DI</v>
      </c>
    </row>
    <row r="9" spans="1:30">
      <c r="A9">
        <v>8</v>
      </c>
      <c r="B9">
        <f t="shared" ca="1" si="1"/>
        <v>0.94689681324676367</v>
      </c>
      <c r="C9">
        <f t="shared" ca="1" si="0"/>
        <v>0.87600287530707854</v>
      </c>
      <c r="D9" t="str">
        <f t="shared" ca="1" si="2"/>
        <v>EN</v>
      </c>
      <c r="E9">
        <f t="shared" ca="1" si="3"/>
        <v>9</v>
      </c>
      <c r="F9" t="s">
        <v>133</v>
      </c>
      <c r="G9">
        <v>3</v>
      </c>
      <c r="H9" t="s">
        <v>129</v>
      </c>
      <c r="I9">
        <v>2300</v>
      </c>
      <c r="J9" t="str">
        <f t="shared" si="4"/>
        <v/>
      </c>
      <c r="K9" t="str">
        <f t="shared" ca="1" si="5"/>
        <v>{"dy":1,"cd":"DI","cn":5},{"dy":2,"cd":"GO","cn":1200},{"dy":3,"cd":"EN","cn":7},{"dy":4,"cd":"GO","cn":2600},{"dy":5,"cd":"EN","cn":6},{"dy":6,"cd":"GO","cn":1500},{"dy":7,"cd":"EN","cn":6},{"dy":8,"cd":"GO","cn":2300}</v>
      </c>
      <c r="L9" t="str">
        <f t="shared" si="6"/>
        <v>{"dy":8,"cd":"GO","cn":2300}</v>
      </c>
      <c r="Y9">
        <v>2</v>
      </c>
      <c r="Z9">
        <v>3</v>
      </c>
      <c r="AA9">
        <f t="shared" si="11"/>
        <v>14</v>
      </c>
      <c r="AB9">
        <f t="shared" si="10"/>
        <v>0.875</v>
      </c>
      <c r="AC9">
        <f t="shared" si="12"/>
        <v>3</v>
      </c>
      <c r="AD9" t="str">
        <f t="shared" si="13"/>
        <v>EN</v>
      </c>
    </row>
    <row r="10" spans="1:30">
      <c r="A10">
        <v>9</v>
      </c>
      <c r="B10">
        <f t="shared" ca="1" si="1"/>
        <v>0.93843769670951316</v>
      </c>
      <c r="C10">
        <f t="shared" ca="1" si="0"/>
        <v>0.58134981044288903</v>
      </c>
      <c r="D10" t="str">
        <f t="shared" ca="1" si="2"/>
        <v>DI</v>
      </c>
      <c r="E10">
        <f t="shared" ca="1" si="3"/>
        <v>5</v>
      </c>
      <c r="F10" t="s">
        <v>129</v>
      </c>
      <c r="G10">
        <v>700</v>
      </c>
      <c r="H10" t="s">
        <v>133</v>
      </c>
      <c r="I10">
        <v>4</v>
      </c>
      <c r="J10" t="str">
        <f t="shared" si="4"/>
        <v/>
      </c>
      <c r="K10" t="str">
        <f t="shared" ca="1" si="5"/>
        <v>{"dy":1,"cd":"DI","cn":5},{"dy":2,"cd":"GO","cn":1200},{"dy":3,"cd":"EN","cn":7},{"dy":4,"cd":"GO","cn":2600},{"dy":5,"cd":"EN","cn":6},{"dy":6,"cd":"GO","cn":1500},{"dy":7,"cd":"EN","cn":6},{"dy":8,"cd":"GO","cn":2300},{"dy":9,"cd":"DI","cn":4}</v>
      </c>
      <c r="L10" t="str">
        <f t="shared" si="6"/>
        <v>{"dy":9,"cd":"DI","cn":4}</v>
      </c>
      <c r="Y10">
        <v>3</v>
      </c>
      <c r="Z10">
        <v>3</v>
      </c>
      <c r="AA10">
        <f t="shared" si="11"/>
        <v>2</v>
      </c>
      <c r="AB10">
        <f t="shared" si="10"/>
        <v>0.125</v>
      </c>
      <c r="AC10">
        <f t="shared" si="12"/>
        <v>3.875</v>
      </c>
      <c r="AD10" t="str">
        <f t="shared" si="13"/>
        <v>DI</v>
      </c>
    </row>
    <row r="11" spans="1:30">
      <c r="A11">
        <v>10</v>
      </c>
      <c r="B11">
        <f t="shared" ca="1" si="1"/>
        <v>0.42390568871494305</v>
      </c>
      <c r="C11">
        <f t="shared" ca="1" si="0"/>
        <v>0.56642596127623679</v>
      </c>
      <c r="D11" t="str">
        <f t="shared" ca="1" si="2"/>
        <v>GO</v>
      </c>
      <c r="E11">
        <f t="shared" ca="1" si="3"/>
        <v>2200</v>
      </c>
      <c r="F11" t="s">
        <v>131</v>
      </c>
      <c r="G11">
        <v>10</v>
      </c>
      <c r="H11" t="s">
        <v>131</v>
      </c>
      <c r="I11">
        <v>6</v>
      </c>
      <c r="J11" t="str">
        <f t="shared" si="4"/>
        <v/>
      </c>
      <c r="K11" t="str">
        <f t="shared" ca="1" si="5"/>
        <v>{"dy":1,"cd":"DI","cn":5},{"dy":2,"cd":"GO","cn":1200},{"dy":3,"cd":"EN","cn":7},{"dy":4,"cd":"GO","cn":2600},{"dy":5,"cd":"EN","cn":6},{"dy":6,"cd":"GO","cn":1500},{"dy":7,"cd":"EN","cn":6},{"dy":8,"cd":"GO","cn":2300},{"dy":9,"cd":"DI","cn":4},{"dy":10,"cd":"EN","cn":6}</v>
      </c>
      <c r="L11" t="str">
        <f t="shared" si="6"/>
        <v>{"dy":10,"cd":"EN","cn":6}</v>
      </c>
    </row>
    <row r="12" spans="1:30">
      <c r="A12">
        <v>11</v>
      </c>
      <c r="B12">
        <f t="shared" ca="1" si="1"/>
        <v>9.4669518402481279E-2</v>
      </c>
      <c r="C12">
        <f t="shared" ca="1" si="0"/>
        <v>0.45830358498642665</v>
      </c>
      <c r="D12" t="str">
        <f t="shared" ca="1" si="2"/>
        <v>EN</v>
      </c>
      <c r="E12">
        <f t="shared" ca="1" si="3"/>
        <v>7</v>
      </c>
      <c r="F12" t="s">
        <v>129</v>
      </c>
      <c r="G12">
        <v>1300</v>
      </c>
      <c r="H12" t="s">
        <v>129</v>
      </c>
      <c r="I12">
        <v>1600</v>
      </c>
      <c r="J12" t="str">
        <f t="shared" si="4"/>
        <v/>
      </c>
      <c r="K12" t="str">
        <f t="shared" ca="1" si="5"/>
        <v>{"dy":1,"cd":"DI","cn":5},{"dy":2,"cd":"GO","cn":1200},{"dy":3,"cd":"EN","cn":7},{"dy":4,"cd":"GO","cn":2600},{"dy":5,"cd":"EN","cn":6},{"dy":6,"cd":"GO","cn":1500},{"dy":7,"cd":"EN","cn":6},{"dy":8,"cd":"GO","cn":2300},{"dy":9,"cd":"DI","cn":4},{"dy":10,"cd":"EN","cn":6},{"dy":11,"cd":"GO","cn":1600}</v>
      </c>
      <c r="L12" t="str">
        <f t="shared" si="6"/>
        <v>{"dy":11,"cd":"GO","cn":1600}</v>
      </c>
    </row>
    <row r="13" spans="1:30">
      <c r="A13">
        <v>12</v>
      </c>
      <c r="B13">
        <f t="shared" ca="1" si="1"/>
        <v>0.69304093567198766</v>
      </c>
      <c r="C13">
        <f t="shared" ca="1" si="0"/>
        <v>0.93122498616644978</v>
      </c>
      <c r="D13" t="str">
        <f t="shared" ca="1" si="2"/>
        <v>GO</v>
      </c>
      <c r="E13">
        <f t="shared" ca="1" si="3"/>
        <v>3300</v>
      </c>
      <c r="F13" t="s">
        <v>131</v>
      </c>
      <c r="G13">
        <v>6</v>
      </c>
      <c r="H13" t="s">
        <v>131</v>
      </c>
      <c r="I13">
        <v>9</v>
      </c>
      <c r="J13" t="str">
        <f t="shared" si="4"/>
        <v/>
      </c>
      <c r="K13" t="str">
        <f t="shared" ca="1" si="5"/>
        <v>{"dy":1,"cd":"DI","cn":5},{"dy":2,"cd":"GO","cn":1200},{"dy":3,"cd":"EN","cn":7},{"dy":4,"cd":"GO","cn":2600},{"dy":5,"cd":"EN","cn":6},{"dy":6,"cd":"GO","cn":1500},{"dy":7,"cd":"EN","cn":6},{"dy":8,"cd":"GO","cn":2300},{"dy":9,"cd":"DI","cn":4},{"dy":10,"cd":"EN","cn":6},{"dy":11,"cd":"GO","cn":1600},{"dy":12,"cd":"EN","cn":9}</v>
      </c>
      <c r="L13" t="str">
        <f t="shared" si="6"/>
        <v>{"dy":12,"cd":"EN","cn":9}</v>
      </c>
    </row>
    <row r="14" spans="1:30">
      <c r="A14">
        <v>13</v>
      </c>
      <c r="B14">
        <f t="shared" ca="1" si="1"/>
        <v>0.96604788020466659</v>
      </c>
      <c r="C14">
        <f t="shared" ca="1" si="0"/>
        <v>0.38195688587352272</v>
      </c>
      <c r="D14" t="str">
        <f t="shared" ca="1" si="2"/>
        <v>DI</v>
      </c>
      <c r="E14">
        <f t="shared" ca="1" si="3"/>
        <v>4</v>
      </c>
      <c r="F14" t="s">
        <v>129</v>
      </c>
      <c r="G14">
        <v>1200</v>
      </c>
      <c r="H14" t="s">
        <v>129</v>
      </c>
      <c r="I14">
        <v>1800</v>
      </c>
      <c r="J14" t="str">
        <f t="shared" si="4"/>
        <v/>
      </c>
      <c r="K14" t="str">
        <f t="shared" ca="1" si="5"/>
        <v>{"dy":1,"cd":"DI","cn":5},{"dy":2,"cd":"GO","cn":1200},{"dy":3,"cd":"EN","cn":7},{"dy":4,"cd":"GO","cn":2600},{"dy":5,"cd":"EN","cn":6},{"dy":6,"cd":"GO","cn":1500},{"dy":7,"cd":"EN","cn":6},{"dy":8,"cd":"GO","cn":2300},{"dy":9,"cd":"DI","cn":4},{"dy":10,"cd":"EN","cn":6},{"dy":11,"cd":"GO","cn":1600},{"dy":12,"cd":"EN","cn":9},{"dy":13,"cd":"GO","cn":1800}</v>
      </c>
      <c r="L14" t="str">
        <f t="shared" si="6"/>
        <v>{"dy":13,"cd":"GO","cn":1800}</v>
      </c>
    </row>
    <row r="15" spans="1:30">
      <c r="A15">
        <v>14</v>
      </c>
      <c r="B15">
        <f t="shared" ca="1" si="1"/>
        <v>0.87358316899907174</v>
      </c>
      <c r="C15">
        <f t="shared" ca="1" si="0"/>
        <v>0.94143208552860935</v>
      </c>
      <c r="D15" t="str">
        <f t="shared" ca="1" si="2"/>
        <v>EN</v>
      </c>
      <c r="E15">
        <f t="shared" ca="1" si="3"/>
        <v>9</v>
      </c>
      <c r="F15" t="s">
        <v>131</v>
      </c>
      <c r="G15">
        <v>10</v>
      </c>
      <c r="H15" t="s">
        <v>314</v>
      </c>
      <c r="I15">
        <v>7</v>
      </c>
      <c r="J15" t="str">
        <f t="shared" si="4"/>
        <v/>
      </c>
      <c r="K15" t="str">
        <f t="shared" ca="1" si="5"/>
        <v>{"dy":1,"cd":"DI","cn":5},{"dy":2,"cd":"GO","cn":1200},{"dy":3,"cd":"EN","cn":7},{"dy":4,"cd":"GO","cn":2600},{"dy":5,"cd":"EN","cn":6},{"dy":6,"cd":"GO","cn":1500},{"dy":7,"cd":"EN","cn":6},{"dy":8,"cd":"GO","cn":2300},{"dy":9,"cd":"DI","cn":4},{"dy":10,"cd":"EN","cn":6},{"dy":11,"cd":"GO","cn":1600},{"dy":12,"cd":"EN","cn":9},{"dy":13,"cd":"GO","cn":1800},{"dy":14,"cd":"EN","cn":7}</v>
      </c>
      <c r="L15" t="str">
        <f t="shared" si="6"/>
        <v>{"dy":14,"cd":"EN","cn":7}</v>
      </c>
    </row>
    <row r="16" spans="1:30">
      <c r="A16">
        <v>15</v>
      </c>
      <c r="B16">
        <f t="shared" ca="1" si="1"/>
        <v>0.61140694434471954</v>
      </c>
      <c r="C16">
        <f t="shared" ca="1" si="0"/>
        <v>7.7049329220775897E-2</v>
      </c>
      <c r="D16" t="str">
        <f t="shared" ca="1" si="2"/>
        <v>GO</v>
      </c>
      <c r="E16">
        <f t="shared" ca="1" si="3"/>
        <v>700</v>
      </c>
      <c r="F16" t="s">
        <v>129</v>
      </c>
      <c r="G16">
        <v>1000</v>
      </c>
      <c r="H16" t="s">
        <v>129</v>
      </c>
      <c r="I16">
        <v>3100</v>
      </c>
      <c r="J16" t="str">
        <f t="shared" si="4"/>
        <v/>
      </c>
      <c r="K16" t="str">
        <f t="shared" ca="1" si="5"/>
        <v>{"dy":1,"cd":"DI","cn":5},{"dy":2,"cd":"GO","cn":1200},{"dy":3,"cd":"EN","cn":7},{"dy":4,"cd":"GO","cn":2600},{"dy":5,"cd":"EN","cn":6},{"dy":6,"cd":"GO","cn":1500},{"dy":7,"cd":"EN","cn":6},{"dy":8,"cd":"GO","cn":2300},{"dy":9,"cd":"DI","cn":4},{"dy":10,"cd":"EN","cn":6},{"dy":11,"cd":"GO","cn":1600},{"dy":12,"cd":"EN","cn":9},{"dy":13,"cd":"GO","cn":1800},{"dy":14,"cd":"EN","cn":7},{"dy":15,"cd":"GO","cn":3100}</v>
      </c>
      <c r="L16" t="str">
        <f t="shared" si="6"/>
        <v>{"dy":15,"cd":"GO","cn":3100}</v>
      </c>
    </row>
    <row r="17" spans="1:12">
      <c r="A17">
        <v>16</v>
      </c>
      <c r="B17">
        <f t="shared" ca="1" si="1"/>
        <v>9.2133009601994553E-2</v>
      </c>
      <c r="C17">
        <f t="shared" ca="1" si="0"/>
        <v>0.1234702606933622</v>
      </c>
      <c r="D17" t="str">
        <f t="shared" ca="1" si="2"/>
        <v>EN</v>
      </c>
      <c r="E17">
        <f t="shared" ca="1" si="3"/>
        <v>6</v>
      </c>
      <c r="F17" t="s">
        <v>131</v>
      </c>
      <c r="G17">
        <v>8</v>
      </c>
      <c r="H17" t="s">
        <v>131</v>
      </c>
      <c r="I17">
        <v>8</v>
      </c>
      <c r="J17" t="str">
        <f t="shared" si="4"/>
        <v/>
      </c>
      <c r="K17" t="str">
        <f t="shared" ca="1" si="5"/>
        <v>{"dy":1,"cd":"DI","cn":5},{"dy":2,"cd":"GO","cn":1200},{"dy":3,"cd":"EN","cn":7},{"dy":4,"cd":"GO","cn":2600},{"dy":5,"cd":"EN","cn":6},{"dy":6,"cd":"GO","cn":1500},{"dy":7,"cd":"EN","cn":6},{"dy":8,"cd":"GO","cn":2300},{"dy":9,"cd":"DI","cn":4},{"dy":10,"cd":"EN","cn":6},{"dy":11,"cd":"GO","cn":1600},{"dy":12,"cd":"EN","cn":9},{"dy":13,"cd":"GO","cn":1800},{"dy":14,"cd":"EN","cn":7},{"dy":15,"cd":"GO","cn":3100},{"dy":16,"cd":"EN","cn":8}</v>
      </c>
      <c r="L17" t="str">
        <f t="shared" si="6"/>
        <v>{"dy":16,"cd":"EN","cn":8}</v>
      </c>
    </row>
    <row r="18" spans="1:12">
      <c r="A18">
        <v>17</v>
      </c>
      <c r="B18">
        <f t="shared" ca="1" si="1"/>
        <v>0.32604268303024164</v>
      </c>
      <c r="C18">
        <f t="shared" ca="1" si="0"/>
        <v>0.16260023336654006</v>
      </c>
      <c r="D18" t="str">
        <f t="shared" ca="1" si="2"/>
        <v>GO</v>
      </c>
      <c r="E18">
        <f t="shared" ca="1" si="3"/>
        <v>1000</v>
      </c>
      <c r="F18" t="s">
        <v>129</v>
      </c>
      <c r="G18">
        <v>800</v>
      </c>
      <c r="H18" t="s">
        <v>133</v>
      </c>
      <c r="I18">
        <v>3</v>
      </c>
      <c r="J18" t="str">
        <f t="shared" si="4"/>
        <v/>
      </c>
      <c r="K18" t="str">
        <f t="shared" ca="1" si="5"/>
        <v>{"dy":1,"cd":"DI","cn":5},{"dy":2,"cd":"GO","cn":1200},{"dy":3,"cd":"EN","cn":7},{"dy":4,"cd":"GO","cn":2600},{"dy":5,"cd":"EN","cn":6},{"dy":6,"cd":"GO","cn":1500},{"dy":7,"cd":"EN","cn":6},{"dy":8,"cd":"GO","cn":2300},{"dy":9,"cd":"DI","cn":4},{"dy":10,"cd":"EN","cn":6},{"dy":11,"cd":"GO","cn":1600},{"dy":12,"cd":"EN","cn":9},{"dy":13,"cd":"GO","cn":1800},{"dy":14,"cd":"EN","cn":7},{"dy":15,"cd":"GO","cn":3100},{"dy":16,"cd":"EN","cn":8},{"dy":17,"cd":"DI","cn":3}</v>
      </c>
      <c r="L18" t="str">
        <f t="shared" si="6"/>
        <v>{"dy":17,"cd":"DI","cn":3}</v>
      </c>
    </row>
    <row r="19" spans="1:12">
      <c r="A19">
        <v>18</v>
      </c>
      <c r="B19">
        <f t="shared" ca="1" si="1"/>
        <v>0.30012554442911032</v>
      </c>
      <c r="C19">
        <f t="shared" ca="1" si="0"/>
        <v>0.92718733950777366</v>
      </c>
      <c r="D19" t="str">
        <f t="shared" ca="1" si="2"/>
        <v>EN</v>
      </c>
      <c r="E19">
        <f t="shared" ca="1" si="3"/>
        <v>9</v>
      </c>
      <c r="F19" t="s">
        <v>131</v>
      </c>
      <c r="G19">
        <v>6</v>
      </c>
      <c r="H19" t="s">
        <v>129</v>
      </c>
      <c r="I19">
        <v>1500</v>
      </c>
      <c r="J19" t="str">
        <f t="shared" si="4"/>
        <v/>
      </c>
      <c r="K19" t="str">
        <f t="shared" ca="1" si="5"/>
        <v>{"dy":1,"cd":"DI","cn":5},{"dy":2,"cd":"GO","cn":1200},{"dy":3,"cd":"EN","cn":7},{"dy":4,"cd":"GO","cn":2600},{"dy":5,"cd":"EN","cn":6},{"dy":6,"cd":"GO","cn":1500},{"dy":7,"cd":"EN","cn":6},{"dy":8,"cd":"GO","cn":2300},{"dy":9,"cd":"DI","cn":4},{"dy":10,"cd":"EN","cn":6},{"dy":11,"cd":"GO","cn":1600},{"dy":12,"cd":"EN","cn":9},{"dy":13,"cd":"GO","cn":1800},{"dy":14,"cd":"EN","cn":7},{"dy":15,"cd":"GO","cn":3100},{"dy":16,"cd":"EN","cn":8},{"dy":17,"cd":"DI","cn":3},{"dy":18,"cd":"GO","cn":1500}</v>
      </c>
      <c r="L19" t="str">
        <f t="shared" si="6"/>
        <v>{"dy":18,"cd":"GO","cn":1500}</v>
      </c>
    </row>
    <row r="20" spans="1:12">
      <c r="A20">
        <v>19</v>
      </c>
      <c r="B20">
        <f t="shared" ca="1" si="1"/>
        <v>0.84571127702532067</v>
      </c>
      <c r="C20">
        <f t="shared" ca="1" si="0"/>
        <v>0.36144546363572105</v>
      </c>
      <c r="D20" t="str">
        <f t="shared" ca="1" si="2"/>
        <v>GO</v>
      </c>
      <c r="E20">
        <f t="shared" ca="1" si="3"/>
        <v>1600</v>
      </c>
      <c r="F20" t="s">
        <v>129</v>
      </c>
      <c r="G20">
        <v>900</v>
      </c>
      <c r="H20" t="s">
        <v>131</v>
      </c>
      <c r="I20">
        <v>7</v>
      </c>
      <c r="J20" t="str">
        <f t="shared" si="4"/>
        <v/>
      </c>
      <c r="K20" t="str">
        <f t="shared" ca="1" si="5"/>
        <v>{"dy":1,"cd":"DI","cn":5},{"dy":2,"cd":"GO","cn":1200},{"dy":3,"cd":"EN","cn":7},{"dy":4,"cd":"GO","cn":2600},{"dy":5,"cd":"EN","cn":6},{"dy":6,"cd":"GO","cn":1500},{"dy":7,"cd":"EN","cn":6},{"dy":8,"cd":"GO","cn":2300},{"dy":9,"cd":"DI","cn":4},{"dy":10,"cd":"EN","cn":6},{"dy":11,"cd":"GO","cn":1600},{"dy":12,"cd":"EN","cn":9},{"dy":13,"cd":"GO","cn":1800},{"dy":14,"cd":"EN","cn":7},{"dy":15,"cd":"GO","cn":3100},{"dy":16,"cd":"EN","cn":8},{"dy":17,"cd":"DI","cn":3},{"dy":18,"cd":"GO","cn":1500},{"dy":19,"cd":"EN","cn":7}</v>
      </c>
      <c r="L20" t="str">
        <f t="shared" si="6"/>
        <v>{"dy":19,"cd":"EN","cn":7}</v>
      </c>
    </row>
    <row r="21" spans="1:12">
      <c r="A21">
        <v>20</v>
      </c>
      <c r="B21">
        <f t="shared" ca="1" si="1"/>
        <v>0.64794297859168037</v>
      </c>
      <c r="C21">
        <f t="shared" ca="1" si="0"/>
        <v>0.15551066803049107</v>
      </c>
      <c r="D21" t="str">
        <f t="shared" ca="1" si="2"/>
        <v>EN</v>
      </c>
      <c r="E21">
        <f t="shared" ca="1" si="3"/>
        <v>6</v>
      </c>
      <c r="F21" t="s">
        <v>131</v>
      </c>
      <c r="G21">
        <v>7</v>
      </c>
      <c r="H21" t="s">
        <v>129</v>
      </c>
      <c r="I21">
        <v>2800</v>
      </c>
      <c r="J21" t="str">
        <f t="shared" si="4"/>
        <v/>
      </c>
      <c r="K21" t="str">
        <f t="shared" ca="1" si="5"/>
        <v>{"dy":1,"cd":"DI","cn":5},{"dy":2,"cd":"GO","cn":1200},{"dy":3,"cd":"EN","cn":7},{"dy":4,"cd":"GO","cn":2600},{"dy":5,"cd":"EN","cn":6},{"dy":6,"cd":"GO","cn":1500},{"dy":7,"cd":"EN","cn":6},{"dy":8,"cd":"GO","cn":2300},{"dy":9,"cd":"DI","cn":4},{"dy":10,"cd":"EN","cn":6},{"dy":11,"cd":"GO","cn":1600},{"dy":12,"cd":"EN","cn":9},{"dy":13,"cd":"GO","cn":1800},{"dy":14,"cd":"EN","cn":7},{"dy":15,"cd":"GO","cn":3100},{"dy":16,"cd":"EN","cn":8},{"dy":17,"cd":"DI","cn":3},{"dy":18,"cd":"GO","cn":1500},{"dy":19,"cd":"EN","cn":7},{"dy":20,"cd":"GO","cn":2800}</v>
      </c>
      <c r="L21" t="str">
        <f t="shared" si="6"/>
        <v>{"dy":20,"cd":"GO","cn":2800}</v>
      </c>
    </row>
    <row r="22" spans="1:12">
      <c r="A22">
        <v>21</v>
      </c>
      <c r="B22">
        <f t="shared" ca="1" si="1"/>
        <v>9.0844723338072031E-2</v>
      </c>
      <c r="C22">
        <f t="shared" ca="1" si="0"/>
        <v>0.22332034889833707</v>
      </c>
      <c r="D22" t="str">
        <f t="shared" ca="1" si="2"/>
        <v>GO</v>
      </c>
      <c r="E22">
        <f t="shared" ca="1" si="3"/>
        <v>1100</v>
      </c>
      <c r="F22" t="s">
        <v>133</v>
      </c>
      <c r="G22">
        <v>4</v>
      </c>
      <c r="H22" t="s">
        <v>131</v>
      </c>
      <c r="I22">
        <v>9</v>
      </c>
      <c r="J22" t="str">
        <f t="shared" si="4"/>
        <v/>
      </c>
      <c r="K22" t="str">
        <f t="shared" ca="1" si="5"/>
        <v>{"dy":1,"cd":"DI","cn":5},{"dy":2,"cd":"GO","cn":1200},{"dy":3,"cd":"EN","cn":7},{"dy":4,"cd":"GO","cn":2600},{"dy":5,"cd":"EN","cn":6},{"dy":6,"cd":"GO","cn":1500},{"dy":7,"cd":"EN","cn":6},{"dy":8,"cd":"GO","cn":2300},{"dy":9,"cd":"DI","cn":4},{"dy":10,"cd":"EN","cn":6},{"dy":11,"cd":"GO","cn":1600},{"dy":12,"cd":"EN","cn":9},{"dy":13,"cd":"GO","cn":1800},{"dy":14,"cd":"EN","cn":7},{"dy":15,"cd":"GO","cn":3100},{"dy":16,"cd":"EN","cn":8},{"dy":17,"cd":"DI","cn":3},{"dy":18,"cd":"GO","cn":1500},{"dy":19,"cd":"EN","cn":7},{"dy":20,"cd":"GO","cn":2800},{"dy":21,"cd":"EN","cn":9}</v>
      </c>
      <c r="L22" t="str">
        <f t="shared" si="6"/>
        <v>{"dy":21,"cd":"EN","cn":9}</v>
      </c>
    </row>
    <row r="23" spans="1:12">
      <c r="A23">
        <v>22</v>
      </c>
      <c r="B23">
        <f t="shared" ca="1" si="1"/>
        <v>0.66591777148376596</v>
      </c>
      <c r="C23">
        <f t="shared" ca="1" si="0"/>
        <v>0.25196856241413113</v>
      </c>
      <c r="D23" t="str">
        <f t="shared" ca="1" si="2"/>
        <v>EN</v>
      </c>
      <c r="E23">
        <f t="shared" ca="1" si="3"/>
        <v>7</v>
      </c>
      <c r="F23" t="s">
        <v>131</v>
      </c>
      <c r="G23">
        <v>10</v>
      </c>
      <c r="H23" t="s">
        <v>129</v>
      </c>
      <c r="I23">
        <v>800</v>
      </c>
      <c r="J23" t="str">
        <f t="shared" si="4"/>
        <v/>
      </c>
      <c r="K23"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v>
      </c>
      <c r="L23" t="str">
        <f t="shared" si="6"/>
        <v>{"dy":22,"cd":"GO","cn":800}</v>
      </c>
    </row>
    <row r="24" spans="1:12">
      <c r="A24">
        <v>23</v>
      </c>
      <c r="B24">
        <f t="shared" ca="1" si="1"/>
        <v>0.48696819713681239</v>
      </c>
      <c r="C24">
        <f t="shared" ca="1" si="0"/>
        <v>0.13488044569882551</v>
      </c>
      <c r="D24" t="str">
        <f t="shared" ca="1" si="2"/>
        <v>GO</v>
      </c>
      <c r="E24">
        <f t="shared" ca="1" si="3"/>
        <v>900</v>
      </c>
      <c r="F24" t="s">
        <v>129</v>
      </c>
      <c r="G24">
        <v>800</v>
      </c>
      <c r="H24" t="s">
        <v>131</v>
      </c>
      <c r="I24">
        <v>7</v>
      </c>
      <c r="J24" t="str">
        <f t="shared" si="4"/>
        <v/>
      </c>
      <c r="K24"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v>
      </c>
      <c r="L24" t="str">
        <f t="shared" si="6"/>
        <v>{"dy":23,"cd":"EN","cn":7}</v>
      </c>
    </row>
    <row r="25" spans="1:12">
      <c r="A25">
        <v>24</v>
      </c>
      <c r="B25">
        <f t="shared" ca="1" si="1"/>
        <v>0.33065317176745945</v>
      </c>
      <c r="C25">
        <f t="shared" ca="1" si="0"/>
        <v>0.78490861056188821</v>
      </c>
      <c r="D25" t="str">
        <f t="shared" ca="1" si="2"/>
        <v>EN</v>
      </c>
      <c r="E25">
        <f t="shared" ca="1" si="3"/>
        <v>9</v>
      </c>
      <c r="F25" t="s">
        <v>131</v>
      </c>
      <c r="G25">
        <v>6</v>
      </c>
      <c r="H25" t="s">
        <v>129</v>
      </c>
      <c r="I25">
        <v>1400</v>
      </c>
      <c r="J25" t="str">
        <f t="shared" si="4"/>
        <v/>
      </c>
      <c r="K25"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v>
      </c>
      <c r="L25" t="str">
        <f t="shared" si="6"/>
        <v>{"dy":24,"cd":"GO","cn":1400}</v>
      </c>
    </row>
    <row r="26" spans="1:12">
      <c r="A26">
        <v>25</v>
      </c>
      <c r="B26">
        <f t="shared" ca="1" si="1"/>
        <v>0.61136375410074417</v>
      </c>
      <c r="C26">
        <f t="shared" ca="1" si="0"/>
        <v>0.80519127725900197</v>
      </c>
      <c r="D26" t="str">
        <f t="shared" ca="1" si="2"/>
        <v>GO</v>
      </c>
      <c r="E26">
        <f t="shared" ca="1" si="3"/>
        <v>2900</v>
      </c>
      <c r="F26" t="s">
        <v>129</v>
      </c>
      <c r="G26">
        <v>700</v>
      </c>
      <c r="H26" t="s">
        <v>131</v>
      </c>
      <c r="I26">
        <v>6</v>
      </c>
      <c r="J26" t="str">
        <f t="shared" si="4"/>
        <v/>
      </c>
      <c r="K26"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v>
      </c>
      <c r="L26" t="str">
        <f t="shared" si="6"/>
        <v>{"dy":25,"cd":"EN","cn":6}</v>
      </c>
    </row>
    <row r="27" spans="1:12">
      <c r="A27">
        <v>26</v>
      </c>
      <c r="B27">
        <f t="shared" ca="1" si="1"/>
        <v>0.10222894059717569</v>
      </c>
      <c r="C27">
        <f t="shared" ca="1" si="0"/>
        <v>0.74822894182378308</v>
      </c>
      <c r="D27" t="str">
        <f t="shared" ca="1" si="2"/>
        <v>EN</v>
      </c>
      <c r="E27">
        <f t="shared" ca="1" si="3"/>
        <v>8</v>
      </c>
      <c r="F27" t="s">
        <v>131</v>
      </c>
      <c r="G27">
        <v>9</v>
      </c>
      <c r="H27" t="s">
        <v>313</v>
      </c>
      <c r="I27">
        <v>5</v>
      </c>
      <c r="J27" t="str">
        <f t="shared" si="4"/>
        <v/>
      </c>
      <c r="K27"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v>
      </c>
      <c r="L27" t="str">
        <f t="shared" si="6"/>
        <v>{"dy":26,"cd":"DI","cn":5}</v>
      </c>
    </row>
    <row r="28" spans="1:12">
      <c r="A28">
        <v>27</v>
      </c>
      <c r="B28">
        <f t="shared" ca="1" si="1"/>
        <v>0.71663558996709431</v>
      </c>
      <c r="C28">
        <f t="shared" ca="1" si="0"/>
        <v>0.9523916570817208</v>
      </c>
      <c r="D28" t="str">
        <f t="shared" ca="1" si="2"/>
        <v>GO</v>
      </c>
      <c r="E28">
        <f t="shared" ca="1" si="3"/>
        <v>3400</v>
      </c>
      <c r="F28" t="s">
        <v>129</v>
      </c>
      <c r="G28">
        <v>900</v>
      </c>
      <c r="H28" t="s">
        <v>131</v>
      </c>
      <c r="I28">
        <v>7</v>
      </c>
      <c r="J28" t="str">
        <f t="shared" si="4"/>
        <v/>
      </c>
      <c r="K28"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v>
      </c>
      <c r="L28" t="str">
        <f t="shared" si="6"/>
        <v>{"dy":27,"cd":"EN","cn":7}</v>
      </c>
    </row>
    <row r="29" spans="1:12">
      <c r="A29">
        <v>28</v>
      </c>
      <c r="B29">
        <f t="shared" ca="1" si="1"/>
        <v>0.71966063128832147</v>
      </c>
      <c r="C29">
        <f t="shared" ca="1" si="0"/>
        <v>0.17621588718612857</v>
      </c>
      <c r="D29" t="str">
        <f t="shared" ca="1" si="2"/>
        <v>EN</v>
      </c>
      <c r="E29">
        <f t="shared" ca="1" si="3"/>
        <v>6</v>
      </c>
      <c r="F29" t="s">
        <v>131</v>
      </c>
      <c r="G29">
        <v>5</v>
      </c>
      <c r="H29" t="s">
        <v>315</v>
      </c>
      <c r="I29">
        <v>1900</v>
      </c>
      <c r="J29" t="str">
        <f t="shared" si="4"/>
        <v/>
      </c>
      <c r="K29"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v>
      </c>
      <c r="L29" t="str">
        <f t="shared" si="6"/>
        <v>{"dy":28,"cd":"GO","cn":1900}</v>
      </c>
    </row>
    <row r="30" spans="1:12">
      <c r="A30">
        <v>29</v>
      </c>
      <c r="B30">
        <f t="shared" ca="1" si="1"/>
        <v>0.42376529956471898</v>
      </c>
      <c r="C30">
        <f t="shared" ca="1" si="0"/>
        <v>0.97356404366863392</v>
      </c>
      <c r="D30" t="str">
        <f t="shared" ca="1" si="2"/>
        <v>GO</v>
      </c>
      <c r="E30">
        <f t="shared" ca="1" si="3"/>
        <v>3500</v>
      </c>
      <c r="F30" t="s">
        <v>129</v>
      </c>
      <c r="G30">
        <v>1000</v>
      </c>
      <c r="H30" t="s">
        <v>131</v>
      </c>
      <c r="I30">
        <v>7</v>
      </c>
      <c r="J30" t="str">
        <f t="shared" si="4"/>
        <v/>
      </c>
      <c r="K30"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v>
      </c>
      <c r="L30" t="str">
        <f t="shared" si="6"/>
        <v>{"dy":29,"cd":"EN","cn":7}</v>
      </c>
    </row>
    <row r="31" spans="1:12">
      <c r="A31">
        <v>30</v>
      </c>
      <c r="B31">
        <f t="shared" ca="1" si="1"/>
        <v>0.81578068281611438</v>
      </c>
      <c r="C31">
        <f t="shared" ca="1" si="0"/>
        <v>0.89452794454009699</v>
      </c>
      <c r="D31" t="str">
        <f t="shared" ca="1" si="2"/>
        <v>EN</v>
      </c>
      <c r="E31">
        <f t="shared" ca="1" si="3"/>
        <v>9</v>
      </c>
      <c r="F31" t="s">
        <v>131</v>
      </c>
      <c r="G31">
        <v>6</v>
      </c>
      <c r="H31" t="s">
        <v>129</v>
      </c>
      <c r="I31">
        <v>1600</v>
      </c>
      <c r="J31" t="str">
        <f t="shared" si="4"/>
        <v/>
      </c>
      <c r="K31"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dy":30,"cd":"GO","cn":1600}</v>
      </c>
      <c r="L31" t="str">
        <f t="shared" si="6"/>
        <v>{"dy":30,"cd":"GO","cn":1600}</v>
      </c>
    </row>
    <row r="32" spans="1:12">
      <c r="A32">
        <v>31</v>
      </c>
      <c r="B32">
        <f t="shared" ca="1" si="1"/>
        <v>0.25634091149754701</v>
      </c>
      <c r="C32">
        <f t="shared" ca="1" si="0"/>
        <v>0.33610005915338781</v>
      </c>
      <c r="D32" t="str">
        <f t="shared" ca="1" si="2"/>
        <v>GO</v>
      </c>
      <c r="E32">
        <f t="shared" ca="1" si="3"/>
        <v>1500</v>
      </c>
      <c r="F32" t="s">
        <v>129</v>
      </c>
      <c r="G32">
        <v>800</v>
      </c>
      <c r="H32" t="s">
        <v>131</v>
      </c>
      <c r="I32">
        <v>6</v>
      </c>
      <c r="J32" t="str">
        <f t="shared" si="4"/>
        <v/>
      </c>
      <c r="K32"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dy":30,"cd":"GO","cn":1600},{"dy":31,"cd":"EN","cn":6}</v>
      </c>
      <c r="L32" t="str">
        <f t="shared" si="6"/>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tabSelected="1" workbookViewId="0">
      <pane xSplit="2" ySplit="1" topLeftCell="P92" activePane="bottomRight" state="frozen"/>
      <selection pane="topRight" activeCell="C1" sqref="C1"/>
      <selection pane="bottomLeft" activeCell="A2" sqref="A2"/>
      <selection pane="bottomRight" activeCell="AB110" sqref="AB110"/>
    </sheetView>
    <sheetView tabSelected="1" workbookViewId="1">
      <pane xSplit="2" ySplit="1" topLeftCell="S237" activePane="bottomRight" state="frozen"/>
      <selection pane="topRight" activeCell="C1" sqref="C1"/>
      <selection pane="bottomLeft" activeCell="A2" sqref="A2"/>
      <selection pane="bottomRight" activeCell="AB249" sqref="AB249"/>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64</v>
      </c>
      <c r="B1" s="3" t="s">
        <v>67</v>
      </c>
      <c r="C1" s="6" t="s">
        <v>109</v>
      </c>
      <c r="D1" s="6" t="s">
        <v>140</v>
      </c>
      <c r="E1" s="6" t="s">
        <v>152</v>
      </c>
      <c r="F1" s="6" t="s">
        <v>157</v>
      </c>
      <c r="G1" s="6" t="s">
        <v>164</v>
      </c>
      <c r="H1" s="6" t="s">
        <v>180</v>
      </c>
      <c r="I1" s="6" t="s">
        <v>181</v>
      </c>
      <c r="J1" s="6" t="s">
        <v>162</v>
      </c>
      <c r="K1" s="6" t="s">
        <v>163</v>
      </c>
      <c r="L1" s="6" t="s">
        <v>300</v>
      </c>
      <c r="M1" s="6" t="s">
        <v>161</v>
      </c>
      <c r="N1" s="6" t="s">
        <v>151</v>
      </c>
      <c r="O1" s="6" t="s">
        <v>156</v>
      </c>
      <c r="P1" s="6" t="s">
        <v>158</v>
      </c>
      <c r="Q1" s="6" t="s">
        <v>159</v>
      </c>
      <c r="R1" s="6" t="s">
        <v>160</v>
      </c>
      <c r="S1" s="6" t="s">
        <v>176</v>
      </c>
      <c r="T1" s="9" t="str">
        <f t="array" aca="1" ref="T1" ca="1">IF(SUM(IF(S:S="업데이트순번이상",1,0))&gt;0,"순번이상","")</f>
        <v/>
      </c>
      <c r="U1" s="6" t="s">
        <v>155</v>
      </c>
      <c r="V1" s="6" t="s">
        <v>150</v>
      </c>
      <c r="W1" s="6" t="s">
        <v>165</v>
      </c>
      <c r="X1" s="6" t="s">
        <v>166</v>
      </c>
      <c r="Y1" s="6" t="s">
        <v>167</v>
      </c>
      <c r="Z1" s="6" t="s">
        <v>168</v>
      </c>
      <c r="AA1" s="3" t="s">
        <v>94</v>
      </c>
      <c r="AB1" t="s">
        <v>63</v>
      </c>
      <c r="AC1" s="3" t="str">
        <f t="array" ref="AC1">IF(SUM(IF(AJ:AJ="슬롯타입이상",1,0))&gt;0,"타입확인","vl")</f>
        <v>vl</v>
      </c>
      <c r="AD1" s="3" t="str">
        <f t="array" aca="1" ref="AD1" ca="1">IF(SUM(IF(OR(AK:AK="밸류불필요",AK:AK="숫자필요",AK:AK="캐릭터없음",AK:AK="장비없음"),1,0))&gt;0,"밸류이상","cn")</f>
        <v>cn</v>
      </c>
      <c r="AE1" s="3" t="s">
        <v>68</v>
      </c>
      <c r="AF1" s="2" t="s">
        <v>82</v>
      </c>
      <c r="AG1" s="2" t="s">
        <v>70</v>
      </c>
      <c r="AH1" s="6" t="s">
        <v>176</v>
      </c>
      <c r="AI1" s="9" t="str">
        <f t="array" aca="1" ref="AI1" ca="1">IF(SUM(IF(AH:AH="업데이트순번이상",1,0))&gt;0,"순번이상","")</f>
        <v/>
      </c>
      <c r="AJ1" t="s">
        <v>97</v>
      </c>
      <c r="AK1" t="s">
        <v>105</v>
      </c>
      <c r="AL1" t="s">
        <v>104</v>
      </c>
      <c r="AM1" s="8" t="s">
        <v>107</v>
      </c>
      <c r="AN1" s="8" t="s">
        <v>106</v>
      </c>
      <c r="AP1" t="s">
        <v>95</v>
      </c>
      <c r="AQ1" t="s">
        <v>96</v>
      </c>
      <c r="AR1" t="s">
        <v>110</v>
      </c>
      <c r="AS1" t="s">
        <v>111</v>
      </c>
      <c r="AT1" t="s">
        <v>143</v>
      </c>
      <c r="AU1" t="s">
        <v>144</v>
      </c>
      <c r="AV1" t="s">
        <v>175</v>
      </c>
      <c r="AW1" t="s">
        <v>154</v>
      </c>
      <c r="AX1" t="s">
        <v>173</v>
      </c>
      <c r="AY1" t="s">
        <v>174</v>
      </c>
      <c r="AZ1" s="6" t="s">
        <v>177</v>
      </c>
      <c r="BA1" t="s">
        <v>172</v>
      </c>
      <c r="BB1" t="s">
        <v>178</v>
      </c>
      <c r="BC1" t="s">
        <v>179</v>
      </c>
      <c r="BE1" t="s">
        <v>108</v>
      </c>
      <c r="BG1" t="s">
        <v>141</v>
      </c>
      <c r="BH1" t="s">
        <v>124</v>
      </c>
      <c r="BI1" t="s">
        <v>125</v>
      </c>
      <c r="BJ1" t="s">
        <v>126</v>
      </c>
      <c r="BK1" t="s">
        <v>127</v>
      </c>
      <c r="BM1" t="s">
        <v>124</v>
      </c>
      <c r="BN1" t="s">
        <v>279</v>
      </c>
      <c r="BO1" t="s">
        <v>280</v>
      </c>
      <c r="BP1">
        <v>0</v>
      </c>
      <c r="BQ1" t="s">
        <v>283</v>
      </c>
      <c r="BR1" t="s">
        <v>284</v>
      </c>
      <c r="BS1" t="str">
        <f ca="1">IF(COUNTA(BV:BV)&lt;&gt;COUNTA([1]EquipTable!$A:$A),"수량이상","누적")</f>
        <v>누적</v>
      </c>
      <c r="BT1" t="s">
        <v>281</v>
      </c>
      <c r="BU1" t="s">
        <v>282</v>
      </c>
      <c r="BV1" t="s">
        <v>148</v>
      </c>
      <c r="BX1" t="s">
        <v>124</v>
      </c>
      <c r="BY1">
        <v>0</v>
      </c>
      <c r="BZ1" t="str">
        <f ca="1">IF(COUNTA(CA:CA)&lt;&gt;COUNTA([2]ActorTable!$A:$A),"수량이상","누적")</f>
        <v>누적</v>
      </c>
      <c r="CA1" t="s">
        <v>170</v>
      </c>
      <c r="CB1" t="s">
        <v>153</v>
      </c>
      <c r="CD1" t="s">
        <v>169</v>
      </c>
    </row>
    <row r="2" spans="1:82">
      <c r="A2">
        <v>1</v>
      </c>
      <c r="B2">
        <v>0</v>
      </c>
      <c r="C2">
        <f t="shared" ref="C2:C65" si="0">IF(B2&lt;=9,0,
IF(B2=10,1,2))</f>
        <v>0</v>
      </c>
      <c r="D2">
        <f t="shared" ref="D2:I11" ca="1" si="1">RAND()</f>
        <v>0.80546918801965162</v>
      </c>
      <c r="E2">
        <f t="shared" ca="1" si="1"/>
        <v>0.81232427858423861</v>
      </c>
      <c r="F2">
        <f t="shared" ca="1" si="1"/>
        <v>0.36539917200169447</v>
      </c>
      <c r="G2">
        <f t="shared" ca="1" si="1"/>
        <v>0.10316617171116715</v>
      </c>
      <c r="H2">
        <f t="shared" ca="1" si="1"/>
        <v>0.96720179762472258</v>
      </c>
      <c r="I2">
        <f t="shared" ca="1" si="1"/>
        <v>0.47437949938219048</v>
      </c>
      <c r="M2" t="str">
        <f t="shared" ref="M2:M65" ca="1" si="2">IF(LEN(J2)&lt;&gt;0,J2,VLOOKUP(D2+$B2,$BJ:$BK,MATCH($BK$1,$BJ$1:$BK$1,0),1))</f>
        <v>지정 장비</v>
      </c>
      <c r="N2" t="str">
        <f t="shared" ref="N2:N65" ca="1" si="3">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Equip7101</v>
      </c>
      <c r="O2">
        <f t="shared" ref="O2:O65" ca="1" si="4">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GO</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3500</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t="shared" ref="T2:T65" ca="1" si="5">IF(OR(ISNUMBER(N2),N2="삭제",ISBLANK(N2)),"",
IF(LEFT(N2,5)="Equip",IF(MID(N2,7,1)="4","전설",""),
IF(LEFT(N2,5)="Actor",IF(MID(N2,7,1)="2","전설",""),
"그외없음")))</f>
        <v/>
      </c>
      <c r="U2" t="s">
        <v>83</v>
      </c>
      <c r="V2" t="s">
        <v>267</v>
      </c>
      <c r="W2">
        <v>1</v>
      </c>
      <c r="X2" t="s">
        <v>129</v>
      </c>
      <c r="Z2">
        <v>7500</v>
      </c>
      <c r="AA2" t="str">
        <f t="shared" ref="AA2:AA65" ca="1" si="6">IF(ISBLANK(AB2),"",
VLOOKUP(AB2,OFFSET(INDIRECT("$A:$B"),0,MATCH(AB$1&amp;"_Verify",INDIRECT("$1:$1"),0)-1),2,0)
)</f>
        <v>fe</v>
      </c>
      <c r="AB2" t="s">
        <v>83</v>
      </c>
      <c r="AC2" t="s">
        <v>275</v>
      </c>
      <c r="AD2">
        <v>1</v>
      </c>
      <c r="AE2" t="s">
        <v>133</v>
      </c>
      <c r="AG2">
        <v>4</v>
      </c>
      <c r="AH2" t="str">
        <f ca="1">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 t="shared" ref="AI2:AI65" si="7">IF(OR(ISNUMBER(AC2),AC2="삭제",ISBLANK(AC2)),"",
IF(LEFT(AC2,5)="Equip",IF(MID(AC2,7,1)="4","전설",""),
IF(LEFT(AC2,5)="Actor",IF(MID(AC2,7,1)="2","전설",""),
"그외없음")))</f>
        <v/>
      </c>
      <c r="AJ2" t="str">
        <f t="shared" ref="AJ2:AJ65" si="8">IF(ISBLANK($AB2),"",
IF(AND($B2&gt;=VLOOKUP($AB2,$AP:$AS,3,0),$B2&lt;=VLOOKUP($AB2,$AP:$AS,4,0)),"","슬롯타입이상"))</f>
        <v/>
      </c>
      <c r="AK2" t="str">
        <f ca="1">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사파이어 대거</v>
      </c>
      <c r="AL2">
        <v>1</v>
      </c>
      <c r="AM2" t="str">
        <f t="shared" ref="AM2:AM65" ca="1" si="9">IF(ROW()=2,AN2,OFFSET(AM2,-1,0)&amp;IF(LEN(AN2)=0,"",","&amp;AN2))</f>
        <v>{"dy":1,"sl":0,"tp":"fe","vl":"Equip1201","cn":1,"pt":"DI","pr":4}</v>
      </c>
      <c r="AN2" t="str">
        <f t="shared" ref="AN2:AN65" ca="1" si="10">IF(AL2&lt;&gt;1,"",
"{"""&amp;A$1&amp;""":"&amp;A2
&amp;","""&amp;B$1&amp;""":"&amp;B2
&amp;IF(LEN(AA2)=0,"",","""&amp;AA$1&amp;""":"""&amp;AA2&amp;"""")
&amp;IF(LEN(AC2)=0,"",","""&amp;AC$1&amp;""":"""&amp;AC2&amp;"""")
&amp;IF(LEN(AD2)=0,"",","""&amp;AD$1&amp;""":"&amp;AD2)
&amp;IF(LEN(AE2)=0,"",","""&amp;AE$1&amp;""":"""&amp;AE2&amp;"""")
&amp;IF(LEN(AF2)=0,"",","""&amp;AF$1&amp;""":"&amp;AF2)
&amp;IF(LEN(AG2)=0,"",","""&amp;AG$1&amp;""":"&amp;AG2)&amp;"}")</f>
        <v>{"dy":1,"sl":0,"tp":"fe","vl":"Equip1201","cn":1,"pt":"DI","pr":4}</v>
      </c>
      <c r="AP2" t="s">
        <v>83</v>
      </c>
      <c r="AQ2" t="s">
        <v>71</v>
      </c>
      <c r="AR2">
        <v>0</v>
      </c>
      <c r="AS2">
        <v>7</v>
      </c>
      <c r="AT2">
        <f t="shared" ref="AT2:AT15" ca="1" si="11">COUNTIF(M:M,AP2)</f>
        <v>131</v>
      </c>
      <c r="AU2">
        <f t="shared" ref="AU2:AU15" si="12">COUNTIF(AB:AB,AP2)</f>
        <v>140</v>
      </c>
      <c r="AV2">
        <f ca="1">COUNTIFS(M:M,AP2,T:T,"전설")</f>
        <v>3</v>
      </c>
      <c r="AW2">
        <f>COUNTIFS(AB:AB,AP2,AI:AI,"전설")</f>
        <v>0</v>
      </c>
      <c r="BE2" t="str">
        <f ca="1">"["&amp;
IF(LEFT(OFFSET(AM1,COUNTA(AM:AM)-1,0),1)=",",SUBSTITUTE(OFFSET(AM1,COUNTA(AM:AM)-1,0),",","",1),OFFSET(AM1,COUNTA(AM:AM)-1,0))
&amp;"]"</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dy":27,"sl":11},{"dy":28,"sl":11},{"dy":29,"sl":11},{"dy":30,"sl":11},{"dy":31,"sl":11}]</v>
      </c>
      <c r="BG2">
        <v>0</v>
      </c>
      <c r="BH2">
        <v>15</v>
      </c>
      <c r="BI2">
        <f t="shared" ref="BI2:BI14" si="13">BH2/SUMIF(BG:BG,BG2,BH:BH)</f>
        <v>0.88235294117647056</v>
      </c>
      <c r="BJ2">
        <v>0</v>
      </c>
      <c r="BK2" t="s">
        <v>83</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1.3550135501355014E-2</v>
      </c>
      <c r="BQ2">
        <f ca="1">BN2/SUM(BN:BN)</f>
        <v>9.4517958412098316E-3</v>
      </c>
      <c r="BR2">
        <f ca="1">BO2/SUM(BO:BO)</f>
        <v>1.0224948875255624E-2</v>
      </c>
      <c r="BS2">
        <v>0</v>
      </c>
      <c r="BT2">
        <v>0</v>
      </c>
      <c r="BU2">
        <v>0</v>
      </c>
      <c r="BV2" t="str">
        <f ca="1">OFFSET([1]EquipTable!$A$1,ROW()-1,0)</f>
        <v>Equip0001</v>
      </c>
      <c r="BX2">
        <f ca="1">IF(VLOOKUP($CA2,[2]ActorTable!$1:$1048576,MATCH("업데이트순번",[2]ActorTable!$1:$1,0),0)&lt;=$BY$1,1,0)
*IF(MID(CA2,7,1)="2",0.1,1)</f>
        <v>0.1</v>
      </c>
      <c r="BY2">
        <f ca="1">BX2/SUM(BX:BX)</f>
        <v>3.9215686274509803E-3</v>
      </c>
      <c r="BZ2">
        <v>0</v>
      </c>
      <c r="CA2" t="str">
        <f ca="1">OFFSET([2]ActorTable!$A$1,ROW()-1,0)</f>
        <v>Actor0201</v>
      </c>
      <c r="CB2" t="str">
        <f ca="1">VLOOKUP($CA2,[2]ActorTable!$1:$1048576,MATCH("이름참고",[2]ActorTable!$1:$1,0),0)</f>
        <v>간파울</v>
      </c>
      <c r="CD2" t="s">
        <v>171</v>
      </c>
    </row>
    <row r="3" spans="1:82">
      <c r="A3">
        <v>1</v>
      </c>
      <c r="B3">
        <v>1</v>
      </c>
      <c r="C3">
        <f t="shared" si="0"/>
        <v>0</v>
      </c>
      <c r="D3">
        <f t="shared" ca="1" si="1"/>
        <v>0.86436573313940968</v>
      </c>
      <c r="E3">
        <f t="shared" ca="1" si="1"/>
        <v>0.54037285907483479</v>
      </c>
      <c r="F3">
        <f t="shared" ca="1" si="1"/>
        <v>0.66644961990634699</v>
      </c>
      <c r="G3">
        <f t="shared" ca="1" si="1"/>
        <v>0.40492452797433154</v>
      </c>
      <c r="H3">
        <f t="shared" ca="1" si="1"/>
        <v>7.8419037525295332E-2</v>
      </c>
      <c r="I3">
        <f t="shared" ca="1" si="1"/>
        <v>0.2093515319893704</v>
      </c>
      <c r="M3" t="str">
        <f t="shared" ca="1" si="2"/>
        <v>지정 장비</v>
      </c>
      <c r="N3" t="str">
        <f t="shared" ca="1" si="3"/>
        <v>Equip4302</v>
      </c>
      <c r="O3">
        <f t="shared" ca="1" si="4"/>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DI</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10</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t="shared" ca="1" si="5"/>
        <v/>
      </c>
      <c r="U3" t="s">
        <v>83</v>
      </c>
      <c r="V3" t="s">
        <v>112</v>
      </c>
      <c r="W3">
        <v>1</v>
      </c>
      <c r="X3" t="s">
        <v>129</v>
      </c>
      <c r="Z3">
        <v>3600</v>
      </c>
      <c r="AA3" t="str">
        <f t="shared" ca="1" si="6"/>
        <v>fe</v>
      </c>
      <c r="AB3" t="s">
        <v>83</v>
      </c>
      <c r="AC3" t="s">
        <v>192</v>
      </c>
      <c r="AD3">
        <v>1</v>
      </c>
      <c r="AE3" t="s">
        <v>133</v>
      </c>
      <c r="AG3">
        <v>89</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 t="shared" si="7"/>
        <v/>
      </c>
      <c r="AJ3" t="str">
        <f t="shared" si="8"/>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우주의 조각</v>
      </c>
      <c r="AL3">
        <v>1</v>
      </c>
      <c r="AM3" t="str">
        <f t="shared" ca="1" si="9"/>
        <v>{"dy":1,"sl":0,"tp":"fe","vl":"Equip1201","cn":1,"pt":"DI","pr":4},{"dy":1,"sl":1,"tp":"fe","vl":"Equip8301","cn":1,"pt":"DI","pr":89}</v>
      </c>
      <c r="AN3" t="str">
        <f t="shared" ca="1" si="10"/>
        <v>{"dy":1,"sl":1,"tp":"fe","vl":"Equip8301","cn":1,"pt":"DI","pr":89}</v>
      </c>
      <c r="AP3" t="s">
        <v>84</v>
      </c>
      <c r="AQ3" t="s">
        <v>72</v>
      </c>
      <c r="AR3">
        <v>0</v>
      </c>
      <c r="AS3">
        <v>7</v>
      </c>
      <c r="AT3">
        <f t="shared" ca="1" si="11"/>
        <v>3</v>
      </c>
      <c r="AU3">
        <f t="shared" si="12"/>
        <v>1</v>
      </c>
      <c r="AV3">
        <f t="shared" ref="AV3:AV15" ca="1" si="14">COUNTIFS(M:M,AP3,T:T,"전설")</f>
        <v>0</v>
      </c>
      <c r="AW3">
        <f t="shared" ref="AW3:AW15" si="15">COUNTIFS(AB:AB,AP3,AI:AI,"전설")</f>
        <v>0</v>
      </c>
      <c r="AZ3">
        <v>29</v>
      </c>
      <c r="BG3">
        <v>0</v>
      </c>
      <c r="BH3">
        <v>1</v>
      </c>
      <c r="BI3">
        <f t="shared" si="13"/>
        <v>5.8823529411764705E-2</v>
      </c>
      <c r="BJ3">
        <f>BJ2+BI2</f>
        <v>0.88235294117647056</v>
      </c>
      <c r="BK3" t="s">
        <v>84</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16">BM3/SUM(BM:BM)</f>
        <v>1.3550135501355014E-2</v>
      </c>
      <c r="BQ3">
        <f t="shared" ref="BQ3:BQ66" ca="1" si="17">BN3/SUM(BN:BN)</f>
        <v>9.4517958412098316E-3</v>
      </c>
      <c r="BR3">
        <f t="shared" ref="BR3:BR66" ca="1" si="18">BO3/SUM(BO:BO)</f>
        <v>1.0224948875255624E-2</v>
      </c>
      <c r="BS3">
        <f t="shared" ref="BS3:BU66" ca="1" si="19">BS2+BP2</f>
        <v>1.3550135501355014E-2</v>
      </c>
      <c r="BT3">
        <f t="shared" ca="1" si="19"/>
        <v>9.4517958412098316E-3</v>
      </c>
      <c r="BU3">
        <f t="shared" ca="1" si="19"/>
        <v>1.0224948875255624E-2</v>
      </c>
      <c r="BV3" t="str">
        <f ca="1">OFFSET([1]EquipTable!$A$1,ROW()-1,0)</f>
        <v>Equip0002</v>
      </c>
      <c r="BX3">
        <f ca="1">IF(VLOOKUP($CA3,[2]ActorTable!$1:$1048576,MATCH("업데이트순번",[2]ActorTable!$1:$1,0),0)&lt;=$BY$1,1,0)
*IF(MID(CA3,7,1)="2",0.1,1)</f>
        <v>1</v>
      </c>
      <c r="BY3">
        <f t="shared" ref="BY3:BY45" ca="1" si="20">BX3/SUM(BX:BX)</f>
        <v>3.9215686274509796E-2</v>
      </c>
      <c r="BZ3">
        <f t="shared" ref="BZ3:BZ45" ca="1" si="21">BZ2+BY2</f>
        <v>3.9215686274509803E-3</v>
      </c>
      <c r="CA3" t="str">
        <f ca="1">OFFSET([2]ActorTable!$A$1,ROW()-1,0)</f>
        <v>Actor1002</v>
      </c>
      <c r="CB3" t="str">
        <f ca="1">VLOOKUP($CA3,[2]ActorTable!$1:$1048576,MATCH("이름참고",[2]ActorTable!$1:$1,0),0)</f>
        <v>소하</v>
      </c>
    </row>
    <row r="4" spans="1:82">
      <c r="A4">
        <v>1</v>
      </c>
      <c r="B4">
        <v>2</v>
      </c>
      <c r="C4">
        <f t="shared" si="0"/>
        <v>0</v>
      </c>
      <c r="D4">
        <f t="shared" ca="1" si="1"/>
        <v>0.44488497540431626</v>
      </c>
      <c r="E4">
        <f t="shared" ca="1" si="1"/>
        <v>0.90266298123706168</v>
      </c>
      <c r="F4">
        <f t="shared" ca="1" si="1"/>
        <v>0.37716423781109465</v>
      </c>
      <c r="G4">
        <f t="shared" ca="1" si="1"/>
        <v>0.99153188447491758</v>
      </c>
      <c r="H4">
        <f t="shared" ca="1" si="1"/>
        <v>0.30614218573303187</v>
      </c>
      <c r="I4">
        <f t="shared" ca="1" si="1"/>
        <v>0.1740759621276573</v>
      </c>
      <c r="M4" t="str">
        <f t="shared" ca="1" si="2"/>
        <v>안 지정 캐릭터 PP 영웅등급</v>
      </c>
      <c r="N4">
        <f t="shared" ca="1" si="3"/>
        <v>90266</v>
      </c>
      <c r="O4">
        <f t="shared" ca="1" si="4"/>
        <v>14</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1400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t="shared" ca="1" si="5"/>
        <v/>
      </c>
      <c r="U4" t="s">
        <v>92</v>
      </c>
      <c r="V4">
        <v>10396</v>
      </c>
      <c r="W4">
        <v>9</v>
      </c>
      <c r="X4" t="s">
        <v>129</v>
      </c>
      <c r="Z4">
        <v>900</v>
      </c>
      <c r="AA4" t="str">
        <f t="shared" ca="1" si="6"/>
        <v>uph</v>
      </c>
      <c r="AB4" t="s">
        <v>92</v>
      </c>
      <c r="AC4">
        <v>79030</v>
      </c>
      <c r="AD4">
        <v>13</v>
      </c>
      <c r="AE4" t="s">
        <v>129</v>
      </c>
      <c r="AG4">
        <v>1300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 t="shared" si="7"/>
        <v/>
      </c>
      <c r="AJ4" t="str">
        <f t="shared" si="8"/>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L4">
        <v>1</v>
      </c>
      <c r="AM4" t="str">
        <f t="shared" ca="1" si="9"/>
        <v>{"dy":1,"sl":0,"tp":"fe","vl":"Equip1201","cn":1,"pt":"DI","pr":4},{"dy":1,"sl":1,"tp":"fe","vl":"Equip8301","cn":1,"pt":"DI","pr":89},{"dy":1,"sl":2,"tp":"uph","vl":"79030","cn":13,"pt":"GO","pr":1300}</v>
      </c>
      <c r="AN4" t="str">
        <f t="shared" ca="1" si="10"/>
        <v>{"dy":1,"sl":2,"tp":"uph","vl":"79030","cn":13,"pt":"GO","pr":1300}</v>
      </c>
      <c r="AP4" t="s">
        <v>85</v>
      </c>
      <c r="AQ4" t="s">
        <v>73</v>
      </c>
      <c r="AR4">
        <v>0</v>
      </c>
      <c r="AS4">
        <v>7</v>
      </c>
      <c r="AT4">
        <f t="shared" ca="1" si="11"/>
        <v>1</v>
      </c>
      <c r="AU4">
        <f t="shared" si="12"/>
        <v>2</v>
      </c>
      <c r="AV4">
        <f t="shared" ca="1" si="14"/>
        <v>0</v>
      </c>
      <c r="AW4">
        <f t="shared" si="15"/>
        <v>0</v>
      </c>
      <c r="AZ4">
        <v>149</v>
      </c>
      <c r="BE4" t="s">
        <v>198</v>
      </c>
      <c r="BG4">
        <v>0</v>
      </c>
      <c r="BH4">
        <v>1</v>
      </c>
      <c r="BI4">
        <f t="shared" si="13"/>
        <v>5.8823529411764705E-2</v>
      </c>
      <c r="BJ4">
        <f>BJ3+BI3</f>
        <v>0.94117647058823528</v>
      </c>
      <c r="BK4" t="s">
        <v>85</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16"/>
        <v>1.3550135501355014E-2</v>
      </c>
      <c r="BQ4">
        <f t="shared" ca="1" si="17"/>
        <v>9.4517958412098316E-3</v>
      </c>
      <c r="BR4">
        <f t="shared" ca="1" si="18"/>
        <v>1.0224948875255624E-2</v>
      </c>
      <c r="BS4">
        <f t="shared" ca="1" si="19"/>
        <v>2.7100271002710029E-2</v>
      </c>
      <c r="BT4">
        <f t="shared" ref="BT4:BT67" ca="1" si="22">BT3+BQ3</f>
        <v>1.8903591682419663E-2</v>
      </c>
      <c r="BU4">
        <f t="shared" ref="BU4:BU67" ca="1" si="23">BU3+BR3</f>
        <v>2.0449897750511249E-2</v>
      </c>
      <c r="BV4" t="str">
        <f ca="1">OFFSET([1]EquipTable!$A$1,ROW()-1,0)</f>
        <v>Equip0101</v>
      </c>
      <c r="BX4">
        <f ca="1">IF(VLOOKUP($CA4,[2]ActorTable!$1:$1048576,MATCH("업데이트순번",[2]ActorTable!$1:$1,0),0)&lt;=$BY$1,1,0)
*IF(MID(CA4,7,1)="2",0.1,1)</f>
        <v>1</v>
      </c>
      <c r="BY4">
        <f t="shared" ca="1" si="20"/>
        <v>3.9215686274509796E-2</v>
      </c>
      <c r="BZ4">
        <f t="shared" ca="1" si="21"/>
        <v>4.3137254901960777E-2</v>
      </c>
      <c r="CA4" t="str">
        <f ca="1">OFFSET([2]ActorTable!$A$1,ROW()-1,0)</f>
        <v>Actor2103</v>
      </c>
      <c r="CB4" t="str">
        <f ca="1">VLOOKUP($CA4,[2]ActorTable!$1:$1048576,MATCH("이름참고",[2]ActorTable!$1:$1,0),0)</f>
        <v>데브샤</v>
      </c>
    </row>
    <row r="5" spans="1:82">
      <c r="A5">
        <v>1</v>
      </c>
      <c r="B5">
        <v>3</v>
      </c>
      <c r="C5">
        <f t="shared" si="0"/>
        <v>0</v>
      </c>
      <c r="D5">
        <f t="shared" ca="1" si="1"/>
        <v>6.2054940675799641E-2</v>
      </c>
      <c r="E5">
        <f t="shared" ca="1" si="1"/>
        <v>0.83446226295724391</v>
      </c>
      <c r="F5">
        <f t="shared" ca="1" si="1"/>
        <v>0.26795052345572368</v>
      </c>
      <c r="G5">
        <f t="shared" ca="1" si="1"/>
        <v>0.59346427915805433</v>
      </c>
      <c r="H5">
        <f t="shared" ca="1" si="1"/>
        <v>0.34954701474642846</v>
      </c>
      <c r="I5">
        <f t="shared" ca="1" si="1"/>
        <v>0.74889551771010865</v>
      </c>
      <c r="M5" t="str">
        <f t="shared" ca="1" si="2"/>
        <v>안 지정 캐릭터 PP 영웅등급</v>
      </c>
      <c r="N5">
        <f t="shared" ca="1" si="3"/>
        <v>83446</v>
      </c>
      <c r="O5">
        <f t="shared" ca="1" si="4"/>
        <v>14</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1400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t="shared" ca="1" si="5"/>
        <v/>
      </c>
      <c r="U5" t="s">
        <v>93</v>
      </c>
      <c r="V5">
        <v>4710</v>
      </c>
      <c r="W5">
        <v>9</v>
      </c>
      <c r="X5" t="s">
        <v>129</v>
      </c>
      <c r="Z5">
        <v>900</v>
      </c>
      <c r="AA5" t="str">
        <f t="shared" ca="1" si="6"/>
        <v>upn</v>
      </c>
      <c r="AB5" t="s">
        <v>93</v>
      </c>
      <c r="AC5">
        <v>51018</v>
      </c>
      <c r="AD5">
        <v>12</v>
      </c>
      <c r="AE5" t="s">
        <v>129</v>
      </c>
      <c r="AG5">
        <v>1200</v>
      </c>
      <c r="AH5" t="str">
        <f>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 t="shared" si="7"/>
        <v/>
      </c>
      <c r="AJ5" t="str">
        <f t="shared" si="8"/>
        <v/>
      </c>
      <c r="AK5" t="str">
        <f>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
      </c>
      <c r="AL5">
        <v>1</v>
      </c>
      <c r="AM5" t="str">
        <f t="shared" ca="1" si="9"/>
        <v>{"dy":1,"sl":0,"tp":"fe","vl":"Equip1201","cn":1,"pt":"DI","pr":4},{"dy":1,"sl":1,"tp":"fe","vl":"Equip8301","cn":1,"pt":"DI","pr":89},{"dy":1,"sl":2,"tp":"uph","vl":"79030","cn":13,"pt":"GO","pr":1300},{"dy":1,"sl":3,"tp":"upn","vl":"51018","cn":12,"pt":"GO","pr":1200}</v>
      </c>
      <c r="AN5" t="str">
        <f t="shared" ca="1" si="10"/>
        <v>{"dy":1,"sl":3,"tp":"upn","vl":"51018","cn":12,"pt":"GO","pr":1200}</v>
      </c>
      <c r="AP5" t="s">
        <v>86</v>
      </c>
      <c r="AQ5" t="s">
        <v>74</v>
      </c>
      <c r="AR5">
        <v>8</v>
      </c>
      <c r="AS5">
        <v>11</v>
      </c>
      <c r="AT5">
        <f t="shared" ca="1" si="11"/>
        <v>0</v>
      </c>
      <c r="AU5">
        <f t="shared" si="12"/>
        <v>2</v>
      </c>
      <c r="AV5">
        <f t="shared" ca="1" si="14"/>
        <v>0</v>
      </c>
      <c r="AW5">
        <f t="shared" si="15"/>
        <v>0</v>
      </c>
      <c r="AZ5">
        <v>1</v>
      </c>
      <c r="BE5">
        <f ca="1">LEN(BE2)</f>
        <v>19774</v>
      </c>
      <c r="BG5">
        <v>1</v>
      </c>
      <c r="BH5">
        <v>1</v>
      </c>
      <c r="BI5">
        <f t="shared" si="13"/>
        <v>1</v>
      </c>
      <c r="BJ5">
        <f t="shared" ref="BJ5:BJ18" si="24">BJ4+BI4</f>
        <v>1</v>
      </c>
      <c r="BK5" t="s">
        <v>142</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16"/>
        <v>1.3550135501355014E-2</v>
      </c>
      <c r="BQ5">
        <f t="shared" ca="1" si="17"/>
        <v>9.4517958412098316E-3</v>
      </c>
      <c r="BR5">
        <f t="shared" ca="1" si="18"/>
        <v>1.0224948875255624E-2</v>
      </c>
      <c r="BS5">
        <f t="shared" ca="1" si="19"/>
        <v>4.065040650406504E-2</v>
      </c>
      <c r="BT5">
        <f t="shared" ca="1" si="22"/>
        <v>2.8355387523629497E-2</v>
      </c>
      <c r="BU5">
        <f t="shared" ca="1" si="23"/>
        <v>3.0674846625766874E-2</v>
      </c>
      <c r="BV5" t="str">
        <f ca="1">OFFSET([1]EquipTable!$A$1,ROW()-1,0)</f>
        <v>Equip0102</v>
      </c>
      <c r="BX5">
        <f ca="1">IF(VLOOKUP($CA5,[2]ActorTable!$1:$1048576,MATCH("업데이트순번",[2]ActorTable!$1:$1,0),0)&lt;=$BY$1,1,0)
*IF(MID(CA5,7,1)="2",0.1,1)</f>
        <v>1</v>
      </c>
      <c r="BY5">
        <f t="shared" ca="1" si="20"/>
        <v>3.9215686274509796E-2</v>
      </c>
      <c r="BZ5">
        <f t="shared" ca="1" si="21"/>
        <v>8.2352941176470573E-2</v>
      </c>
      <c r="CA5" t="str">
        <f ca="1">OFFSET([2]ActorTable!$A$1,ROW()-1,0)</f>
        <v>Actor0104</v>
      </c>
      <c r="CB5" t="str">
        <f ca="1">VLOOKUP($CA5,[2]ActorTable!$1:$1048576,MATCH("이름참고",[2]ActorTable!$1:$1,0),0)</f>
        <v>베이</v>
      </c>
    </row>
    <row r="6" spans="1:82">
      <c r="A6">
        <v>1</v>
      </c>
      <c r="B6">
        <v>4</v>
      </c>
      <c r="C6">
        <f t="shared" si="0"/>
        <v>0</v>
      </c>
      <c r="D6">
        <f t="shared" ca="1" si="1"/>
        <v>0.31574284932185126</v>
      </c>
      <c r="E6">
        <f t="shared" ca="1" si="1"/>
        <v>0.78771052794258745</v>
      </c>
      <c r="F6">
        <f t="shared" ca="1" si="1"/>
        <v>3.9548281664797402E-3</v>
      </c>
      <c r="G6">
        <f t="shared" ca="1" si="1"/>
        <v>0.30472130652950036</v>
      </c>
      <c r="H6">
        <f t="shared" ca="1" si="1"/>
        <v>0.34939923162704067</v>
      </c>
      <c r="I6">
        <f t="shared" ca="1" si="1"/>
        <v>0.81466964165457323</v>
      </c>
      <c r="M6" t="str">
        <f t="shared" ca="1" si="2"/>
        <v>안 지정 캐릭터 PP 일반등급</v>
      </c>
      <c r="N6">
        <f t="shared" ca="1" si="3"/>
        <v>78771</v>
      </c>
      <c r="O6">
        <f t="shared" ca="1" si="4"/>
        <v>13</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1300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t="shared" ca="1" si="5"/>
        <v/>
      </c>
      <c r="U6" t="s">
        <v>93</v>
      </c>
      <c r="V6">
        <v>13958</v>
      </c>
      <c r="W6">
        <v>9</v>
      </c>
      <c r="X6" t="s">
        <v>129</v>
      </c>
      <c r="Z6">
        <v>900</v>
      </c>
      <c r="AA6" t="str">
        <f t="shared" ca="1" si="6"/>
        <v>upn</v>
      </c>
      <c r="AB6" t="s">
        <v>93</v>
      </c>
      <c r="AC6">
        <v>71178</v>
      </c>
      <c r="AD6">
        <v>13</v>
      </c>
      <c r="AE6" t="s">
        <v>129</v>
      </c>
      <c r="AG6">
        <v>1300</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 t="shared" si="7"/>
        <v/>
      </c>
      <c r="AJ6" t="str">
        <f t="shared" si="8"/>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L6">
        <v>1</v>
      </c>
      <c r="AM6" t="str">
        <f t="shared" ca="1" si="9"/>
        <v>{"dy":1,"sl":0,"tp":"fe","vl":"Equip1201","cn":1,"pt":"DI","pr":4},{"dy":1,"sl":1,"tp":"fe","vl":"Equip8301","cn":1,"pt":"DI","pr":89},{"dy":1,"sl":2,"tp":"uph","vl":"79030","cn":13,"pt":"GO","pr":1300},{"dy":1,"sl":3,"tp":"upn","vl":"51018","cn":12,"pt":"GO","pr":1200},{"dy":1,"sl":4,"tp":"upn","vl":"71178","cn":13,"pt":"GO","pr":1300}</v>
      </c>
      <c r="AN6" t="str">
        <f t="shared" ca="1" si="10"/>
        <v>{"dy":1,"sl":4,"tp":"upn","vl":"71178","cn":13,"pt":"GO","pr":1300}</v>
      </c>
      <c r="AP6" t="s">
        <v>87</v>
      </c>
      <c r="AQ6" t="s">
        <v>76</v>
      </c>
      <c r="AR6">
        <v>8</v>
      </c>
      <c r="AS6">
        <v>11</v>
      </c>
      <c r="AT6">
        <f t="shared" ca="1" si="11"/>
        <v>0</v>
      </c>
      <c r="AU6">
        <f t="shared" si="12"/>
        <v>3</v>
      </c>
      <c r="AV6">
        <f t="shared" ca="1" si="14"/>
        <v>0</v>
      </c>
      <c r="AW6">
        <f t="shared" si="15"/>
        <v>0</v>
      </c>
      <c r="AX6">
        <v>45</v>
      </c>
      <c r="AY6">
        <v>175</v>
      </c>
      <c r="AZ6">
        <f>100*1/320</f>
        <v>0.3125</v>
      </c>
      <c r="BA6">
        <v>0.7</v>
      </c>
      <c r="BB6">
        <v>0.9</v>
      </c>
      <c r="BG6">
        <v>2</v>
      </c>
      <c r="BH6">
        <v>1</v>
      </c>
      <c r="BI6">
        <f t="shared" si="13"/>
        <v>1</v>
      </c>
      <c r="BJ6">
        <f t="shared" si="24"/>
        <v>2</v>
      </c>
      <c r="BK6" t="s">
        <v>146</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16"/>
        <v>1.3550135501355014E-2</v>
      </c>
      <c r="BQ6">
        <f t="shared" ca="1" si="17"/>
        <v>9.4517958412098316E-3</v>
      </c>
      <c r="BR6">
        <f t="shared" ca="1" si="18"/>
        <v>1.0224948875255624E-2</v>
      </c>
      <c r="BS6">
        <f t="shared" ca="1" si="19"/>
        <v>5.4200542005420058E-2</v>
      </c>
      <c r="BT6">
        <f t="shared" ca="1" si="22"/>
        <v>3.7807183364839327E-2</v>
      </c>
      <c r="BU6">
        <f t="shared" ca="1" si="23"/>
        <v>4.0899795501022497E-2</v>
      </c>
      <c r="BV6" t="str">
        <f ca="1">OFFSET([1]EquipTable!$A$1,ROW()-1,0)</f>
        <v>Equip0201</v>
      </c>
      <c r="BX6">
        <f ca="1">IF(VLOOKUP($CA6,[2]ActorTable!$1:$1048576,MATCH("업데이트순번",[2]ActorTable!$1:$1,0),0)&lt;=$BY$1,1,0)
*IF(MID(CA6,7,1)="2",0.1,1)</f>
        <v>1</v>
      </c>
      <c r="BY6">
        <f t="shared" ca="1" si="20"/>
        <v>3.9215686274509796E-2</v>
      </c>
      <c r="BZ6">
        <f t="shared" ca="1" si="21"/>
        <v>0.12156862745098038</v>
      </c>
      <c r="CA6" t="str">
        <f ca="1">OFFSET([2]ActorTable!$A$1,ROW()-1,0)</f>
        <v>Actor1005</v>
      </c>
      <c r="CB6" t="str">
        <f ca="1">VLOOKUP($CA6,[2]ActorTable!$1:$1048576,MATCH("이름참고",[2]ActorTable!$1:$1,0),0)</f>
        <v>젤리아</v>
      </c>
    </row>
    <row r="7" spans="1:82">
      <c r="A7">
        <v>1</v>
      </c>
      <c r="B7">
        <v>5</v>
      </c>
      <c r="C7">
        <f t="shared" si="0"/>
        <v>0</v>
      </c>
      <c r="D7">
        <f t="shared" ca="1" si="1"/>
        <v>0.75492577079370782</v>
      </c>
      <c r="E7">
        <f t="shared" ca="1" si="1"/>
        <v>0.5994561038673174</v>
      </c>
      <c r="F7">
        <f t="shared" ca="1" si="1"/>
        <v>0.72120878326315996</v>
      </c>
      <c r="G7">
        <f t="shared" ca="1" si="1"/>
        <v>6.6439414488928983E-2</v>
      </c>
      <c r="H7">
        <f t="shared" ca="1" si="1"/>
        <v>1.6555377526417447E-2</v>
      </c>
      <c r="I7">
        <f t="shared" ca="1" si="1"/>
        <v>0.40846682426118652</v>
      </c>
      <c r="M7" t="str">
        <f t="shared" ca="1" si="2"/>
        <v>안 지정 캐릭터 PP 일반등급</v>
      </c>
      <c r="N7">
        <f t="shared" ca="1" si="3"/>
        <v>59945</v>
      </c>
      <c r="O7">
        <f t="shared" ca="1" si="4"/>
        <v>12</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1200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t="shared" ca="1" si="5"/>
        <v/>
      </c>
      <c r="U7" t="s">
        <v>93</v>
      </c>
      <c r="V7">
        <v>84543</v>
      </c>
      <c r="W7">
        <v>14</v>
      </c>
      <c r="X7" t="s">
        <v>129</v>
      </c>
      <c r="Z7">
        <v>1400</v>
      </c>
      <c r="AA7" t="str">
        <f t="shared" ca="1" si="6"/>
        <v>upn</v>
      </c>
      <c r="AB7" t="s">
        <v>93</v>
      </c>
      <c r="AC7">
        <v>31111</v>
      </c>
      <c r="AD7">
        <v>10</v>
      </c>
      <c r="AE7" t="s">
        <v>129</v>
      </c>
      <c r="AG7">
        <v>1000</v>
      </c>
      <c r="AH7" t="str">
        <f>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 t="shared" si="7"/>
        <v/>
      </c>
      <c r="AJ7" t="str">
        <f t="shared" si="8"/>
        <v/>
      </c>
      <c r="AK7" t="str">
        <f>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
      </c>
      <c r="AL7">
        <v>1</v>
      </c>
      <c r="AM7" t="str">
        <f t="shared" ca="1" si="9"/>
        <v>{"dy":1,"sl":0,"tp":"fe","vl":"Equip1201","cn":1,"pt":"DI","pr":4},{"dy":1,"sl":1,"tp":"fe","vl":"Equip8301","cn":1,"pt":"DI","pr":89},{"dy":1,"sl":2,"tp":"uph","vl":"79030","cn":13,"pt":"GO","pr":1300},{"dy":1,"sl":3,"tp":"upn","vl":"51018","cn":12,"pt":"GO","pr":1200},{"dy":1,"sl":4,"tp":"upn","vl":"71178","cn":13,"pt":"GO","pr":1300},{"dy":1,"sl":5,"tp":"upn","vl":"31111","cn":10,"pt":"GO","pr":1000}</v>
      </c>
      <c r="AN7" t="str">
        <f t="shared" ca="1" si="10"/>
        <v>{"dy":1,"sl":5,"tp":"upn","vl":"31111","cn":10,"pt":"GO","pr":1000}</v>
      </c>
      <c r="AP7" t="s">
        <v>88</v>
      </c>
      <c r="AQ7" t="s">
        <v>79</v>
      </c>
      <c r="AR7">
        <v>8</v>
      </c>
      <c r="AS7">
        <v>11</v>
      </c>
      <c r="AT7">
        <f t="shared" ca="1" si="11"/>
        <v>0</v>
      </c>
      <c r="AU7">
        <f t="shared" si="12"/>
        <v>3</v>
      </c>
      <c r="AV7">
        <f t="shared" ca="1" si="14"/>
        <v>0</v>
      </c>
      <c r="AW7">
        <f t="shared" si="15"/>
        <v>0</v>
      </c>
      <c r="AZ7">
        <v>1</v>
      </c>
      <c r="BG7">
        <v>3</v>
      </c>
      <c r="BH7">
        <v>1</v>
      </c>
      <c r="BI7">
        <f t="shared" si="13"/>
        <v>0.25</v>
      </c>
      <c r="BJ7">
        <f t="shared" si="24"/>
        <v>3</v>
      </c>
      <c r="BK7" t="s">
        <v>146</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16"/>
        <v>1.3550135501355014E-2</v>
      </c>
      <c r="BQ7">
        <f t="shared" ca="1" si="17"/>
        <v>9.4517958412098316E-3</v>
      </c>
      <c r="BR7">
        <f t="shared" ca="1" si="18"/>
        <v>1.0224948875255624E-2</v>
      </c>
      <c r="BS7">
        <f t="shared" ca="1" si="19"/>
        <v>6.7750677506775075E-2</v>
      </c>
      <c r="BT7">
        <f t="shared" ca="1" si="22"/>
        <v>4.7258979206049156E-2</v>
      </c>
      <c r="BU7">
        <f t="shared" ca="1" si="23"/>
        <v>5.112474437627812E-2</v>
      </c>
      <c r="BV7" t="str">
        <f ca="1">OFFSET([1]EquipTable!$A$1,ROW()-1,0)</f>
        <v>Equip0202</v>
      </c>
      <c r="BX7">
        <f ca="1">IF(VLOOKUP($CA7,[2]ActorTable!$1:$1048576,MATCH("업데이트순번",[2]ActorTable!$1:$1,0),0)&lt;=$BY$1,1,0)
*IF(MID(CA7,7,1)="2",0.1,1)</f>
        <v>0</v>
      </c>
      <c r="BY7">
        <f t="shared" ca="1" si="20"/>
        <v>0</v>
      </c>
      <c r="BZ7">
        <f t="shared" ca="1" si="21"/>
        <v>0.16078431372549018</v>
      </c>
      <c r="CA7" t="str">
        <f ca="1">OFFSET([2]ActorTable!$A$1,ROW()-1,0)</f>
        <v>Actor9906</v>
      </c>
      <c r="CB7" t="str">
        <f ca="1">VLOOKUP($CA7,[2]ActorTable!$1:$1048576,MATCH("이름참고",[2]ActorTable!$1:$1,0),0)</f>
        <v>스트링없음</v>
      </c>
    </row>
    <row r="8" spans="1:82">
      <c r="A8">
        <v>1</v>
      </c>
      <c r="B8">
        <v>6</v>
      </c>
      <c r="C8">
        <f t="shared" si="0"/>
        <v>0</v>
      </c>
      <c r="D8">
        <f t="shared" ca="1" si="1"/>
        <v>0.89945182737590235</v>
      </c>
      <c r="E8">
        <f t="shared" ca="1" si="1"/>
        <v>0.73587561686959635</v>
      </c>
      <c r="F8">
        <f t="shared" ca="1" si="1"/>
        <v>0.47908928941122486</v>
      </c>
      <c r="G8">
        <f t="shared" ca="1" si="1"/>
        <v>0.75435526764651262</v>
      </c>
      <c r="H8">
        <f t="shared" ca="1" si="1"/>
        <v>0.96296374331679369</v>
      </c>
      <c r="I8">
        <f t="shared" ca="1" si="1"/>
        <v>0.54910502290501317</v>
      </c>
      <c r="M8" t="str">
        <f t="shared" ca="1" si="2"/>
        <v>지정 장비</v>
      </c>
      <c r="N8" t="str">
        <f t="shared" ca="1" si="3"/>
        <v>Equip7002</v>
      </c>
      <c r="O8">
        <f t="shared" ca="1" si="4"/>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2000</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t="shared" ca="1" si="5"/>
        <v/>
      </c>
      <c r="U8" t="s">
        <v>83</v>
      </c>
      <c r="V8" t="s">
        <v>209</v>
      </c>
      <c r="W8">
        <v>1</v>
      </c>
      <c r="X8" t="s">
        <v>133</v>
      </c>
      <c r="Z8">
        <v>5</v>
      </c>
      <c r="AA8" t="str">
        <f t="shared" ca="1" si="6"/>
        <v>fe</v>
      </c>
      <c r="AB8" t="s">
        <v>83</v>
      </c>
      <c r="AC8" t="s">
        <v>209</v>
      </c>
      <c r="AD8">
        <v>1</v>
      </c>
      <c r="AE8" t="s">
        <v>133</v>
      </c>
      <c r="AG8">
        <v>5</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 t="shared" si="7"/>
        <v/>
      </c>
      <c r="AJ8" t="str">
        <f t="shared" si="8"/>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은빛 유산</v>
      </c>
      <c r="AL8">
        <v>1</v>
      </c>
      <c r="AM8" t="str">
        <f t="shared" ca="1" si="9"/>
        <v>{"dy":1,"sl":0,"tp":"fe","vl":"Equip1201","cn":1,"pt":"DI","pr":4},{"dy":1,"sl":1,"tp":"fe","vl":"Equip8301","cn":1,"pt":"DI","pr":89},{"dy":1,"sl":2,"tp":"uph","vl":"79030","cn":13,"pt":"GO","pr":1300},{"dy":1,"sl":3,"tp":"upn","vl":"51018","cn":12,"pt":"GO","pr":1200},{"dy":1,"sl":4,"tp":"upn","vl":"71178","cn":13,"pt":"GO","pr":1300},{"dy":1,"sl":5,"tp":"upn","vl":"31111","cn":10,"pt":"GO","pr":1000},{"dy":1,"sl":6,"tp":"fe","vl":"Equip0202","cn":1,"pt":"DI","pr":5}</v>
      </c>
      <c r="AN8" t="str">
        <f t="shared" ca="1" si="10"/>
        <v>{"dy":1,"sl":6,"tp":"fe","vl":"Equip0202","cn":1,"pt":"DI","pr":5}</v>
      </c>
      <c r="AP8" t="s">
        <v>89</v>
      </c>
      <c r="AQ8" t="s">
        <v>80</v>
      </c>
      <c r="AR8">
        <v>8</v>
      </c>
      <c r="AS8">
        <v>11</v>
      </c>
      <c r="AT8">
        <f t="shared" ca="1" si="11"/>
        <v>0</v>
      </c>
      <c r="AU8">
        <f t="shared" si="12"/>
        <v>0</v>
      </c>
      <c r="AV8">
        <f t="shared" ca="1" si="14"/>
        <v>0</v>
      </c>
      <c r="AW8">
        <f t="shared" si="15"/>
        <v>0</v>
      </c>
      <c r="AZ8">
        <v>1</v>
      </c>
      <c r="BG8">
        <v>3</v>
      </c>
      <c r="BH8">
        <v>3</v>
      </c>
      <c r="BI8">
        <f t="shared" si="13"/>
        <v>0.75</v>
      </c>
      <c r="BJ8">
        <f t="shared" si="24"/>
        <v>3.25</v>
      </c>
      <c r="BK8" t="s">
        <v>147</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16"/>
        <v>1.3550135501355014E-2</v>
      </c>
      <c r="BQ8">
        <f t="shared" ca="1" si="17"/>
        <v>9.4517958412098316E-3</v>
      </c>
      <c r="BR8">
        <f t="shared" ca="1" si="18"/>
        <v>1.0224948875255624E-2</v>
      </c>
      <c r="BS8">
        <f t="shared" ca="1" si="19"/>
        <v>8.1300813008130093E-2</v>
      </c>
      <c r="BT8">
        <f t="shared" ca="1" si="22"/>
        <v>5.6710775047258986E-2</v>
      </c>
      <c r="BU8">
        <f t="shared" ca="1" si="23"/>
        <v>6.1349693251533742E-2</v>
      </c>
      <c r="BV8" t="str">
        <f ca="1">OFFSET([1]EquipTable!$A$1,ROW()-1,0)</f>
        <v>Equip0301</v>
      </c>
      <c r="BX8">
        <f ca="1">IF(VLOOKUP($CA8,[2]ActorTable!$1:$1048576,MATCH("업데이트순번",[2]ActorTable!$1:$1,0),0)&lt;=$BY$1,1,0)
*IF(MID(CA8,7,1)="2",0.1,1)</f>
        <v>1</v>
      </c>
      <c r="BY8">
        <f t="shared" ca="1" si="20"/>
        <v>3.9215686274509796E-2</v>
      </c>
      <c r="BZ8">
        <f t="shared" ca="1" si="21"/>
        <v>0.16078431372549018</v>
      </c>
      <c r="CA8" t="str">
        <f ca="1">OFFSET([2]ActorTable!$A$1,ROW()-1,0)</f>
        <v>Actor0007</v>
      </c>
      <c r="CB8" t="str">
        <f ca="1">VLOOKUP($CA8,[2]ActorTable!$1:$1048576,MATCH("이름참고",[2]ActorTable!$1:$1,0),0)</f>
        <v>헤르윈</v>
      </c>
    </row>
    <row r="9" spans="1:82">
      <c r="A9">
        <v>1</v>
      </c>
      <c r="B9">
        <v>7</v>
      </c>
      <c r="C9">
        <f t="shared" si="0"/>
        <v>0</v>
      </c>
      <c r="D9">
        <f t="shared" ca="1" si="1"/>
        <v>0.57914193767116473</v>
      </c>
      <c r="E9">
        <f t="shared" ca="1" si="1"/>
        <v>0.3752421416530064</v>
      </c>
      <c r="F9">
        <f t="shared" ca="1" si="1"/>
        <v>0.18339203192827236</v>
      </c>
      <c r="G9">
        <f t="shared" ca="1" si="1"/>
        <v>0.49986257666647682</v>
      </c>
      <c r="H9">
        <f t="shared" ca="1" si="1"/>
        <v>0.57992911014516069</v>
      </c>
      <c r="I9">
        <f t="shared" ca="1" si="1"/>
        <v>0.27519806936615532</v>
      </c>
      <c r="M9" t="str">
        <f t="shared" ca="1" si="2"/>
        <v>지정 장비</v>
      </c>
      <c r="N9" t="str">
        <f t="shared" ca="1" si="3"/>
        <v>Equip4102</v>
      </c>
      <c r="O9">
        <f t="shared" ca="1" si="4"/>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1100</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t="shared" ca="1" si="5"/>
        <v/>
      </c>
      <c r="U9" t="s">
        <v>83</v>
      </c>
      <c r="V9" t="s">
        <v>268</v>
      </c>
      <c r="W9">
        <v>1</v>
      </c>
      <c r="X9" t="s">
        <v>133</v>
      </c>
      <c r="Z9">
        <v>10</v>
      </c>
      <c r="AA9" t="str">
        <f t="shared" ca="1" si="6"/>
        <v>fe</v>
      </c>
      <c r="AB9" t="s">
        <v>83</v>
      </c>
      <c r="AC9" t="s">
        <v>212</v>
      </c>
      <c r="AD9">
        <v>1</v>
      </c>
      <c r="AE9" t="s">
        <v>129</v>
      </c>
      <c r="AG9">
        <v>1700</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 t="shared" si="7"/>
        <v/>
      </c>
      <c r="AJ9" t="str">
        <f t="shared" si="8"/>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v>
      </c>
      <c r="AN9" t="str">
        <f t="shared" ca="1" si="10"/>
        <v>{"dy":1,"sl":7,"tp":"fe","vl":"Equip7001","cn":1,"pt":"GO","pr":1700}</v>
      </c>
      <c r="AP9" t="s">
        <v>90</v>
      </c>
      <c r="AQ9" t="s">
        <v>81</v>
      </c>
      <c r="AR9">
        <v>8</v>
      </c>
      <c r="AS9">
        <v>11</v>
      </c>
      <c r="AT9">
        <f t="shared" ca="1" si="11"/>
        <v>0</v>
      </c>
      <c r="AU9">
        <f t="shared" si="12"/>
        <v>0</v>
      </c>
      <c r="AV9">
        <f t="shared" ca="1" si="14"/>
        <v>0</v>
      </c>
      <c r="AW9">
        <f t="shared" si="15"/>
        <v>0</v>
      </c>
      <c r="AZ9">
        <v>1.1000000000000001</v>
      </c>
      <c r="BG9">
        <v>4</v>
      </c>
      <c r="BH9">
        <v>1</v>
      </c>
      <c r="BI9">
        <f t="shared" si="13"/>
        <v>1</v>
      </c>
      <c r="BJ9">
        <f t="shared" si="24"/>
        <v>4</v>
      </c>
      <c r="BK9" t="s">
        <v>147</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16"/>
        <v>1.3550135501355014E-2</v>
      </c>
      <c r="BQ9">
        <f t="shared" ca="1" si="17"/>
        <v>9.4517958412098316E-3</v>
      </c>
      <c r="BR9">
        <f t="shared" ca="1" si="18"/>
        <v>1.0224948875255624E-2</v>
      </c>
      <c r="BS9">
        <f t="shared" ca="1" si="19"/>
        <v>9.4850948509485111E-2</v>
      </c>
      <c r="BT9">
        <f t="shared" ca="1" si="22"/>
        <v>6.6162570888468816E-2</v>
      </c>
      <c r="BU9">
        <f t="shared" ca="1" si="23"/>
        <v>7.1574642126789365E-2</v>
      </c>
      <c r="BV9" t="str">
        <f ca="1">OFFSET([1]EquipTable!$A$1,ROW()-1,0)</f>
        <v>Equip0302</v>
      </c>
      <c r="BX9">
        <f ca="1">IF(VLOOKUP($CA9,[2]ActorTable!$1:$1048576,MATCH("업데이트순번",[2]ActorTable!$1:$1,0),0)&lt;=$BY$1,1,0)
*IF(MID(CA9,7,1)="2",0.1,1)</f>
        <v>1</v>
      </c>
      <c r="BY9">
        <f t="shared" ca="1" si="20"/>
        <v>3.9215686274509796E-2</v>
      </c>
      <c r="BZ9">
        <f t="shared" ca="1" si="21"/>
        <v>0.19999999999999998</v>
      </c>
      <c r="CA9" t="str">
        <f ca="1">OFFSET([2]ActorTable!$A$1,ROW()-1,0)</f>
        <v>Actor1108</v>
      </c>
      <c r="CB9" t="str">
        <f ca="1">VLOOKUP($CA9,[2]ActorTable!$1:$1048576,MATCH("이름참고",[2]ActorTable!$1:$1,0),0)</f>
        <v>테이슨</v>
      </c>
    </row>
    <row r="10" spans="1:82">
      <c r="A10">
        <v>1</v>
      </c>
      <c r="B10">
        <v>8</v>
      </c>
      <c r="C10">
        <f t="shared" si="0"/>
        <v>0</v>
      </c>
      <c r="D10">
        <f t="shared" ca="1" si="1"/>
        <v>0.29651750367033802</v>
      </c>
      <c r="E10">
        <f t="shared" ca="1" si="1"/>
        <v>0.41078699271766372</v>
      </c>
      <c r="F10">
        <f t="shared" ca="1" si="1"/>
        <v>0.10714636725446192</v>
      </c>
      <c r="G10">
        <f t="shared" ca="1" si="1"/>
        <v>0.46695011241624407</v>
      </c>
      <c r="H10">
        <f t="shared" ca="1" si="1"/>
        <v>0.97898784869496913</v>
      </c>
      <c r="I10">
        <f t="shared" ca="1" si="1"/>
        <v>0.36230333209613785</v>
      </c>
      <c r="M10" t="str">
        <f t="shared" ca="1" si="2"/>
        <v>삭제</v>
      </c>
      <c r="N10" t="str">
        <f t="shared" ca="1" si="3"/>
        <v>삭제</v>
      </c>
      <c r="O10" t="str">
        <f t="shared" ca="1" si="4"/>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t="shared" ca="1" si="5"/>
        <v/>
      </c>
      <c r="AA10" t="str">
        <f t="shared" ca="1" si="6"/>
        <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 t="shared" si="7"/>
        <v/>
      </c>
      <c r="AJ10" t="str">
        <f t="shared" si="8"/>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
      </c>
      <c r="AL10">
        <v>1</v>
      </c>
      <c r="AM1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v>
      </c>
      <c r="AN10" t="str">
        <f t="shared" ca="1" si="10"/>
        <v>{"dy":1,"sl":8}</v>
      </c>
      <c r="AP10" t="s">
        <v>307</v>
      </c>
      <c r="AQ10" t="s">
        <v>310</v>
      </c>
      <c r="AR10">
        <v>8</v>
      </c>
      <c r="AS10">
        <v>11</v>
      </c>
      <c r="AT10">
        <f t="shared" ref="AT10:AT12" ca="1" si="25">COUNTIF(M:M,AP10)</f>
        <v>0</v>
      </c>
      <c r="AU10">
        <f t="shared" ref="AU10:AU12" si="26">COUNTIF(AB:AB,AP10)</f>
        <v>0</v>
      </c>
      <c r="AV10">
        <f t="shared" ca="1" si="14"/>
        <v>0</v>
      </c>
      <c r="AW10">
        <f t="shared" si="15"/>
        <v>0</v>
      </c>
      <c r="AZ10">
        <v>1</v>
      </c>
      <c r="BG10">
        <v>5</v>
      </c>
      <c r="BH10">
        <v>2</v>
      </c>
      <c r="BI10">
        <f t="shared" si="13"/>
        <v>0.5</v>
      </c>
      <c r="BJ10">
        <f t="shared" si="24"/>
        <v>5</v>
      </c>
      <c r="BK10" t="s">
        <v>142</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16"/>
        <v>1.3550135501355016E-3</v>
      </c>
      <c r="BQ10">
        <f t="shared" ca="1" si="17"/>
        <v>9.4517958412098323E-4</v>
      </c>
      <c r="BR10">
        <f t="shared" ca="1" si="18"/>
        <v>1.0224948875255625E-3</v>
      </c>
      <c r="BS10">
        <f t="shared" ca="1" si="19"/>
        <v>0.10840108401084013</v>
      </c>
      <c r="BT10">
        <f t="shared" ca="1" si="22"/>
        <v>7.5614366729678653E-2</v>
      </c>
      <c r="BU10">
        <f t="shared" ca="1" si="23"/>
        <v>8.1799591002044994E-2</v>
      </c>
      <c r="BV10" t="str">
        <f ca="1">OFFSET([1]EquipTable!$A$1,ROW()-1,0)</f>
        <v>Equip0401</v>
      </c>
      <c r="BX10">
        <f ca="1">IF(VLOOKUP($CA10,[2]ActorTable!$1:$1048576,MATCH("업데이트순번",[2]ActorTable!$1:$1,0),0)&lt;=$BY$1,1,0)
*IF(MID(CA10,7,1)="2",0.1,1)</f>
        <v>1</v>
      </c>
      <c r="BY10">
        <f t="shared" ca="1" si="20"/>
        <v>3.9215686274509796E-2</v>
      </c>
      <c r="BZ10">
        <f t="shared" ca="1" si="21"/>
        <v>0.23921568627450979</v>
      </c>
      <c r="CA10" t="str">
        <f ca="1">OFFSET([2]ActorTable!$A$1,ROW()-1,0)</f>
        <v>Actor1109</v>
      </c>
      <c r="CB10" t="str">
        <f ca="1">VLOOKUP($CA10,[2]ActorTable!$1:$1048576,MATCH("이름참고",[2]ActorTable!$1:$1,0),0)</f>
        <v>닉스</v>
      </c>
    </row>
    <row r="11" spans="1:82">
      <c r="A11">
        <v>1</v>
      </c>
      <c r="B11">
        <v>9</v>
      </c>
      <c r="C11">
        <f t="shared" si="0"/>
        <v>0</v>
      </c>
      <c r="D11">
        <f t="shared" ca="1" si="1"/>
        <v>0.16194783832198301</v>
      </c>
      <c r="E11">
        <f t="shared" ca="1" si="1"/>
        <v>0.8799772776880006</v>
      </c>
      <c r="F11">
        <f t="shared" ca="1" si="1"/>
        <v>0.94896288855876409</v>
      </c>
      <c r="G11">
        <f t="shared" ca="1" si="1"/>
        <v>6.3314525590978499E-2</v>
      </c>
      <c r="H11">
        <f t="shared" ca="1" si="1"/>
        <v>0.56229676581060206</v>
      </c>
      <c r="I11">
        <f t="shared" ca="1" si="1"/>
        <v>0.74848531789061745</v>
      </c>
      <c r="M11" t="str">
        <f t="shared" ca="1" si="2"/>
        <v>삭제</v>
      </c>
      <c r="N11" t="str">
        <f t="shared" ca="1" si="3"/>
        <v>삭제</v>
      </c>
      <c r="O11" t="str">
        <f t="shared" ca="1" si="4"/>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t="shared" ca="1" si="5"/>
        <v/>
      </c>
      <c r="AA11" t="str">
        <f t="shared" ca="1" si="6"/>
        <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 t="shared" si="7"/>
        <v/>
      </c>
      <c r="AJ11" t="str">
        <f t="shared" si="8"/>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
      </c>
      <c r="AL11">
        <v>1</v>
      </c>
      <c r="AM1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v>
      </c>
      <c r="AN11" t="str">
        <f t="shared" ca="1" si="10"/>
        <v>{"dy":1,"sl":9}</v>
      </c>
      <c r="AP11" t="s">
        <v>308</v>
      </c>
      <c r="AQ11" t="s">
        <v>311</v>
      </c>
      <c r="AR11">
        <v>8</v>
      </c>
      <c r="AS11">
        <v>11</v>
      </c>
      <c r="AT11">
        <f t="shared" ca="1" si="25"/>
        <v>0</v>
      </c>
      <c r="AU11">
        <f t="shared" si="26"/>
        <v>0</v>
      </c>
      <c r="AV11">
        <f t="shared" ca="1" si="14"/>
        <v>0</v>
      </c>
      <c r="AW11">
        <f t="shared" si="15"/>
        <v>0</v>
      </c>
      <c r="AZ11">
        <v>1</v>
      </c>
      <c r="BG11">
        <v>5</v>
      </c>
      <c r="BH11">
        <v>1</v>
      </c>
      <c r="BI11">
        <f t="shared" si="13"/>
        <v>0.25</v>
      </c>
      <c r="BJ11">
        <f t="shared" si="24"/>
        <v>5.5</v>
      </c>
      <c r="BK11" t="s">
        <v>146</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16"/>
        <v>1.3550135501355016E-3</v>
      </c>
      <c r="BQ11">
        <f t="shared" ca="1" si="17"/>
        <v>9.4517958412098323E-4</v>
      </c>
      <c r="BR11">
        <f t="shared" ca="1" si="18"/>
        <v>1.0224948875255625E-3</v>
      </c>
      <c r="BS11">
        <f t="shared" ca="1" si="19"/>
        <v>0.10975609756097562</v>
      </c>
      <c r="BT11">
        <f t="shared" ca="1" si="22"/>
        <v>7.6559546313799631E-2</v>
      </c>
      <c r="BU11">
        <f t="shared" ca="1" si="23"/>
        <v>8.282208588957056E-2</v>
      </c>
      <c r="BV11" t="str">
        <f ca="1">OFFSET([1]EquipTable!$A$1,ROW()-1,0)</f>
        <v>Equip0402</v>
      </c>
      <c r="BX11">
        <f ca="1">IF(VLOOKUP($CA11,[2]ActorTable!$1:$1048576,MATCH("업데이트순번",[2]ActorTable!$1:$1,0),0)&lt;=$BY$1,1,0)
*IF(MID(CA11,7,1)="2",0.1,1)</f>
        <v>1</v>
      </c>
      <c r="BY11">
        <f t="shared" ca="1" si="20"/>
        <v>3.9215686274509796E-2</v>
      </c>
      <c r="BZ11">
        <f t="shared" ca="1" si="21"/>
        <v>0.27843137254901956</v>
      </c>
      <c r="CA11" t="str">
        <f ca="1">OFFSET([2]ActorTable!$A$1,ROW()-1,0)</f>
        <v>Actor2010</v>
      </c>
      <c r="CB11" t="str">
        <f ca="1">VLOOKUP($CA11,[2]ActorTable!$1:$1048576,MATCH("이름참고",[2]ActorTable!$1:$1,0),0)</f>
        <v>그루퍼스</v>
      </c>
    </row>
    <row r="12" spans="1:82">
      <c r="A12">
        <v>2</v>
      </c>
      <c r="B12">
        <v>0</v>
      </c>
      <c r="C12">
        <f t="shared" si="0"/>
        <v>0</v>
      </c>
      <c r="D12">
        <f t="shared" ref="D12:I21" ca="1" si="27">RAND()</f>
        <v>0.79775854883552999</v>
      </c>
      <c r="E12">
        <f t="shared" ca="1" si="27"/>
        <v>2.9240088956037136E-2</v>
      </c>
      <c r="F12">
        <f t="shared" ca="1" si="27"/>
        <v>0.86317950638923946</v>
      </c>
      <c r="G12">
        <f t="shared" ca="1" si="27"/>
        <v>0.30221214451024436</v>
      </c>
      <c r="H12">
        <f t="shared" ca="1" si="27"/>
        <v>0.46349572074923939</v>
      </c>
      <c r="I12">
        <f t="shared" ca="1" si="27"/>
        <v>0.77397059525181122</v>
      </c>
      <c r="M12" t="str">
        <f t="shared" ca="1" si="2"/>
        <v>지정 장비</v>
      </c>
      <c r="N12" t="str">
        <f t="shared" ca="1" si="3"/>
        <v>Equip0101</v>
      </c>
      <c r="O12">
        <f t="shared" ca="1" si="4"/>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1400</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t="shared" ca="1" si="5"/>
        <v/>
      </c>
      <c r="U12" t="s">
        <v>83</v>
      </c>
      <c r="V12" t="s">
        <v>211</v>
      </c>
      <c r="W12">
        <v>1</v>
      </c>
      <c r="X12" t="s">
        <v>133</v>
      </c>
      <c r="Z12">
        <v>5</v>
      </c>
      <c r="AA12" t="str">
        <f t="shared" ca="1" si="6"/>
        <v>fe</v>
      </c>
      <c r="AB12" t="s">
        <v>83</v>
      </c>
      <c r="AC12" t="s">
        <v>211</v>
      </c>
      <c r="AD12">
        <v>1</v>
      </c>
      <c r="AE12" t="s">
        <v>133</v>
      </c>
      <c r="AG12">
        <v>5</v>
      </c>
      <c r="AH12" t="str">
        <f ca="1">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 t="shared" si="7"/>
        <v/>
      </c>
      <c r="AJ12" t="str">
        <f t="shared" si="8"/>
        <v/>
      </c>
      <c r="AK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아주르 스트라이프</v>
      </c>
      <c r="AL12">
        <v>1</v>
      </c>
      <c r="AM1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v>
      </c>
      <c r="AN12" t="str">
        <f t="shared" ca="1" si="10"/>
        <v>{"dy":2,"sl":0,"tp":"fe","vl":"Equip1202","cn":1,"pt":"DI","pr":5}</v>
      </c>
      <c r="AP12" t="s">
        <v>309</v>
      </c>
      <c r="AQ12" t="s">
        <v>312</v>
      </c>
      <c r="AR12">
        <v>8</v>
      </c>
      <c r="AS12">
        <v>11</v>
      </c>
      <c r="AT12">
        <f t="shared" ca="1" si="25"/>
        <v>0</v>
      </c>
      <c r="AU12">
        <f t="shared" si="26"/>
        <v>0</v>
      </c>
      <c r="AV12">
        <f t="shared" ca="1" si="14"/>
        <v>0</v>
      </c>
      <c r="AW12">
        <f t="shared" si="15"/>
        <v>0</v>
      </c>
      <c r="AZ12">
        <v>1.2</v>
      </c>
      <c r="BG12">
        <v>5</v>
      </c>
      <c r="BH12">
        <v>1</v>
      </c>
      <c r="BI12">
        <f t="shared" si="13"/>
        <v>0.25</v>
      </c>
      <c r="BJ12">
        <f t="shared" si="24"/>
        <v>5.75</v>
      </c>
      <c r="BK12" t="s">
        <v>147</v>
      </c>
      <c r="BM12">
        <f ca="1">IF(VLOOKUP($BV12,[1]EquipTable!$1:$1048576,MATCH("업데이트순번",[1]EquipTable!$1:$1,0),0)&lt;=$BP$1,1,0)
*IF(MID(BV12,7,1)="4",0.1,1)</f>
        <v>0</v>
      </c>
      <c r="BN12">
        <f ca="1">IF(VLOOKUP($BV12,[1]EquipTable!$1:$1048576,MATCH("업데이트순번",[1]EquipTable!$1:$1,0),0)&lt;=$BP$1,1,0)
*IF(MID(BV12,7,1)="4",0.1,1)
*IF(AND(MID(BV12,7,1)&lt;&gt;"4",OR(MID(BV12,6,1)="6",MID(BV12,6,1)="7")),3,1)</f>
        <v>0</v>
      </c>
      <c r="BO12">
        <f ca="1">IF(VLOOKUP($BV12,[1]EquipTable!$1:$1048576,MATCH("업데이트순번",[1]EquipTable!$1:$1,0),0)&lt;=$BP$1,1,0)
*IF(MID(BV12,7,1)="4",0.1,1)
*IF(AND(MID(BV12,7,1)&lt;&gt;"4",MID(BV12,6,1)="8"),4,1)</f>
        <v>0</v>
      </c>
      <c r="BP12">
        <f t="shared" ca="1" si="16"/>
        <v>0</v>
      </c>
      <c r="BQ12">
        <f t="shared" ca="1" si="17"/>
        <v>0</v>
      </c>
      <c r="BR12">
        <f t="shared" ca="1" si="18"/>
        <v>0</v>
      </c>
      <c r="BS12">
        <f t="shared" ca="1" si="19"/>
        <v>0.11111111111111112</v>
      </c>
      <c r="BT12">
        <f t="shared" ca="1" si="22"/>
        <v>7.7504725897920609E-2</v>
      </c>
      <c r="BU12">
        <f t="shared" ca="1" si="23"/>
        <v>8.3844580777096125E-2</v>
      </c>
      <c r="BV12" t="str">
        <f ca="1">OFFSET([1]EquipTable!$A$1,ROW()-1,0)</f>
        <v>Equip0403</v>
      </c>
      <c r="BX12">
        <f ca="1">IF(VLOOKUP($CA12,[2]ActorTable!$1:$1048576,MATCH("업데이트순번",[2]ActorTable!$1:$1,0),0)&lt;=$BY$1,1,0)
*IF(MID(CA12,7,1)="2",0.1,1)</f>
        <v>1</v>
      </c>
      <c r="BY12">
        <f t="shared" ca="1" si="20"/>
        <v>3.9215686274509796E-2</v>
      </c>
      <c r="BZ12">
        <f t="shared" ca="1" si="21"/>
        <v>0.31764705882352934</v>
      </c>
      <c r="CA12" t="str">
        <f ca="1">OFFSET([2]ActorTable!$A$1,ROW()-1,0)</f>
        <v>Actor2011</v>
      </c>
      <c r="CB12" t="str">
        <f ca="1">VLOOKUP($CA12,[2]ActorTable!$1:$1048576,MATCH("이름참고",[2]ActorTable!$1:$1,0),0)</f>
        <v>클라크</v>
      </c>
    </row>
    <row r="13" spans="1:82">
      <c r="A13">
        <v>2</v>
      </c>
      <c r="B13">
        <v>1</v>
      </c>
      <c r="C13">
        <f t="shared" si="0"/>
        <v>0</v>
      </c>
      <c r="D13">
        <f t="shared" ca="1" si="27"/>
        <v>0.21414885623821212</v>
      </c>
      <c r="E13">
        <f t="shared" ca="1" si="27"/>
        <v>0.11588513267171929</v>
      </c>
      <c r="F13">
        <f t="shared" ca="1" si="27"/>
        <v>0.8131350653796745</v>
      </c>
      <c r="G13">
        <f t="shared" ca="1" si="27"/>
        <v>0.42027648874678403</v>
      </c>
      <c r="H13">
        <f t="shared" ca="1" si="27"/>
        <v>0.1583520163737151</v>
      </c>
      <c r="I13">
        <f t="shared" ca="1" si="27"/>
        <v>0.23935571892917773</v>
      </c>
      <c r="M13" t="str">
        <f t="shared" ca="1" si="2"/>
        <v>지정 장비</v>
      </c>
      <c r="N13" t="str">
        <f t="shared" ca="1" si="3"/>
        <v>Equip1001</v>
      </c>
      <c r="O13">
        <f t="shared" ca="1" si="4"/>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600</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t="shared" ca="1" si="5"/>
        <v/>
      </c>
      <c r="U13" t="s">
        <v>83</v>
      </c>
      <c r="V13" t="s">
        <v>216</v>
      </c>
      <c r="W13">
        <v>1</v>
      </c>
      <c r="X13" t="s">
        <v>129</v>
      </c>
      <c r="Z13">
        <v>2700</v>
      </c>
      <c r="AA13" t="str">
        <f t="shared" ca="1" si="6"/>
        <v>fe</v>
      </c>
      <c r="AB13" t="s">
        <v>83</v>
      </c>
      <c r="AC13" t="s">
        <v>216</v>
      </c>
      <c r="AD13">
        <v>1</v>
      </c>
      <c r="AE13" t="s">
        <v>129</v>
      </c>
      <c r="AG13">
        <v>2700</v>
      </c>
      <c r="AH13" t="str">
        <f ca="1">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 t="shared" si="7"/>
        <v/>
      </c>
      <c r="AJ13" t="str">
        <f t="shared" si="8"/>
        <v/>
      </c>
      <c r="AK13" t="str">
        <f ca="1">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야만인의 분노</v>
      </c>
      <c r="AL13">
        <v>1</v>
      </c>
      <c r="AM1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v>
      </c>
      <c r="AN13" t="str">
        <f t="shared" ca="1" si="10"/>
        <v>{"dy":2,"sl":1,"tp":"fe","vl":"Equip0201","cn":1,"pt":"GO","pr":2700}</v>
      </c>
      <c r="AP13" t="s">
        <v>91</v>
      </c>
      <c r="AQ13" t="s">
        <v>75</v>
      </c>
      <c r="AR13">
        <v>8</v>
      </c>
      <c r="AS13">
        <v>11</v>
      </c>
      <c r="AT13">
        <f t="shared" ca="1" si="11"/>
        <v>0</v>
      </c>
      <c r="AU13">
        <f t="shared" si="12"/>
        <v>0</v>
      </c>
      <c r="AV13">
        <f t="shared" ca="1" si="14"/>
        <v>0</v>
      </c>
      <c r="AW13">
        <f t="shared" si="15"/>
        <v>0</v>
      </c>
      <c r="AZ13">
        <v>119</v>
      </c>
      <c r="BA13">
        <v>179</v>
      </c>
      <c r="BB13">
        <v>200</v>
      </c>
      <c r="BC13">
        <v>210</v>
      </c>
      <c r="BG13">
        <v>6</v>
      </c>
      <c r="BH13">
        <v>1</v>
      </c>
      <c r="BI13">
        <f t="shared" si="13"/>
        <v>1</v>
      </c>
      <c r="BJ13">
        <f t="shared" si="24"/>
        <v>6</v>
      </c>
      <c r="BK13" t="s">
        <v>142</v>
      </c>
      <c r="BM13">
        <f ca="1">IF(VLOOKUP($BV13,[1]EquipTable!$1:$1048576,MATCH("업데이트순번",[1]EquipTable!$1:$1,0),0)&lt;=$BP$1,1,0)
*IF(MID(BV13,7,1)="4",0.1,1)</f>
        <v>0</v>
      </c>
      <c r="BN13">
        <f ca="1">IF(VLOOKUP($BV13,[1]EquipTable!$1:$1048576,MATCH("업데이트순번",[1]EquipTable!$1:$1,0),0)&lt;=$BP$1,1,0)
*IF(MID(BV13,7,1)="4",0.1,1)
*IF(AND(MID(BV13,7,1)&lt;&gt;"4",OR(MID(BV13,6,1)="6",MID(BV13,6,1)="7")),3,1)</f>
        <v>0</v>
      </c>
      <c r="BO13">
        <f ca="1">IF(VLOOKUP($BV13,[1]EquipTable!$1:$1048576,MATCH("업데이트순번",[1]EquipTable!$1:$1,0),0)&lt;=$BP$1,1,0)
*IF(MID(BV13,7,1)="4",0.1,1)
*IF(AND(MID(BV13,7,1)&lt;&gt;"4",MID(BV13,6,1)="8"),4,1)</f>
        <v>0</v>
      </c>
      <c r="BP13">
        <f t="shared" ca="1" si="16"/>
        <v>0</v>
      </c>
      <c r="BQ13">
        <f t="shared" ca="1" si="17"/>
        <v>0</v>
      </c>
      <c r="BR13">
        <f t="shared" ca="1" si="18"/>
        <v>0</v>
      </c>
      <c r="BS13">
        <f t="shared" ca="1" si="19"/>
        <v>0.11111111111111112</v>
      </c>
      <c r="BT13">
        <f t="shared" ca="1" si="22"/>
        <v>7.7504725897920609E-2</v>
      </c>
      <c r="BU13">
        <f t="shared" ca="1" si="23"/>
        <v>8.3844580777096125E-2</v>
      </c>
      <c r="BV13" t="str">
        <f ca="1">OFFSET([1]EquipTable!$A$1,ROW()-1,0)</f>
        <v>Equip0404</v>
      </c>
      <c r="BX13">
        <f ca="1">IF(VLOOKUP($CA13,[2]ActorTable!$1:$1048576,MATCH("업데이트순번",[2]ActorTable!$1:$1,0),0)&lt;=$BY$1,1,0)
*IF(MID(CA13,7,1)="2",0.1,1)</f>
        <v>0</v>
      </c>
      <c r="BY13">
        <f t="shared" ca="1" si="20"/>
        <v>0</v>
      </c>
      <c r="BZ13">
        <f t="shared" ca="1" si="21"/>
        <v>0.35686274509803911</v>
      </c>
      <c r="CA13" t="str">
        <f ca="1">OFFSET([2]ActorTable!$A$1,ROW()-1,0)</f>
        <v>Actor3212</v>
      </c>
      <c r="CB13" t="str">
        <f ca="1">VLOOKUP($CA13,[2]ActorTable!$1:$1048576,MATCH("이름참고",[2]ActorTable!$1:$1,0),0)</f>
        <v>메릴</v>
      </c>
    </row>
    <row r="14" spans="1:82">
      <c r="A14">
        <v>2</v>
      </c>
      <c r="B14">
        <v>2</v>
      </c>
      <c r="C14">
        <f t="shared" si="0"/>
        <v>0</v>
      </c>
      <c r="D14">
        <f t="shared" ca="1" si="27"/>
        <v>0.92128775692273113</v>
      </c>
      <c r="E14">
        <f t="shared" ca="1" si="27"/>
        <v>0.36542098191754802</v>
      </c>
      <c r="F14">
        <f t="shared" ca="1" si="27"/>
        <v>0.86965473391657622</v>
      </c>
      <c r="G14">
        <f t="shared" ca="1" si="27"/>
        <v>0.38887973745287019</v>
      </c>
      <c r="H14">
        <f t="shared" ca="1" si="27"/>
        <v>0.14210145593351098</v>
      </c>
      <c r="I14">
        <f t="shared" ca="1" si="27"/>
        <v>0.47272160141946484</v>
      </c>
      <c r="M14" t="str">
        <f t="shared" ca="1" si="2"/>
        <v>안 지정 캐릭터 PP 영웅등급</v>
      </c>
      <c r="N14">
        <f t="shared" ca="1" si="3"/>
        <v>36542</v>
      </c>
      <c r="O14">
        <f t="shared" ca="1" si="4"/>
        <v>11</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1100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t="shared" ca="1" si="5"/>
        <v/>
      </c>
      <c r="U14" t="s">
        <v>92</v>
      </c>
      <c r="V14">
        <v>39003</v>
      </c>
      <c r="W14">
        <v>11</v>
      </c>
      <c r="X14" t="s">
        <v>129</v>
      </c>
      <c r="Z14">
        <v>1100</v>
      </c>
      <c r="AA14" t="str">
        <f t="shared" ca="1" si="6"/>
        <v>uph</v>
      </c>
      <c r="AB14" t="s">
        <v>92</v>
      </c>
      <c r="AC14">
        <v>39003</v>
      </c>
      <c r="AD14">
        <v>11</v>
      </c>
      <c r="AE14" t="s">
        <v>129</v>
      </c>
      <c r="AG14">
        <v>1100</v>
      </c>
      <c r="AH14" t="str">
        <f>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 t="shared" si="7"/>
        <v/>
      </c>
      <c r="AJ14" t="str">
        <f t="shared" si="8"/>
        <v/>
      </c>
      <c r="AK14" t="str">
        <f>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
      </c>
      <c r="AL14">
        <v>1</v>
      </c>
      <c r="AM1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v>
      </c>
      <c r="AN14" t="str">
        <f t="shared" ca="1" si="10"/>
        <v>{"dy":2,"sl":2,"tp":"uph","vl":"39003","cn":11,"pt":"GO","pr":1100}</v>
      </c>
      <c r="AP14" t="s">
        <v>93</v>
      </c>
      <c r="AQ14" t="s">
        <v>77</v>
      </c>
      <c r="AR14">
        <v>0</v>
      </c>
      <c r="AS14">
        <v>11</v>
      </c>
      <c r="AT14">
        <f t="shared" ca="1" si="11"/>
        <v>62</v>
      </c>
      <c r="AU14">
        <f t="shared" si="12"/>
        <v>68</v>
      </c>
      <c r="AV14">
        <f t="shared" ca="1" si="14"/>
        <v>0</v>
      </c>
      <c r="AW14">
        <f t="shared" si="15"/>
        <v>0</v>
      </c>
      <c r="AX14">
        <v>9</v>
      </c>
      <c r="AY14">
        <v>14</v>
      </c>
      <c r="AZ14">
        <v>100</v>
      </c>
      <c r="BG14">
        <v>7</v>
      </c>
      <c r="BH14">
        <v>1</v>
      </c>
      <c r="BI14">
        <f t="shared" si="13"/>
        <v>1</v>
      </c>
      <c r="BJ14">
        <f t="shared" si="24"/>
        <v>7</v>
      </c>
      <c r="BK14" t="s">
        <v>142</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16"/>
        <v>0</v>
      </c>
      <c r="BQ14">
        <f t="shared" ca="1" si="17"/>
        <v>0</v>
      </c>
      <c r="BR14">
        <f t="shared" ca="1" si="18"/>
        <v>0</v>
      </c>
      <c r="BS14">
        <f t="shared" ca="1" si="19"/>
        <v>0.11111111111111112</v>
      </c>
      <c r="BT14">
        <f t="shared" ca="1" si="22"/>
        <v>7.7504725897920609E-2</v>
      </c>
      <c r="BU14">
        <f t="shared" ca="1" si="23"/>
        <v>8.3844580777096125E-2</v>
      </c>
      <c r="BV14" t="str">
        <f ca="1">OFFSET([1]EquipTable!$A$1,ROW()-1,0)</f>
        <v>Equip0405</v>
      </c>
      <c r="BX14">
        <f ca="1">IF(VLOOKUP($CA14,[2]ActorTable!$1:$1048576,MATCH("업데이트순번",[2]ActorTable!$1:$1,0),0)&lt;=$BY$1,1,0)
*IF(MID(CA14,7,1)="2",0.1,1)</f>
        <v>1</v>
      </c>
      <c r="BY14">
        <f t="shared" ca="1" si="20"/>
        <v>3.9215686274509796E-2</v>
      </c>
      <c r="BZ14">
        <f t="shared" ca="1" si="21"/>
        <v>0.35686274509803911</v>
      </c>
      <c r="CA14" t="str">
        <f ca="1">OFFSET([2]ActorTable!$A$1,ROW()-1,0)</f>
        <v>Actor0113</v>
      </c>
      <c r="CB14" t="str">
        <f ca="1">VLOOKUP($CA14,[2]ActorTable!$1:$1048576,MATCH("이름참고",[2]ActorTable!$1:$1,0),0)</f>
        <v>케이저</v>
      </c>
    </row>
    <row r="15" spans="1:82">
      <c r="A15">
        <v>2</v>
      </c>
      <c r="B15">
        <v>3</v>
      </c>
      <c r="C15">
        <f t="shared" si="0"/>
        <v>0</v>
      </c>
      <c r="D15">
        <f t="shared" ca="1" si="27"/>
        <v>0.36537294170627532</v>
      </c>
      <c r="E15">
        <f t="shared" ca="1" si="27"/>
        <v>0.16515738222005671</v>
      </c>
      <c r="F15">
        <f t="shared" ca="1" si="27"/>
        <v>0.94752106786709944</v>
      </c>
      <c r="G15">
        <f t="shared" ca="1" si="27"/>
        <v>0.20133814887697765</v>
      </c>
      <c r="H15">
        <f t="shared" ca="1" si="27"/>
        <v>0.30384715429076492</v>
      </c>
      <c r="I15">
        <f t="shared" ca="1" si="27"/>
        <v>0.76756423535076235</v>
      </c>
      <c r="M15" t="str">
        <f t="shared" ca="1" si="2"/>
        <v>안 지정 캐릭터 PP 일반등급</v>
      </c>
      <c r="N15">
        <f t="shared" ca="1" si="3"/>
        <v>16515</v>
      </c>
      <c r="O15">
        <f t="shared" ca="1" si="4"/>
        <v>9</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900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t="shared" ca="1" si="5"/>
        <v/>
      </c>
      <c r="U15" t="s">
        <v>93</v>
      </c>
      <c r="V15">
        <v>9563</v>
      </c>
      <c r="W15">
        <v>9</v>
      </c>
      <c r="X15" t="s">
        <v>129</v>
      </c>
      <c r="Z15">
        <v>900</v>
      </c>
      <c r="AA15" t="str">
        <f t="shared" ca="1" si="6"/>
        <v>upn</v>
      </c>
      <c r="AB15" t="s">
        <v>93</v>
      </c>
      <c r="AC15">
        <v>9563</v>
      </c>
      <c r="AD15">
        <v>9</v>
      </c>
      <c r="AE15" t="s">
        <v>129</v>
      </c>
      <c r="AG15">
        <v>900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 t="shared" si="7"/>
        <v/>
      </c>
      <c r="AJ15" t="str">
        <f t="shared" si="8"/>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v>
      </c>
      <c r="AN15" t="str">
        <f t="shared" ca="1" si="10"/>
        <v>{"dy":2,"sl":3,"tp":"upn","vl":"9563","cn":9,"pt":"GO","pr":900}</v>
      </c>
      <c r="AP15" t="s">
        <v>92</v>
      </c>
      <c r="AQ15" t="s">
        <v>78</v>
      </c>
      <c r="AR15">
        <v>0</v>
      </c>
      <c r="AS15">
        <v>11</v>
      </c>
      <c r="AT15">
        <f t="shared" ca="1" si="11"/>
        <v>51</v>
      </c>
      <c r="AU15">
        <f t="shared" si="12"/>
        <v>37</v>
      </c>
      <c r="AV15">
        <f t="shared" ca="1" si="14"/>
        <v>0</v>
      </c>
      <c r="AW15">
        <f t="shared" si="15"/>
        <v>0</v>
      </c>
      <c r="AX15">
        <v>9</v>
      </c>
      <c r="AY15">
        <v>14</v>
      </c>
      <c r="AZ15">
        <v>100</v>
      </c>
      <c r="BG15">
        <v>8</v>
      </c>
      <c r="BH15">
        <v>1</v>
      </c>
      <c r="BI15">
        <v>1</v>
      </c>
      <c r="BJ15">
        <f t="shared" si="24"/>
        <v>8</v>
      </c>
      <c r="BK15" t="s">
        <v>145</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16"/>
        <v>1.3550135501355014E-2</v>
      </c>
      <c r="BQ15">
        <f t="shared" ca="1" si="17"/>
        <v>9.4517958412098316E-3</v>
      </c>
      <c r="BR15">
        <f t="shared" ca="1" si="18"/>
        <v>1.0224948875255624E-2</v>
      </c>
      <c r="BS15">
        <f t="shared" ca="1" si="19"/>
        <v>0.11111111111111112</v>
      </c>
      <c r="BT15">
        <f t="shared" ca="1" si="22"/>
        <v>7.7504725897920609E-2</v>
      </c>
      <c r="BU15">
        <f t="shared" ca="1" si="23"/>
        <v>8.3844580777096125E-2</v>
      </c>
      <c r="BV15" t="str">
        <f ca="1">OFFSET([1]EquipTable!$A$1,ROW()-1,0)</f>
        <v>Equip1001</v>
      </c>
      <c r="BX15">
        <f ca="1">IF(VLOOKUP($CA15,[2]ActorTable!$1:$1048576,MATCH("업데이트순번",[2]ActorTable!$1:$1,0),0)&lt;=$BY$1,1,0)
*IF(MID(CA15,7,1)="2",0.1,1)</f>
        <v>1</v>
      </c>
      <c r="BY15">
        <f t="shared" ca="1" si="20"/>
        <v>3.9215686274509796E-2</v>
      </c>
      <c r="BZ15">
        <f t="shared" ca="1" si="21"/>
        <v>0.39607843137254889</v>
      </c>
      <c r="CA15" t="str">
        <f ca="1">OFFSET([2]ActorTable!$A$1,ROW()-1,0)</f>
        <v>Actor3114</v>
      </c>
      <c r="CB15" t="str">
        <f ca="1">VLOOKUP($CA15,[2]ActorTable!$1:$1048576,MATCH("이름참고",[2]ActorTable!$1:$1,0),0)</f>
        <v>슬로니카</v>
      </c>
    </row>
    <row r="16" spans="1:82">
      <c r="A16">
        <v>2</v>
      </c>
      <c r="B16">
        <v>4</v>
      </c>
      <c r="C16">
        <f t="shared" si="0"/>
        <v>0</v>
      </c>
      <c r="D16">
        <f t="shared" ca="1" si="27"/>
        <v>0.77866261571312378</v>
      </c>
      <c r="E16">
        <f t="shared" ca="1" si="27"/>
        <v>0.98824996926470088</v>
      </c>
      <c r="F16">
        <f t="shared" ca="1" si="27"/>
        <v>0.3169065017839765</v>
      </c>
      <c r="G16">
        <f t="shared" ca="1" si="27"/>
        <v>3.2716791685920232E-2</v>
      </c>
      <c r="H16">
        <f t="shared" ca="1" si="27"/>
        <v>0.20899122214015464</v>
      </c>
      <c r="I16">
        <f t="shared" ca="1" si="27"/>
        <v>7.0233118733469269E-2</v>
      </c>
      <c r="M16" t="str">
        <f t="shared" ca="1" si="2"/>
        <v>안 지정 캐릭터 PP 일반등급</v>
      </c>
      <c r="N16">
        <f t="shared" ca="1" si="3"/>
        <v>98824</v>
      </c>
      <c r="O16">
        <f t="shared" ca="1" si="4"/>
        <v>14</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1400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t="shared" ca="1" si="5"/>
        <v/>
      </c>
      <c r="U16" t="s">
        <v>93</v>
      </c>
      <c r="V16">
        <v>97920</v>
      </c>
      <c r="W16">
        <v>14</v>
      </c>
      <c r="X16" t="s">
        <v>129</v>
      </c>
      <c r="Z16">
        <v>1400</v>
      </c>
      <c r="AA16" t="str">
        <f t="shared" ca="1" si="6"/>
        <v>upn</v>
      </c>
      <c r="AB16" t="s">
        <v>93</v>
      </c>
      <c r="AC16">
        <v>97920</v>
      </c>
      <c r="AD16">
        <v>14</v>
      </c>
      <c r="AE16" t="s">
        <v>129</v>
      </c>
      <c r="AG16">
        <v>1400</v>
      </c>
      <c r="AH16" t="str">
        <f>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 t="shared" si="7"/>
        <v/>
      </c>
      <c r="AJ16" t="str">
        <f t="shared" si="8"/>
        <v/>
      </c>
      <c r="AK16" t="str">
        <f>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
      </c>
      <c r="AL16">
        <v>1</v>
      </c>
      <c r="AM1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v>
      </c>
      <c r="AN16" t="str">
        <f t="shared" ca="1" si="10"/>
        <v>{"dy":2,"sl":4,"tp":"upn","vl":"97920","cn":14,"pt":"GO","pr":1400}</v>
      </c>
      <c r="BG16">
        <v>9</v>
      </c>
      <c r="BH16">
        <v>1</v>
      </c>
      <c r="BI16">
        <v>1</v>
      </c>
      <c r="BJ16">
        <f t="shared" si="24"/>
        <v>9</v>
      </c>
      <c r="BK16" t="s">
        <v>145</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16"/>
        <v>1.3550135501355014E-2</v>
      </c>
      <c r="BQ16">
        <f t="shared" ca="1" si="17"/>
        <v>9.4517958412098316E-3</v>
      </c>
      <c r="BR16">
        <f t="shared" ca="1" si="18"/>
        <v>1.0224948875255624E-2</v>
      </c>
      <c r="BS16">
        <f t="shared" ca="1" si="19"/>
        <v>0.12466124661246614</v>
      </c>
      <c r="BT16">
        <f t="shared" ca="1" si="22"/>
        <v>8.6956521739130446E-2</v>
      </c>
      <c r="BU16">
        <f t="shared" ca="1" si="23"/>
        <v>9.4069529652351755E-2</v>
      </c>
      <c r="BV16" t="str">
        <f ca="1">OFFSET([1]EquipTable!$A$1,ROW()-1,0)</f>
        <v>Equip1002</v>
      </c>
      <c r="BX16">
        <f ca="1">IF(VLOOKUP($CA16,[2]ActorTable!$1:$1048576,MATCH("업데이트순번",[2]ActorTable!$1:$1,0),0)&lt;=$BY$1,1,0)
*IF(MID(CA16,7,1)="2",0.1,1)</f>
        <v>1</v>
      </c>
      <c r="BY16">
        <f t="shared" ca="1" si="20"/>
        <v>3.9215686274509796E-2</v>
      </c>
      <c r="BZ16">
        <f t="shared" ca="1" si="21"/>
        <v>0.43529411764705866</v>
      </c>
      <c r="CA16" t="str">
        <f ca="1">OFFSET([2]ActorTable!$A$1,ROW()-1,0)</f>
        <v>Actor2015</v>
      </c>
      <c r="CB16" t="str">
        <f ca="1">VLOOKUP($CA16,[2]ActorTable!$1:$1048576,MATCH("이름참고",[2]ActorTable!$1:$1,0),0)</f>
        <v>솔</v>
      </c>
    </row>
    <row r="17" spans="1:80">
      <c r="A17">
        <v>2</v>
      </c>
      <c r="B17">
        <v>5</v>
      </c>
      <c r="C17">
        <f t="shared" si="0"/>
        <v>0</v>
      </c>
      <c r="D17">
        <f t="shared" ca="1" si="27"/>
        <v>0.59562921244333356</v>
      </c>
      <c r="E17">
        <f t="shared" ca="1" si="27"/>
        <v>0.22288370268987712</v>
      </c>
      <c r="F17">
        <f t="shared" ca="1" si="27"/>
        <v>5.178063975954883E-3</v>
      </c>
      <c r="G17">
        <f t="shared" ca="1" si="27"/>
        <v>0.86374511173482049</v>
      </c>
      <c r="H17">
        <f t="shared" ca="1" si="27"/>
        <v>0.98707215339692089</v>
      </c>
      <c r="I17">
        <f t="shared" ca="1" si="27"/>
        <v>0.54428354666252232</v>
      </c>
      <c r="M17" t="str">
        <f t="shared" ca="1" si="2"/>
        <v>안 지정 캐릭터 PP 영웅등급</v>
      </c>
      <c r="N17">
        <f t="shared" ca="1" si="3"/>
        <v>22288</v>
      </c>
      <c r="O17">
        <f t="shared" ca="1" si="4"/>
        <v>10</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1000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t="shared" ca="1" si="5"/>
        <v/>
      </c>
      <c r="U17" t="s">
        <v>83</v>
      </c>
      <c r="V17" t="s">
        <v>187</v>
      </c>
      <c r="W17">
        <v>1</v>
      </c>
      <c r="X17" t="s">
        <v>129</v>
      </c>
      <c r="Z17">
        <v>29600</v>
      </c>
      <c r="AA17" t="str">
        <f t="shared" ca="1" si="6"/>
        <v>fe</v>
      </c>
      <c r="AB17" t="s">
        <v>83</v>
      </c>
      <c r="AC17" t="s">
        <v>187</v>
      </c>
      <c r="AD17">
        <v>1</v>
      </c>
      <c r="AE17" t="s">
        <v>129</v>
      </c>
      <c r="AG17">
        <v>29600</v>
      </c>
      <c r="AH17" t="str">
        <f ca="1">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 t="shared" si="7"/>
        <v/>
      </c>
      <c r="AJ17" t="str">
        <f t="shared" si="8"/>
        <v/>
      </c>
      <c r="AK17" t="str">
        <f ca="1">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M29 그레이트소드</v>
      </c>
      <c r="AL17">
        <v>1</v>
      </c>
      <c r="AM1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v>
      </c>
      <c r="AN17" t="str">
        <f t="shared" ca="1" si="10"/>
        <v>{"dy":2,"sl":5,"tp":"fe","vl":"Equip8201","cn":1,"pt":"GO","pr":29600}</v>
      </c>
      <c r="AQ17" t="s">
        <v>289</v>
      </c>
      <c r="AS17" t="s">
        <v>288</v>
      </c>
      <c r="AT17">
        <f ca="1">(COUNTIFS(B:B,$AQ$18,N:N,"Equip????")-AT19-AT20-AT21)/6</f>
        <v>13.833333333333334</v>
      </c>
      <c r="AU17">
        <f>(COUNTIFS(B:B,$AQ$18,AC:AC,"Equip????")-AU19-AU20-AU21)/6</f>
        <v>14</v>
      </c>
      <c r="BG17">
        <v>10</v>
      </c>
      <c r="BH17">
        <v>1</v>
      </c>
      <c r="BI17">
        <v>1</v>
      </c>
      <c r="BJ17">
        <f t="shared" si="24"/>
        <v>10</v>
      </c>
      <c r="BK17" t="s">
        <v>145</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16"/>
        <v>1.3550135501355014E-2</v>
      </c>
      <c r="BQ17">
        <f t="shared" ca="1" si="17"/>
        <v>9.4517958412098316E-3</v>
      </c>
      <c r="BR17">
        <f t="shared" ca="1" si="18"/>
        <v>1.0224948875255624E-2</v>
      </c>
      <c r="BS17">
        <f t="shared" ca="1" si="19"/>
        <v>0.13821138211382114</v>
      </c>
      <c r="BT17">
        <f t="shared" ca="1" si="22"/>
        <v>9.6408317580340283E-2</v>
      </c>
      <c r="BU17">
        <f t="shared" ca="1" si="23"/>
        <v>0.10429447852760738</v>
      </c>
      <c r="BV17" t="str">
        <f ca="1">OFFSET([1]EquipTable!$A$1,ROW()-1,0)</f>
        <v>Equip1101</v>
      </c>
      <c r="BX17">
        <f ca="1">IF(VLOOKUP($CA17,[2]ActorTable!$1:$1048576,MATCH("업데이트순번",[2]ActorTable!$1:$1,0),0)&lt;=$BY$1,1,0)
*IF(MID(CA17,7,1)="2",0.1,1)</f>
        <v>0.1</v>
      </c>
      <c r="BY17">
        <f t="shared" ca="1" si="20"/>
        <v>3.9215686274509803E-3</v>
      </c>
      <c r="BZ17">
        <f t="shared" ca="1" si="21"/>
        <v>0.47450980392156844</v>
      </c>
      <c r="CA17" t="str">
        <f ca="1">OFFSET([2]ActorTable!$A$1,ROW()-1,0)</f>
        <v>Actor1216</v>
      </c>
      <c r="CB17" t="str">
        <f ca="1">VLOOKUP($CA17,[2]ActorTable!$1:$1048576,MATCH("이름참고",[2]ActorTable!$1:$1,0),0)</f>
        <v>프로토27</v>
      </c>
    </row>
    <row r="18" spans="1:80">
      <c r="A18">
        <v>2</v>
      </c>
      <c r="B18">
        <v>6</v>
      </c>
      <c r="C18">
        <f t="shared" si="0"/>
        <v>0</v>
      </c>
      <c r="D18">
        <f t="shared" ca="1" si="27"/>
        <v>0.39695614866303053</v>
      </c>
      <c r="E18">
        <f t="shared" ca="1" si="27"/>
        <v>0.86966361512795776</v>
      </c>
      <c r="F18">
        <f t="shared" ca="1" si="27"/>
        <v>0.1562392765464059</v>
      </c>
      <c r="G18">
        <f t="shared" ca="1" si="27"/>
        <v>0.11434719909426627</v>
      </c>
      <c r="H18">
        <f t="shared" ca="1" si="27"/>
        <v>1.9179184179340947E-3</v>
      </c>
      <c r="I18">
        <f t="shared" ca="1" si="27"/>
        <v>0.85415391604176527</v>
      </c>
      <c r="M18" t="str">
        <f t="shared" ca="1" si="2"/>
        <v>지정 장비</v>
      </c>
      <c r="N18" t="str">
        <f t="shared" ca="1" si="3"/>
        <v>Equip7301</v>
      </c>
      <c r="O18">
        <f t="shared" ca="1" si="4"/>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DI</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37</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t="shared" ca="1" si="5"/>
        <v/>
      </c>
      <c r="U18" t="s">
        <v>83</v>
      </c>
      <c r="V18" t="s">
        <v>271</v>
      </c>
      <c r="W18">
        <v>1</v>
      </c>
      <c r="X18" t="s">
        <v>129</v>
      </c>
      <c r="Z18">
        <v>1900</v>
      </c>
      <c r="AA18" t="str">
        <f t="shared" ca="1" si="6"/>
        <v>fe</v>
      </c>
      <c r="AB18" t="s">
        <v>83</v>
      </c>
      <c r="AC18" t="s">
        <v>271</v>
      </c>
      <c r="AD18">
        <v>1</v>
      </c>
      <c r="AE18" t="s">
        <v>129</v>
      </c>
      <c r="AG18">
        <v>1900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 t="shared" si="7"/>
        <v/>
      </c>
      <c r="AJ18" t="str">
        <f t="shared" si="8"/>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SMG28</v>
      </c>
      <c r="AL18">
        <v>1</v>
      </c>
      <c r="AM1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v>
      </c>
      <c r="AN18" t="str">
        <f t="shared" ca="1" si="10"/>
        <v>{"dy":2,"sl":6,"tp":"fe","vl":"Equip6002","cn":1,"pt":"GO","pr":1900}</v>
      </c>
      <c r="AQ18" t="s">
        <v>290</v>
      </c>
      <c r="AS18" t="s">
        <v>285</v>
      </c>
      <c r="AT18">
        <f ca="1">COUNTIFS(B:B,$AQ$18,N:N,"Equip????")-AT19-AT20-AT21</f>
        <v>83</v>
      </c>
      <c r="AU18">
        <f>COUNTIFS(B:B,$AQ$18,AC:AC,"Equip????")-AU19-AU20-AU21</f>
        <v>84</v>
      </c>
      <c r="BG18">
        <v>11</v>
      </c>
      <c r="BH18">
        <v>1</v>
      </c>
      <c r="BI18">
        <v>1</v>
      </c>
      <c r="BJ18">
        <f t="shared" si="24"/>
        <v>11</v>
      </c>
      <c r="BK18" t="s">
        <v>145</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16"/>
        <v>1.3550135501355014E-2</v>
      </c>
      <c r="BQ18">
        <f t="shared" ca="1" si="17"/>
        <v>9.4517958412098316E-3</v>
      </c>
      <c r="BR18">
        <f t="shared" ca="1" si="18"/>
        <v>1.0224948875255624E-2</v>
      </c>
      <c r="BS18">
        <f t="shared" ca="1" si="19"/>
        <v>0.15176151761517614</v>
      </c>
      <c r="BT18">
        <f t="shared" ca="1" si="22"/>
        <v>0.10586011342155012</v>
      </c>
      <c r="BU18">
        <f t="shared" ca="1" si="23"/>
        <v>0.11451942740286301</v>
      </c>
      <c r="BV18" t="str">
        <f ca="1">OFFSET([1]EquipTable!$A$1,ROW()-1,0)</f>
        <v>Equip1102</v>
      </c>
      <c r="BX18">
        <f ca="1">IF(VLOOKUP($CA18,[2]ActorTable!$1:$1048576,MATCH("업데이트순번",[2]ActorTable!$1:$1,0),0)&lt;=$BY$1,1,0)
*IF(MID(CA18,7,1)="2",0.1,1)</f>
        <v>1</v>
      </c>
      <c r="BY18">
        <f t="shared" ca="1" si="20"/>
        <v>3.9215686274509796E-2</v>
      </c>
      <c r="BZ18">
        <f t="shared" ca="1" si="21"/>
        <v>0.47843137254901941</v>
      </c>
      <c r="CA18" t="str">
        <f ca="1">OFFSET([2]ActorTable!$A$1,ROW()-1,0)</f>
        <v>Actor3117</v>
      </c>
      <c r="CB18" t="str">
        <f ca="1">VLOOKUP($CA18,[2]ActorTable!$1:$1048576,MATCH("이름참고",[2]ActorTable!$1:$1,0),0)</f>
        <v>카츄진</v>
      </c>
    </row>
    <row r="19" spans="1:80">
      <c r="A19">
        <v>2</v>
      </c>
      <c r="B19">
        <v>7</v>
      </c>
      <c r="C19">
        <f t="shared" si="0"/>
        <v>0</v>
      </c>
      <c r="D19">
        <f t="shared" ca="1" si="27"/>
        <v>0.40088358967949844</v>
      </c>
      <c r="E19">
        <f t="shared" ca="1" si="27"/>
        <v>0.53369085627738544</v>
      </c>
      <c r="F19">
        <f t="shared" ca="1" si="27"/>
        <v>0.90181067061093645</v>
      </c>
      <c r="G19">
        <f t="shared" ca="1" si="27"/>
        <v>0.58691245447228135</v>
      </c>
      <c r="H19">
        <f t="shared" ca="1" si="27"/>
        <v>0.9966401321631958</v>
      </c>
      <c r="I19">
        <f t="shared" ca="1" si="27"/>
        <v>0.13958457502336008</v>
      </c>
      <c r="M19" t="str">
        <f t="shared" ca="1" si="2"/>
        <v>지정 장비</v>
      </c>
      <c r="N19" t="str">
        <f t="shared" ca="1" si="3"/>
        <v>Equip6101</v>
      </c>
      <c r="O19">
        <f t="shared" ca="1" si="4"/>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3200</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t="shared" ca="1" si="5"/>
        <v/>
      </c>
      <c r="U19" t="s">
        <v>83</v>
      </c>
      <c r="V19" t="s">
        <v>212</v>
      </c>
      <c r="W19">
        <v>1</v>
      </c>
      <c r="X19" t="s">
        <v>129</v>
      </c>
      <c r="Z19">
        <v>2200</v>
      </c>
      <c r="AA19" t="str">
        <f t="shared" ca="1" si="6"/>
        <v>fe</v>
      </c>
      <c r="AB19" t="s">
        <v>83</v>
      </c>
      <c r="AC19" t="s">
        <v>212</v>
      </c>
      <c r="AD19">
        <v>1</v>
      </c>
      <c r="AE19" t="s">
        <v>129</v>
      </c>
      <c r="AG19">
        <v>2200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 t="shared" si="7"/>
        <v/>
      </c>
      <c r="AJ19" t="str">
        <f t="shared" si="8"/>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템플러 쉴드</v>
      </c>
      <c r="AL19">
        <v>1</v>
      </c>
      <c r="AM1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v>
      </c>
      <c r="AN19" t="str">
        <f t="shared" ca="1" si="10"/>
        <v>{"dy":2,"sl":7,"tp":"fe","vl":"Equip7001","cn":1,"pt":"GO","pr":2200}</v>
      </c>
      <c r="AS19" t="s">
        <v>286</v>
      </c>
      <c r="AT19">
        <f ca="1">COUNTIFS(B:B,$AQ$18,N:N,"Equip6???")</f>
        <v>15</v>
      </c>
      <c r="AU19">
        <f>COUNTIFS(B:B,$AQ$18,AC:AC,"Equip6???")</f>
        <v>22</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16"/>
        <v>1.3550135501355014E-2</v>
      </c>
      <c r="BQ19">
        <f t="shared" ca="1" si="17"/>
        <v>9.4517958412098316E-3</v>
      </c>
      <c r="BR19">
        <f t="shared" ca="1" si="18"/>
        <v>1.0224948875255624E-2</v>
      </c>
      <c r="BS19">
        <f t="shared" ca="1" si="19"/>
        <v>0.16531165311653115</v>
      </c>
      <c r="BT19">
        <f t="shared" ca="1" si="22"/>
        <v>0.11531190926275996</v>
      </c>
      <c r="BU19">
        <f t="shared" ca="1" si="23"/>
        <v>0.12474437627811864</v>
      </c>
      <c r="BV19" t="str">
        <f ca="1">OFFSET([1]EquipTable!$A$1,ROW()-1,0)</f>
        <v>Equip1201</v>
      </c>
      <c r="BX19">
        <f ca="1">IF(VLOOKUP($CA19,[2]ActorTable!$1:$1048576,MATCH("업데이트순번",[2]ActorTable!$1:$1,0),0)&lt;=$BY$1,1,0)
*IF(MID(CA19,7,1)="2",0.1,1)</f>
        <v>0</v>
      </c>
      <c r="BY19">
        <f t="shared" ca="1" si="20"/>
        <v>0</v>
      </c>
      <c r="BZ19">
        <f t="shared" ca="1" si="21"/>
        <v>0.51764705882352924</v>
      </c>
      <c r="CA19" t="str">
        <f ca="1">OFFSET([2]ActorTable!$A$1,ROW()-1,0)</f>
        <v>Actor1218</v>
      </c>
      <c r="CB19" t="str">
        <f ca="1">VLOOKUP($CA19,[2]ActorTable!$1:$1048576,MATCH("이름참고",[2]ActorTable!$1:$1,0),0)</f>
        <v>메디아</v>
      </c>
    </row>
    <row r="20" spans="1:80">
      <c r="A20">
        <v>2</v>
      </c>
      <c r="B20">
        <v>8</v>
      </c>
      <c r="C20">
        <f t="shared" si="0"/>
        <v>0</v>
      </c>
      <c r="D20">
        <f t="shared" ca="1" si="27"/>
        <v>0.14626859785199364</v>
      </c>
      <c r="E20">
        <f t="shared" ca="1" si="27"/>
        <v>0.97281350897402141</v>
      </c>
      <c r="F20">
        <f t="shared" ca="1" si="27"/>
        <v>0.30890008377847278</v>
      </c>
      <c r="G20">
        <f t="shared" ca="1" si="27"/>
        <v>0.24505817277402908</v>
      </c>
      <c r="H20">
        <f t="shared" ca="1" si="27"/>
        <v>0.22462657282055609</v>
      </c>
      <c r="I20">
        <f t="shared" ca="1" si="27"/>
        <v>0.8999523061164042</v>
      </c>
      <c r="M20" t="str">
        <f t="shared" ca="1" si="2"/>
        <v>삭제</v>
      </c>
      <c r="N20" t="str">
        <f t="shared" ca="1" si="3"/>
        <v>삭제</v>
      </c>
      <c r="O20" t="str">
        <f t="shared" ca="1" si="4"/>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t="shared" ca="1" si="5"/>
        <v/>
      </c>
      <c r="AA20" t="str">
        <f t="shared" ca="1" si="6"/>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 t="shared" si="7"/>
        <v/>
      </c>
      <c r="AJ20" t="str">
        <f t="shared" si="8"/>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v>
      </c>
      <c r="AN20" t="str">
        <f t="shared" ca="1" si="10"/>
        <v>{"dy":2,"sl":8}</v>
      </c>
      <c r="AS20" t="s">
        <v>287</v>
      </c>
      <c r="AT20">
        <f ca="1">COUNTIFS(B:B,$AQ$18,N:N,"Equip7???")</f>
        <v>21</v>
      </c>
      <c r="AU20">
        <f>COUNTIFS(B:B,$AQ$18,AC:AC,"Equip7???")</f>
        <v>18</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16"/>
        <v>1.3550135501355014E-2</v>
      </c>
      <c r="BQ20">
        <f t="shared" ca="1" si="17"/>
        <v>9.4517958412098316E-3</v>
      </c>
      <c r="BR20">
        <f t="shared" ca="1" si="18"/>
        <v>1.0224948875255624E-2</v>
      </c>
      <c r="BS20">
        <f t="shared" ca="1" si="19"/>
        <v>0.17886178861788615</v>
      </c>
      <c r="BT20">
        <f t="shared" ca="1" si="22"/>
        <v>0.12476370510396979</v>
      </c>
      <c r="BU20">
        <f t="shared" ca="1" si="23"/>
        <v>0.13496932515337426</v>
      </c>
      <c r="BV20" t="str">
        <f ca="1">OFFSET([1]EquipTable!$A$1,ROW()-1,0)</f>
        <v>Equip1202</v>
      </c>
      <c r="BX20">
        <f ca="1">IF(VLOOKUP($CA20,[2]ActorTable!$1:$1048576,MATCH("업데이트순번",[2]ActorTable!$1:$1,0),0)&lt;=$BY$1,1,0)
*IF(MID(CA20,7,1)="2",0.1,1)</f>
        <v>1</v>
      </c>
      <c r="BY20">
        <f t="shared" ca="1" si="20"/>
        <v>3.9215686274509796E-2</v>
      </c>
      <c r="BZ20">
        <f t="shared" ca="1" si="21"/>
        <v>0.51764705882352924</v>
      </c>
      <c r="CA20" t="str">
        <f ca="1">OFFSET([2]ActorTable!$A$1,ROW()-1,0)</f>
        <v>Actor3019</v>
      </c>
      <c r="CB20" t="str">
        <f ca="1">VLOOKUP($CA20,[2]ActorTable!$1:$1048576,MATCH("이름참고",[2]ActorTable!$1:$1,0),0)</f>
        <v>롤라</v>
      </c>
    </row>
    <row r="21" spans="1:80">
      <c r="A21">
        <v>2</v>
      </c>
      <c r="B21">
        <v>9</v>
      </c>
      <c r="C21">
        <f t="shared" si="0"/>
        <v>0</v>
      </c>
      <c r="D21">
        <f t="shared" ca="1" si="27"/>
        <v>4.3987277634762068E-2</v>
      </c>
      <c r="E21">
        <f t="shared" ca="1" si="27"/>
        <v>0.84740191494795181</v>
      </c>
      <c r="F21">
        <f t="shared" ca="1" si="27"/>
        <v>0.86335164289860644</v>
      </c>
      <c r="G21">
        <f t="shared" ca="1" si="27"/>
        <v>0.52940594697664456</v>
      </c>
      <c r="H21">
        <f t="shared" ca="1" si="27"/>
        <v>0.73922928918090625</v>
      </c>
      <c r="I21">
        <f t="shared" ca="1" si="27"/>
        <v>0.92646012708998304</v>
      </c>
      <c r="M21" t="str">
        <f t="shared" ca="1" si="2"/>
        <v>삭제</v>
      </c>
      <c r="N21" t="str">
        <f t="shared" ca="1" si="3"/>
        <v>삭제</v>
      </c>
      <c r="O21" t="str">
        <f t="shared" ca="1" si="4"/>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t="shared" ca="1" si="5"/>
        <v/>
      </c>
      <c r="AA21" t="str">
        <f t="shared" ca="1" si="6"/>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 t="shared" si="7"/>
        <v/>
      </c>
      <c r="AJ21" t="str">
        <f t="shared" si="8"/>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v>
      </c>
      <c r="AN21" t="str">
        <f t="shared" ca="1" si="10"/>
        <v>{"dy":2,"sl":9}</v>
      </c>
      <c r="AS21" t="s">
        <v>284</v>
      </c>
      <c r="AT21">
        <f ca="1">COUNTIFS(B:B,$AQ$18,N:N,"Equip8???")</f>
        <v>12</v>
      </c>
      <c r="AU21">
        <f>COUNTIFS(B:B,$AQ$18,AC:AC,"Equip8???")</f>
        <v>16</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16"/>
        <v>1.3550135501355014E-2</v>
      </c>
      <c r="BQ21">
        <f t="shared" ca="1" si="17"/>
        <v>9.4517958412098316E-3</v>
      </c>
      <c r="BR21">
        <f t="shared" ca="1" si="18"/>
        <v>1.0224948875255624E-2</v>
      </c>
      <c r="BS21">
        <f t="shared" ca="1" si="19"/>
        <v>0.19241192411924116</v>
      </c>
      <c r="BT21">
        <f t="shared" ca="1" si="22"/>
        <v>0.13421550094517962</v>
      </c>
      <c r="BU21">
        <f t="shared" ca="1" si="23"/>
        <v>0.14519427402862989</v>
      </c>
      <c r="BV21" t="str">
        <f ca="1">OFFSET([1]EquipTable!$A$1,ROW()-1,0)</f>
        <v>Equip1301</v>
      </c>
      <c r="BX21">
        <f ca="1">IF(VLOOKUP($CA21,[2]ActorTable!$1:$1048576,MATCH("업데이트순번",[2]ActorTable!$1:$1,0),0)&lt;=$BY$1,1,0)
*IF(MID(CA21,7,1)="2",0.1,1)</f>
        <v>1</v>
      </c>
      <c r="BY21">
        <f t="shared" ca="1" si="20"/>
        <v>3.9215686274509796E-2</v>
      </c>
      <c r="BZ21">
        <f t="shared" ca="1" si="21"/>
        <v>0.55686274509803901</v>
      </c>
      <c r="CA21" t="str">
        <f ca="1">OFFSET([2]ActorTable!$A$1,ROW()-1,0)</f>
        <v>Actor2120</v>
      </c>
      <c r="CB21" t="str">
        <f ca="1">VLOOKUP($CA21,[2]ActorTable!$1:$1048576,MATCH("이름참고",[2]ActorTable!$1:$1,0),0)</f>
        <v>미네락</v>
      </c>
    </row>
    <row r="22" spans="1:80">
      <c r="A22">
        <v>3</v>
      </c>
      <c r="B22">
        <v>0</v>
      </c>
      <c r="C22">
        <f t="shared" si="0"/>
        <v>0</v>
      </c>
      <c r="D22">
        <f t="shared" ref="D22:I31" ca="1" si="28">RAND()</f>
        <v>0.5229041428830089</v>
      </c>
      <c r="E22">
        <f t="shared" ca="1" si="28"/>
        <v>0.13117170247455667</v>
      </c>
      <c r="F22">
        <f t="shared" ca="1" si="28"/>
        <v>0.47306823912660823</v>
      </c>
      <c r="G22">
        <f t="shared" ca="1" si="28"/>
        <v>0.84410005440225411</v>
      </c>
      <c r="H22">
        <f t="shared" ca="1" si="28"/>
        <v>3.8091655698225479E-2</v>
      </c>
      <c r="I22">
        <f t="shared" ca="1" si="28"/>
        <v>0.9762525354046151</v>
      </c>
      <c r="M22" t="str">
        <f t="shared" ca="1" si="2"/>
        <v>지정 장비</v>
      </c>
      <c r="N22" t="str">
        <f t="shared" ca="1" si="3"/>
        <v>Equip1002</v>
      </c>
      <c r="O22">
        <f t="shared" ca="1" si="4"/>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GO</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900</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t="shared" ca="1" si="5"/>
        <v/>
      </c>
      <c r="U22" t="s">
        <v>83</v>
      </c>
      <c r="V22" t="s">
        <v>202</v>
      </c>
      <c r="W22">
        <v>1</v>
      </c>
      <c r="X22" t="s">
        <v>129</v>
      </c>
      <c r="Z22">
        <v>800</v>
      </c>
      <c r="AA22" t="str">
        <f t="shared" ca="1" si="6"/>
        <v>fe</v>
      </c>
      <c r="AB22" t="s">
        <v>83</v>
      </c>
      <c r="AC22" t="s">
        <v>266</v>
      </c>
      <c r="AD22">
        <v>1</v>
      </c>
      <c r="AE22" t="s">
        <v>129</v>
      </c>
      <c r="AG22">
        <v>700</v>
      </c>
      <c r="AH22" t="str">
        <f ca="1">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 t="shared" si="7"/>
        <v/>
      </c>
      <c r="AJ22" t="str">
        <f t="shared" si="8"/>
        <v/>
      </c>
      <c r="AK22" t="str">
        <f ca="1">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푸른 보석 지팡이</v>
      </c>
      <c r="AL22">
        <v>1</v>
      </c>
      <c r="AM2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v>
      </c>
      <c r="AN22" t="str">
        <f t="shared" ca="1" si="10"/>
        <v>{"dy":3,"sl":0,"tp":"fe","vl":"Equip3001","cn":1,"pt":"GO","pr":700}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16"/>
        <v>1.3550135501355014E-2</v>
      </c>
      <c r="BQ22">
        <f t="shared" ca="1" si="17"/>
        <v>9.4517958412098316E-3</v>
      </c>
      <c r="BR22">
        <f t="shared" ca="1" si="18"/>
        <v>1.0224948875255624E-2</v>
      </c>
      <c r="BS22">
        <f t="shared" ca="1" si="19"/>
        <v>0.20596205962059616</v>
      </c>
      <c r="BT22">
        <f t="shared" ca="1" si="22"/>
        <v>0.14366729678638945</v>
      </c>
      <c r="BU22">
        <f t="shared" ca="1" si="23"/>
        <v>0.15541922290388552</v>
      </c>
      <c r="BV22" t="str">
        <f ca="1">OFFSET([1]EquipTable!$A$1,ROW()-1,0)</f>
        <v>Equip1302</v>
      </c>
      <c r="BX22">
        <f ca="1">IF(VLOOKUP($CA22,[2]ActorTable!$1:$1048576,MATCH("업데이트순번",[2]ActorTable!$1:$1,0),0)&lt;=$BY$1,1,0)
*IF(MID(CA22,7,1)="2",0.1,1)</f>
        <v>1</v>
      </c>
      <c r="BY22">
        <f t="shared" ca="1" si="20"/>
        <v>3.9215686274509796E-2</v>
      </c>
      <c r="BZ22">
        <f t="shared" ca="1" si="21"/>
        <v>0.59607843137254879</v>
      </c>
      <c r="CA22" t="str">
        <f ca="1">OFFSET([2]ActorTable!$A$1,ROW()-1,0)</f>
        <v>Actor3021</v>
      </c>
      <c r="CB22" t="str">
        <f ca="1">VLOOKUP($CA22,[2]ActorTable!$1:$1048576,MATCH("이름참고",[2]ActorTable!$1:$1,0),0)</f>
        <v>무테이</v>
      </c>
    </row>
    <row r="23" spans="1:80">
      <c r="A23">
        <v>3</v>
      </c>
      <c r="B23">
        <v>1</v>
      </c>
      <c r="C23">
        <f t="shared" si="0"/>
        <v>0</v>
      </c>
      <c r="D23">
        <f t="shared" ca="1" si="28"/>
        <v>0.3703590090840545</v>
      </c>
      <c r="E23">
        <f t="shared" ca="1" si="28"/>
        <v>0.51000851922084822</v>
      </c>
      <c r="F23">
        <f t="shared" ca="1" si="28"/>
        <v>0.23754565894827528</v>
      </c>
      <c r="G23">
        <f t="shared" ca="1" si="28"/>
        <v>0.45034038486936001</v>
      </c>
      <c r="H23">
        <f t="shared" ca="1" si="28"/>
        <v>0.95154266329510506</v>
      </c>
      <c r="I23">
        <f t="shared" ca="1" si="28"/>
        <v>7.3216257152666886E-2</v>
      </c>
      <c r="M23" t="str">
        <f t="shared" ca="1" si="2"/>
        <v>지정 장비</v>
      </c>
      <c r="N23" t="str">
        <f t="shared" ca="1" si="3"/>
        <v>Equip4201</v>
      </c>
      <c r="O23">
        <f t="shared" ca="1" si="4"/>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DI</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4</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t="shared" ca="1" si="5"/>
        <v/>
      </c>
      <c r="U23" t="s">
        <v>83</v>
      </c>
      <c r="V23" t="s">
        <v>186</v>
      </c>
      <c r="W23">
        <v>1</v>
      </c>
      <c r="X23" t="s">
        <v>129</v>
      </c>
      <c r="Z23">
        <v>9400</v>
      </c>
      <c r="AA23" t="str">
        <f t="shared" ca="1" si="6"/>
        <v>fe</v>
      </c>
      <c r="AB23" t="s">
        <v>83</v>
      </c>
      <c r="AC23" t="s">
        <v>214</v>
      </c>
      <c r="AD23">
        <v>1</v>
      </c>
      <c r="AE23" t="s">
        <v>133</v>
      </c>
      <c r="AG23">
        <v>16</v>
      </c>
      <c r="AH23" t="str">
        <f ca="1">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 t="shared" si="7"/>
        <v/>
      </c>
      <c r="AJ23" t="str">
        <f t="shared" si="8"/>
        <v/>
      </c>
      <c r="AK23" t="str">
        <f ca="1">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더블 이퀄라이저</v>
      </c>
      <c r="AL23">
        <v>1</v>
      </c>
      <c r="AM2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v>
      </c>
      <c r="AN23" t="str">
        <f t="shared" ca="1" si="10"/>
        <v>{"dy":3,"sl":1,"tp":"fe","vl":"Equip6201","cn":1,"pt":"DI","pr":16}</v>
      </c>
      <c r="AS23" t="s">
        <v>294</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16"/>
        <v>1.3550135501355016E-3</v>
      </c>
      <c r="BQ23">
        <f t="shared" ca="1" si="17"/>
        <v>9.4517958412098323E-4</v>
      </c>
      <c r="BR23">
        <f t="shared" ca="1" si="18"/>
        <v>1.0224948875255625E-3</v>
      </c>
      <c r="BS23">
        <f t="shared" ca="1" si="19"/>
        <v>0.21951219512195116</v>
      </c>
      <c r="BT23">
        <f t="shared" ca="1" si="22"/>
        <v>0.15311909262759929</v>
      </c>
      <c r="BU23">
        <f t="shared" ca="1" si="23"/>
        <v>0.16564417177914115</v>
      </c>
      <c r="BV23" t="str">
        <f ca="1">OFFSET([1]EquipTable!$A$1,ROW()-1,0)</f>
        <v>Equip1401</v>
      </c>
      <c r="BX23">
        <f ca="1">IF(VLOOKUP($CA23,[2]ActorTable!$1:$1048576,MATCH("업데이트순번",[2]ActorTable!$1:$1,0),0)&lt;=$BY$1,1,0)
*IF(MID(CA23,7,1)="2",0.1,1)</f>
        <v>1</v>
      </c>
      <c r="BY23">
        <f t="shared" ca="1" si="20"/>
        <v>3.9215686274509796E-2</v>
      </c>
      <c r="BZ23">
        <f t="shared" ca="1" si="21"/>
        <v>0.63529411764705856</v>
      </c>
      <c r="CA23" t="str">
        <f ca="1">OFFSET([2]ActorTable!$A$1,ROW()-1,0)</f>
        <v>Actor3022</v>
      </c>
      <c r="CB23" t="str">
        <f ca="1">VLOOKUP($CA23,[2]ActorTable!$1:$1048576,MATCH("이름참고",[2]ActorTable!$1:$1,0),0)</f>
        <v>딘즈</v>
      </c>
    </row>
    <row r="24" spans="1:80">
      <c r="A24">
        <v>3</v>
      </c>
      <c r="B24">
        <v>2</v>
      </c>
      <c r="C24">
        <f t="shared" si="0"/>
        <v>0</v>
      </c>
      <c r="D24">
        <f t="shared" ca="1" si="28"/>
        <v>0.17393587897076934</v>
      </c>
      <c r="E24">
        <f t="shared" ca="1" si="28"/>
        <v>0.75576222450565311</v>
      </c>
      <c r="F24">
        <f t="shared" ca="1" si="28"/>
        <v>0.6605117931169262</v>
      </c>
      <c r="G24">
        <f t="shared" ca="1" si="28"/>
        <v>0.21367458427084063</v>
      </c>
      <c r="H24">
        <f t="shared" ca="1" si="28"/>
        <v>0.23424386787059881</v>
      </c>
      <c r="I24">
        <f t="shared" ca="1" si="28"/>
        <v>0.75552003273531598</v>
      </c>
      <c r="M24" t="str">
        <f t="shared" ca="1" si="2"/>
        <v>안 지정 캐릭터 PP 영웅등급</v>
      </c>
      <c r="N24">
        <f t="shared" ca="1" si="3"/>
        <v>75576</v>
      </c>
      <c r="O24">
        <f t="shared" ca="1" si="4"/>
        <v>13</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1300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t="shared" ca="1" si="5"/>
        <v/>
      </c>
      <c r="U24" t="s">
        <v>92</v>
      </c>
      <c r="V24">
        <v>8048</v>
      </c>
      <c r="W24">
        <v>9</v>
      </c>
      <c r="X24" t="s">
        <v>129</v>
      </c>
      <c r="Z24">
        <v>900</v>
      </c>
      <c r="AA24" t="str">
        <f t="shared" ca="1" si="6"/>
        <v>uph</v>
      </c>
      <c r="AB24" t="s">
        <v>92</v>
      </c>
      <c r="AC24">
        <v>15474</v>
      </c>
      <c r="AD24">
        <v>9</v>
      </c>
      <c r="AE24" t="s">
        <v>129</v>
      </c>
      <c r="AG24">
        <v>900</v>
      </c>
      <c r="AH24" t="str">
        <f>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 t="shared" si="7"/>
        <v/>
      </c>
      <c r="AJ24" t="str">
        <f t="shared" si="8"/>
        <v/>
      </c>
      <c r="AK24" t="str">
        <f>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
      </c>
      <c r="AL24">
        <v>1</v>
      </c>
      <c r="AM2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v>
      </c>
      <c r="AN24" t="str">
        <f t="shared" ca="1" si="10"/>
        <v>{"dy":3,"sl":2,"tp":"uph","vl":"15474","cn":9,"pt":"GO","pr":900}</v>
      </c>
      <c r="AS24" t="s">
        <v>291</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16"/>
        <v>1.3550135501355016E-3</v>
      </c>
      <c r="BQ24">
        <f t="shared" ca="1" si="17"/>
        <v>9.4517958412098323E-4</v>
      </c>
      <c r="BR24">
        <f t="shared" ca="1" si="18"/>
        <v>1.0224948875255625E-3</v>
      </c>
      <c r="BS24">
        <f t="shared" ca="1" si="19"/>
        <v>0.22086720867208667</v>
      </c>
      <c r="BT24">
        <f t="shared" ca="1" si="22"/>
        <v>0.15406427221172028</v>
      </c>
      <c r="BU24">
        <f t="shared" ca="1" si="23"/>
        <v>0.16666666666666671</v>
      </c>
      <c r="BV24" t="str">
        <f ca="1">OFFSET([1]EquipTable!$A$1,ROW()-1,0)</f>
        <v>Equip1402</v>
      </c>
      <c r="BX24">
        <f ca="1">IF(VLOOKUP($CA24,[2]ActorTable!$1:$1048576,MATCH("업데이트순번",[2]ActorTable!$1:$1,0),0)&lt;=$BY$1,1,0)
*IF(MID(CA24,7,1)="2",0.1,1)</f>
        <v>0</v>
      </c>
      <c r="BY24">
        <f t="shared" ca="1" si="20"/>
        <v>0</v>
      </c>
      <c r="BZ24">
        <f t="shared" ca="1" si="21"/>
        <v>0.67450980392156834</v>
      </c>
      <c r="CA24" t="str">
        <f ca="1">OFFSET([2]ActorTable!$A$1,ROW()-1,0)</f>
        <v>Actor9923</v>
      </c>
      <c r="CB24" t="str">
        <f ca="1">VLOOKUP($CA24,[2]ActorTable!$1:$1048576,MATCH("이름참고",[2]ActorTable!$1:$1,0),0)</f>
        <v>스트링없음</v>
      </c>
    </row>
    <row r="25" spans="1:80">
      <c r="A25">
        <v>3</v>
      </c>
      <c r="B25">
        <v>3</v>
      </c>
      <c r="C25">
        <f t="shared" si="0"/>
        <v>0</v>
      </c>
      <c r="D25">
        <f t="shared" ca="1" si="28"/>
        <v>0.8837437395135741</v>
      </c>
      <c r="E25">
        <f t="shared" ca="1" si="28"/>
        <v>0.14461426015048884</v>
      </c>
      <c r="F25">
        <f t="shared" ca="1" si="28"/>
        <v>0.18987228346595453</v>
      </c>
      <c r="G25">
        <f t="shared" ca="1" si="28"/>
        <v>0.97544698047610934</v>
      </c>
      <c r="H25">
        <f t="shared" ca="1" si="28"/>
        <v>0.3801715553123034</v>
      </c>
      <c r="I25">
        <f t="shared" ca="1" si="28"/>
        <v>0.9071602782693462</v>
      </c>
      <c r="M25" t="str">
        <f t="shared" ca="1" si="2"/>
        <v>안 지정 캐릭터 PP 일반등급</v>
      </c>
      <c r="N25">
        <f t="shared" ca="1" si="3"/>
        <v>14461</v>
      </c>
      <c r="O25">
        <f t="shared" ca="1" si="4"/>
        <v>9</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900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t="shared" ca="1" si="5"/>
        <v/>
      </c>
      <c r="U25" t="s">
        <v>93</v>
      </c>
      <c r="V25">
        <v>13699</v>
      </c>
      <c r="W25">
        <v>9</v>
      </c>
      <c r="X25" t="s">
        <v>129</v>
      </c>
      <c r="Z25">
        <v>900</v>
      </c>
      <c r="AA25" t="str">
        <f t="shared" ca="1" si="6"/>
        <v>upn</v>
      </c>
      <c r="AB25" t="s">
        <v>93</v>
      </c>
      <c r="AC25">
        <v>11906</v>
      </c>
      <c r="AD25">
        <v>9</v>
      </c>
      <c r="AE25" t="s">
        <v>129</v>
      </c>
      <c r="AG25">
        <v>900</v>
      </c>
      <c r="AH25" t="str">
        <f>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 t="shared" si="7"/>
        <v/>
      </c>
      <c r="AJ25" t="str">
        <f t="shared" si="8"/>
        <v/>
      </c>
      <c r="AK25" t="str">
        <f>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
      </c>
      <c r="AL25">
        <v>1</v>
      </c>
      <c r="AM2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v>
      </c>
      <c r="AN25" t="str">
        <f t="shared" ca="1" si="10"/>
        <v>{"dy":3,"sl":3,"tp":"upn","vl":"11906","cn":9,"pt":"GO","pr":900}</v>
      </c>
      <c r="AS25" t="s">
        <v>292</v>
      </c>
      <c r="AT25">
        <v>17.943061840120663</v>
      </c>
      <c r="BM25">
        <f ca="1">IF(VLOOKUP($BV25,[1]EquipTable!$1:$1048576,MATCH("업데이트순번",[1]EquipTable!$1:$1,0),0)&lt;=$BP$1,1,0)
*IF(MID(BV25,7,1)="4",0.1,1)</f>
        <v>0</v>
      </c>
      <c r="BN25">
        <f ca="1">IF(VLOOKUP($BV25,[1]EquipTable!$1:$1048576,MATCH("업데이트순번",[1]EquipTable!$1:$1,0),0)&lt;=$BP$1,1,0)
*IF(MID(BV25,7,1)="4",0.1,1)
*IF(AND(MID(BV25,7,1)&lt;&gt;"4",OR(MID(BV25,6,1)="6",MID(BV25,6,1)="7")),3,1)</f>
        <v>0</v>
      </c>
      <c r="BO25">
        <f ca="1">IF(VLOOKUP($BV25,[1]EquipTable!$1:$1048576,MATCH("업데이트순번",[1]EquipTable!$1:$1,0),0)&lt;=$BP$1,1,0)
*IF(MID(BV25,7,1)="4",0.1,1)
*IF(AND(MID(BV25,7,1)&lt;&gt;"4",MID(BV25,6,1)="8"),4,1)</f>
        <v>0</v>
      </c>
      <c r="BP25">
        <f t="shared" ca="1" si="16"/>
        <v>0</v>
      </c>
      <c r="BQ25">
        <f t="shared" ca="1" si="17"/>
        <v>0</v>
      </c>
      <c r="BR25">
        <f t="shared" ca="1" si="18"/>
        <v>0</v>
      </c>
      <c r="BS25">
        <f t="shared" ca="1" si="19"/>
        <v>0.22222222222222218</v>
      </c>
      <c r="BT25">
        <f t="shared" ca="1" si="22"/>
        <v>0.15500945179584127</v>
      </c>
      <c r="BU25">
        <f t="shared" ca="1" si="23"/>
        <v>0.16768916155419228</v>
      </c>
      <c r="BV25" t="str">
        <f ca="1">OFFSET([1]EquipTable!$A$1,ROW()-1,0)</f>
        <v>Equip1403</v>
      </c>
      <c r="BX25">
        <f ca="1">IF(VLOOKUP($CA25,[2]ActorTable!$1:$1048576,MATCH("업데이트순번",[2]ActorTable!$1:$1,0),0)&lt;=$BY$1,1,0)
*IF(MID(CA25,7,1)="2",0.1,1)</f>
        <v>1</v>
      </c>
      <c r="BY25">
        <f t="shared" ca="1" si="20"/>
        <v>3.9215686274509796E-2</v>
      </c>
      <c r="BZ25">
        <f t="shared" ca="1" si="21"/>
        <v>0.67450980392156834</v>
      </c>
      <c r="CA25" t="str">
        <f ca="1">OFFSET([2]ActorTable!$A$1,ROW()-1,0)</f>
        <v>Actor0024</v>
      </c>
      <c r="CB25" t="str">
        <f ca="1">VLOOKUP($CA25,[2]ActorTable!$1:$1048576,MATCH("이름참고",[2]ActorTable!$1:$1,0),0)</f>
        <v>러센트</v>
      </c>
    </row>
    <row r="26" spans="1:80">
      <c r="A26">
        <v>3</v>
      </c>
      <c r="B26">
        <v>4</v>
      </c>
      <c r="C26">
        <f t="shared" si="0"/>
        <v>0</v>
      </c>
      <c r="D26">
        <f t="shared" ca="1" si="28"/>
        <v>0.28085913923666816</v>
      </c>
      <c r="E26">
        <f t="shared" ca="1" si="28"/>
        <v>0.24955777280462677</v>
      </c>
      <c r="F26">
        <f t="shared" ca="1" si="28"/>
        <v>1.1046768432324106E-2</v>
      </c>
      <c r="G26">
        <f t="shared" ca="1" si="28"/>
        <v>1.5473238937922851E-2</v>
      </c>
      <c r="H26">
        <f t="shared" ca="1" si="28"/>
        <v>2.2874050939527546E-2</v>
      </c>
      <c r="I26">
        <f t="shared" ca="1" si="28"/>
        <v>0.69578618108480828</v>
      </c>
      <c r="M26" t="str">
        <f t="shared" ca="1" si="2"/>
        <v>안 지정 캐릭터 PP 일반등급</v>
      </c>
      <c r="N26">
        <f t="shared" ca="1" si="3"/>
        <v>24955</v>
      </c>
      <c r="O26">
        <f t="shared" ca="1" si="4"/>
        <v>10</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1000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t="shared" ca="1" si="5"/>
        <v/>
      </c>
      <c r="U26" t="s">
        <v>93</v>
      </c>
      <c r="V26">
        <v>7445</v>
      </c>
      <c r="W26">
        <v>9</v>
      </c>
      <c r="X26" t="s">
        <v>129</v>
      </c>
      <c r="Z26">
        <v>900</v>
      </c>
      <c r="AA26" t="str">
        <f t="shared" ca="1" si="6"/>
        <v>upn</v>
      </c>
      <c r="AB26" t="s">
        <v>93</v>
      </c>
      <c r="AC26">
        <v>79980</v>
      </c>
      <c r="AD26">
        <v>13</v>
      </c>
      <c r="AE26" t="s">
        <v>129</v>
      </c>
      <c r="AG26">
        <v>1300</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 t="shared" si="7"/>
        <v/>
      </c>
      <c r="AJ26" t="str">
        <f t="shared" si="8"/>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v>
      </c>
      <c r="AN26" t="str">
        <f t="shared" ca="1" si="10"/>
        <v>{"dy":3,"sl":4,"tp":"upn","vl":"79980","cn":13,"pt":"GO","pr":1300}</v>
      </c>
      <c r="AS26" t="s">
        <v>293</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16"/>
        <v>0</v>
      </c>
      <c r="BQ26">
        <f t="shared" ca="1" si="17"/>
        <v>0</v>
      </c>
      <c r="BR26">
        <f t="shared" ca="1" si="18"/>
        <v>0</v>
      </c>
      <c r="BS26">
        <f t="shared" ca="1" si="19"/>
        <v>0.22222222222222218</v>
      </c>
      <c r="BT26">
        <f t="shared" ca="1" si="22"/>
        <v>0.15500945179584127</v>
      </c>
      <c r="BU26">
        <f t="shared" ca="1" si="23"/>
        <v>0.16768916155419228</v>
      </c>
      <c r="BV26" t="str">
        <f ca="1">OFFSET([1]EquipTable!$A$1,ROW()-1,0)</f>
        <v>Equip1404</v>
      </c>
      <c r="BX26">
        <f ca="1">IF(VLOOKUP($CA26,[2]ActorTable!$1:$1048576,MATCH("업데이트순번",[2]ActorTable!$1:$1,0),0)&lt;=$BY$1,1,0)
*IF(MID(CA26,7,1)="2",0.1,1)</f>
        <v>1</v>
      </c>
      <c r="BY26">
        <f t="shared" ca="1" si="20"/>
        <v>3.9215686274509796E-2</v>
      </c>
      <c r="BZ26">
        <f t="shared" ca="1" si="21"/>
        <v>0.71372549019607812</v>
      </c>
      <c r="CA26" t="str">
        <f ca="1">OFFSET([2]ActorTable!$A$1,ROW()-1,0)</f>
        <v>Actor0125</v>
      </c>
      <c r="CB26" t="str">
        <f ca="1">VLOOKUP($CA26,[2]ActorTable!$1:$1048576,MATCH("이름참고",[2]ActorTable!$1:$1,0),0)</f>
        <v>프리스</v>
      </c>
    </row>
    <row r="27" spans="1:80">
      <c r="A27">
        <v>3</v>
      </c>
      <c r="B27">
        <v>5</v>
      </c>
      <c r="C27">
        <f t="shared" si="0"/>
        <v>0</v>
      </c>
      <c r="D27">
        <f t="shared" ca="1" si="28"/>
        <v>0.56258509233224419</v>
      </c>
      <c r="E27">
        <f t="shared" ca="1" si="28"/>
        <v>0.70774434768855288</v>
      </c>
      <c r="F27">
        <f t="shared" ca="1" si="28"/>
        <v>0.51542535006748535</v>
      </c>
      <c r="G27">
        <f t="shared" ca="1" si="28"/>
        <v>0.13029566752747967</v>
      </c>
      <c r="H27">
        <f t="shared" ca="1" si="28"/>
        <v>0.38098505700971363</v>
      </c>
      <c r="I27">
        <f t="shared" ca="1" si="28"/>
        <v>0.36042964028017943</v>
      </c>
      <c r="M27" t="str">
        <f t="shared" ca="1" si="2"/>
        <v>안 지정 캐릭터 PP 영웅등급</v>
      </c>
      <c r="N27">
        <f t="shared" ca="1" si="3"/>
        <v>70774</v>
      </c>
      <c r="O27">
        <f t="shared" ca="1" si="4"/>
        <v>13</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1300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t="shared" ca="1" si="5"/>
        <v/>
      </c>
      <c r="U27" t="s">
        <v>83</v>
      </c>
      <c r="V27" t="s">
        <v>296</v>
      </c>
      <c r="W27">
        <v>1</v>
      </c>
      <c r="X27" t="s">
        <v>133</v>
      </c>
      <c r="Y27">
        <v>29</v>
      </c>
      <c r="Z27">
        <v>19</v>
      </c>
      <c r="AA27" t="str">
        <f t="shared" ca="1" si="6"/>
        <v>upn</v>
      </c>
      <c r="AB27" t="s">
        <v>93</v>
      </c>
      <c r="AC27">
        <v>94909</v>
      </c>
      <c r="AD27">
        <v>14</v>
      </c>
      <c r="AE27" t="s">
        <v>129</v>
      </c>
      <c r="AG27">
        <v>1400</v>
      </c>
      <c r="AH27" t="str">
        <f>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 t="shared" si="7"/>
        <v/>
      </c>
      <c r="AJ27" t="str">
        <f t="shared" si="8"/>
        <v/>
      </c>
      <c r="AK27" t="str">
        <f>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
      </c>
      <c r="AL27">
        <v>1</v>
      </c>
      <c r="AM2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v>
      </c>
      <c r="AN27" t="str">
        <f t="shared" ca="1" si="10"/>
        <v>{"dy":3,"sl":5,"tp":"upn","vl":"94909","cn":14,"pt":"GO","pr":1400}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16"/>
        <v>0</v>
      </c>
      <c r="BQ27">
        <f t="shared" ca="1" si="17"/>
        <v>0</v>
      </c>
      <c r="BR27">
        <f t="shared" ca="1" si="18"/>
        <v>0</v>
      </c>
      <c r="BS27">
        <f t="shared" ca="1" si="19"/>
        <v>0.22222222222222218</v>
      </c>
      <c r="BT27">
        <f t="shared" ca="1" si="22"/>
        <v>0.15500945179584127</v>
      </c>
      <c r="BU27">
        <f t="shared" ca="1" si="23"/>
        <v>0.16768916155419228</v>
      </c>
      <c r="BV27" t="str">
        <f ca="1">OFFSET([1]EquipTable!$A$1,ROW()-1,0)</f>
        <v>Equip1405</v>
      </c>
      <c r="BX27">
        <f ca="1">IF(VLOOKUP($CA27,[2]ActorTable!$1:$1048576,MATCH("업데이트순번",[2]ActorTable!$1:$1,0),0)&lt;=$BY$1,1,0)
*IF(MID(CA27,7,1)="2",0.1,1)</f>
        <v>0</v>
      </c>
      <c r="BY27">
        <f t="shared" ca="1" si="20"/>
        <v>0</v>
      </c>
      <c r="BZ27">
        <f t="shared" ca="1" si="21"/>
        <v>0.75294117647058789</v>
      </c>
      <c r="CA27" t="str">
        <f ca="1">OFFSET([2]ActorTable!$A$1,ROW()-1,0)</f>
        <v>Actor1226</v>
      </c>
      <c r="CB27" t="str">
        <f ca="1">VLOOKUP($CA27,[2]ActorTable!$1:$1048576,MATCH("이름참고",[2]ActorTable!$1:$1,0),0)</f>
        <v>엘리미나</v>
      </c>
    </row>
    <row r="28" spans="1:80">
      <c r="A28">
        <v>3</v>
      </c>
      <c r="B28">
        <v>6</v>
      </c>
      <c r="C28">
        <f t="shared" si="0"/>
        <v>0</v>
      </c>
      <c r="D28">
        <f t="shared" ca="1" si="28"/>
        <v>0.8993353640220928</v>
      </c>
      <c r="E28">
        <f t="shared" ca="1" si="28"/>
        <v>0.88472826566249152</v>
      </c>
      <c r="F28">
        <f t="shared" ca="1" si="28"/>
        <v>0.44743663784338217</v>
      </c>
      <c r="G28">
        <f t="shared" ca="1" si="28"/>
        <v>0.83457476164353106</v>
      </c>
      <c r="H28">
        <f t="shared" ca="1" si="28"/>
        <v>0.33046147854746033</v>
      </c>
      <c r="I28">
        <f t="shared" ca="1" si="28"/>
        <v>0.33935410081716655</v>
      </c>
      <c r="M28" t="str">
        <f t="shared" ca="1" si="2"/>
        <v>지정 장비</v>
      </c>
      <c r="N28" t="str">
        <f t="shared" ca="1" si="3"/>
        <v>Equip7301</v>
      </c>
      <c r="O28">
        <f t="shared" ca="1" si="4"/>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22300</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t="shared" ca="1" si="5"/>
        <v/>
      </c>
      <c r="U28" t="s">
        <v>83</v>
      </c>
      <c r="V28" t="s">
        <v>268</v>
      </c>
      <c r="W28">
        <v>1</v>
      </c>
      <c r="X28" t="s">
        <v>133</v>
      </c>
      <c r="Z28">
        <v>12</v>
      </c>
      <c r="AA28" t="str">
        <f t="shared" ca="1" si="6"/>
        <v>fe</v>
      </c>
      <c r="AB28" t="s">
        <v>83</v>
      </c>
      <c r="AC28" t="s">
        <v>113</v>
      </c>
      <c r="AD28">
        <v>1</v>
      </c>
      <c r="AE28" t="s">
        <v>129</v>
      </c>
      <c r="AG28">
        <v>600</v>
      </c>
      <c r="AH28" t="str">
        <f ca="1">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 t="shared" si="7"/>
        <v/>
      </c>
      <c r="AJ28" t="str">
        <f t="shared" si="8"/>
        <v/>
      </c>
      <c r="AK28" t="str">
        <f ca="1">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석공의 망치</v>
      </c>
      <c r="AL28">
        <v>1</v>
      </c>
      <c r="AM2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v>
      </c>
      <c r="AN28" t="str">
        <f t="shared" ca="1" si="10"/>
        <v>{"dy":3,"sl":6,"tp":"fe","vl":"Equip4001","cn":1,"pt":"GO","pr":600}</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16"/>
        <v>1.3550135501355014E-2</v>
      </c>
      <c r="BQ28">
        <f t="shared" ca="1" si="17"/>
        <v>9.4517958412098316E-3</v>
      </c>
      <c r="BR28">
        <f t="shared" ca="1" si="18"/>
        <v>1.0224948875255624E-2</v>
      </c>
      <c r="BS28">
        <f t="shared" ca="1" si="19"/>
        <v>0.22222222222222218</v>
      </c>
      <c r="BT28">
        <f t="shared" ca="1" si="22"/>
        <v>0.15500945179584127</v>
      </c>
      <c r="BU28">
        <f t="shared" ca="1" si="23"/>
        <v>0.16768916155419228</v>
      </c>
      <c r="BV28" t="str">
        <f ca="1">OFFSET([1]EquipTable!$A$1,ROW()-1,0)</f>
        <v>Equip2001</v>
      </c>
      <c r="BX28">
        <f ca="1">IF(VLOOKUP($CA28,[2]ActorTable!$1:$1048576,MATCH("업데이트순번",[2]ActorTable!$1:$1,0),0)&lt;=$BY$1,1,0)
*IF(MID(CA28,7,1)="2",0.1,1)</f>
        <v>0</v>
      </c>
      <c r="BY28">
        <f t="shared" ca="1" si="20"/>
        <v>0</v>
      </c>
      <c r="BZ28">
        <f t="shared" ca="1" si="21"/>
        <v>0.75294117647058789</v>
      </c>
      <c r="CA28" t="str">
        <f ca="1">OFFSET([2]ActorTable!$A$1,ROW()-1,0)</f>
        <v>Actor9927</v>
      </c>
      <c r="CB28" t="str">
        <f ca="1">VLOOKUP($CA28,[2]ActorTable!$1:$1048576,MATCH("이름참고",[2]ActorTable!$1:$1,0),0)</f>
        <v>스트링없음</v>
      </c>
    </row>
    <row r="29" spans="1:80">
      <c r="A29">
        <v>3</v>
      </c>
      <c r="B29">
        <v>7</v>
      </c>
      <c r="C29">
        <f t="shared" si="0"/>
        <v>0</v>
      </c>
      <c r="D29">
        <f t="shared" ca="1" si="28"/>
        <v>6.3350435116445558E-2</v>
      </c>
      <c r="E29">
        <f t="shared" ca="1" si="28"/>
        <v>0.69397182943872304</v>
      </c>
      <c r="F29">
        <f t="shared" ca="1" si="28"/>
        <v>0.40234743196723355</v>
      </c>
      <c r="G29">
        <f t="shared" ca="1" si="28"/>
        <v>0.15213567276388174</v>
      </c>
      <c r="H29">
        <f t="shared" ca="1" si="28"/>
        <v>0.70468981862305025</v>
      </c>
      <c r="I29">
        <f t="shared" ca="1" si="28"/>
        <v>0.54318712213691822</v>
      </c>
      <c r="M29" t="str">
        <f t="shared" ca="1" si="2"/>
        <v>지정 장비</v>
      </c>
      <c r="N29" t="str">
        <f t="shared" ca="1" si="3"/>
        <v>Equip8001</v>
      </c>
      <c r="O29">
        <f t="shared" ca="1" si="4"/>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5000</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t="shared" ca="1" si="5"/>
        <v/>
      </c>
      <c r="U29" t="s">
        <v>83</v>
      </c>
      <c r="V29" t="s">
        <v>190</v>
      </c>
      <c r="W29">
        <v>1</v>
      </c>
      <c r="X29" t="s">
        <v>129</v>
      </c>
      <c r="Z29">
        <v>3600</v>
      </c>
      <c r="AA29" t="str">
        <f t="shared" ca="1" si="6"/>
        <v>fe</v>
      </c>
      <c r="AB29" t="s">
        <v>83</v>
      </c>
      <c r="AC29" t="s">
        <v>251</v>
      </c>
      <c r="AD29">
        <v>1</v>
      </c>
      <c r="AE29" t="s">
        <v>129</v>
      </c>
      <c r="AG29">
        <v>7700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 t="shared" si="7"/>
        <v/>
      </c>
      <c r="AJ29" t="str">
        <f t="shared" si="8"/>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왕조의 블레이드</v>
      </c>
      <c r="AL29">
        <v>1</v>
      </c>
      <c r="AM2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v>
      </c>
      <c r="AN29" t="str">
        <f t="shared" ca="1" si="10"/>
        <v>{"dy":3,"sl":7,"tp":"fe","vl":"Equip8102","cn":1,"pt":"GO","pr":7700}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16"/>
        <v>1.3550135501355014E-2</v>
      </c>
      <c r="BQ29">
        <f t="shared" ca="1" si="17"/>
        <v>9.4517958412098316E-3</v>
      </c>
      <c r="BR29">
        <f t="shared" ca="1" si="18"/>
        <v>1.0224948875255624E-2</v>
      </c>
      <c r="BS29">
        <f t="shared" ca="1" si="19"/>
        <v>0.23577235772357719</v>
      </c>
      <c r="BT29">
        <f t="shared" ca="1" si="22"/>
        <v>0.16446124763705111</v>
      </c>
      <c r="BU29">
        <f t="shared" ca="1" si="23"/>
        <v>0.17791411042944791</v>
      </c>
      <c r="BV29" t="str">
        <f ca="1">OFFSET([1]EquipTable!$A$1,ROW()-1,0)</f>
        <v>Equip2002</v>
      </c>
      <c r="BX29">
        <f ca="1">IF(VLOOKUP($CA29,[2]ActorTable!$1:$1048576,MATCH("업데이트순번",[2]ActorTable!$1:$1,0),0)&lt;=$BY$1,1,0)
*IF(MID(CA29,7,1)="2",0.1,1)</f>
        <v>1</v>
      </c>
      <c r="BY29">
        <f t="shared" ca="1" si="20"/>
        <v>3.9215686274509796E-2</v>
      </c>
      <c r="BZ29">
        <f t="shared" ca="1" si="21"/>
        <v>0.75294117647058789</v>
      </c>
      <c r="CA29" t="str">
        <f ca="1">OFFSET([2]ActorTable!$A$1,ROW()-1,0)</f>
        <v>Actor2128</v>
      </c>
      <c r="CB29" t="str">
        <f ca="1">VLOOKUP($CA29,[2]ActorTable!$1:$1048576,MATCH("이름참고",[2]ActorTable!$1:$1,0),0)</f>
        <v>원더</v>
      </c>
    </row>
    <row r="30" spans="1:80">
      <c r="A30">
        <v>3</v>
      </c>
      <c r="B30">
        <v>8</v>
      </c>
      <c r="C30">
        <f t="shared" si="0"/>
        <v>0</v>
      </c>
      <c r="D30">
        <f t="shared" ca="1" si="28"/>
        <v>0.15445833423022215</v>
      </c>
      <c r="E30">
        <f t="shared" ca="1" si="28"/>
        <v>0.74373483766531767</v>
      </c>
      <c r="F30">
        <f t="shared" ca="1" si="28"/>
        <v>0.40831189198047069</v>
      </c>
      <c r="G30">
        <f t="shared" ca="1" si="28"/>
        <v>0.78014583301557727</v>
      </c>
      <c r="H30">
        <f t="shared" ca="1" si="28"/>
        <v>0.67043352730985895</v>
      </c>
      <c r="I30">
        <f t="shared" ca="1" si="28"/>
        <v>0.14194902473188598</v>
      </c>
      <c r="M30" t="str">
        <f t="shared" ca="1" si="2"/>
        <v>삭제</v>
      </c>
      <c r="N30" t="str">
        <f t="shared" ca="1" si="3"/>
        <v>삭제</v>
      </c>
      <c r="O30" t="str">
        <f t="shared" ca="1" si="4"/>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t="shared" ca="1" si="5"/>
        <v/>
      </c>
      <c r="AA30" t="str">
        <f t="shared" ca="1" si="6"/>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 t="shared" si="7"/>
        <v/>
      </c>
      <c r="AJ30" t="str">
        <f t="shared" si="8"/>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v>
      </c>
      <c r="AN30" t="str">
        <f t="shared" ca="1" si="10"/>
        <v>{"dy":3,"sl":8}</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16"/>
        <v>1.3550135501355014E-2</v>
      </c>
      <c r="BQ30">
        <f t="shared" ca="1" si="17"/>
        <v>9.4517958412098316E-3</v>
      </c>
      <c r="BR30">
        <f t="shared" ca="1" si="18"/>
        <v>1.0224948875255624E-2</v>
      </c>
      <c r="BS30">
        <f t="shared" ca="1" si="19"/>
        <v>0.24932249322493219</v>
      </c>
      <c r="BT30">
        <f t="shared" ca="1" si="22"/>
        <v>0.17391304347826095</v>
      </c>
      <c r="BU30">
        <f t="shared" ca="1" si="23"/>
        <v>0.18813905930470354</v>
      </c>
      <c r="BV30" t="str">
        <f ca="1">OFFSET([1]EquipTable!$A$1,ROW()-1,0)</f>
        <v>Equip2101</v>
      </c>
      <c r="BX30">
        <f ca="1">IF(VLOOKUP($CA30,[2]ActorTable!$1:$1048576,MATCH("업데이트순번",[2]ActorTable!$1:$1,0),0)&lt;=$BY$1,1,0)
*IF(MID(CA30,7,1)="2",0.1,1)</f>
        <v>1</v>
      </c>
      <c r="BY30">
        <f t="shared" ca="1" si="20"/>
        <v>3.9215686274509796E-2</v>
      </c>
      <c r="BZ30">
        <f t="shared" ca="1" si="21"/>
        <v>0.79215686274509767</v>
      </c>
      <c r="CA30" t="str">
        <f ca="1">OFFSET([2]ActorTable!$A$1,ROW()-1,0)</f>
        <v>Actor1029</v>
      </c>
      <c r="CB30" t="str">
        <f ca="1">VLOOKUP($CA30,[2]ActorTable!$1:$1048576,MATCH("이름참고",[2]ActorTable!$1:$1,0),0)</f>
        <v>에이잭</v>
      </c>
    </row>
    <row r="31" spans="1:80">
      <c r="A31">
        <v>3</v>
      </c>
      <c r="B31">
        <v>9</v>
      </c>
      <c r="C31">
        <f t="shared" si="0"/>
        <v>0</v>
      </c>
      <c r="D31">
        <f t="shared" ca="1" si="28"/>
        <v>0.98856046054476587</v>
      </c>
      <c r="E31">
        <f t="shared" ca="1" si="28"/>
        <v>0.18028300819474141</v>
      </c>
      <c r="F31">
        <f t="shared" ca="1" si="28"/>
        <v>0.52525052871315348</v>
      </c>
      <c r="G31">
        <f t="shared" ca="1" si="28"/>
        <v>0.56223777260975594</v>
      </c>
      <c r="H31">
        <f t="shared" ca="1" si="28"/>
        <v>0.54957038339699371</v>
      </c>
      <c r="I31">
        <f t="shared" ca="1" si="28"/>
        <v>0.28693374051845899</v>
      </c>
      <c r="M31" t="str">
        <f t="shared" ca="1" si="2"/>
        <v>삭제</v>
      </c>
      <c r="N31" t="str">
        <f t="shared" ca="1" si="3"/>
        <v>삭제</v>
      </c>
      <c r="O31" t="str">
        <f t="shared" ca="1" si="4"/>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t="shared" ca="1" si="5"/>
        <v/>
      </c>
      <c r="AA31" t="str">
        <f t="shared" ca="1" si="6"/>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 t="shared" si="7"/>
        <v/>
      </c>
      <c r="AJ31" t="str">
        <f t="shared" si="8"/>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v>
      </c>
      <c r="AN31" t="str">
        <f t="shared" ca="1" si="10"/>
        <v>{"dy":3,"sl":9}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16"/>
        <v>1.3550135501355014E-2</v>
      </c>
      <c r="BQ31">
        <f t="shared" ca="1" si="17"/>
        <v>9.4517958412098316E-3</v>
      </c>
      <c r="BR31">
        <f t="shared" ca="1" si="18"/>
        <v>1.0224948875255624E-2</v>
      </c>
      <c r="BS31">
        <f t="shared" ca="1" si="19"/>
        <v>0.26287262872628719</v>
      </c>
      <c r="BT31">
        <f t="shared" ca="1" si="22"/>
        <v>0.18336483931947078</v>
      </c>
      <c r="BU31">
        <f t="shared" ca="1" si="23"/>
        <v>0.19836400817995917</v>
      </c>
      <c r="BV31" t="str">
        <f ca="1">OFFSET([1]EquipTable!$A$1,ROW()-1,0)</f>
        <v>Equip2102</v>
      </c>
      <c r="BX31">
        <f ca="1">IF(VLOOKUP($CA31,[2]ActorTable!$1:$1048576,MATCH("업데이트순번",[2]ActorTable!$1:$1,0),0)&lt;=$BY$1,1,0)
*IF(MID(CA31,7,1)="2",0.1,1)</f>
        <v>1</v>
      </c>
      <c r="BY31">
        <f t="shared" ca="1" si="20"/>
        <v>3.9215686274509796E-2</v>
      </c>
      <c r="BZ31">
        <f t="shared" ca="1" si="21"/>
        <v>0.83137254901960744</v>
      </c>
      <c r="CA31" t="str">
        <f ca="1">OFFSET([2]ActorTable!$A$1,ROW()-1,0)</f>
        <v>Actor0030</v>
      </c>
      <c r="CB31" t="str">
        <f ca="1">VLOOKUP($CA31,[2]ActorTable!$1:$1048576,MATCH("이름참고",[2]ActorTable!$1:$1,0),0)</f>
        <v>도스로프</v>
      </c>
    </row>
    <row r="32" spans="1:80">
      <c r="A32">
        <v>4</v>
      </c>
      <c r="B32">
        <v>0</v>
      </c>
      <c r="C32">
        <f t="shared" si="0"/>
        <v>0</v>
      </c>
      <c r="D32">
        <f t="shared" ref="D32:I41" ca="1" si="29">RAND()</f>
        <v>0.14609153056889379</v>
      </c>
      <c r="E32">
        <f t="shared" ca="1" si="29"/>
        <v>0.54238694527185305</v>
      </c>
      <c r="F32">
        <f t="shared" ca="1" si="29"/>
        <v>5.4843458211037643E-2</v>
      </c>
      <c r="G32">
        <f t="shared" ca="1" si="29"/>
        <v>0.91954883310972069</v>
      </c>
      <c r="H32">
        <f t="shared" ca="1" si="29"/>
        <v>0.23355132241911736</v>
      </c>
      <c r="I32">
        <f t="shared" ca="1" si="29"/>
        <v>3.5987729966192594E-2</v>
      </c>
      <c r="M32" t="str">
        <f t="shared" ca="1" si="2"/>
        <v>지정 장비</v>
      </c>
      <c r="N32" t="str">
        <f t="shared" ca="1" si="3"/>
        <v>Equip4302</v>
      </c>
      <c r="O32">
        <f t="shared" ca="1" si="4"/>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7000</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t="shared" ca="1" si="5"/>
        <v/>
      </c>
      <c r="U32" t="s">
        <v>83</v>
      </c>
      <c r="V32" t="s">
        <v>215</v>
      </c>
      <c r="W32">
        <v>1</v>
      </c>
      <c r="X32" t="s">
        <v>129</v>
      </c>
      <c r="Z32">
        <v>3400</v>
      </c>
      <c r="AA32" t="str">
        <f t="shared" ca="1" si="6"/>
        <v>fe</v>
      </c>
      <c r="AB32" t="s">
        <v>83</v>
      </c>
      <c r="AC32" t="s">
        <v>197</v>
      </c>
      <c r="AD32">
        <v>1</v>
      </c>
      <c r="AE32" t="s">
        <v>129</v>
      </c>
      <c r="AG32">
        <v>7100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 t="shared" si="7"/>
        <v/>
      </c>
      <c r="AJ32" t="str">
        <f t="shared" si="8"/>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오디세이 픽액스</v>
      </c>
      <c r="AL32">
        <v>1</v>
      </c>
      <c r="AM3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v>
      </c>
      <c r="AN32" t="str">
        <f t="shared" ca="1" si="10"/>
        <v>{"dy":4,"sl":0,"tp":"fe","vl":"Equip0302","cn":1,"pt":"GO","pr":7100}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16"/>
        <v>1.3550135501355014E-2</v>
      </c>
      <c r="BQ32">
        <f t="shared" ca="1" si="17"/>
        <v>9.4517958412098316E-3</v>
      </c>
      <c r="BR32">
        <f t="shared" ca="1" si="18"/>
        <v>1.0224948875255624E-2</v>
      </c>
      <c r="BS32">
        <f t="shared" ca="1" si="19"/>
        <v>0.27642276422764223</v>
      </c>
      <c r="BT32">
        <f t="shared" ca="1" si="22"/>
        <v>0.19281663516068062</v>
      </c>
      <c r="BU32">
        <f t="shared" ca="1" si="23"/>
        <v>0.2085889570552148</v>
      </c>
      <c r="BV32" t="str">
        <f ca="1">OFFSET([1]EquipTable!$A$1,ROW()-1,0)</f>
        <v>Equip2201</v>
      </c>
      <c r="BX32">
        <f ca="1">IF(VLOOKUP($CA32,[2]ActorTable!$1:$1048576,MATCH("업데이트순번",[2]ActorTable!$1:$1,0),0)&lt;=$BY$1,1,0)
*IF(MID(CA32,7,1)="2",0.1,1)</f>
        <v>0.1</v>
      </c>
      <c r="BY32">
        <f t="shared" ca="1" si="20"/>
        <v>3.9215686274509803E-3</v>
      </c>
      <c r="BZ32">
        <f t="shared" ca="1" si="21"/>
        <v>0.87058823529411722</v>
      </c>
      <c r="CA32" t="str">
        <f ca="1">OFFSET([2]ActorTable!$A$1,ROW()-1,0)</f>
        <v>Actor3231</v>
      </c>
      <c r="CB32" t="str">
        <f ca="1">VLOOKUP($CA32,[2]ActorTable!$1:$1048576,MATCH("이름참고",[2]ActorTable!$1:$1,0),0)</f>
        <v>라무무</v>
      </c>
    </row>
    <row r="33" spans="1:80">
      <c r="A33">
        <v>4</v>
      </c>
      <c r="B33">
        <v>1</v>
      </c>
      <c r="C33">
        <f t="shared" si="0"/>
        <v>0</v>
      </c>
      <c r="D33">
        <f t="shared" ca="1" si="29"/>
        <v>0.10569241049456113</v>
      </c>
      <c r="E33">
        <f t="shared" ca="1" si="29"/>
        <v>0.28004679120020648</v>
      </c>
      <c r="F33">
        <f t="shared" ca="1" si="29"/>
        <v>0.45601845931319773</v>
      </c>
      <c r="G33">
        <f t="shared" ca="1" si="29"/>
        <v>0.99639420209790741</v>
      </c>
      <c r="H33">
        <f t="shared" ca="1" si="29"/>
        <v>0.45129699903489506</v>
      </c>
      <c r="I33">
        <f t="shared" ca="1" si="29"/>
        <v>0.51771870942223863</v>
      </c>
      <c r="M33" t="str">
        <f t="shared" ca="1" si="2"/>
        <v>지정 장비</v>
      </c>
      <c r="N33" t="str">
        <f t="shared" ca="1" si="3"/>
        <v>Equip2201</v>
      </c>
      <c r="O33">
        <f t="shared" ca="1" si="4"/>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GO</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3000</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t="shared" ca="1" si="5"/>
        <v/>
      </c>
      <c r="U33" t="s">
        <v>83</v>
      </c>
      <c r="V33" t="s">
        <v>190</v>
      </c>
      <c r="W33">
        <v>1</v>
      </c>
      <c r="X33" t="s">
        <v>129</v>
      </c>
      <c r="Z33">
        <v>3500</v>
      </c>
      <c r="AA33" t="str">
        <f t="shared" ca="1" si="6"/>
        <v>fe</v>
      </c>
      <c r="AB33" t="s">
        <v>83</v>
      </c>
      <c r="AC33" t="s">
        <v>275</v>
      </c>
      <c r="AD33">
        <v>1</v>
      </c>
      <c r="AE33" t="s">
        <v>133</v>
      </c>
      <c r="AG33">
        <v>5</v>
      </c>
      <c r="AH33" t="str">
        <f ca="1">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 t="shared" si="7"/>
        <v/>
      </c>
      <c r="AJ33" t="str">
        <f t="shared" si="8"/>
        <v/>
      </c>
      <c r="AK33" t="str">
        <f ca="1">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사파이어 대거</v>
      </c>
      <c r="AL33">
        <v>1</v>
      </c>
      <c r="AM3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v>
      </c>
      <c r="AN33" t="str">
        <f t="shared" ca="1" si="10"/>
        <v>{"dy":4,"sl":1,"tp":"fe","vl":"Equip1201","cn":1,"pt":"DI","pr":5}</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16"/>
        <v>1.3550135501355014E-2</v>
      </c>
      <c r="BQ33">
        <f t="shared" ca="1" si="17"/>
        <v>9.4517958412098316E-3</v>
      </c>
      <c r="BR33">
        <f t="shared" ca="1" si="18"/>
        <v>1.0224948875255624E-2</v>
      </c>
      <c r="BS33">
        <f t="shared" ca="1" si="19"/>
        <v>0.28997289972899726</v>
      </c>
      <c r="BT33">
        <f t="shared" ca="1" si="22"/>
        <v>0.20226843100189046</v>
      </c>
      <c r="BU33">
        <f t="shared" ca="1" si="23"/>
        <v>0.21881390593047043</v>
      </c>
      <c r="BV33" t="str">
        <f ca="1">OFFSET([1]EquipTable!$A$1,ROW()-1,0)</f>
        <v>Equip2202</v>
      </c>
      <c r="BX33">
        <f ca="1">IF(VLOOKUP($CA33,[2]ActorTable!$1:$1048576,MATCH("업데이트순번",[2]ActorTable!$1:$1,0),0)&lt;=$BY$1,1,0)
*IF(MID(CA33,7,1)="2",0.1,1)</f>
        <v>0</v>
      </c>
      <c r="BY33">
        <f t="shared" ca="1" si="20"/>
        <v>0</v>
      </c>
      <c r="BZ33">
        <f t="shared" ca="1" si="21"/>
        <v>0.87450980392156819</v>
      </c>
      <c r="CA33" t="str">
        <f ca="1">OFFSET([2]ActorTable!$A$1,ROW()-1,0)</f>
        <v>Actor9932</v>
      </c>
      <c r="CB33" t="str">
        <f ca="1">VLOOKUP($CA33,[2]ActorTable!$1:$1048576,MATCH("이름참고",[2]ActorTable!$1:$1,0),0)</f>
        <v>스트링없음</v>
      </c>
    </row>
    <row r="34" spans="1:80">
      <c r="A34">
        <v>4</v>
      </c>
      <c r="B34">
        <v>2</v>
      </c>
      <c r="C34">
        <f t="shared" si="0"/>
        <v>0</v>
      </c>
      <c r="D34">
        <f t="shared" ca="1" si="29"/>
        <v>0.43846958204583608</v>
      </c>
      <c r="E34">
        <f t="shared" ca="1" si="29"/>
        <v>0.88050605470643928</v>
      </c>
      <c r="F34">
        <f t="shared" ca="1" si="29"/>
        <v>5.2373925751556527E-3</v>
      </c>
      <c r="G34">
        <f t="shared" ca="1" si="29"/>
        <v>6.6361454958915655E-2</v>
      </c>
      <c r="H34">
        <f t="shared" ca="1" si="29"/>
        <v>9.0622961738960783E-2</v>
      </c>
      <c r="I34">
        <f t="shared" ca="1" si="29"/>
        <v>0.6323281200571691</v>
      </c>
      <c r="M34" t="str">
        <f t="shared" ca="1" si="2"/>
        <v>안 지정 캐릭터 PP 영웅등급</v>
      </c>
      <c r="N34">
        <f t="shared" ca="1" si="3"/>
        <v>88050</v>
      </c>
      <c r="O34">
        <f t="shared" ca="1" si="4"/>
        <v>14</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1400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t="shared" ca="1" si="5"/>
        <v/>
      </c>
      <c r="U34" t="s">
        <v>92</v>
      </c>
      <c r="V34">
        <v>43223</v>
      </c>
      <c r="W34">
        <v>11</v>
      </c>
      <c r="X34" t="s">
        <v>129</v>
      </c>
      <c r="Z34">
        <v>1100</v>
      </c>
      <c r="AA34" t="str">
        <f t="shared" ca="1" si="6"/>
        <v>uph</v>
      </c>
      <c r="AB34" t="s">
        <v>92</v>
      </c>
      <c r="AC34">
        <v>60742</v>
      </c>
      <c r="AD34">
        <v>12</v>
      </c>
      <c r="AE34" t="s">
        <v>129</v>
      </c>
      <c r="AG34">
        <v>1200</v>
      </c>
      <c r="AH34" t="str">
        <f>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 t="shared" si="7"/>
        <v/>
      </c>
      <c r="AJ34" t="str">
        <f t="shared" si="8"/>
        <v/>
      </c>
      <c r="AK34" t="str">
        <f>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
      </c>
      <c r="AL34">
        <v>1</v>
      </c>
      <c r="AM3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v>
      </c>
      <c r="AN34" t="str">
        <f t="shared" ca="1" si="10"/>
        <v>{"dy":4,"sl":2,"tp":"uph","vl":"60742","cn":12,"pt":"GO","pr":1200}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16"/>
        <v>1.3550135501355014E-2</v>
      </c>
      <c r="BQ34">
        <f t="shared" ca="1" si="17"/>
        <v>9.4517958412098316E-3</v>
      </c>
      <c r="BR34">
        <f t="shared" ca="1" si="18"/>
        <v>1.0224948875255624E-2</v>
      </c>
      <c r="BS34">
        <f t="shared" ca="1" si="19"/>
        <v>0.30352303523035229</v>
      </c>
      <c r="BT34">
        <f t="shared" ca="1" si="22"/>
        <v>0.2117202268431003</v>
      </c>
      <c r="BU34">
        <f t="shared" ca="1" si="23"/>
        <v>0.22903885480572606</v>
      </c>
      <c r="BV34" t="str">
        <f ca="1">OFFSET([1]EquipTable!$A$1,ROW()-1,0)</f>
        <v>Equip2301</v>
      </c>
      <c r="BX34">
        <f ca="1">IF(VLOOKUP($CA34,[2]ActorTable!$1:$1048576,MATCH("업데이트순번",[2]ActorTable!$1:$1,0),0)&lt;=$BY$1,1,0)
*IF(MID(CA34,7,1)="2",0.1,1)</f>
        <v>0</v>
      </c>
      <c r="BY34">
        <f t="shared" ca="1" si="20"/>
        <v>0</v>
      </c>
      <c r="BZ34">
        <f t="shared" ca="1" si="21"/>
        <v>0.87450980392156819</v>
      </c>
      <c r="CA34" t="str">
        <f ca="1">OFFSET([2]ActorTable!$A$1,ROW()-1,0)</f>
        <v>Actor0233</v>
      </c>
      <c r="CB34" t="str">
        <f ca="1">VLOOKUP($CA34,[2]ActorTable!$1:$1048576,MATCH("이름참고",[2]ActorTable!$1:$1,0),0)</f>
        <v>시리아</v>
      </c>
    </row>
    <row r="35" spans="1:80">
      <c r="A35">
        <v>4</v>
      </c>
      <c r="B35">
        <v>3</v>
      </c>
      <c r="C35">
        <f t="shared" si="0"/>
        <v>0</v>
      </c>
      <c r="D35">
        <f t="shared" ca="1" si="29"/>
        <v>0.90602282121667799</v>
      </c>
      <c r="E35">
        <f t="shared" ca="1" si="29"/>
        <v>0.97671566304166269</v>
      </c>
      <c r="F35">
        <f t="shared" ca="1" si="29"/>
        <v>0.49401604390146148</v>
      </c>
      <c r="G35">
        <f t="shared" ca="1" si="29"/>
        <v>0.12626002084721333</v>
      </c>
      <c r="H35">
        <f t="shared" ca="1" si="29"/>
        <v>0.94290865754557251</v>
      </c>
      <c r="I35">
        <f t="shared" ca="1" si="29"/>
        <v>0.73485202912521286</v>
      </c>
      <c r="M35" t="str">
        <f t="shared" ca="1" si="2"/>
        <v>안 지정 캐릭터 PP 일반등급</v>
      </c>
      <c r="N35">
        <f t="shared" ca="1" si="3"/>
        <v>97671</v>
      </c>
      <c r="O35">
        <f t="shared" ca="1" si="4"/>
        <v>14</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1400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t="shared" ca="1" si="5"/>
        <v/>
      </c>
      <c r="U35" t="s">
        <v>93</v>
      </c>
      <c r="V35">
        <v>99364</v>
      </c>
      <c r="W35">
        <v>14</v>
      </c>
      <c r="X35" t="s">
        <v>129</v>
      </c>
      <c r="Z35">
        <v>1400</v>
      </c>
      <c r="AA35" t="str">
        <f t="shared" ca="1" si="6"/>
        <v>upn</v>
      </c>
      <c r="AB35" t="s">
        <v>93</v>
      </c>
      <c r="AC35">
        <v>69141</v>
      </c>
      <c r="AD35">
        <v>13</v>
      </c>
      <c r="AE35" t="s">
        <v>129</v>
      </c>
      <c r="AG35">
        <v>1300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 t="shared" si="7"/>
        <v/>
      </c>
      <c r="AJ35" t="str">
        <f t="shared" si="8"/>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v>
      </c>
      <c r="AN35" t="str">
        <f t="shared" ca="1" si="10"/>
        <v>{"dy":4,"sl":3,"tp":"upn","vl":"69141","cn":13,"pt":"GO","pr":1300}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16"/>
        <v>1.3550135501355014E-2</v>
      </c>
      <c r="BQ35">
        <f t="shared" ca="1" si="17"/>
        <v>9.4517958412098316E-3</v>
      </c>
      <c r="BR35">
        <f t="shared" ca="1" si="18"/>
        <v>1.0224948875255624E-2</v>
      </c>
      <c r="BS35">
        <f t="shared" ca="1" si="19"/>
        <v>0.31707317073170732</v>
      </c>
      <c r="BT35">
        <f t="shared" ca="1" si="22"/>
        <v>0.22117202268431013</v>
      </c>
      <c r="BU35">
        <f t="shared" ca="1" si="23"/>
        <v>0.23926380368098168</v>
      </c>
      <c r="BV35" t="str">
        <f ca="1">OFFSET([1]EquipTable!$A$1,ROW()-1,0)</f>
        <v>Equip2302</v>
      </c>
      <c r="BX35">
        <f ca="1">IF(VLOOKUP($CA35,[2]ActorTable!$1:$1048576,MATCH("업데이트순번",[2]ActorTable!$1:$1,0),0)&lt;=$BY$1,1,0)
*IF(MID(CA35,7,1)="2",0.1,1)</f>
        <v>0</v>
      </c>
      <c r="BY35">
        <f t="shared" ca="1" si="20"/>
        <v>0</v>
      </c>
      <c r="BZ35">
        <f t="shared" ca="1" si="21"/>
        <v>0.87450980392156819</v>
      </c>
      <c r="CA35" t="str">
        <f ca="1">OFFSET([2]ActorTable!$A$1,ROW()-1,0)</f>
        <v>Actor9934</v>
      </c>
      <c r="CB35" t="str">
        <f ca="1">VLOOKUP($CA35,[2]ActorTable!$1:$1048576,MATCH("이름참고",[2]ActorTable!$1:$1,0),0)</f>
        <v>스트링없음</v>
      </c>
    </row>
    <row r="36" spans="1:80">
      <c r="A36">
        <v>4</v>
      </c>
      <c r="B36">
        <v>4</v>
      </c>
      <c r="C36">
        <f t="shared" si="0"/>
        <v>0</v>
      </c>
      <c r="D36">
        <f t="shared" ca="1" si="29"/>
        <v>0.17221575607053041</v>
      </c>
      <c r="E36">
        <f t="shared" ca="1" si="29"/>
        <v>0.15117549513624629</v>
      </c>
      <c r="F36">
        <f t="shared" ca="1" si="29"/>
        <v>0.32951313166828755</v>
      </c>
      <c r="G36">
        <f t="shared" ca="1" si="29"/>
        <v>0.14944573143012596</v>
      </c>
      <c r="H36">
        <f t="shared" ca="1" si="29"/>
        <v>0.28885263907444081</v>
      </c>
      <c r="I36">
        <f t="shared" ca="1" si="29"/>
        <v>0.26164730107026435</v>
      </c>
      <c r="M36" t="str">
        <f t="shared" ca="1" si="2"/>
        <v>안 지정 캐릭터 PP 일반등급</v>
      </c>
      <c r="N36">
        <f t="shared" ca="1" si="3"/>
        <v>15117</v>
      </c>
      <c r="O36">
        <f t="shared" ca="1" si="4"/>
        <v>9</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900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t="shared" ca="1" si="5"/>
        <v/>
      </c>
      <c r="U36" t="s">
        <v>93</v>
      </c>
      <c r="V36">
        <v>44798</v>
      </c>
      <c r="W36">
        <v>11</v>
      </c>
      <c r="X36" t="s">
        <v>129</v>
      </c>
      <c r="Z36">
        <v>1100</v>
      </c>
      <c r="AA36" t="str">
        <f t="shared" ca="1" si="6"/>
        <v>upn</v>
      </c>
      <c r="AB36" t="s">
        <v>93</v>
      </c>
      <c r="AC36">
        <v>93170</v>
      </c>
      <c r="AD36">
        <v>14</v>
      </c>
      <c r="AE36" t="s">
        <v>129</v>
      </c>
      <c r="AG36">
        <v>1400</v>
      </c>
      <c r="AH36" t="str">
        <f>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 t="shared" si="7"/>
        <v/>
      </c>
      <c r="AJ36" t="str">
        <f t="shared" si="8"/>
        <v/>
      </c>
      <c r="AK36" t="str">
        <f>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
      </c>
      <c r="AL36">
        <v>1</v>
      </c>
      <c r="AM3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v>
      </c>
      <c r="AN36" t="str">
        <f t="shared" ca="1" si="10"/>
        <v>{"dy":4,"sl":4,"tp":"upn","vl":"93170","cn":14,"pt":"GO","pr":1400}</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16"/>
        <v>1.3550135501355016E-3</v>
      </c>
      <c r="BQ36">
        <f t="shared" ca="1" si="17"/>
        <v>9.4517958412098323E-4</v>
      </c>
      <c r="BR36">
        <f t="shared" ca="1" si="18"/>
        <v>1.0224948875255625E-3</v>
      </c>
      <c r="BS36">
        <f t="shared" ca="1" si="19"/>
        <v>0.33062330623306235</v>
      </c>
      <c r="BT36">
        <f t="shared" ca="1" si="22"/>
        <v>0.23062381852551997</v>
      </c>
      <c r="BU36">
        <f t="shared" ca="1" si="23"/>
        <v>0.24948875255623731</v>
      </c>
      <c r="BV36" t="str">
        <f ca="1">OFFSET([1]EquipTable!$A$1,ROW()-1,0)</f>
        <v>Equip2401</v>
      </c>
      <c r="BX36">
        <f ca="1">IF(VLOOKUP($CA36,[2]ActorTable!$1:$1048576,MATCH("업데이트순번",[2]ActorTable!$1:$1,0),0)&lt;=$BY$1,1,0)
*IF(MID(CA36,7,1)="2",0.1,1)</f>
        <v>0</v>
      </c>
      <c r="BY36">
        <f t="shared" ca="1" si="20"/>
        <v>0</v>
      </c>
      <c r="BZ36">
        <f t="shared" ca="1" si="21"/>
        <v>0.87450980392156819</v>
      </c>
      <c r="CA36" t="str">
        <f ca="1">OFFSET([2]ActorTable!$A$1,ROW()-1,0)</f>
        <v>Actor2235</v>
      </c>
      <c r="CB36" t="str">
        <f ca="1">VLOOKUP($CA36,[2]ActorTable!$1:$1048576,MATCH("이름참고",[2]ActorTable!$1:$1,0),0)</f>
        <v>린하이</v>
      </c>
    </row>
    <row r="37" spans="1:80">
      <c r="A37">
        <v>4</v>
      </c>
      <c r="B37">
        <v>5</v>
      </c>
      <c r="C37">
        <f t="shared" si="0"/>
        <v>0</v>
      </c>
      <c r="D37">
        <f t="shared" ca="1" si="29"/>
        <v>0.18661256004916338</v>
      </c>
      <c r="E37">
        <f t="shared" ca="1" si="29"/>
        <v>0.81108195531475802</v>
      </c>
      <c r="F37">
        <f t="shared" ca="1" si="29"/>
        <v>0.88081269778587623</v>
      </c>
      <c r="G37">
        <f t="shared" ca="1" si="29"/>
        <v>0.68289764224915128</v>
      </c>
      <c r="H37">
        <f t="shared" ca="1" si="29"/>
        <v>0.99294843870396177</v>
      </c>
      <c r="I37">
        <f t="shared" ca="1" si="29"/>
        <v>0.51582031473905743</v>
      </c>
      <c r="M37" t="str">
        <f t="shared" ca="1" si="2"/>
        <v>지정 장비</v>
      </c>
      <c r="N37" t="str">
        <f t="shared" ca="1" si="3"/>
        <v>Equip7101</v>
      </c>
      <c r="O37">
        <f t="shared" ca="1" si="4"/>
        <v>1</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3500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t="shared" ca="1" si="5"/>
        <v/>
      </c>
      <c r="U37" t="s">
        <v>92</v>
      </c>
      <c r="V37">
        <v>69119</v>
      </c>
      <c r="W37">
        <v>13</v>
      </c>
      <c r="X37" t="s">
        <v>129</v>
      </c>
      <c r="Z37">
        <v>1300</v>
      </c>
      <c r="AA37" t="str">
        <f t="shared" ca="1" si="6"/>
        <v>upn</v>
      </c>
      <c r="AB37" t="s">
        <v>93</v>
      </c>
      <c r="AC37">
        <v>27902</v>
      </c>
      <c r="AD37">
        <v>10</v>
      </c>
      <c r="AE37" t="s">
        <v>129</v>
      </c>
      <c r="AG37">
        <v>1000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 t="shared" si="7"/>
        <v/>
      </c>
      <c r="AJ37" t="str">
        <f t="shared" si="8"/>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v>
      </c>
      <c r="AN37" t="str">
        <f t="shared" ca="1" si="10"/>
        <v>{"dy":4,"sl":5,"tp":"upn","vl":"27902","cn":10,"pt":"GO","pr":1000}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16"/>
        <v>1.3550135501355016E-3</v>
      </c>
      <c r="BQ37">
        <f t="shared" ca="1" si="17"/>
        <v>9.4517958412098323E-4</v>
      </c>
      <c r="BR37">
        <f t="shared" ca="1" si="18"/>
        <v>1.0224948875255625E-3</v>
      </c>
      <c r="BS37">
        <f t="shared" ca="1" si="19"/>
        <v>0.33197831978319786</v>
      </c>
      <c r="BT37">
        <f t="shared" ca="1" si="22"/>
        <v>0.23156899810964096</v>
      </c>
      <c r="BU37">
        <f t="shared" ca="1" si="23"/>
        <v>0.25051124744376285</v>
      </c>
      <c r="BV37" t="str">
        <f ca="1">OFFSET([1]EquipTable!$A$1,ROW()-1,0)</f>
        <v>Equip2402</v>
      </c>
      <c r="BX37">
        <f ca="1">IF(VLOOKUP($CA37,[2]ActorTable!$1:$1048576,MATCH("업데이트순번",[2]ActorTable!$1:$1,0),0)&lt;=$BY$1,1,0)
*IF(MID(CA37,7,1)="2",0.1,1)</f>
        <v>0</v>
      </c>
      <c r="BY37">
        <f t="shared" ca="1" si="20"/>
        <v>0</v>
      </c>
      <c r="BZ37">
        <f t="shared" ca="1" si="21"/>
        <v>0.87450980392156819</v>
      </c>
      <c r="CA37" t="str">
        <f ca="1">OFFSET([2]ActorTable!$A$1,ROW()-1,0)</f>
        <v>Actor0236</v>
      </c>
      <c r="CB37" t="str">
        <f ca="1">VLOOKUP($CA37,[2]ActorTable!$1:$1048576,MATCH("이름참고",[2]ActorTable!$1:$1,0),0)</f>
        <v>나인</v>
      </c>
    </row>
    <row r="38" spans="1:80">
      <c r="A38">
        <v>4</v>
      </c>
      <c r="B38">
        <v>6</v>
      </c>
      <c r="C38">
        <f t="shared" si="0"/>
        <v>0</v>
      </c>
      <c r="D38">
        <f t="shared" ca="1" si="29"/>
        <v>0.68954363104652916</v>
      </c>
      <c r="E38">
        <f t="shared" ca="1" si="29"/>
        <v>2.3953597440277918E-2</v>
      </c>
      <c r="F38">
        <f t="shared" ca="1" si="29"/>
        <v>0.79824156843254923</v>
      </c>
      <c r="G38">
        <f t="shared" ca="1" si="29"/>
        <v>0.34557381340846127</v>
      </c>
      <c r="H38">
        <f t="shared" ca="1" si="29"/>
        <v>0.77290820792541604</v>
      </c>
      <c r="I38">
        <f t="shared" ca="1" si="29"/>
        <v>0.90379146219077477</v>
      </c>
      <c r="M38" t="str">
        <f t="shared" ca="1" si="2"/>
        <v>지정 장비</v>
      </c>
      <c r="N38" t="str">
        <f t="shared" ca="1" si="3"/>
        <v>Equip0101</v>
      </c>
      <c r="O38">
        <f t="shared" ca="1" si="4"/>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1500</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t="shared" ca="1" si="5"/>
        <v/>
      </c>
      <c r="U38" t="s">
        <v>83</v>
      </c>
      <c r="V38" t="s">
        <v>274</v>
      </c>
      <c r="W38">
        <v>1</v>
      </c>
      <c r="X38" t="s">
        <v>133</v>
      </c>
      <c r="Z38">
        <v>36</v>
      </c>
      <c r="AA38" t="str">
        <f t="shared" ca="1" si="6"/>
        <v>fe</v>
      </c>
      <c r="AB38" t="s">
        <v>83</v>
      </c>
      <c r="AC38" t="s">
        <v>205</v>
      </c>
      <c r="AD38">
        <v>1</v>
      </c>
      <c r="AE38" t="s">
        <v>129</v>
      </c>
      <c r="AG38">
        <v>22500</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 t="shared" si="7"/>
        <v/>
      </c>
      <c r="AJ38" t="str">
        <f t="shared" si="8"/>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주술인 방패</v>
      </c>
      <c r="AL38">
        <v>1</v>
      </c>
      <c r="AM3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v>
      </c>
      <c r="AN38" t="str">
        <f t="shared" ca="1" si="10"/>
        <v>{"dy":4,"sl":6,"tp":"fe","vl":"Equip7301","cn":1,"pt":"GO","pr":22500}</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16"/>
        <v>0</v>
      </c>
      <c r="BQ38">
        <f t="shared" ca="1" si="17"/>
        <v>0</v>
      </c>
      <c r="BR38">
        <f t="shared" ca="1" si="18"/>
        <v>0</v>
      </c>
      <c r="BS38">
        <f t="shared" ca="1" si="19"/>
        <v>0.33333333333333337</v>
      </c>
      <c r="BT38">
        <f t="shared" ca="1" si="22"/>
        <v>0.23251417769376195</v>
      </c>
      <c r="BU38">
        <f t="shared" ca="1" si="23"/>
        <v>0.25153374233128839</v>
      </c>
      <c r="BV38" t="str">
        <f ca="1">OFFSET([1]EquipTable!$A$1,ROW()-1,0)</f>
        <v>Equip2403</v>
      </c>
      <c r="BX38">
        <f ca="1">IF(VLOOKUP($CA38,[2]ActorTable!$1:$1048576,MATCH("업데이트순번",[2]ActorTable!$1:$1,0),0)&lt;=$BY$1,1,0)
*IF(MID(CA38,7,1)="2",0.1,1)</f>
        <v>1</v>
      </c>
      <c r="BY38">
        <f t="shared" ca="1" si="20"/>
        <v>3.9215686274509796E-2</v>
      </c>
      <c r="BZ38">
        <f t="shared" ca="1" si="21"/>
        <v>0.87450980392156819</v>
      </c>
      <c r="CA38" t="str">
        <f ca="1">OFFSET([2]ActorTable!$A$1,ROW()-1,0)</f>
        <v>Actor0037</v>
      </c>
      <c r="CB38" t="str">
        <f ca="1">VLOOKUP($CA38,[2]ActorTable!$1:$1048576,MATCH("이름참고",[2]ActorTable!$1:$1,0),0)</f>
        <v>튤린</v>
      </c>
    </row>
    <row r="39" spans="1:80">
      <c r="A39">
        <v>4</v>
      </c>
      <c r="B39">
        <v>7</v>
      </c>
      <c r="C39">
        <f t="shared" si="0"/>
        <v>0</v>
      </c>
      <c r="D39">
        <f t="shared" ca="1" si="29"/>
        <v>0.99753775424823066</v>
      </c>
      <c r="E39">
        <f t="shared" ca="1" si="29"/>
        <v>5.5466206326049483E-2</v>
      </c>
      <c r="F39">
        <f t="shared" ca="1" si="29"/>
        <v>0.43965825321083829</v>
      </c>
      <c r="G39">
        <f t="shared" ca="1" si="29"/>
        <v>0.78696825230716516</v>
      </c>
      <c r="H39">
        <f t="shared" ca="1" si="29"/>
        <v>0.80152841359847538</v>
      </c>
      <c r="I39">
        <f t="shared" ca="1" si="29"/>
        <v>0.88501693303054174</v>
      </c>
      <c r="M39" t="str">
        <f t="shared" ca="1" si="2"/>
        <v>지정 장비</v>
      </c>
      <c r="N39" t="str">
        <f t="shared" ca="1" si="3"/>
        <v>Equip0202</v>
      </c>
      <c r="O39">
        <f t="shared" ca="1" si="4"/>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3400</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t="shared" ca="1" si="5"/>
        <v/>
      </c>
      <c r="U39" t="s">
        <v>83</v>
      </c>
      <c r="V39" t="s">
        <v>265</v>
      </c>
      <c r="W39">
        <v>1</v>
      </c>
      <c r="X39" t="s">
        <v>129</v>
      </c>
      <c r="Z39">
        <v>800</v>
      </c>
      <c r="AA39" t="str">
        <f t="shared" ca="1" si="6"/>
        <v>fe</v>
      </c>
      <c r="AB39" t="s">
        <v>83</v>
      </c>
      <c r="AC39" t="s">
        <v>317</v>
      </c>
      <c r="AD39">
        <v>1</v>
      </c>
      <c r="AE39" t="s">
        <v>133</v>
      </c>
      <c r="AG39">
        <v>40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 t="shared" si="7"/>
        <v/>
      </c>
      <c r="AJ39" t="str">
        <f t="shared" si="8"/>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M29 그레이트소드</v>
      </c>
      <c r="AL39">
        <v>1</v>
      </c>
      <c r="AM3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v>
      </c>
      <c r="AN39" t="str">
        <f t="shared" ca="1" si="10"/>
        <v>{"dy":4,"sl":7,"tp":"fe","vl":"Equip8201","cn":1,"pt":"DI","pr":40}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16"/>
        <v>0</v>
      </c>
      <c r="BQ39">
        <f t="shared" ca="1" si="17"/>
        <v>0</v>
      </c>
      <c r="BR39">
        <f t="shared" ca="1" si="18"/>
        <v>0</v>
      </c>
      <c r="BS39">
        <f t="shared" ca="1" si="19"/>
        <v>0.33333333333333337</v>
      </c>
      <c r="BT39">
        <f t="shared" ca="1" si="22"/>
        <v>0.23251417769376195</v>
      </c>
      <c r="BU39">
        <f t="shared" ca="1" si="23"/>
        <v>0.25153374233128839</v>
      </c>
      <c r="BV39" t="str">
        <f ca="1">OFFSET([1]EquipTable!$A$1,ROW()-1,0)</f>
        <v>Equip2404</v>
      </c>
      <c r="BX39">
        <f ca="1">IF(VLOOKUP($CA39,[2]ActorTable!$1:$1048576,MATCH("업데이트순번",[2]ActorTable!$1:$1,0),0)&lt;=$BY$1,1,0)
*IF(MID(CA39,7,1)="2",0.1,1)</f>
        <v>0.1</v>
      </c>
      <c r="BY39">
        <f t="shared" ca="1" si="20"/>
        <v>3.9215686274509803E-3</v>
      </c>
      <c r="BZ39">
        <f t="shared" ca="1" si="21"/>
        <v>0.91372549019607796</v>
      </c>
      <c r="CA39" t="str">
        <f ca="1">OFFSET([2]ActorTable!$A$1,ROW()-1,0)</f>
        <v>Actor2238</v>
      </c>
      <c r="CB39" t="str">
        <f ca="1">VLOOKUP($CA39,[2]ActorTable!$1:$1048576,MATCH("이름참고",[2]ActorTable!$1:$1,0),0)</f>
        <v>니엘</v>
      </c>
    </row>
    <row r="40" spans="1:80">
      <c r="A40">
        <v>4</v>
      </c>
      <c r="B40">
        <v>8</v>
      </c>
      <c r="C40">
        <f t="shared" si="0"/>
        <v>0</v>
      </c>
      <c r="D40">
        <f t="shared" ca="1" si="29"/>
        <v>0.3845751524135127</v>
      </c>
      <c r="E40">
        <f t="shared" ca="1" si="29"/>
        <v>0.80440452526914674</v>
      </c>
      <c r="F40">
        <f t="shared" ca="1" si="29"/>
        <v>0.95163334017882262</v>
      </c>
      <c r="G40">
        <f t="shared" ca="1" si="29"/>
        <v>0.85189223437128692</v>
      </c>
      <c r="H40">
        <f t="shared" ca="1" si="29"/>
        <v>0.72689524598137445</v>
      </c>
      <c r="I40">
        <f t="shared" ca="1" si="29"/>
        <v>3.3189294094107424E-2</v>
      </c>
      <c r="M40" t="str">
        <f t="shared" ca="1" si="2"/>
        <v>삭제</v>
      </c>
      <c r="N40" t="str">
        <f t="shared" ca="1" si="3"/>
        <v>삭제</v>
      </c>
      <c r="O40" t="str">
        <f t="shared" ca="1" si="4"/>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t="shared" ca="1" si="5"/>
        <v/>
      </c>
      <c r="AA40" t="str">
        <f t="shared" ca="1" si="6"/>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 t="shared" si="7"/>
        <v/>
      </c>
      <c r="AJ40" t="str">
        <f t="shared" si="8"/>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v>
      </c>
      <c r="AN40" t="str">
        <f t="shared" ca="1" si="10"/>
        <v>{"dy":4,"sl":8}</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16"/>
        <v>0</v>
      </c>
      <c r="BQ40">
        <f t="shared" ca="1" si="17"/>
        <v>0</v>
      </c>
      <c r="BR40">
        <f t="shared" ca="1" si="18"/>
        <v>0</v>
      </c>
      <c r="BS40">
        <f t="shared" ca="1" si="19"/>
        <v>0.33333333333333337</v>
      </c>
      <c r="BT40">
        <f t="shared" ca="1" si="22"/>
        <v>0.23251417769376195</v>
      </c>
      <c r="BU40">
        <f t="shared" ca="1" si="23"/>
        <v>0.25153374233128839</v>
      </c>
      <c r="BV40" t="str">
        <f ca="1">OFFSET([1]EquipTable!$A$1,ROW()-1,0)</f>
        <v>Equip2405</v>
      </c>
      <c r="BX40">
        <f ca="1">IF(VLOOKUP($CA40,[2]ActorTable!$1:$1048576,MATCH("업데이트순번",[2]ActorTable!$1:$1,0),0)&lt;=$BY$1,1,0)
*IF(MID(CA40,7,1)="2",0.1,1)</f>
        <v>1</v>
      </c>
      <c r="BY40">
        <f t="shared" ca="1" si="20"/>
        <v>3.9215686274509796E-2</v>
      </c>
      <c r="BZ40">
        <f t="shared" ca="1" si="21"/>
        <v>0.91764705882352893</v>
      </c>
      <c r="CA40" t="str">
        <f ca="1">OFFSET([2]ActorTable!$A$1,ROW()-1,0)</f>
        <v>Actor1039</v>
      </c>
      <c r="CB40" t="str">
        <f ca="1">VLOOKUP($CA40,[2]ActorTable!$1:$1048576,MATCH("이름참고",[2]ActorTable!$1:$1,0),0)</f>
        <v>플랜도</v>
      </c>
    </row>
    <row r="41" spans="1:80">
      <c r="A41">
        <v>4</v>
      </c>
      <c r="B41">
        <v>9</v>
      </c>
      <c r="C41">
        <f t="shared" si="0"/>
        <v>0</v>
      </c>
      <c r="D41">
        <f t="shared" ca="1" si="29"/>
        <v>0.86453310167234498</v>
      </c>
      <c r="E41">
        <f t="shared" ca="1" si="29"/>
        <v>0.65449963394978528</v>
      </c>
      <c r="F41">
        <f t="shared" ca="1" si="29"/>
        <v>0.35237487905820719</v>
      </c>
      <c r="G41">
        <f t="shared" ca="1" si="29"/>
        <v>0.37346341499017166</v>
      </c>
      <c r="H41">
        <f t="shared" ca="1" si="29"/>
        <v>0.28008532206130521</v>
      </c>
      <c r="I41">
        <f t="shared" ca="1" si="29"/>
        <v>0.36016619738979994</v>
      </c>
      <c r="M41" t="str">
        <f t="shared" ca="1" si="2"/>
        <v>삭제</v>
      </c>
      <c r="N41" t="str">
        <f t="shared" ca="1" si="3"/>
        <v>삭제</v>
      </c>
      <c r="O41" t="str">
        <f t="shared" ca="1" si="4"/>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t="shared" ca="1" si="5"/>
        <v/>
      </c>
      <c r="AA41" t="str">
        <f t="shared" ca="1" si="6"/>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 t="shared" si="7"/>
        <v/>
      </c>
      <c r="AJ41" t="str">
        <f t="shared" si="8"/>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v>
      </c>
      <c r="AN41" t="str">
        <f t="shared" ca="1" si="10"/>
        <v>{"dy":4,"sl":9}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16"/>
        <v>1.3550135501355014E-2</v>
      </c>
      <c r="BQ41">
        <f t="shared" ca="1" si="17"/>
        <v>9.4517958412098316E-3</v>
      </c>
      <c r="BR41">
        <f t="shared" ca="1" si="18"/>
        <v>1.0224948875255624E-2</v>
      </c>
      <c r="BS41">
        <f t="shared" ca="1" si="19"/>
        <v>0.33333333333333337</v>
      </c>
      <c r="BT41">
        <f t="shared" ca="1" si="22"/>
        <v>0.23251417769376195</v>
      </c>
      <c r="BU41">
        <f t="shared" ca="1" si="23"/>
        <v>0.25153374233128839</v>
      </c>
      <c r="BV41" t="str">
        <f ca="1">OFFSET([1]EquipTable!$A$1,ROW()-1,0)</f>
        <v>Equip3001</v>
      </c>
      <c r="BX41">
        <f ca="1">IF(VLOOKUP($CA41,[2]ActorTable!$1:$1048576,MATCH("업데이트순번",[2]ActorTable!$1:$1,0),0)&lt;=$BY$1,1,0)
*IF(MID(CA41,7,1)="2",0.1,1)</f>
        <v>0.1</v>
      </c>
      <c r="BY41">
        <f t="shared" ca="1" si="20"/>
        <v>3.9215686274509803E-3</v>
      </c>
      <c r="BZ41">
        <f t="shared" ca="1" si="21"/>
        <v>0.9568627450980387</v>
      </c>
      <c r="CA41" t="str">
        <f ca="1">OFFSET([2]ActorTable!$A$1,ROW()-1,0)</f>
        <v>Actor0240</v>
      </c>
      <c r="CB41" t="str">
        <f ca="1">VLOOKUP($CA41,[2]ActorTable!$1:$1048576,MATCH("이름참고",[2]ActorTable!$1:$1,0),0)</f>
        <v>클레타</v>
      </c>
    </row>
    <row r="42" spans="1:80">
      <c r="A42">
        <v>5</v>
      </c>
      <c r="B42">
        <v>0</v>
      </c>
      <c r="C42">
        <f t="shared" si="0"/>
        <v>0</v>
      </c>
      <c r="D42">
        <f t="shared" ref="D42:I51" ca="1" si="30">RAND()</f>
        <v>0.59766162869382</v>
      </c>
      <c r="E42">
        <f t="shared" ca="1" si="30"/>
        <v>0.78051869223638726</v>
      </c>
      <c r="F42">
        <f t="shared" ca="1" si="30"/>
        <v>7.8643853906357197E-4</v>
      </c>
      <c r="G42">
        <f t="shared" ca="1" si="30"/>
        <v>0.41530171545982753</v>
      </c>
      <c r="H42">
        <f t="shared" ca="1" si="30"/>
        <v>0.84117294782424823</v>
      </c>
      <c r="I42">
        <f t="shared" ca="1" si="30"/>
        <v>0.51247445326235086</v>
      </c>
      <c r="M42" t="str">
        <f t="shared" ca="1" si="2"/>
        <v>지정 장비</v>
      </c>
      <c r="N42" t="str">
        <f t="shared" ca="1" si="3"/>
        <v>Equip7001</v>
      </c>
      <c r="O42">
        <f t="shared" ca="1" si="4"/>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2000</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t="shared" ca="1" si="5"/>
        <v/>
      </c>
      <c r="U42" t="s">
        <v>83</v>
      </c>
      <c r="V42" t="s">
        <v>112</v>
      </c>
      <c r="W42">
        <v>1</v>
      </c>
      <c r="X42" t="s">
        <v>129</v>
      </c>
      <c r="Z42">
        <v>3700</v>
      </c>
      <c r="AA42" t="str">
        <f t="shared" ca="1" si="6"/>
        <v>fe</v>
      </c>
      <c r="AB42" t="s">
        <v>83</v>
      </c>
      <c r="AC42" t="s">
        <v>112</v>
      </c>
      <c r="AD42">
        <v>1</v>
      </c>
      <c r="AE42" t="s">
        <v>129</v>
      </c>
      <c r="AG42">
        <v>3600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 t="shared" si="7"/>
        <v/>
      </c>
      <c r="AJ42" t="str">
        <f t="shared" si="8"/>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빅 바디</v>
      </c>
      <c r="AL42">
        <v>1</v>
      </c>
      <c r="AM4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v>
      </c>
      <c r="AN42" t="str">
        <f t="shared" ca="1" si="10"/>
        <v>{"dy":5,"sl":0,"tp":"fe","vl":"Equip6101","cn":1,"pt":"GO","pr":3600}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16"/>
        <v>1.3550135501355014E-2</v>
      </c>
      <c r="BQ42">
        <f t="shared" ca="1" si="17"/>
        <v>9.4517958412098316E-3</v>
      </c>
      <c r="BR42">
        <f t="shared" ca="1" si="18"/>
        <v>1.0224948875255624E-2</v>
      </c>
      <c r="BS42">
        <f t="shared" ca="1" si="19"/>
        <v>0.3468834688346884</v>
      </c>
      <c r="BT42">
        <f t="shared" ca="1" si="22"/>
        <v>0.24196597353497179</v>
      </c>
      <c r="BU42">
        <f t="shared" ca="1" si="23"/>
        <v>0.26175869120654399</v>
      </c>
      <c r="BV42" t="str">
        <f ca="1">OFFSET([1]EquipTable!$A$1,ROW()-1,0)</f>
        <v>Equip3002</v>
      </c>
      <c r="BX42">
        <f ca="1">IF(VLOOKUP($CA42,[2]ActorTable!$1:$1048576,MATCH("업데이트순번",[2]ActorTable!$1:$1,0),0)&lt;=$BY$1,1,0)
*IF(MID(CA42,7,1)="2",0.1,1)</f>
        <v>1</v>
      </c>
      <c r="BY42">
        <f t="shared" ca="1" si="20"/>
        <v>3.9215686274509796E-2</v>
      </c>
      <c r="BZ42">
        <f t="shared" ca="1" si="21"/>
        <v>0.96078431372548967</v>
      </c>
      <c r="CA42" t="str">
        <f ca="1">OFFSET([2]ActorTable!$A$1,ROW()-1,0)</f>
        <v>Actor1141</v>
      </c>
      <c r="CB42" t="str">
        <f ca="1">VLOOKUP($CA42,[2]ActorTable!$1:$1048576,MATCH("이름참고",[2]ActorTable!$1:$1,0),0)</f>
        <v>오비우스</v>
      </c>
    </row>
    <row r="43" spans="1:80">
      <c r="A43">
        <v>5</v>
      </c>
      <c r="B43">
        <v>1</v>
      </c>
      <c r="C43">
        <f t="shared" si="0"/>
        <v>0</v>
      </c>
      <c r="D43">
        <f t="shared" ca="1" si="30"/>
        <v>0.39335650265809952</v>
      </c>
      <c r="E43">
        <f t="shared" ca="1" si="30"/>
        <v>0.61813853662437368</v>
      </c>
      <c r="F43">
        <f t="shared" ca="1" si="30"/>
        <v>0.72554694541449427</v>
      </c>
      <c r="G43">
        <f t="shared" ca="1" si="30"/>
        <v>0.17708725288209526</v>
      </c>
      <c r="H43">
        <f t="shared" ca="1" si="30"/>
        <v>0.83848009446842031</v>
      </c>
      <c r="I43">
        <f t="shared" ca="1" si="30"/>
        <v>0.84381088838049478</v>
      </c>
      <c r="M43" t="str">
        <f t="shared" ca="1" si="2"/>
        <v>지정 장비</v>
      </c>
      <c r="N43" t="str">
        <f t="shared" ca="1" si="3"/>
        <v>Equip5201</v>
      </c>
      <c r="O43">
        <f t="shared" ca="1" si="4"/>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DI</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5</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t="shared" ca="1" si="5"/>
        <v/>
      </c>
      <c r="U43" t="s">
        <v>83</v>
      </c>
      <c r="V43" t="s">
        <v>256</v>
      </c>
      <c r="W43">
        <v>1</v>
      </c>
      <c r="X43" t="s">
        <v>133</v>
      </c>
      <c r="Z43">
        <v>12</v>
      </c>
      <c r="AA43" t="str">
        <f t="shared" ca="1" si="6"/>
        <v>fe</v>
      </c>
      <c r="AB43" t="s">
        <v>83</v>
      </c>
      <c r="AC43" t="s">
        <v>187</v>
      </c>
      <c r="AD43">
        <v>1</v>
      </c>
      <c r="AE43" t="s">
        <v>129</v>
      </c>
      <c r="AG43">
        <v>29800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 t="shared" si="7"/>
        <v/>
      </c>
      <c r="AJ43" t="str">
        <f t="shared" si="8"/>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M29 그레이트소드</v>
      </c>
      <c r="AL43">
        <v>1</v>
      </c>
      <c r="AM4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v>
      </c>
      <c r="AN43" t="str">
        <f t="shared" ca="1" si="10"/>
        <v>{"dy":5,"sl":1,"tp":"fe","vl":"Equip8201","cn":1,"pt":"GO","pr":29800}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16"/>
        <v>1.3550135501355014E-2</v>
      </c>
      <c r="BQ43">
        <f t="shared" ca="1" si="17"/>
        <v>9.4517958412098316E-3</v>
      </c>
      <c r="BR43">
        <f t="shared" ca="1" si="18"/>
        <v>1.0224948875255624E-2</v>
      </c>
      <c r="BS43">
        <f t="shared" ca="1" si="19"/>
        <v>0.36043360433604343</v>
      </c>
      <c r="BT43">
        <f t="shared" ca="1" si="22"/>
        <v>0.2514177693761816</v>
      </c>
      <c r="BU43">
        <f t="shared" ca="1" si="23"/>
        <v>0.27198364008179959</v>
      </c>
      <c r="BV43" t="str">
        <f ca="1">OFFSET([1]EquipTable!$A$1,ROW()-1,0)</f>
        <v>Equip3101</v>
      </c>
      <c r="BX43">
        <f ca="1">IF(VLOOKUP($CA43,[2]ActorTable!$1:$1048576,MATCH("업데이트순번",[2]ActorTable!$1:$1,0),0)&lt;=$BY$1,1,0)
*IF(MID(CA43,7,1)="2",0.1,1)</f>
        <v>0</v>
      </c>
      <c r="BY43">
        <f t="shared" ca="1" si="20"/>
        <v>0</v>
      </c>
      <c r="BZ43">
        <f t="shared" ca="1" si="21"/>
        <v>0.99999999999999944</v>
      </c>
      <c r="CA43" t="str">
        <f ca="1">OFFSET([2]ActorTable!$A$1,ROW()-1,0)</f>
        <v>Actor3242</v>
      </c>
      <c r="CB43" t="str">
        <f ca="1">VLOOKUP($CA43,[2]ActorTable!$1:$1048576,MATCH("이름참고",[2]ActorTable!$1:$1,0),0)</f>
        <v>앰비엘라</v>
      </c>
    </row>
    <row r="44" spans="1:80">
      <c r="A44">
        <v>5</v>
      </c>
      <c r="B44">
        <v>2</v>
      </c>
      <c r="C44">
        <f t="shared" si="0"/>
        <v>0</v>
      </c>
      <c r="D44">
        <f t="shared" ca="1" si="30"/>
        <v>4.0009688338346949E-2</v>
      </c>
      <c r="E44">
        <f t="shared" ca="1" si="30"/>
        <v>0.54658210209531544</v>
      </c>
      <c r="F44">
        <f t="shared" ca="1" si="30"/>
        <v>0.47740876156219614</v>
      </c>
      <c r="G44">
        <f t="shared" ca="1" si="30"/>
        <v>9.7091294065887568E-2</v>
      </c>
      <c r="H44">
        <f t="shared" ca="1" si="30"/>
        <v>0.54134722247545974</v>
      </c>
      <c r="I44">
        <f t="shared" ca="1" si="30"/>
        <v>0.55219827268143584</v>
      </c>
      <c r="M44" t="str">
        <f t="shared" ca="1" si="2"/>
        <v>안 지정 캐릭터 PP 영웅등급</v>
      </c>
      <c r="N44">
        <f t="shared" ca="1" si="3"/>
        <v>54658</v>
      </c>
      <c r="O44">
        <f t="shared" ca="1" si="4"/>
        <v>12</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1200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t="shared" ca="1" si="5"/>
        <v/>
      </c>
      <c r="U44" t="s">
        <v>92</v>
      </c>
      <c r="V44">
        <v>94560</v>
      </c>
      <c r="W44">
        <v>14</v>
      </c>
      <c r="X44" t="s">
        <v>129</v>
      </c>
      <c r="Z44">
        <v>1400</v>
      </c>
      <c r="AA44" t="str">
        <f t="shared" ca="1" si="6"/>
        <v>uph</v>
      </c>
      <c r="AB44" t="s">
        <v>92</v>
      </c>
      <c r="AC44">
        <v>65691</v>
      </c>
      <c r="AD44">
        <v>12</v>
      </c>
      <c r="AE44" t="s">
        <v>129</v>
      </c>
      <c r="AG44">
        <v>1200</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 t="shared" si="7"/>
        <v/>
      </c>
      <c r="AJ44" t="str">
        <f t="shared" si="8"/>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v>
      </c>
      <c r="AN44" t="str">
        <f t="shared" ca="1" si="10"/>
        <v>{"dy":5,"sl":2,"tp":"uph","vl":"65691","cn":12,"pt":"GO","pr":1200}</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16"/>
        <v>1.3550135501355014E-2</v>
      </c>
      <c r="BQ44">
        <f t="shared" ca="1" si="17"/>
        <v>9.4517958412098316E-3</v>
      </c>
      <c r="BR44">
        <f t="shared" ca="1" si="18"/>
        <v>1.0224948875255624E-2</v>
      </c>
      <c r="BS44">
        <f t="shared" ca="1" si="19"/>
        <v>0.37398373983739847</v>
      </c>
      <c r="BT44">
        <f t="shared" ca="1" si="22"/>
        <v>0.26086956521739141</v>
      </c>
      <c r="BU44">
        <f t="shared" ca="1" si="23"/>
        <v>0.2822085889570552</v>
      </c>
      <c r="BV44" t="str">
        <f ca="1">OFFSET([1]EquipTable!$A$1,ROW()-1,0)</f>
        <v>Equip3102</v>
      </c>
      <c r="BX44">
        <f>IF(VLOOKUP($CA44,[2]ActorTable!$1:$1048576,MATCH("업데이트순번",[2]ActorTable!$1:$1,0),0)&lt;=$BY$1,1,0)
*IF(MID(CA44,7,1)="2",0.1,1)</f>
        <v>0</v>
      </c>
      <c r="BY44">
        <f t="shared" ca="1" si="20"/>
        <v>0</v>
      </c>
      <c r="BZ44">
        <f t="shared" ca="1" si="21"/>
        <v>0.99999999999999944</v>
      </c>
      <c r="CA44" t="s">
        <v>219</v>
      </c>
      <c r="CB44" t="str">
        <f>VLOOKUP($CA44,[2]ActorTable!$1:$1048576,MATCH("이름참고",[2]ActorTable!$1:$1,0),0)</f>
        <v>레나</v>
      </c>
    </row>
    <row r="45" spans="1:80">
      <c r="A45">
        <v>5</v>
      </c>
      <c r="B45">
        <v>3</v>
      </c>
      <c r="C45">
        <f t="shared" si="0"/>
        <v>0</v>
      </c>
      <c r="D45">
        <f t="shared" ca="1" si="30"/>
        <v>7.8542313007075037E-3</v>
      </c>
      <c r="E45">
        <f t="shared" ca="1" si="30"/>
        <v>0.40395602443659362</v>
      </c>
      <c r="F45">
        <f t="shared" ca="1" si="30"/>
        <v>0.93400493518074912</v>
      </c>
      <c r="G45">
        <f t="shared" ca="1" si="30"/>
        <v>0.89840858306751281</v>
      </c>
      <c r="H45">
        <f t="shared" ca="1" si="30"/>
        <v>1.0365544317176734E-2</v>
      </c>
      <c r="I45">
        <f t="shared" ca="1" si="30"/>
        <v>0.71269401322282888</v>
      </c>
      <c r="M45" t="str">
        <f t="shared" ca="1" si="2"/>
        <v>안 지정 캐릭터 PP 영웅등급</v>
      </c>
      <c r="N45">
        <f t="shared" ca="1" si="3"/>
        <v>40395</v>
      </c>
      <c r="O45">
        <f t="shared" ca="1" si="4"/>
        <v>11</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1100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t="shared" ca="1" si="5"/>
        <v/>
      </c>
      <c r="U45" t="s">
        <v>93</v>
      </c>
      <c r="V45">
        <v>96195</v>
      </c>
      <c r="W45">
        <v>14</v>
      </c>
      <c r="X45" t="s">
        <v>129</v>
      </c>
      <c r="Z45">
        <v>1400</v>
      </c>
      <c r="AA45" t="str">
        <f t="shared" ca="1" si="6"/>
        <v>upn</v>
      </c>
      <c r="AB45" t="s">
        <v>93</v>
      </c>
      <c r="AC45">
        <v>62441</v>
      </c>
      <c r="AD45">
        <v>12</v>
      </c>
      <c r="AE45" t="s">
        <v>129</v>
      </c>
      <c r="AG45">
        <v>1200</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 t="shared" si="7"/>
        <v/>
      </c>
      <c r="AJ45" t="str">
        <f t="shared" si="8"/>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
      </c>
      <c r="AL45">
        <v>1</v>
      </c>
      <c r="AM4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v>
      </c>
      <c r="AN45" t="str">
        <f t="shared" ca="1" si="10"/>
        <v>{"dy":5,"sl":3,"tp":"upn","vl":"62441","cn":12,"pt":"GO","pr":1200}</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16"/>
        <v>1.3550135501355014E-2</v>
      </c>
      <c r="BQ45">
        <f t="shared" ca="1" si="17"/>
        <v>9.4517958412098316E-3</v>
      </c>
      <c r="BR45">
        <f t="shared" ca="1" si="18"/>
        <v>1.0224948875255624E-2</v>
      </c>
      <c r="BS45">
        <f t="shared" ca="1" si="19"/>
        <v>0.3875338753387535</v>
      </c>
      <c r="BT45">
        <f t="shared" ca="1" si="22"/>
        <v>0.27032136105860122</v>
      </c>
      <c r="BU45">
        <f t="shared" ca="1" si="23"/>
        <v>0.2924335378323108</v>
      </c>
      <c r="BV45" t="str">
        <f ca="1">OFFSET([1]EquipTable!$A$1,ROW()-1,0)</f>
        <v>Equip3201</v>
      </c>
      <c r="BX45">
        <f>IF(VLOOKUP($CA45,[2]ActorTable!$1:$1048576,MATCH("업데이트순번",[2]ActorTable!$1:$1,0),0)&lt;=$BY$1,1,0)
*IF(MID(CA45,7,1)="2",0.1,1)</f>
        <v>0</v>
      </c>
      <c r="BY45">
        <f t="shared" ca="1" si="20"/>
        <v>0</v>
      </c>
      <c r="BZ45">
        <f t="shared" ca="1" si="21"/>
        <v>0.99999999999999944</v>
      </c>
      <c r="CA45" t="s">
        <v>220</v>
      </c>
      <c r="CB45" t="str">
        <f>VLOOKUP($CA45,[2]ActorTable!$1:$1048576,MATCH("이름참고",[2]ActorTable!$1:$1,0),0)</f>
        <v>서린</v>
      </c>
    </row>
    <row r="46" spans="1:80">
      <c r="A46">
        <v>5</v>
      </c>
      <c r="B46">
        <v>4</v>
      </c>
      <c r="C46">
        <f t="shared" si="0"/>
        <v>0</v>
      </c>
      <c r="D46">
        <f t="shared" ca="1" si="30"/>
        <v>0.5456956285681871</v>
      </c>
      <c r="E46">
        <f t="shared" ca="1" si="30"/>
        <v>0.71615839298242001</v>
      </c>
      <c r="F46">
        <f t="shared" ca="1" si="30"/>
        <v>0.23955074103589791</v>
      </c>
      <c r="G46">
        <f t="shared" ca="1" si="30"/>
        <v>0.77952723816801628</v>
      </c>
      <c r="H46">
        <f t="shared" ca="1" si="30"/>
        <v>0.38193412199656718</v>
      </c>
      <c r="I46">
        <f t="shared" ca="1" si="30"/>
        <v>2.9667935548856494E-2</v>
      </c>
      <c r="M46" t="str">
        <f t="shared" ca="1" si="2"/>
        <v>안 지정 캐릭터 PP 일반등급</v>
      </c>
      <c r="N46">
        <f t="shared" ca="1" si="3"/>
        <v>71615</v>
      </c>
      <c r="O46">
        <f t="shared" ca="1" si="4"/>
        <v>13</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1300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t="shared" ca="1" si="5"/>
        <v/>
      </c>
      <c r="U46" t="s">
        <v>93</v>
      </c>
      <c r="V46">
        <v>90930</v>
      </c>
      <c r="W46">
        <v>14</v>
      </c>
      <c r="X46" t="s">
        <v>129</v>
      </c>
      <c r="Z46">
        <v>1400</v>
      </c>
      <c r="AA46" t="str">
        <f t="shared" ca="1" si="6"/>
        <v>upn</v>
      </c>
      <c r="AB46" t="s">
        <v>93</v>
      </c>
      <c r="AC46">
        <v>14681</v>
      </c>
      <c r="AD46">
        <v>9</v>
      </c>
      <c r="AE46" t="s">
        <v>129</v>
      </c>
      <c r="AG46">
        <v>900</v>
      </c>
      <c r="AH46" t="str">
        <f>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 t="shared" si="7"/>
        <v/>
      </c>
      <c r="AJ46" t="str">
        <f t="shared" si="8"/>
        <v/>
      </c>
      <c r="AK46" t="str">
        <f>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
      </c>
      <c r="AL46">
        <v>1</v>
      </c>
      <c r="AM4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v>
      </c>
      <c r="AN46" t="str">
        <f t="shared" ca="1" si="10"/>
        <v>{"dy":5,"sl":4,"tp":"upn","vl":"14681","cn":9,"pt":"GO","pr":900}</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16"/>
        <v>1.3550135501355014E-2</v>
      </c>
      <c r="BQ46">
        <f t="shared" ca="1" si="17"/>
        <v>9.4517958412098316E-3</v>
      </c>
      <c r="BR46">
        <f t="shared" ca="1" si="18"/>
        <v>1.0224948875255624E-2</v>
      </c>
      <c r="BS46">
        <f t="shared" ca="1" si="19"/>
        <v>0.40108401084010853</v>
      </c>
      <c r="BT46">
        <f t="shared" ca="1" si="22"/>
        <v>0.27977315689981103</v>
      </c>
      <c r="BU46">
        <f t="shared" ca="1" si="23"/>
        <v>0.3026584867075664</v>
      </c>
      <c r="BV46" t="str">
        <f ca="1">OFFSET([1]EquipTable!$A$1,ROW()-1,0)</f>
        <v>Equip3202</v>
      </c>
    </row>
    <row r="47" spans="1:80">
      <c r="A47">
        <v>5</v>
      </c>
      <c r="B47">
        <v>5</v>
      </c>
      <c r="C47">
        <f t="shared" si="0"/>
        <v>0</v>
      </c>
      <c r="D47">
        <f t="shared" ca="1" si="30"/>
        <v>0.78035249153887365</v>
      </c>
      <c r="E47">
        <f t="shared" ca="1" si="30"/>
        <v>0.42623767188366457</v>
      </c>
      <c r="F47">
        <f t="shared" ca="1" si="30"/>
        <v>0.46792573285039885</v>
      </c>
      <c r="G47">
        <f t="shared" ca="1" si="30"/>
        <v>0.14366321223635259</v>
      </c>
      <c r="H47">
        <f t="shared" ca="1" si="30"/>
        <v>0.39621585823857153</v>
      </c>
      <c r="I47">
        <f t="shared" ca="1" si="30"/>
        <v>6.3964561543642384E-2</v>
      </c>
      <c r="M47" t="str">
        <f t="shared" ca="1" si="2"/>
        <v>안 지정 캐릭터 PP 일반등급</v>
      </c>
      <c r="N47">
        <f t="shared" ca="1" si="3"/>
        <v>42623</v>
      </c>
      <c r="O47">
        <f t="shared" ca="1" si="4"/>
        <v>11</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1100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t="shared" ca="1" si="5"/>
        <v/>
      </c>
      <c r="U47" t="s">
        <v>92</v>
      </c>
      <c r="V47">
        <v>62491</v>
      </c>
      <c r="W47">
        <v>12</v>
      </c>
      <c r="X47" t="s">
        <v>129</v>
      </c>
      <c r="Z47">
        <v>1200</v>
      </c>
      <c r="AA47" t="str">
        <f t="shared" ca="1" si="6"/>
        <v>upn</v>
      </c>
      <c r="AB47" t="s">
        <v>93</v>
      </c>
      <c r="AC47">
        <v>83002</v>
      </c>
      <c r="AD47">
        <v>13</v>
      </c>
      <c r="AE47" t="s">
        <v>129</v>
      </c>
      <c r="AG47">
        <v>1300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 t="shared" si="7"/>
        <v/>
      </c>
      <c r="AJ47" t="str">
        <f t="shared" si="8"/>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v>
      </c>
      <c r="AN47" t="str">
        <f t="shared" ca="1" si="10"/>
        <v>{"dy":5,"sl":5,"tp":"upn","vl":"83002","cn":13,"pt":"GO","pr":1300}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16"/>
        <v>1.3550135501355014E-2</v>
      </c>
      <c r="BQ47">
        <f t="shared" ca="1" si="17"/>
        <v>9.4517958412098316E-3</v>
      </c>
      <c r="BR47">
        <f t="shared" ca="1" si="18"/>
        <v>1.0224948875255624E-2</v>
      </c>
      <c r="BS47">
        <f t="shared" ca="1" si="19"/>
        <v>0.41463414634146356</v>
      </c>
      <c r="BT47">
        <f t="shared" ca="1" si="22"/>
        <v>0.28922495274102084</v>
      </c>
      <c r="BU47">
        <f t="shared" ca="1" si="23"/>
        <v>0.312883435582822</v>
      </c>
      <c r="BV47" t="str">
        <f ca="1">OFFSET([1]EquipTable!$A$1,ROW()-1,0)</f>
        <v>Equip3301</v>
      </c>
    </row>
    <row r="48" spans="1:80">
      <c r="A48">
        <v>5</v>
      </c>
      <c r="B48">
        <v>6</v>
      </c>
      <c r="C48">
        <f t="shared" si="0"/>
        <v>0</v>
      </c>
      <c r="D48">
        <f t="shared" ca="1" si="30"/>
        <v>0.54306111777205635</v>
      </c>
      <c r="E48">
        <f t="shared" ca="1" si="30"/>
        <v>0.16053109216359818</v>
      </c>
      <c r="F48">
        <f t="shared" ca="1" si="30"/>
        <v>0.89045135890937466</v>
      </c>
      <c r="G48">
        <f t="shared" ca="1" si="30"/>
        <v>0.14849976894657801</v>
      </c>
      <c r="H48">
        <f t="shared" ca="1" si="30"/>
        <v>0.32073723002563426</v>
      </c>
      <c r="I48">
        <f t="shared" ca="1" si="30"/>
        <v>0.99715276092301519</v>
      </c>
      <c r="M48" t="str">
        <f t="shared" ca="1" si="2"/>
        <v>지정 장비</v>
      </c>
      <c r="N48" t="str">
        <f t="shared" ca="1" si="3"/>
        <v>Equip2001</v>
      </c>
      <c r="O48">
        <f t="shared" ca="1" si="4"/>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900</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t="shared" ca="1" si="5"/>
        <v/>
      </c>
      <c r="U48" t="s">
        <v>83</v>
      </c>
      <c r="V48" t="s">
        <v>112</v>
      </c>
      <c r="W48">
        <v>1</v>
      </c>
      <c r="X48" t="s">
        <v>129</v>
      </c>
      <c r="Z48">
        <v>3500</v>
      </c>
      <c r="AA48" t="str">
        <f t="shared" ca="1" si="6"/>
        <v>fe</v>
      </c>
      <c r="AB48" t="s">
        <v>83</v>
      </c>
      <c r="AC48" t="s">
        <v>267</v>
      </c>
      <c r="AD48">
        <v>1</v>
      </c>
      <c r="AE48" t="s">
        <v>129</v>
      </c>
      <c r="AG48">
        <v>7900</v>
      </c>
      <c r="AH48" t="str">
        <f ca="1">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 t="shared" si="7"/>
        <v/>
      </c>
      <c r="AJ48" t="str">
        <f t="shared" si="8"/>
        <v/>
      </c>
      <c r="AK48" t="str">
        <f ca="1">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울려퍼지는 여명</v>
      </c>
      <c r="AL48">
        <v>1</v>
      </c>
      <c r="AM4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v>
      </c>
      <c r="AN48" t="str">
        <f t="shared" ca="1" si="10"/>
        <v>{"dy":5,"sl":6,"tp":"fe","vl":"Equip2302","cn":1,"pt":"GO","pr":7900}</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16"/>
        <v>1.3550135501355014E-2</v>
      </c>
      <c r="BQ48">
        <f t="shared" ca="1" si="17"/>
        <v>9.4517958412098316E-3</v>
      </c>
      <c r="BR48">
        <f t="shared" ca="1" si="18"/>
        <v>1.0224948875255624E-2</v>
      </c>
      <c r="BS48">
        <f t="shared" ca="1" si="19"/>
        <v>0.42818428184281859</v>
      </c>
      <c r="BT48">
        <f t="shared" ca="1" si="22"/>
        <v>0.29867674858223064</v>
      </c>
      <c r="BU48">
        <f t="shared" ca="1" si="23"/>
        <v>0.3231083844580776</v>
      </c>
      <c r="BV48" t="str">
        <f ca="1">OFFSET([1]EquipTable!$A$1,ROW()-1,0)</f>
        <v>Equip3302</v>
      </c>
    </row>
    <row r="49" spans="1:74">
      <c r="A49">
        <v>5</v>
      </c>
      <c r="B49">
        <v>7</v>
      </c>
      <c r="C49">
        <f t="shared" si="0"/>
        <v>0</v>
      </c>
      <c r="D49">
        <f t="shared" ca="1" si="30"/>
        <v>0.90786300286682819</v>
      </c>
      <c r="E49">
        <f t="shared" ca="1" si="30"/>
        <v>0.91072694249236785</v>
      </c>
      <c r="F49">
        <f t="shared" ca="1" si="30"/>
        <v>0.64090910268859902</v>
      </c>
      <c r="G49">
        <f t="shared" ca="1" si="30"/>
        <v>0.60220157769274885</v>
      </c>
      <c r="H49">
        <f t="shared" ca="1" si="30"/>
        <v>0.60625067290836487</v>
      </c>
      <c r="I49">
        <f t="shared" ca="1" si="30"/>
        <v>0.39746003793378659</v>
      </c>
      <c r="M49" t="str">
        <f t="shared" ca="1" si="2"/>
        <v>지정 장비</v>
      </c>
      <c r="N49" t="str">
        <f t="shared" ca="1" si="3"/>
        <v>Equip8202</v>
      </c>
      <c r="O49">
        <f t="shared" ca="1" si="4"/>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29300</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t="shared" ca="1" si="5"/>
        <v/>
      </c>
      <c r="U49" t="s">
        <v>83</v>
      </c>
      <c r="V49" t="s">
        <v>199</v>
      </c>
      <c r="W49">
        <v>1</v>
      </c>
      <c r="X49" t="s">
        <v>129</v>
      </c>
      <c r="Z49">
        <v>1000</v>
      </c>
      <c r="AA49" t="str">
        <f t="shared" ca="1" si="6"/>
        <v>fe</v>
      </c>
      <c r="AB49" t="s">
        <v>83</v>
      </c>
      <c r="AC49" t="s">
        <v>259</v>
      </c>
      <c r="AD49">
        <v>1</v>
      </c>
      <c r="AE49" t="s">
        <v>129</v>
      </c>
      <c r="AG49">
        <v>900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 t="shared" si="7"/>
        <v/>
      </c>
      <c r="AJ49" t="str">
        <f t="shared" si="8"/>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숨겨온 원한</v>
      </c>
      <c r="AL49">
        <v>1</v>
      </c>
      <c r="AM4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v>
      </c>
      <c r="AN49" t="str">
        <f t="shared" ca="1" si="10"/>
        <v>{"dy":5,"sl":7,"tp":"fe","vl":"Equip1002","cn":1,"pt":"GO","pr":900}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16"/>
        <v>1.3550135501355016E-3</v>
      </c>
      <c r="BQ49">
        <f t="shared" ca="1" si="17"/>
        <v>9.4517958412098323E-4</v>
      </c>
      <c r="BR49">
        <f t="shared" ca="1" si="18"/>
        <v>1.0224948875255625E-3</v>
      </c>
      <c r="BS49">
        <f t="shared" ca="1" si="19"/>
        <v>0.44173441734417362</v>
      </c>
      <c r="BT49">
        <f t="shared" ca="1" si="22"/>
        <v>0.30812854442344045</v>
      </c>
      <c r="BU49">
        <f t="shared" ca="1" si="23"/>
        <v>0.3333333333333332</v>
      </c>
      <c r="BV49" t="str">
        <f ca="1">OFFSET([1]EquipTable!$A$1,ROW()-1,0)</f>
        <v>Equip3401</v>
      </c>
    </row>
    <row r="50" spans="1:74">
      <c r="A50">
        <v>5</v>
      </c>
      <c r="B50">
        <v>8</v>
      </c>
      <c r="C50">
        <f t="shared" si="0"/>
        <v>0</v>
      </c>
      <c r="D50">
        <f t="shared" ca="1" si="30"/>
        <v>0.34293235563615454</v>
      </c>
      <c r="E50">
        <f t="shared" ca="1" si="30"/>
        <v>0.17872080140693025</v>
      </c>
      <c r="F50">
        <f t="shared" ca="1" si="30"/>
        <v>4.5288334151525333E-2</v>
      </c>
      <c r="G50">
        <f t="shared" ca="1" si="30"/>
        <v>0.73038499889696784</v>
      </c>
      <c r="H50">
        <f t="shared" ca="1" si="30"/>
        <v>0.80331333366551361</v>
      </c>
      <c r="I50">
        <f t="shared" ca="1" si="30"/>
        <v>0.29070752492186502</v>
      </c>
      <c r="M50" t="str">
        <f t="shared" ca="1" si="2"/>
        <v>삭제</v>
      </c>
      <c r="N50" t="str">
        <f t="shared" ca="1" si="3"/>
        <v>삭제</v>
      </c>
      <c r="O50" t="str">
        <f t="shared" ca="1" si="4"/>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t="shared" ca="1" si="5"/>
        <v/>
      </c>
      <c r="AA50" t="str">
        <f t="shared" ca="1" si="6"/>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 t="shared" si="7"/>
        <v/>
      </c>
      <c r="AJ50" t="str">
        <f t="shared" si="8"/>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v>
      </c>
      <c r="AN50" t="str">
        <f t="shared" ca="1" si="10"/>
        <v>{"dy":5,"sl":8}</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16"/>
        <v>1.3550135501355016E-3</v>
      </c>
      <c r="BQ50">
        <f t="shared" ca="1" si="17"/>
        <v>9.4517958412098323E-4</v>
      </c>
      <c r="BR50">
        <f t="shared" ca="1" si="18"/>
        <v>1.0224948875255625E-3</v>
      </c>
      <c r="BS50">
        <f t="shared" ca="1" si="19"/>
        <v>0.44308943089430913</v>
      </c>
      <c r="BT50">
        <f t="shared" ca="1" si="22"/>
        <v>0.30907372400756145</v>
      </c>
      <c r="BU50">
        <f t="shared" ca="1" si="23"/>
        <v>0.33435582822085874</v>
      </c>
      <c r="BV50" t="str">
        <f ca="1">OFFSET([1]EquipTable!$A$1,ROW()-1,0)</f>
        <v>Equip3402</v>
      </c>
    </row>
    <row r="51" spans="1:74">
      <c r="A51">
        <v>5</v>
      </c>
      <c r="B51">
        <v>9</v>
      </c>
      <c r="C51">
        <f t="shared" si="0"/>
        <v>0</v>
      </c>
      <c r="D51">
        <f t="shared" ca="1" si="30"/>
        <v>0.20147182191544732</v>
      </c>
      <c r="E51">
        <f t="shared" ca="1" si="30"/>
        <v>0.20842263822611784</v>
      </c>
      <c r="F51">
        <f t="shared" ca="1" si="30"/>
        <v>0.8581886482785992</v>
      </c>
      <c r="G51">
        <f t="shared" ca="1" si="30"/>
        <v>0.30853951146966552</v>
      </c>
      <c r="H51">
        <f t="shared" ca="1" si="30"/>
        <v>0.92098756215632904</v>
      </c>
      <c r="I51">
        <f t="shared" ca="1" si="30"/>
        <v>0.53609632543863694</v>
      </c>
      <c r="M51" t="str">
        <f t="shared" ca="1" si="2"/>
        <v>삭제</v>
      </c>
      <c r="N51" t="str">
        <f t="shared" ca="1" si="3"/>
        <v>삭제</v>
      </c>
      <c r="O51" t="str">
        <f t="shared" ca="1" si="4"/>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t="shared" ca="1" si="5"/>
        <v/>
      </c>
      <c r="AA51" t="str">
        <f t="shared" ca="1" si="6"/>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 t="shared" si="7"/>
        <v/>
      </c>
      <c r="AJ51" t="str">
        <f t="shared" si="8"/>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v>
      </c>
      <c r="AN51" t="str">
        <f t="shared" ca="1" si="10"/>
        <v>{"dy":5,"sl":9}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16"/>
        <v>0</v>
      </c>
      <c r="BQ51">
        <f t="shared" ca="1" si="17"/>
        <v>0</v>
      </c>
      <c r="BR51">
        <f t="shared" ca="1" si="18"/>
        <v>0</v>
      </c>
      <c r="BS51">
        <f t="shared" ca="1" si="19"/>
        <v>0.44444444444444464</v>
      </c>
      <c r="BT51">
        <f t="shared" ca="1" si="22"/>
        <v>0.31001890359168244</v>
      </c>
      <c r="BU51">
        <f t="shared" ca="1" si="23"/>
        <v>0.33537832310838428</v>
      </c>
      <c r="BV51" t="str">
        <f ca="1">OFFSET([1]EquipTable!$A$1,ROW()-1,0)</f>
        <v>Equip3403</v>
      </c>
    </row>
    <row r="52" spans="1:74">
      <c r="A52">
        <v>6</v>
      </c>
      <c r="B52">
        <v>0</v>
      </c>
      <c r="C52">
        <f t="shared" si="0"/>
        <v>0</v>
      </c>
      <c r="D52">
        <f t="shared" ref="D52:I61" ca="1" si="31">RAND()</f>
        <v>0.46108856684232791</v>
      </c>
      <c r="E52">
        <f t="shared" ca="1" si="31"/>
        <v>0.85749437734210632</v>
      </c>
      <c r="F52">
        <f t="shared" ca="1" si="31"/>
        <v>0.77702916950247847</v>
      </c>
      <c r="G52">
        <f t="shared" ca="1" si="31"/>
        <v>0.57881423233810869</v>
      </c>
      <c r="H52">
        <f t="shared" ca="1" si="31"/>
        <v>0.88081294414930944</v>
      </c>
      <c r="I52">
        <f t="shared" ca="1" si="31"/>
        <v>0.47310358694473698</v>
      </c>
      <c r="M52" t="str">
        <f t="shared" ca="1" si="2"/>
        <v>지정 장비</v>
      </c>
      <c r="N52" t="str">
        <f t="shared" ca="1" si="3"/>
        <v>Equip7202</v>
      </c>
      <c r="O52">
        <f t="shared" ca="1" si="4"/>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GO</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9400</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t="shared" ca="1" si="5"/>
        <v/>
      </c>
      <c r="U52" t="s">
        <v>83</v>
      </c>
      <c r="V52" t="s">
        <v>260</v>
      </c>
      <c r="W52">
        <v>1</v>
      </c>
      <c r="X52" t="s">
        <v>133</v>
      </c>
      <c r="Z52">
        <v>16</v>
      </c>
      <c r="AA52" t="str">
        <f t="shared" ca="1" si="6"/>
        <v>fe</v>
      </c>
      <c r="AB52" t="s">
        <v>83</v>
      </c>
      <c r="AC52" t="s">
        <v>271</v>
      </c>
      <c r="AD52">
        <v>1</v>
      </c>
      <c r="AE52" t="s">
        <v>129</v>
      </c>
      <c r="AG52">
        <v>1700</v>
      </c>
      <c r="AH52" t="str">
        <f ca="1">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 t="shared" si="7"/>
        <v/>
      </c>
      <c r="AJ52" t="str">
        <f t="shared" si="8"/>
        <v/>
      </c>
      <c r="AK52" t="str">
        <f ca="1">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SMG28</v>
      </c>
      <c r="AL52">
        <v>1</v>
      </c>
      <c r="AM5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v>
      </c>
      <c r="AN52" t="str">
        <f t="shared" ca="1" si="10"/>
        <v>{"dy":6,"sl":0,"tp":"fe","vl":"Equip6002","cn":1,"pt":"GO","pr":1700}</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16"/>
        <v>0</v>
      </c>
      <c r="BQ52">
        <f t="shared" ca="1" si="17"/>
        <v>0</v>
      </c>
      <c r="BR52">
        <f t="shared" ca="1" si="18"/>
        <v>0</v>
      </c>
      <c r="BS52">
        <f t="shared" ca="1" si="19"/>
        <v>0.44444444444444464</v>
      </c>
      <c r="BT52">
        <f t="shared" ca="1" si="22"/>
        <v>0.31001890359168244</v>
      </c>
      <c r="BU52">
        <f t="shared" ca="1" si="23"/>
        <v>0.33537832310838428</v>
      </c>
      <c r="BV52" t="str">
        <f ca="1">OFFSET([1]EquipTable!$A$1,ROW()-1,0)</f>
        <v>Equip3404</v>
      </c>
    </row>
    <row r="53" spans="1:74">
      <c r="A53">
        <v>6</v>
      </c>
      <c r="B53">
        <v>1</v>
      </c>
      <c r="C53">
        <f t="shared" si="0"/>
        <v>0</v>
      </c>
      <c r="D53">
        <f t="shared" ca="1" si="31"/>
        <v>0.68276952898213594</v>
      </c>
      <c r="E53">
        <f t="shared" ca="1" si="31"/>
        <v>0.52906056943732171</v>
      </c>
      <c r="F53">
        <f t="shared" ca="1" si="31"/>
        <v>0.55595558730297778</v>
      </c>
      <c r="G53">
        <f t="shared" ca="1" si="31"/>
        <v>0.22568741237657786</v>
      </c>
      <c r="H53">
        <f t="shared" ca="1" si="31"/>
        <v>0.27385088549629932</v>
      </c>
      <c r="I53">
        <f t="shared" ca="1" si="31"/>
        <v>0.24177613562610034</v>
      </c>
      <c r="M53" t="str">
        <f t="shared" ca="1" si="2"/>
        <v>지정 장비</v>
      </c>
      <c r="N53" t="str">
        <f t="shared" ca="1" si="3"/>
        <v>Equip4301</v>
      </c>
      <c r="O53">
        <f t="shared" ca="1" si="4"/>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DI</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10</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t="shared" ca="1" si="5"/>
        <v/>
      </c>
      <c r="U53" t="s">
        <v>83</v>
      </c>
      <c r="V53" t="s">
        <v>189</v>
      </c>
      <c r="W53">
        <v>1</v>
      </c>
      <c r="X53" t="s">
        <v>133</v>
      </c>
      <c r="Z53">
        <v>12</v>
      </c>
      <c r="AA53" t="str">
        <f t="shared" ca="1" si="6"/>
        <v>fe</v>
      </c>
      <c r="AB53" t="s">
        <v>83</v>
      </c>
      <c r="AC53" t="s">
        <v>207</v>
      </c>
      <c r="AD53">
        <v>1</v>
      </c>
      <c r="AE53" t="s">
        <v>133</v>
      </c>
      <c r="AG53">
        <v>4</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 t="shared" si="7"/>
        <v/>
      </c>
      <c r="AJ53" t="str">
        <f t="shared" si="8"/>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파수꾼의 숏보우</v>
      </c>
      <c r="AL53">
        <v>1</v>
      </c>
      <c r="AM5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v>
      </c>
      <c r="AN53" t="str">
        <f t="shared" ca="1" si="10"/>
        <v>{"dy":6,"sl":1,"tp":"fe","vl":"Equip2202","cn":1,"pt":"DI","pr":4}</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16"/>
        <v>0</v>
      </c>
      <c r="BQ53">
        <f t="shared" ca="1" si="17"/>
        <v>0</v>
      </c>
      <c r="BR53">
        <f t="shared" ca="1" si="18"/>
        <v>0</v>
      </c>
      <c r="BS53">
        <f t="shared" ca="1" si="19"/>
        <v>0.44444444444444464</v>
      </c>
      <c r="BT53">
        <f t="shared" ca="1" si="22"/>
        <v>0.31001890359168244</v>
      </c>
      <c r="BU53">
        <f t="shared" ca="1" si="23"/>
        <v>0.33537832310838428</v>
      </c>
      <c r="BV53" t="str">
        <f ca="1">OFFSET([1]EquipTable!$A$1,ROW()-1,0)</f>
        <v>Equip3405</v>
      </c>
    </row>
    <row r="54" spans="1:74">
      <c r="A54">
        <v>6</v>
      </c>
      <c r="B54">
        <v>2</v>
      </c>
      <c r="C54">
        <f t="shared" si="0"/>
        <v>0</v>
      </c>
      <c r="D54">
        <f t="shared" ca="1" si="31"/>
        <v>5.7487556093089864E-3</v>
      </c>
      <c r="E54">
        <f t="shared" ca="1" si="31"/>
        <v>0.93853677212846787</v>
      </c>
      <c r="F54">
        <f t="shared" ca="1" si="31"/>
        <v>6.4485802579015927E-2</v>
      </c>
      <c r="G54">
        <f t="shared" ca="1" si="31"/>
        <v>0.25455712482318771</v>
      </c>
      <c r="H54">
        <f t="shared" ca="1" si="31"/>
        <v>0.77522590297611405</v>
      </c>
      <c r="I54">
        <f t="shared" ca="1" si="31"/>
        <v>0.678372775070337</v>
      </c>
      <c r="M54" t="str">
        <f t="shared" ca="1" si="2"/>
        <v>안 지정 캐릭터 PP 영웅등급</v>
      </c>
      <c r="N54">
        <f t="shared" ca="1" si="3"/>
        <v>93853</v>
      </c>
      <c r="O54">
        <f t="shared" ca="1" si="4"/>
        <v>14</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1400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t="shared" ca="1" si="5"/>
        <v/>
      </c>
      <c r="U54" t="s">
        <v>92</v>
      </c>
      <c r="V54">
        <v>29213</v>
      </c>
      <c r="W54">
        <v>10</v>
      </c>
      <c r="X54" t="s">
        <v>129</v>
      </c>
      <c r="Z54">
        <v>1000</v>
      </c>
      <c r="AA54" t="str">
        <f t="shared" ca="1" si="6"/>
        <v>uph</v>
      </c>
      <c r="AB54" t="s">
        <v>92</v>
      </c>
      <c r="AC54">
        <v>54967</v>
      </c>
      <c r="AD54">
        <v>12</v>
      </c>
      <c r="AE54" t="s">
        <v>129</v>
      </c>
      <c r="AG54">
        <v>1200</v>
      </c>
      <c r="AH54" t="str">
        <f>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 t="shared" si="7"/>
        <v/>
      </c>
      <c r="AJ54" t="str">
        <f t="shared" si="8"/>
        <v/>
      </c>
      <c r="AK54" t="str">
        <f>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
      </c>
      <c r="AL54">
        <v>1</v>
      </c>
      <c r="AM5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v>
      </c>
      <c r="AN54" t="str">
        <f t="shared" ca="1" si="10"/>
        <v>{"dy":6,"sl":2,"tp":"uph","vl":"54967","cn":12,"pt":"GO","pr":1200}</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16"/>
        <v>1.3550135501355014E-2</v>
      </c>
      <c r="BQ54">
        <f t="shared" ca="1" si="17"/>
        <v>9.4517958412098316E-3</v>
      </c>
      <c r="BR54">
        <f t="shared" ca="1" si="18"/>
        <v>1.0224948875255624E-2</v>
      </c>
      <c r="BS54">
        <f t="shared" ca="1" si="19"/>
        <v>0.44444444444444464</v>
      </c>
      <c r="BT54">
        <f t="shared" ca="1" si="22"/>
        <v>0.31001890359168244</v>
      </c>
      <c r="BU54">
        <f t="shared" ca="1" si="23"/>
        <v>0.33537832310838428</v>
      </c>
      <c r="BV54" t="str">
        <f ca="1">OFFSET([1]EquipTable!$A$1,ROW()-1,0)</f>
        <v>Equip4001</v>
      </c>
    </row>
    <row r="55" spans="1:74">
      <c r="A55">
        <v>6</v>
      </c>
      <c r="B55">
        <v>3</v>
      </c>
      <c r="C55">
        <f t="shared" si="0"/>
        <v>0</v>
      </c>
      <c r="D55">
        <f t="shared" ca="1" si="31"/>
        <v>0.34366602302155813</v>
      </c>
      <c r="E55">
        <f t="shared" ca="1" si="31"/>
        <v>0.9142127648670777</v>
      </c>
      <c r="F55">
        <f t="shared" ca="1" si="31"/>
        <v>0.803543613913001</v>
      </c>
      <c r="G55">
        <f t="shared" ca="1" si="31"/>
        <v>0.53945961077358684</v>
      </c>
      <c r="H55">
        <f t="shared" ca="1" si="31"/>
        <v>0.47098078578242097</v>
      </c>
      <c r="I55">
        <f t="shared" ca="1" si="31"/>
        <v>0.60386672896701954</v>
      </c>
      <c r="M55" t="str">
        <f t="shared" ca="1" si="2"/>
        <v>안 지정 캐릭터 PP 일반등급</v>
      </c>
      <c r="N55">
        <f t="shared" ca="1" si="3"/>
        <v>91421</v>
      </c>
      <c r="O55">
        <f t="shared" ca="1" si="4"/>
        <v>14</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1400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t="shared" ca="1" si="5"/>
        <v/>
      </c>
      <c r="U55" t="s">
        <v>93</v>
      </c>
      <c r="V55">
        <v>938</v>
      </c>
      <c r="W55">
        <v>9</v>
      </c>
      <c r="X55" t="s">
        <v>129</v>
      </c>
      <c r="Z55">
        <v>900</v>
      </c>
      <c r="AA55" t="str">
        <f t="shared" ca="1" si="6"/>
        <v>upn</v>
      </c>
      <c r="AB55" t="s">
        <v>93</v>
      </c>
      <c r="AC55">
        <v>49424</v>
      </c>
      <c r="AD55">
        <v>11</v>
      </c>
      <c r="AE55" t="s">
        <v>129</v>
      </c>
      <c r="AG55">
        <v>1100</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 t="shared" si="7"/>
        <v/>
      </c>
      <c r="AJ55" t="str">
        <f t="shared" si="8"/>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v>
      </c>
      <c r="AN55" t="str">
        <f t="shared" ca="1" si="10"/>
        <v>{"dy":6,"sl":3,"tp":"upn","vl":"49424","cn":11,"pt":"GO","pr":1100}</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16"/>
        <v>1.3550135501355014E-2</v>
      </c>
      <c r="BQ55">
        <f t="shared" ca="1" si="17"/>
        <v>9.4517958412098316E-3</v>
      </c>
      <c r="BR55">
        <f t="shared" ca="1" si="18"/>
        <v>1.0224948875255624E-2</v>
      </c>
      <c r="BS55">
        <f t="shared" ca="1" si="19"/>
        <v>0.45799457994579967</v>
      </c>
      <c r="BT55">
        <f t="shared" ca="1" si="22"/>
        <v>0.31947069943289225</v>
      </c>
      <c r="BU55">
        <f t="shared" ca="1" si="23"/>
        <v>0.34560327198363988</v>
      </c>
      <c r="BV55" t="str">
        <f ca="1">OFFSET([1]EquipTable!$A$1,ROW()-1,0)</f>
        <v>Equip4002</v>
      </c>
    </row>
    <row r="56" spans="1:74">
      <c r="A56">
        <v>6</v>
      </c>
      <c r="B56">
        <v>4</v>
      </c>
      <c r="C56">
        <f t="shared" si="0"/>
        <v>0</v>
      </c>
      <c r="D56">
        <f t="shared" ca="1" si="31"/>
        <v>0.98936068383505604</v>
      </c>
      <c r="E56">
        <f t="shared" ca="1" si="31"/>
        <v>0.61485174322555192</v>
      </c>
      <c r="F56">
        <f t="shared" ca="1" si="31"/>
        <v>0.51413298270890839</v>
      </c>
      <c r="G56">
        <f t="shared" ca="1" si="31"/>
        <v>0.35714337714275457</v>
      </c>
      <c r="H56">
        <f t="shared" ca="1" si="31"/>
        <v>0.40713229405450457</v>
      </c>
      <c r="I56">
        <f t="shared" ca="1" si="31"/>
        <v>0.4667916772053089</v>
      </c>
      <c r="M56" t="str">
        <f t="shared" ca="1" si="2"/>
        <v>안 지정 캐릭터 PP 일반등급</v>
      </c>
      <c r="N56">
        <f t="shared" ca="1" si="3"/>
        <v>61485</v>
      </c>
      <c r="O56">
        <f t="shared" ca="1" si="4"/>
        <v>12</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1200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t="shared" ca="1" si="5"/>
        <v/>
      </c>
      <c r="U56" t="s">
        <v>93</v>
      </c>
      <c r="V56">
        <v>41572</v>
      </c>
      <c r="W56">
        <v>11</v>
      </c>
      <c r="X56" t="s">
        <v>129</v>
      </c>
      <c r="Z56">
        <v>1100</v>
      </c>
      <c r="AA56" t="str">
        <f t="shared" ca="1" si="6"/>
        <v>upn</v>
      </c>
      <c r="AB56" t="s">
        <v>93</v>
      </c>
      <c r="AC56">
        <v>72758</v>
      </c>
      <c r="AD56">
        <v>13</v>
      </c>
      <c r="AE56" t="s">
        <v>129</v>
      </c>
      <c r="AG56">
        <v>1300</v>
      </c>
      <c r="AH56" t="str">
        <f>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 t="shared" si="7"/>
        <v/>
      </c>
      <c r="AJ56" t="str">
        <f t="shared" si="8"/>
        <v/>
      </c>
      <c r="AK56" t="str">
        <f>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
      </c>
      <c r="AL56">
        <v>1</v>
      </c>
      <c r="AM5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v>
      </c>
      <c r="AN56" t="str">
        <f t="shared" ca="1" si="10"/>
        <v>{"dy":6,"sl":4,"tp":"upn","vl":"72758","cn":13,"pt":"GO","pr":1300}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16"/>
        <v>1.3550135501355014E-2</v>
      </c>
      <c r="BQ56">
        <f t="shared" ca="1" si="17"/>
        <v>9.4517958412098316E-3</v>
      </c>
      <c r="BR56">
        <f t="shared" ca="1" si="18"/>
        <v>1.0224948875255624E-2</v>
      </c>
      <c r="BS56">
        <f t="shared" ca="1" si="19"/>
        <v>0.47154471544715471</v>
      </c>
      <c r="BT56">
        <f t="shared" ca="1" si="22"/>
        <v>0.32892249527410206</v>
      </c>
      <c r="BU56">
        <f t="shared" ca="1" si="23"/>
        <v>0.35582822085889548</v>
      </c>
      <c r="BV56" t="str">
        <f ca="1">OFFSET([1]EquipTable!$A$1,ROW()-1,0)</f>
        <v>Equip4101</v>
      </c>
    </row>
    <row r="57" spans="1:74">
      <c r="A57">
        <v>6</v>
      </c>
      <c r="B57">
        <v>5</v>
      </c>
      <c r="C57">
        <f t="shared" si="0"/>
        <v>0</v>
      </c>
      <c r="D57">
        <f t="shared" ca="1" si="31"/>
        <v>0.25207669398199017</v>
      </c>
      <c r="E57">
        <f t="shared" ca="1" si="31"/>
        <v>0.36534884497621833</v>
      </c>
      <c r="F57">
        <f t="shared" ca="1" si="31"/>
        <v>0.1129115936896149</v>
      </c>
      <c r="G57">
        <f t="shared" ca="1" si="31"/>
        <v>0.84037836056358861</v>
      </c>
      <c r="H57">
        <f t="shared" ca="1" si="31"/>
        <v>0.52448700782927093</v>
      </c>
      <c r="I57">
        <f t="shared" ca="1" si="31"/>
        <v>0.16834420356511537</v>
      </c>
      <c r="M57" t="str">
        <f t="shared" ca="1" si="2"/>
        <v>지정 장비</v>
      </c>
      <c r="N57" t="str">
        <f t="shared" ca="1" si="3"/>
        <v>Equip3101</v>
      </c>
      <c r="O57">
        <f t="shared" ca="1" si="4"/>
        <v>1</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1100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t="shared" ca="1" si="5"/>
        <v/>
      </c>
      <c r="U57" t="s">
        <v>93</v>
      </c>
      <c r="V57">
        <v>1421</v>
      </c>
      <c r="W57">
        <v>9</v>
      </c>
      <c r="X57" t="s">
        <v>129</v>
      </c>
      <c r="Z57">
        <v>900</v>
      </c>
      <c r="AA57" t="str">
        <f t="shared" ca="1" si="6"/>
        <v>uph</v>
      </c>
      <c r="AB57" t="s">
        <v>92</v>
      </c>
      <c r="AC57">
        <v>98994</v>
      </c>
      <c r="AD57">
        <v>14</v>
      </c>
      <c r="AE57" t="s">
        <v>129</v>
      </c>
      <c r="AG57">
        <v>1400</v>
      </c>
      <c r="AH57" t="str">
        <f>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 t="shared" si="7"/>
        <v/>
      </c>
      <c r="AJ57" t="str">
        <f t="shared" si="8"/>
        <v/>
      </c>
      <c r="AK57" t="str">
        <f>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
      </c>
      <c r="AL57">
        <v>1</v>
      </c>
      <c r="AM5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v>
      </c>
      <c r="AN57" t="str">
        <f t="shared" ca="1" si="10"/>
        <v>{"dy":6,"sl":5,"tp":"uph","vl":"98994","cn":14,"pt":"GO","pr":1400}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16"/>
        <v>1.3550135501355014E-2</v>
      </c>
      <c r="BQ57">
        <f t="shared" ca="1" si="17"/>
        <v>9.4517958412098316E-3</v>
      </c>
      <c r="BR57">
        <f t="shared" ca="1" si="18"/>
        <v>1.0224948875255624E-2</v>
      </c>
      <c r="BS57">
        <f t="shared" ca="1" si="19"/>
        <v>0.48509485094850974</v>
      </c>
      <c r="BT57">
        <f t="shared" ca="1" si="22"/>
        <v>0.33837429111531186</v>
      </c>
      <c r="BU57">
        <f t="shared" ca="1" si="23"/>
        <v>0.36605316973415108</v>
      </c>
      <c r="BV57" t="str">
        <f ca="1">OFFSET([1]EquipTable!$A$1,ROW()-1,0)</f>
        <v>Equip4102</v>
      </c>
    </row>
    <row r="58" spans="1:74">
      <c r="A58">
        <v>6</v>
      </c>
      <c r="B58">
        <v>6</v>
      </c>
      <c r="C58">
        <f t="shared" si="0"/>
        <v>0</v>
      </c>
      <c r="D58">
        <f t="shared" ca="1" si="31"/>
        <v>0.85595092842329779</v>
      </c>
      <c r="E58">
        <f t="shared" ca="1" si="31"/>
        <v>0.13263405153326835</v>
      </c>
      <c r="F58">
        <f t="shared" ca="1" si="31"/>
        <v>0.38233921515901803</v>
      </c>
      <c r="G58">
        <f t="shared" ca="1" si="31"/>
        <v>0.87179676568912146</v>
      </c>
      <c r="H58">
        <f t="shared" ca="1" si="31"/>
        <v>0.38162311249672942</v>
      </c>
      <c r="I58">
        <f t="shared" ca="1" si="31"/>
        <v>0.40376761107794945</v>
      </c>
      <c r="M58" t="str">
        <f t="shared" ca="1" si="2"/>
        <v>지정 장비</v>
      </c>
      <c r="N58" t="str">
        <f t="shared" ca="1" si="3"/>
        <v>Equip1202</v>
      </c>
      <c r="O58">
        <f t="shared" ca="1" si="4"/>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2900</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t="shared" ca="1" si="5"/>
        <v/>
      </c>
      <c r="U58" t="s">
        <v>83</v>
      </c>
      <c r="V58" t="s">
        <v>269</v>
      </c>
      <c r="W58">
        <v>1</v>
      </c>
      <c r="X58" t="s">
        <v>129</v>
      </c>
      <c r="Z58">
        <v>3500</v>
      </c>
      <c r="AA58" t="str">
        <f t="shared" ca="1" si="6"/>
        <v>fe</v>
      </c>
      <c r="AB58" t="s">
        <v>83</v>
      </c>
      <c r="AC58" t="s">
        <v>190</v>
      </c>
      <c r="AD58">
        <v>1</v>
      </c>
      <c r="AE58" t="s">
        <v>129</v>
      </c>
      <c r="AG58">
        <v>3200</v>
      </c>
      <c r="AH58" t="str">
        <f ca="1">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 t="shared" si="7"/>
        <v/>
      </c>
      <c r="AJ58" t="str">
        <f t="shared" si="8"/>
        <v/>
      </c>
      <c r="AK58" t="str">
        <f ca="1">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버블 블래스터</v>
      </c>
      <c r="AL58">
        <v>1</v>
      </c>
      <c r="AM5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v>
      </c>
      <c r="AN58" t="str">
        <f t="shared" ca="1" si="10"/>
        <v>{"dy":6,"sl":6,"tp":"fe","vl":"Equip6102","cn":1,"pt":"GO","pr":3200}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16"/>
        <v>1.3550135501355014E-2</v>
      </c>
      <c r="BQ58">
        <f t="shared" ca="1" si="17"/>
        <v>9.4517958412098316E-3</v>
      </c>
      <c r="BR58">
        <f t="shared" ca="1" si="18"/>
        <v>1.0224948875255624E-2</v>
      </c>
      <c r="BS58">
        <f t="shared" ca="1" si="19"/>
        <v>0.49864498644986477</v>
      </c>
      <c r="BT58">
        <f t="shared" ca="1" si="22"/>
        <v>0.34782608695652167</v>
      </c>
      <c r="BU58">
        <f t="shared" ca="1" si="23"/>
        <v>0.37627811860940669</v>
      </c>
      <c r="BV58" t="str">
        <f ca="1">OFFSET([1]EquipTable!$A$1,ROW()-1,0)</f>
        <v>Equip4201</v>
      </c>
    </row>
    <row r="59" spans="1:74">
      <c r="A59">
        <v>6</v>
      </c>
      <c r="B59">
        <v>7</v>
      </c>
      <c r="C59">
        <f t="shared" si="0"/>
        <v>0</v>
      </c>
      <c r="D59">
        <f t="shared" ca="1" si="31"/>
        <v>0.49562703305990752</v>
      </c>
      <c r="E59">
        <f t="shared" ca="1" si="31"/>
        <v>0.87270981117940039</v>
      </c>
      <c r="F59">
        <f t="shared" ca="1" si="31"/>
        <v>0.28252559684836587</v>
      </c>
      <c r="G59">
        <f t="shared" ca="1" si="31"/>
        <v>0.54279174794239271</v>
      </c>
      <c r="H59">
        <f t="shared" ca="1" si="31"/>
        <v>0.73904746641205277</v>
      </c>
      <c r="I59">
        <f t="shared" ca="1" si="31"/>
        <v>0.33543224045187514</v>
      </c>
      <c r="M59" t="str">
        <f t="shared" ca="1" si="2"/>
        <v>지정 장비</v>
      </c>
      <c r="N59" t="str">
        <f t="shared" ca="1" si="3"/>
        <v>Equip8201</v>
      </c>
      <c r="O59">
        <f t="shared" ca="1" si="4"/>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29200</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t="shared" ca="1" si="5"/>
        <v/>
      </c>
      <c r="U59" t="s">
        <v>83</v>
      </c>
      <c r="V59" t="s">
        <v>187</v>
      </c>
      <c r="W59">
        <v>1</v>
      </c>
      <c r="X59" t="s">
        <v>133</v>
      </c>
      <c r="Z59">
        <v>40</v>
      </c>
      <c r="AA59" t="str">
        <f t="shared" ca="1" si="6"/>
        <v>fe</v>
      </c>
      <c r="AB59" t="s">
        <v>83</v>
      </c>
      <c r="AC59" t="s">
        <v>187</v>
      </c>
      <c r="AD59">
        <v>1</v>
      </c>
      <c r="AE59" t="s">
        <v>129</v>
      </c>
      <c r="AG59">
        <v>28900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 t="shared" si="7"/>
        <v/>
      </c>
      <c r="AJ59" t="str">
        <f t="shared" si="8"/>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M29 그레이트소드</v>
      </c>
      <c r="AL59">
        <v>1</v>
      </c>
      <c r="AM5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v>
      </c>
      <c r="AN59" t="str">
        <f t="shared" ca="1" si="10"/>
        <v>{"dy":6,"sl":7,"tp":"fe","vl":"Equip8201","cn":1,"pt":"GO","pr":28900}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16"/>
        <v>1.3550135501355014E-2</v>
      </c>
      <c r="BQ59">
        <f t="shared" ca="1" si="17"/>
        <v>9.4517958412098316E-3</v>
      </c>
      <c r="BR59">
        <f t="shared" ca="1" si="18"/>
        <v>1.0224948875255624E-2</v>
      </c>
      <c r="BS59">
        <f t="shared" ca="1" si="19"/>
        <v>0.51219512195121975</v>
      </c>
      <c r="BT59">
        <f t="shared" ca="1" si="22"/>
        <v>0.35727788279773148</v>
      </c>
      <c r="BU59">
        <f t="shared" ca="1" si="23"/>
        <v>0.38650306748466229</v>
      </c>
      <c r="BV59" t="str">
        <f ca="1">OFFSET([1]EquipTable!$A$1,ROW()-1,0)</f>
        <v>Equip4202</v>
      </c>
    </row>
    <row r="60" spans="1:74">
      <c r="A60">
        <v>6</v>
      </c>
      <c r="B60">
        <v>8</v>
      </c>
      <c r="C60">
        <f t="shared" si="0"/>
        <v>0</v>
      </c>
      <c r="D60">
        <f t="shared" ca="1" si="31"/>
        <v>0.16456493877623968</v>
      </c>
      <c r="E60">
        <f t="shared" ca="1" si="31"/>
        <v>0.26043196251451062</v>
      </c>
      <c r="F60">
        <f t="shared" ca="1" si="31"/>
        <v>0.50473946845147044</v>
      </c>
      <c r="G60">
        <f t="shared" ca="1" si="31"/>
        <v>0.68687937491720785</v>
      </c>
      <c r="H60">
        <f t="shared" ca="1" si="31"/>
        <v>0.56229338633348436</v>
      </c>
      <c r="I60">
        <f t="shared" ca="1" si="31"/>
        <v>0.49057578526376011</v>
      </c>
      <c r="M60" t="str">
        <f t="shared" ca="1" si="2"/>
        <v>삭제</v>
      </c>
      <c r="N60" t="str">
        <f t="shared" ca="1" si="3"/>
        <v>삭제</v>
      </c>
      <c r="O60" t="str">
        <f t="shared" ca="1" si="4"/>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t="shared" ca="1" si="5"/>
        <v/>
      </c>
      <c r="U60" t="s">
        <v>87</v>
      </c>
      <c r="V60" t="s">
        <v>218</v>
      </c>
      <c r="W60">
        <v>46</v>
      </c>
      <c r="X60" t="s">
        <v>133</v>
      </c>
      <c r="Y60">
        <v>14</v>
      </c>
      <c r="Z60">
        <v>35</v>
      </c>
      <c r="AA60" t="str">
        <f t="shared" ca="1" si="6"/>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 t="shared" si="7"/>
        <v/>
      </c>
      <c r="AJ60" t="str">
        <f t="shared" si="8"/>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v>
      </c>
      <c r="AN60" t="str">
        <f t="shared" ca="1" si="10"/>
        <v>{"dy":6,"sl":8}</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16"/>
        <v>1.3550135501355014E-2</v>
      </c>
      <c r="BQ60">
        <f t="shared" ca="1" si="17"/>
        <v>9.4517958412098316E-3</v>
      </c>
      <c r="BR60">
        <f t="shared" ca="1" si="18"/>
        <v>1.0224948875255624E-2</v>
      </c>
      <c r="BS60">
        <f t="shared" ca="1" si="19"/>
        <v>0.52574525745257472</v>
      </c>
      <c r="BT60">
        <f t="shared" ca="1" si="22"/>
        <v>0.36672967863894129</v>
      </c>
      <c r="BU60">
        <f t="shared" ca="1" si="23"/>
        <v>0.39672801635991789</v>
      </c>
      <c r="BV60" t="str">
        <f ca="1">OFFSET([1]EquipTable!$A$1,ROW()-1,0)</f>
        <v>Equip4301</v>
      </c>
    </row>
    <row r="61" spans="1:74">
      <c r="A61">
        <v>6</v>
      </c>
      <c r="B61">
        <v>9</v>
      </c>
      <c r="C61">
        <f t="shared" si="0"/>
        <v>0</v>
      </c>
      <c r="D61">
        <f t="shared" ca="1" si="31"/>
        <v>0.14461505518241013</v>
      </c>
      <c r="E61">
        <f t="shared" ca="1" si="31"/>
        <v>0.10135223695037188</v>
      </c>
      <c r="F61">
        <f t="shared" ca="1" si="31"/>
        <v>0.56259458966335529</v>
      </c>
      <c r="G61">
        <f t="shared" ca="1" si="31"/>
        <v>0.88446622881029402</v>
      </c>
      <c r="H61">
        <f t="shared" ca="1" si="31"/>
        <v>4.4294632631572628E-2</v>
      </c>
      <c r="I61">
        <f t="shared" ca="1" si="31"/>
        <v>1.5587567763324151E-2</v>
      </c>
      <c r="M61" t="str">
        <f t="shared" ca="1" si="2"/>
        <v>삭제</v>
      </c>
      <c r="N61" t="str">
        <f t="shared" ca="1" si="3"/>
        <v>삭제</v>
      </c>
      <c r="O61" t="str">
        <f t="shared" ca="1" si="4"/>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t="shared" ca="1" si="5"/>
        <v/>
      </c>
      <c r="U61" t="s">
        <v>91</v>
      </c>
      <c r="V61">
        <v>10817</v>
      </c>
      <c r="W61">
        <v>1</v>
      </c>
      <c r="X61" t="s">
        <v>133</v>
      </c>
      <c r="Y61">
        <v>206</v>
      </c>
      <c r="Z61">
        <v>175</v>
      </c>
      <c r="AA61" t="str">
        <f t="shared" ca="1" si="6"/>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 t="shared" si="7"/>
        <v/>
      </c>
      <c r="AJ61" t="str">
        <f t="shared" si="8"/>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v>
      </c>
      <c r="AN61" t="str">
        <f t="shared" ca="1" si="10"/>
        <v>{"dy":6,"sl":9}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16"/>
        <v>1.3550135501355014E-2</v>
      </c>
      <c r="BQ61">
        <f t="shared" ca="1" si="17"/>
        <v>9.4517958412098316E-3</v>
      </c>
      <c r="BR61">
        <f t="shared" ca="1" si="18"/>
        <v>1.0224948875255624E-2</v>
      </c>
      <c r="BS61">
        <f t="shared" ca="1" si="19"/>
        <v>0.5392953929539297</v>
      </c>
      <c r="BT61">
        <f t="shared" ca="1" si="22"/>
        <v>0.3761814744801511</v>
      </c>
      <c r="BU61">
        <f t="shared" ca="1" si="23"/>
        <v>0.40695296523517349</v>
      </c>
      <c r="BV61" t="str">
        <f ca="1">OFFSET([1]EquipTable!$A$1,ROW()-1,0)</f>
        <v>Equip4302</v>
      </c>
    </row>
    <row r="62" spans="1:74">
      <c r="A62">
        <v>7</v>
      </c>
      <c r="B62">
        <v>0</v>
      </c>
      <c r="C62">
        <f t="shared" si="0"/>
        <v>0</v>
      </c>
      <c r="D62">
        <f t="shared" ref="D62:I71" ca="1" si="32">RAND()</f>
        <v>0.42692463811459036</v>
      </c>
      <c r="E62">
        <f t="shared" ca="1" si="32"/>
        <v>0.29658836606064842</v>
      </c>
      <c r="F62">
        <f t="shared" ca="1" si="32"/>
        <v>0.17518730429237839</v>
      </c>
      <c r="G62">
        <f t="shared" ca="1" si="32"/>
        <v>0.24759824926782592</v>
      </c>
      <c r="H62">
        <f t="shared" ca="1" si="32"/>
        <v>0.13786362768172555</v>
      </c>
      <c r="I62">
        <f t="shared" ca="1" si="32"/>
        <v>0.4710443865989371</v>
      </c>
      <c r="M62" t="str">
        <f t="shared" ca="1" si="2"/>
        <v>지정 장비</v>
      </c>
      <c r="N62" t="str">
        <f t="shared" ca="1" si="3"/>
        <v>Equip2202</v>
      </c>
      <c r="O62">
        <f t="shared" ca="1" si="4"/>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DI</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4</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t="shared" ca="1" si="5"/>
        <v/>
      </c>
      <c r="U62" t="s">
        <v>83</v>
      </c>
      <c r="V62" t="s">
        <v>251</v>
      </c>
      <c r="W62">
        <v>1</v>
      </c>
      <c r="X62" t="s">
        <v>129</v>
      </c>
      <c r="Z62">
        <v>7500</v>
      </c>
      <c r="AA62" t="str">
        <f t="shared" ca="1" si="6"/>
        <v>bh</v>
      </c>
      <c r="AB62" t="s">
        <v>85</v>
      </c>
      <c r="AD62">
        <v>1</v>
      </c>
      <c r="AE62" t="s">
        <v>133</v>
      </c>
      <c r="AG62">
        <v>149</v>
      </c>
      <c r="AH62" t="str">
        <f>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 t="shared" si="7"/>
        <v/>
      </c>
      <c r="AJ62" t="str">
        <f t="shared" si="8"/>
        <v/>
      </c>
      <c r="AK62" t="str">
        <f>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
      </c>
      <c r="AL62">
        <v>1</v>
      </c>
      <c r="AM6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v>
      </c>
      <c r="AN62" t="str">
        <f t="shared" ca="1" si="10"/>
        <v>{"dy":7,"sl":0,"tp":"bh","cn":1,"pt":"DI","pr":149}</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16"/>
        <v>1.3550135501355016E-3</v>
      </c>
      <c r="BQ62">
        <f t="shared" ca="1" si="17"/>
        <v>9.4517958412098323E-4</v>
      </c>
      <c r="BR62">
        <f t="shared" ca="1" si="18"/>
        <v>1.0224948875255625E-3</v>
      </c>
      <c r="BS62">
        <f t="shared" ca="1" si="19"/>
        <v>0.55284552845528467</v>
      </c>
      <c r="BT62">
        <f t="shared" ca="1" si="22"/>
        <v>0.38563327032136091</v>
      </c>
      <c r="BU62">
        <f t="shared" ca="1" si="23"/>
        <v>0.41717791411042909</v>
      </c>
      <c r="BV62" t="str">
        <f ca="1">OFFSET([1]EquipTable!$A$1,ROW()-1,0)</f>
        <v>Equip4401</v>
      </c>
    </row>
    <row r="63" spans="1:74">
      <c r="A63">
        <v>7</v>
      </c>
      <c r="B63">
        <v>1</v>
      </c>
      <c r="C63">
        <f t="shared" si="0"/>
        <v>0</v>
      </c>
      <c r="D63">
        <f t="shared" ca="1" si="32"/>
        <v>0.74953236696718195</v>
      </c>
      <c r="E63">
        <f t="shared" ca="1" si="32"/>
        <v>0.15878689779739907</v>
      </c>
      <c r="F63">
        <f t="shared" ca="1" si="32"/>
        <v>0.34236330300584561</v>
      </c>
      <c r="G63">
        <f t="shared" ca="1" si="32"/>
        <v>4.1200652830117646E-2</v>
      </c>
      <c r="H63">
        <f t="shared" ca="1" si="32"/>
        <v>0.28564018017317483</v>
      </c>
      <c r="I63">
        <f t="shared" ca="1" si="32"/>
        <v>0.64506785326241722</v>
      </c>
      <c r="M63" t="str">
        <f t="shared" ca="1" si="2"/>
        <v>지정 장비</v>
      </c>
      <c r="N63" t="str">
        <f t="shared" ca="1" si="3"/>
        <v>Equip1102</v>
      </c>
      <c r="O63">
        <f t="shared" ca="1" si="4"/>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1300</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t="shared" ca="1" si="5"/>
        <v/>
      </c>
      <c r="U63" t="s">
        <v>83</v>
      </c>
      <c r="V63" t="s">
        <v>277</v>
      </c>
      <c r="W63">
        <v>1</v>
      </c>
      <c r="X63" t="s">
        <v>129</v>
      </c>
      <c r="Z63">
        <v>7500</v>
      </c>
      <c r="AA63" t="str">
        <f t="shared" ca="1" si="6"/>
        <v>fe</v>
      </c>
      <c r="AB63" t="s">
        <v>83</v>
      </c>
      <c r="AC63" t="s">
        <v>115</v>
      </c>
      <c r="AD63">
        <v>1</v>
      </c>
      <c r="AE63" t="s">
        <v>129</v>
      </c>
      <c r="AG63">
        <v>1000</v>
      </c>
      <c r="AH63" t="str">
        <f ca="1">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 t="shared" si="7"/>
        <v/>
      </c>
      <c r="AJ63" t="str">
        <f t="shared" si="8"/>
        <v/>
      </c>
      <c r="AK63" t="str">
        <f ca="1">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이국의 무기</v>
      </c>
      <c r="AL63">
        <v>1</v>
      </c>
      <c r="AM6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v>
      </c>
      <c r="AN63" t="str">
        <f t="shared" ca="1" si="10"/>
        <v>{"dy":7,"sl":1,"tp":"fe","vl":"Equip0102","cn":1,"pt":"GO","pr":1000}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16"/>
        <v>1.3550135501355016E-3</v>
      </c>
      <c r="BQ63">
        <f t="shared" ca="1" si="17"/>
        <v>9.4517958412098323E-4</v>
      </c>
      <c r="BR63">
        <f t="shared" ca="1" si="18"/>
        <v>1.0224948875255625E-3</v>
      </c>
      <c r="BS63">
        <f t="shared" ca="1" si="19"/>
        <v>0.55420054200542013</v>
      </c>
      <c r="BT63">
        <f t="shared" ca="1" si="22"/>
        <v>0.3865784499054819</v>
      </c>
      <c r="BU63">
        <f t="shared" ca="1" si="23"/>
        <v>0.41820040899795463</v>
      </c>
      <c r="BV63" t="str">
        <f ca="1">OFFSET([1]EquipTable!$A$1,ROW()-1,0)</f>
        <v>Equip4402</v>
      </c>
    </row>
    <row r="64" spans="1:74">
      <c r="A64">
        <v>7</v>
      </c>
      <c r="B64">
        <v>2</v>
      </c>
      <c r="C64">
        <f t="shared" si="0"/>
        <v>0</v>
      </c>
      <c r="D64">
        <f t="shared" ca="1" si="32"/>
        <v>0.45098336352085522</v>
      </c>
      <c r="E64">
        <f t="shared" ca="1" si="32"/>
        <v>1.9771916349632379E-2</v>
      </c>
      <c r="F64">
        <f t="shared" ca="1" si="32"/>
        <v>0.17675849523992571</v>
      </c>
      <c r="G64">
        <f t="shared" ca="1" si="32"/>
        <v>0.71116202213029089</v>
      </c>
      <c r="H64">
        <f t="shared" ca="1" si="32"/>
        <v>0.35176508574071697</v>
      </c>
      <c r="I64">
        <f t="shared" ca="1" si="32"/>
        <v>8.0808331144767487E-2</v>
      </c>
      <c r="M64" t="str">
        <f t="shared" ca="1" si="2"/>
        <v>안 지정 캐릭터 PP 영웅등급</v>
      </c>
      <c r="N64">
        <f t="shared" ca="1" si="3"/>
        <v>1977</v>
      </c>
      <c r="O64">
        <f t="shared" ca="1" si="4"/>
        <v>9</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900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t="shared" ca="1" si="5"/>
        <v/>
      </c>
      <c r="U64" t="s">
        <v>92</v>
      </c>
      <c r="V64">
        <v>57538</v>
      </c>
      <c r="W64">
        <v>12</v>
      </c>
      <c r="X64" t="s">
        <v>129</v>
      </c>
      <c r="Z64">
        <v>1200</v>
      </c>
      <c r="AA64" t="str">
        <f t="shared" ca="1" si="6"/>
        <v>uph</v>
      </c>
      <c r="AB64" t="s">
        <v>92</v>
      </c>
      <c r="AC64">
        <v>96249</v>
      </c>
      <c r="AD64">
        <v>14</v>
      </c>
      <c r="AE64" t="s">
        <v>129</v>
      </c>
      <c r="AG64">
        <v>1400</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 t="shared" si="7"/>
        <v/>
      </c>
      <c r="AJ64" t="str">
        <f t="shared" si="8"/>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v>
      </c>
      <c r="AN64" t="str">
        <f t="shared" ca="1" si="10"/>
        <v>{"dy":7,"sl":2,"tp":"uph","vl":"96249","cn":14,"pt":"GO","pr":1400}</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16"/>
        <v>0</v>
      </c>
      <c r="BQ64">
        <f t="shared" ca="1" si="17"/>
        <v>0</v>
      </c>
      <c r="BR64">
        <f t="shared" ca="1" si="18"/>
        <v>0</v>
      </c>
      <c r="BS64">
        <f t="shared" ca="1" si="19"/>
        <v>0.55555555555555558</v>
      </c>
      <c r="BT64">
        <f t="shared" ca="1" si="22"/>
        <v>0.38752362948960289</v>
      </c>
      <c r="BU64">
        <f t="shared" ca="1" si="23"/>
        <v>0.41922290388548017</v>
      </c>
      <c r="BV64" t="str">
        <f ca="1">OFFSET([1]EquipTable!$A$1,ROW()-1,0)</f>
        <v>Equip4403</v>
      </c>
    </row>
    <row r="65" spans="1:74">
      <c r="A65">
        <v>7</v>
      </c>
      <c r="B65">
        <v>3</v>
      </c>
      <c r="C65">
        <f t="shared" si="0"/>
        <v>0</v>
      </c>
      <c r="D65">
        <f t="shared" ca="1" si="32"/>
        <v>0.70427331042571806</v>
      </c>
      <c r="E65">
        <f t="shared" ca="1" si="32"/>
        <v>0.69518429731302223</v>
      </c>
      <c r="F65">
        <f t="shared" ca="1" si="32"/>
        <v>0.45493263149982943</v>
      </c>
      <c r="G65">
        <f t="shared" ca="1" si="32"/>
        <v>1.7702814932329947E-2</v>
      </c>
      <c r="H65">
        <f t="shared" ca="1" si="32"/>
        <v>3.741496691190338E-2</v>
      </c>
      <c r="I65">
        <f t="shared" ca="1" si="32"/>
        <v>0.29701235802695214</v>
      </c>
      <c r="M65" t="str">
        <f t="shared" ca="1" si="2"/>
        <v>안 지정 캐릭터 PP 일반등급</v>
      </c>
      <c r="N65">
        <f t="shared" ca="1" si="3"/>
        <v>69518</v>
      </c>
      <c r="O65">
        <f t="shared" ca="1" si="4"/>
        <v>13</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1300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t="shared" ca="1" si="5"/>
        <v/>
      </c>
      <c r="U65" t="s">
        <v>93</v>
      </c>
      <c r="V65">
        <v>17919</v>
      </c>
      <c r="W65">
        <v>10</v>
      </c>
      <c r="X65" t="s">
        <v>129</v>
      </c>
      <c r="Z65">
        <v>1000</v>
      </c>
      <c r="AA65" t="str">
        <f t="shared" ca="1" si="6"/>
        <v>upn</v>
      </c>
      <c r="AB65" t="s">
        <v>93</v>
      </c>
      <c r="AC65">
        <v>87336</v>
      </c>
      <c r="AD65">
        <v>14</v>
      </c>
      <c r="AE65" t="s">
        <v>129</v>
      </c>
      <c r="AG65">
        <v>1400</v>
      </c>
      <c r="AH65" t="str">
        <f>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 t="shared" si="7"/>
        <v/>
      </c>
      <c r="AJ65" t="str">
        <f t="shared" si="8"/>
        <v/>
      </c>
      <c r="AK65" t="str">
        <f>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
      </c>
      <c r="AL65">
        <v>1</v>
      </c>
      <c r="AM6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v>
      </c>
      <c r="AN65" t="str">
        <f t="shared" ca="1" si="10"/>
        <v>{"dy":7,"sl":3,"tp":"upn","vl":"87336","cn":14,"pt":"GO","pr":1400}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16"/>
        <v>0</v>
      </c>
      <c r="BQ65">
        <f t="shared" ca="1" si="17"/>
        <v>0</v>
      </c>
      <c r="BR65">
        <f t="shared" ca="1" si="18"/>
        <v>0</v>
      </c>
      <c r="BS65">
        <f t="shared" ca="1" si="19"/>
        <v>0.55555555555555558</v>
      </c>
      <c r="BT65">
        <f t="shared" ca="1" si="22"/>
        <v>0.38752362948960289</v>
      </c>
      <c r="BU65">
        <f t="shared" ca="1" si="23"/>
        <v>0.41922290388548017</v>
      </c>
      <c r="BV65" t="str">
        <f ca="1">OFFSET([1]EquipTable!$A$1,ROW()-1,0)</f>
        <v>Equip4404</v>
      </c>
    </row>
    <row r="66" spans="1:74">
      <c r="A66">
        <v>7</v>
      </c>
      <c r="B66">
        <v>4</v>
      </c>
      <c r="C66">
        <f t="shared" ref="C66:C129" si="33">IF(B66&lt;=9,0,
IF(B66=10,1,2))</f>
        <v>0</v>
      </c>
      <c r="D66">
        <f t="shared" ca="1" si="32"/>
        <v>0.99874808106990631</v>
      </c>
      <c r="E66">
        <f t="shared" ca="1" si="32"/>
        <v>0.61172506774258428</v>
      </c>
      <c r="F66">
        <f t="shared" ca="1" si="32"/>
        <v>0.63087409173359821</v>
      </c>
      <c r="G66">
        <f t="shared" ca="1" si="32"/>
        <v>0.41411789434420976</v>
      </c>
      <c r="H66">
        <f t="shared" ca="1" si="32"/>
        <v>8.1340851379613333E-2</v>
      </c>
      <c r="I66">
        <f t="shared" ca="1" si="32"/>
        <v>0.89696498541583125</v>
      </c>
      <c r="M66" t="str">
        <f t="shared" ref="M66:M129" ca="1" si="34">IF(LEN(J66)&lt;&gt;0,J66,VLOOKUP(D66+$B66,$BJ:$BK,MATCH($BK$1,$BJ$1:$BK$1,0),1))</f>
        <v>안 지정 캐릭터 PP 일반등급</v>
      </c>
      <c r="N66">
        <f t="shared" ref="N66:N129" ca="1" si="35">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61172</v>
      </c>
      <c r="O66">
        <f t="shared" ref="O66:O129" ca="1" si="36">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12</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1200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t="shared" ref="T66:T129" ca="1" si="37">IF(OR(ISNUMBER(N66),N66="삭제",ISBLANK(N66)),"",
IF(LEFT(N66,5)="Equip",IF(MID(N66,7,1)="4","전설",""),
IF(LEFT(N66,5)="Actor",IF(MID(N66,7,1)="2","전설",""),
"그외없음")))</f>
        <v/>
      </c>
      <c r="U66" t="s">
        <v>93</v>
      </c>
      <c r="V66">
        <v>96505</v>
      </c>
      <c r="W66">
        <v>14</v>
      </c>
      <c r="X66" t="s">
        <v>129</v>
      </c>
      <c r="Z66">
        <v>1400</v>
      </c>
      <c r="AA66" t="str">
        <f t="shared" ref="AA66:AA129" ca="1" si="38">IF(ISBLANK(AB66),"",
VLOOKUP(AB66,OFFSET(INDIRECT("$A:$B"),0,MATCH(AB$1&amp;"_Verify",INDIRECT("$1:$1"),0)-1),2,0)
)</f>
        <v>upn</v>
      </c>
      <c r="AB66" t="s">
        <v>93</v>
      </c>
      <c r="AC66">
        <v>54274</v>
      </c>
      <c r="AD66">
        <v>12</v>
      </c>
      <c r="AE66" t="s">
        <v>129</v>
      </c>
      <c r="AG66">
        <v>1200</v>
      </c>
      <c r="AH66" t="str">
        <f>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 t="shared" ref="AI66:AI129" si="39">IF(OR(ISNUMBER(AC66),AC66="삭제",ISBLANK(AC66)),"",
IF(LEFT(AC66,5)="Equip",IF(MID(AC66,7,1)="4","전설",""),
IF(LEFT(AC66,5)="Actor",IF(MID(AC66,7,1)="2","전설",""),
"그외없음")))</f>
        <v/>
      </c>
      <c r="AJ66" t="str">
        <f t="shared" ref="AJ66:AJ129" si="40">IF(ISBLANK($AB66),"",
IF(AND($B66&gt;=VLOOKUP($AB66,$AP:$AS,3,0),$B66&lt;=VLOOKUP($AB66,$AP:$AS,4,0)),"","슬롯타입이상"))</f>
        <v/>
      </c>
      <c r="AK66" t="str">
        <f>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
      </c>
      <c r="AL66">
        <v>1</v>
      </c>
      <c r="AM66" t="str">
        <f t="shared" ref="AM66:AM129" ca="1" si="41">IF(ROW()=2,AN66,OFFSET(AM66,-1,0)&amp;IF(LEN(AN66)=0,"",","&amp;AN66))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v>
      </c>
      <c r="AN66" t="str">
        <f t="shared" ref="AN66:AN129" ca="1" si="42">IF(AL66&lt;&gt;1,"",
"{"""&amp;A$1&amp;""":"&amp;A66
&amp;","""&amp;B$1&amp;""":"&amp;B66
&amp;IF(LEN(AA66)=0,"",","""&amp;AA$1&amp;""":"""&amp;AA66&amp;"""")
&amp;IF(LEN(AC66)=0,"",","""&amp;AC$1&amp;""":"""&amp;AC66&amp;"""")
&amp;IF(LEN(AD66)=0,"",","""&amp;AD$1&amp;""":"&amp;AD66)
&amp;IF(LEN(AE66)=0,"",","""&amp;AE$1&amp;""":"""&amp;AE66&amp;"""")
&amp;IF(LEN(AF66)=0,"",","""&amp;AF$1&amp;""":"&amp;AF66)
&amp;IF(LEN(AG66)=0,"",","""&amp;AG$1&amp;""":"&amp;AG66)&amp;"}")</f>
        <v>{"dy":7,"sl":4,"tp":"upn","vl":"54274","cn":12,"pt":"GO","pr":1200}</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16"/>
        <v>0</v>
      </c>
      <c r="BQ66">
        <f t="shared" ca="1" si="17"/>
        <v>0</v>
      </c>
      <c r="BR66">
        <f t="shared" ca="1" si="18"/>
        <v>0</v>
      </c>
      <c r="BS66">
        <f t="shared" ca="1" si="19"/>
        <v>0.55555555555555558</v>
      </c>
      <c r="BT66">
        <f t="shared" ca="1" si="22"/>
        <v>0.38752362948960289</v>
      </c>
      <c r="BU66">
        <f t="shared" ca="1" si="23"/>
        <v>0.41922290388548017</v>
      </c>
      <c r="BV66" t="str">
        <f ca="1">OFFSET([1]EquipTable!$A$1,ROW()-1,0)</f>
        <v>Equip4405</v>
      </c>
    </row>
    <row r="67" spans="1:74">
      <c r="A67">
        <v>7</v>
      </c>
      <c r="B67">
        <v>5</v>
      </c>
      <c r="C67">
        <f t="shared" si="33"/>
        <v>0</v>
      </c>
      <c r="D67">
        <f t="shared" ca="1" si="32"/>
        <v>0.62067003061153225</v>
      </c>
      <c r="E67">
        <f t="shared" ca="1" si="32"/>
        <v>0.50662664460089524</v>
      </c>
      <c r="F67">
        <f t="shared" ca="1" si="32"/>
        <v>0.94138321705102357</v>
      </c>
      <c r="G67">
        <f t="shared" ca="1" si="32"/>
        <v>0.78675856965702606</v>
      </c>
      <c r="H67">
        <f t="shared" ca="1" si="32"/>
        <v>0.44986751011191906</v>
      </c>
      <c r="I67">
        <f t="shared" ca="1" si="32"/>
        <v>0.87642302819021789</v>
      </c>
      <c r="M67" t="str">
        <f t="shared" ca="1" si="34"/>
        <v>안 지정 캐릭터 PP 영웅등급</v>
      </c>
      <c r="N67">
        <f t="shared" ca="1" si="35"/>
        <v>50662</v>
      </c>
      <c r="O67">
        <f t="shared" ca="1" si="36"/>
        <v>12</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1200</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t="shared" ca="1" si="37"/>
        <v/>
      </c>
      <c r="U67" t="s">
        <v>83</v>
      </c>
      <c r="V67" t="s">
        <v>217</v>
      </c>
      <c r="W67">
        <v>1</v>
      </c>
      <c r="X67" t="s">
        <v>129</v>
      </c>
      <c r="Z67">
        <v>3100</v>
      </c>
      <c r="AA67" t="str">
        <f t="shared" ca="1" si="38"/>
        <v>upn</v>
      </c>
      <c r="AB67" t="s">
        <v>93</v>
      </c>
      <c r="AC67">
        <v>30259</v>
      </c>
      <c r="AD67">
        <v>10</v>
      </c>
      <c r="AE67" t="s">
        <v>129</v>
      </c>
      <c r="AG67">
        <v>1000</v>
      </c>
      <c r="AH67" t="str">
        <f>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 t="shared" si="39"/>
        <v/>
      </c>
      <c r="AJ67" t="str">
        <f t="shared" si="40"/>
        <v/>
      </c>
      <c r="AK67" t="str">
        <f>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
      </c>
      <c r="AL67">
        <v>1</v>
      </c>
      <c r="AM6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v>
      </c>
      <c r="AN67" t="str">
        <f t="shared" ca="1" si="42"/>
        <v>{"dy":7,"sl":5,"tp":"upn","vl":"30259","cn":10,"pt":"GO","pr":1000}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43">BM67/SUM(BM:BM)</f>
        <v>0</v>
      </c>
      <c r="BQ67">
        <f t="shared" ref="BQ67:BQ128" ca="1" si="44">BN67/SUM(BN:BN)</f>
        <v>0</v>
      </c>
      <c r="BR67">
        <f t="shared" ref="BR67:BR128" ca="1" si="45">BO67/SUM(BO:BO)</f>
        <v>0</v>
      </c>
      <c r="BS67">
        <f t="shared" ref="BS67:BS128" ca="1" si="46">BS66+BP66</f>
        <v>0.55555555555555558</v>
      </c>
      <c r="BT67">
        <f t="shared" ca="1" si="22"/>
        <v>0.38752362948960289</v>
      </c>
      <c r="BU67">
        <f t="shared" ca="1" si="23"/>
        <v>0.41922290388548017</v>
      </c>
      <c r="BV67" t="str">
        <f ca="1">OFFSET([1]EquipTable!$A$1,ROW()-1,0)</f>
        <v>후보</v>
      </c>
    </row>
    <row r="68" spans="1:74">
      <c r="A68">
        <v>7</v>
      </c>
      <c r="B68">
        <v>6</v>
      </c>
      <c r="C68">
        <f t="shared" si="33"/>
        <v>0</v>
      </c>
      <c r="D68">
        <f t="shared" ca="1" si="32"/>
        <v>0.74544718907058971</v>
      </c>
      <c r="E68">
        <f t="shared" ca="1" si="32"/>
        <v>0.78093002714811355</v>
      </c>
      <c r="F68">
        <f t="shared" ca="1" si="32"/>
        <v>0.81184911236215629</v>
      </c>
      <c r="G68">
        <f t="shared" ca="1" si="32"/>
        <v>0.87698884084254058</v>
      </c>
      <c r="H68">
        <f t="shared" ca="1" si="32"/>
        <v>0.86387290303753717</v>
      </c>
      <c r="I68">
        <f t="shared" ca="1" si="32"/>
        <v>0.53413236518112051</v>
      </c>
      <c r="M68" t="str">
        <f t="shared" ca="1" si="34"/>
        <v>지정 장비</v>
      </c>
      <c r="N68" t="str">
        <f t="shared" ca="1" si="35"/>
        <v>Equip7102</v>
      </c>
      <c r="O68">
        <f t="shared" ca="1" si="36"/>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3500</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t="shared" ca="1" si="37"/>
        <v/>
      </c>
      <c r="U68" t="s">
        <v>83</v>
      </c>
      <c r="V68" t="s">
        <v>269</v>
      </c>
      <c r="W68">
        <v>1</v>
      </c>
      <c r="X68" t="s">
        <v>129</v>
      </c>
      <c r="Z68">
        <v>3900</v>
      </c>
      <c r="AA68" t="str">
        <f t="shared" ca="1" si="38"/>
        <v>fe</v>
      </c>
      <c r="AB68" t="s">
        <v>83</v>
      </c>
      <c r="AC68" t="s">
        <v>183</v>
      </c>
      <c r="AD68">
        <v>1</v>
      </c>
      <c r="AE68" t="s">
        <v>129</v>
      </c>
      <c r="AG68">
        <v>800</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 t="shared" si="39"/>
        <v/>
      </c>
      <c r="AJ68" t="str">
        <f t="shared" si="40"/>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루비 장식 아밍 소드</v>
      </c>
      <c r="AL68">
        <v>1</v>
      </c>
      <c r="AM6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v>
      </c>
      <c r="AN68" t="str">
        <f t="shared" ca="1" si="42"/>
        <v>{"dy":7,"sl":6,"tp":"fe","vl":"Equip5001","cn":1,"pt":"GO","pr":800}</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43"/>
        <v>1.3550135501355014E-2</v>
      </c>
      <c r="BQ68">
        <f t="shared" ca="1" si="44"/>
        <v>9.4517958412098316E-3</v>
      </c>
      <c r="BR68">
        <f t="shared" ca="1" si="45"/>
        <v>1.0224948875255624E-2</v>
      </c>
      <c r="BS68">
        <f t="shared" ca="1" si="46"/>
        <v>0.55555555555555558</v>
      </c>
      <c r="BT68">
        <f t="shared" ref="BT68:BT128" ca="1" si="47">BT67+BQ67</f>
        <v>0.38752362948960289</v>
      </c>
      <c r="BU68">
        <f t="shared" ref="BU68:BU128" ca="1" si="48">BU67+BR67</f>
        <v>0.41922290388548017</v>
      </c>
      <c r="BV68" t="str">
        <f ca="1">OFFSET([1]EquipTable!$A$1,ROW()-1,0)</f>
        <v>Equip5001</v>
      </c>
    </row>
    <row r="69" spans="1:74">
      <c r="A69">
        <v>7</v>
      </c>
      <c r="B69">
        <v>7</v>
      </c>
      <c r="C69">
        <f t="shared" si="33"/>
        <v>0</v>
      </c>
      <c r="D69">
        <f t="shared" ca="1" si="32"/>
        <v>0.52062605018086594</v>
      </c>
      <c r="E69">
        <f t="shared" ca="1" si="32"/>
        <v>0.33163899778171024</v>
      </c>
      <c r="F69">
        <f t="shared" ca="1" si="32"/>
        <v>0.81256568455609601</v>
      </c>
      <c r="G69">
        <f t="shared" ca="1" si="32"/>
        <v>0.42074856874225719</v>
      </c>
      <c r="H69">
        <f t="shared" ca="1" si="32"/>
        <v>0.46444498310585858</v>
      </c>
      <c r="I69">
        <f t="shared" ca="1" si="32"/>
        <v>0.99564687119411333</v>
      </c>
      <c r="M69" t="str">
        <f t="shared" ca="1" si="34"/>
        <v>지정 장비</v>
      </c>
      <c r="N69" t="str">
        <f t="shared" ca="1" si="35"/>
        <v>Equip3302</v>
      </c>
      <c r="O69">
        <f t="shared" ca="1" si="36"/>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8000</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t="shared" ca="1" si="37"/>
        <v/>
      </c>
      <c r="U69" t="s">
        <v>83</v>
      </c>
      <c r="V69" t="s">
        <v>295</v>
      </c>
      <c r="W69">
        <v>1</v>
      </c>
      <c r="X69" t="s">
        <v>129</v>
      </c>
      <c r="Z69">
        <v>1200</v>
      </c>
      <c r="AA69" t="str">
        <f t="shared" ca="1" si="38"/>
        <v>fe</v>
      </c>
      <c r="AB69" t="s">
        <v>83</v>
      </c>
      <c r="AC69" t="s">
        <v>254</v>
      </c>
      <c r="AD69">
        <v>1</v>
      </c>
      <c r="AE69" t="s">
        <v>129</v>
      </c>
      <c r="AG69">
        <v>1200</v>
      </c>
      <c r="AH69" t="str">
        <f ca="1">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 t="shared" si="39"/>
        <v/>
      </c>
      <c r="AJ69" t="str">
        <f t="shared" si="40"/>
        <v/>
      </c>
      <c r="AK69" t="str">
        <f ca="1">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원시 부족 지팡이</v>
      </c>
      <c r="AL69">
        <v>1</v>
      </c>
      <c r="AM6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v>
      </c>
      <c r="AN69" t="str">
        <f t="shared" ca="1" si="42"/>
        <v>{"dy":7,"sl":7,"tp":"fe","vl":"Equip3101","cn":1,"pt":"GO","pr":1200}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43"/>
        <v>1.3550135501355014E-2</v>
      </c>
      <c r="BQ69">
        <f t="shared" ca="1" si="44"/>
        <v>9.4517958412098316E-3</v>
      </c>
      <c r="BR69">
        <f t="shared" ca="1" si="45"/>
        <v>1.0224948875255624E-2</v>
      </c>
      <c r="BS69">
        <f t="shared" ca="1" si="46"/>
        <v>0.56910569105691056</v>
      </c>
      <c r="BT69">
        <f t="shared" ca="1" si="47"/>
        <v>0.3969754253308127</v>
      </c>
      <c r="BU69">
        <f t="shared" ca="1" si="48"/>
        <v>0.42944785276073577</v>
      </c>
      <c r="BV69" t="str">
        <f ca="1">OFFSET([1]EquipTable!$A$1,ROW()-1,0)</f>
        <v>Equip5002</v>
      </c>
    </row>
    <row r="70" spans="1:74">
      <c r="A70">
        <v>7</v>
      </c>
      <c r="B70">
        <v>8</v>
      </c>
      <c r="C70">
        <f t="shared" si="33"/>
        <v>0</v>
      </c>
      <c r="D70">
        <f t="shared" ca="1" si="32"/>
        <v>0.85959636942240092</v>
      </c>
      <c r="E70">
        <f t="shared" ca="1" si="32"/>
        <v>0.74332478647932709</v>
      </c>
      <c r="F70">
        <f t="shared" ca="1" si="32"/>
        <v>0.55425892358511908</v>
      </c>
      <c r="G70">
        <f t="shared" ca="1" si="32"/>
        <v>2.4179177766730287E-2</v>
      </c>
      <c r="H70">
        <f t="shared" ca="1" si="32"/>
        <v>0.26687948079706059</v>
      </c>
      <c r="I70">
        <f t="shared" ca="1" si="32"/>
        <v>0.32208033240998046</v>
      </c>
      <c r="M70" t="str">
        <f t="shared" ca="1" si="34"/>
        <v>삭제</v>
      </c>
      <c r="N70" t="str">
        <f t="shared" ca="1" si="35"/>
        <v>삭제</v>
      </c>
      <c r="O70" t="str">
        <f t="shared" ca="1" si="36"/>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t="shared" ca="1" si="37"/>
        <v/>
      </c>
      <c r="AA70" t="str">
        <f t="shared" ca="1" si="38"/>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 t="shared" si="39"/>
        <v/>
      </c>
      <c r="AJ70" t="str">
        <f t="shared" si="40"/>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v>
      </c>
      <c r="AN70" t="str">
        <f t="shared" ca="1" si="42"/>
        <v>{"dy":7,"sl":8}</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43"/>
        <v>1.3550135501355014E-2</v>
      </c>
      <c r="BQ70">
        <f t="shared" ca="1" si="44"/>
        <v>9.4517958412098316E-3</v>
      </c>
      <c r="BR70">
        <f t="shared" ca="1" si="45"/>
        <v>1.0224948875255624E-2</v>
      </c>
      <c r="BS70">
        <f t="shared" ca="1" si="46"/>
        <v>0.58265582655826553</v>
      </c>
      <c r="BT70">
        <f t="shared" ca="1" si="47"/>
        <v>0.40642722117202251</v>
      </c>
      <c r="BU70">
        <f t="shared" ca="1" si="48"/>
        <v>0.43967280163599137</v>
      </c>
      <c r="BV70" t="str">
        <f ca="1">OFFSET([1]EquipTable!$A$1,ROW()-1,0)</f>
        <v>Equip5101</v>
      </c>
    </row>
    <row r="71" spans="1:74">
      <c r="A71">
        <v>7</v>
      </c>
      <c r="B71">
        <v>9</v>
      </c>
      <c r="C71">
        <f t="shared" si="33"/>
        <v>0</v>
      </c>
      <c r="D71">
        <f t="shared" ca="1" si="32"/>
        <v>0.49442873476343141</v>
      </c>
      <c r="E71">
        <f t="shared" ca="1" si="32"/>
        <v>0.8815157029939592</v>
      </c>
      <c r="F71">
        <f t="shared" ca="1" si="32"/>
        <v>4.2735632075301733E-2</v>
      </c>
      <c r="G71">
        <f t="shared" ca="1" si="32"/>
        <v>0.25485885622195747</v>
      </c>
      <c r="H71">
        <f t="shared" ca="1" si="32"/>
        <v>8.6819149447998734E-2</v>
      </c>
      <c r="I71">
        <f t="shared" ca="1" si="32"/>
        <v>0.61114187598269765</v>
      </c>
      <c r="M71" t="str">
        <f t="shared" ca="1" si="34"/>
        <v>삭제</v>
      </c>
      <c r="N71" t="str">
        <f t="shared" ca="1" si="35"/>
        <v>삭제</v>
      </c>
      <c r="O71" t="str">
        <f t="shared" ca="1" si="36"/>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t="shared" ca="1" si="37"/>
        <v/>
      </c>
      <c r="AA71" t="str">
        <f t="shared" ca="1" si="38"/>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 t="shared" si="39"/>
        <v/>
      </c>
      <c r="AJ71" t="str">
        <f t="shared" si="40"/>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v>
      </c>
      <c r="AN71" t="str">
        <f t="shared" ca="1" si="42"/>
        <v>{"dy":7,"sl":9}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43"/>
        <v>1.3550135501355014E-2</v>
      </c>
      <c r="BQ71">
        <f t="shared" ca="1" si="44"/>
        <v>9.4517958412098316E-3</v>
      </c>
      <c r="BR71">
        <f t="shared" ca="1" si="45"/>
        <v>1.0224948875255624E-2</v>
      </c>
      <c r="BS71">
        <f t="shared" ca="1" si="46"/>
        <v>0.59620596205962051</v>
      </c>
      <c r="BT71">
        <f t="shared" ca="1" si="47"/>
        <v>0.41587901701323232</v>
      </c>
      <c r="BU71">
        <f t="shared" ca="1" si="48"/>
        <v>0.44989775051124697</v>
      </c>
      <c r="BV71" t="str">
        <f ca="1">OFFSET([1]EquipTable!$A$1,ROW()-1,0)</f>
        <v>Equip5102</v>
      </c>
    </row>
    <row r="72" spans="1:74">
      <c r="A72">
        <v>8</v>
      </c>
      <c r="B72">
        <v>0</v>
      </c>
      <c r="C72">
        <f t="shared" si="33"/>
        <v>0</v>
      </c>
      <c r="D72">
        <f t="shared" ref="D72:I81" ca="1" si="49">RAND()</f>
        <v>0.78190825183019774</v>
      </c>
      <c r="E72">
        <f t="shared" ca="1" si="49"/>
        <v>0.5753317955838293</v>
      </c>
      <c r="F72">
        <f t="shared" ca="1" si="49"/>
        <v>0.2470552011881374</v>
      </c>
      <c r="G72">
        <f t="shared" ca="1" si="49"/>
        <v>0.64266686179072241</v>
      </c>
      <c r="H72">
        <f t="shared" ca="1" si="49"/>
        <v>0.21991892235650889</v>
      </c>
      <c r="I72">
        <f t="shared" ca="1" si="49"/>
        <v>0.68207012587730187</v>
      </c>
      <c r="M72" t="str">
        <f t="shared" ca="1" si="34"/>
        <v>지정 장비</v>
      </c>
      <c r="N72" t="str">
        <f t="shared" ca="1" si="35"/>
        <v>Equip5002</v>
      </c>
      <c r="O72">
        <f t="shared" ca="1" si="36"/>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800</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t="shared" ca="1" si="37"/>
        <v/>
      </c>
      <c r="U72" t="s">
        <v>83</v>
      </c>
      <c r="V72" t="s">
        <v>187</v>
      </c>
      <c r="W72">
        <v>1</v>
      </c>
      <c r="X72" t="s">
        <v>129</v>
      </c>
      <c r="Z72">
        <v>29300</v>
      </c>
      <c r="AA72" t="str">
        <f t="shared" ca="1" si="38"/>
        <v>fe</v>
      </c>
      <c r="AB72" t="s">
        <v>83</v>
      </c>
      <c r="AC72" t="s">
        <v>251</v>
      </c>
      <c r="AD72">
        <v>1</v>
      </c>
      <c r="AE72" t="s">
        <v>129</v>
      </c>
      <c r="AG72">
        <v>7600</v>
      </c>
      <c r="AH72" t="str">
        <f ca="1">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 t="shared" si="39"/>
        <v/>
      </c>
      <c r="AJ72" t="str">
        <f t="shared" si="40"/>
        <v/>
      </c>
      <c r="AK72" t="str">
        <f ca="1">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왕조의 블레이드</v>
      </c>
      <c r="AL72">
        <v>1</v>
      </c>
      <c r="AM7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v>
      </c>
      <c r="AN72" t="str">
        <f t="shared" ca="1" si="42"/>
        <v>{"dy":8,"sl":0,"tp":"fe","vl":"Equip8102","cn":1,"pt":"GO","pr":7600}</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43"/>
        <v>1.3550135501355014E-2</v>
      </c>
      <c r="BQ72">
        <f t="shared" ca="1" si="44"/>
        <v>9.4517958412098316E-3</v>
      </c>
      <c r="BR72">
        <f t="shared" ca="1" si="45"/>
        <v>1.0224948875255624E-2</v>
      </c>
      <c r="BS72">
        <f t="shared" ca="1" si="46"/>
        <v>0.60975609756097549</v>
      </c>
      <c r="BT72">
        <f t="shared" ca="1" si="47"/>
        <v>0.42533081285444213</v>
      </c>
      <c r="BU72">
        <f t="shared" ca="1" si="48"/>
        <v>0.46012269938650258</v>
      </c>
      <c r="BV72" t="str">
        <f ca="1">OFFSET([1]EquipTable!$A$1,ROW()-1,0)</f>
        <v>Equip5201</v>
      </c>
    </row>
    <row r="73" spans="1:74">
      <c r="A73">
        <v>8</v>
      </c>
      <c r="B73">
        <v>1</v>
      </c>
      <c r="C73">
        <f t="shared" si="33"/>
        <v>0</v>
      </c>
      <c r="D73">
        <f t="shared" ca="1" si="49"/>
        <v>0.9099429002240329</v>
      </c>
      <c r="E73">
        <f t="shared" ca="1" si="49"/>
        <v>0.87862713655782554</v>
      </c>
      <c r="F73">
        <f t="shared" ca="1" si="49"/>
        <v>0.99550878588133263</v>
      </c>
      <c r="G73">
        <f t="shared" ca="1" si="49"/>
        <v>0.41647160588992183</v>
      </c>
      <c r="H73">
        <f t="shared" ca="1" si="49"/>
        <v>0.40781293237002691</v>
      </c>
      <c r="I73">
        <f t="shared" ca="1" si="49"/>
        <v>0.58602505384961678</v>
      </c>
      <c r="M73" t="str">
        <f t="shared" ca="1" si="34"/>
        <v>지정 장비</v>
      </c>
      <c r="N73" t="str">
        <f t="shared" ca="1" si="35"/>
        <v>Equip7302</v>
      </c>
      <c r="O73">
        <f t="shared" ca="1" si="36"/>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DI</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35</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t="shared" ca="1" si="37"/>
        <v/>
      </c>
      <c r="U73" t="s">
        <v>83</v>
      </c>
      <c r="V73" t="s">
        <v>264</v>
      </c>
      <c r="W73">
        <v>1</v>
      </c>
      <c r="X73" t="s">
        <v>129</v>
      </c>
      <c r="Z73">
        <v>1300</v>
      </c>
      <c r="AA73" t="str">
        <f t="shared" ca="1" si="38"/>
        <v>fe</v>
      </c>
      <c r="AB73" t="s">
        <v>83</v>
      </c>
      <c r="AC73" t="s">
        <v>187</v>
      </c>
      <c r="AD73">
        <v>1</v>
      </c>
      <c r="AE73" t="s">
        <v>133</v>
      </c>
      <c r="AG73">
        <v>43</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 t="shared" si="39"/>
        <v/>
      </c>
      <c r="AJ73" t="str">
        <f t="shared" si="40"/>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M29 그레이트소드</v>
      </c>
      <c r="AL73">
        <v>1</v>
      </c>
      <c r="AM7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v>
      </c>
      <c r="AN73" t="str">
        <f t="shared" ca="1" si="42"/>
        <v>{"dy":8,"sl":1,"tp":"fe","vl":"Equip8201","cn":1,"pt":"DI","pr":43}</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43"/>
        <v>1.3550135501355014E-2</v>
      </c>
      <c r="BQ73">
        <f t="shared" ca="1" si="44"/>
        <v>9.4517958412098316E-3</v>
      </c>
      <c r="BR73">
        <f t="shared" ca="1" si="45"/>
        <v>1.0224948875255624E-2</v>
      </c>
      <c r="BS73">
        <f t="shared" ca="1" si="46"/>
        <v>0.62330623306233046</v>
      </c>
      <c r="BT73">
        <f t="shared" ca="1" si="47"/>
        <v>0.43478260869565194</v>
      </c>
      <c r="BU73">
        <f t="shared" ca="1" si="48"/>
        <v>0.47034764826175818</v>
      </c>
      <c r="BV73" t="str">
        <f ca="1">OFFSET([1]EquipTable!$A$1,ROW()-1,0)</f>
        <v>Equip5202</v>
      </c>
    </row>
    <row r="74" spans="1:74">
      <c r="A74">
        <v>8</v>
      </c>
      <c r="B74">
        <v>2</v>
      </c>
      <c r="C74">
        <f t="shared" si="33"/>
        <v>0</v>
      </c>
      <c r="D74">
        <f t="shared" ca="1" si="49"/>
        <v>0.58237615445528823</v>
      </c>
      <c r="E74">
        <f t="shared" ca="1" si="49"/>
        <v>0.5802020301859877</v>
      </c>
      <c r="F74">
        <f t="shared" ca="1" si="49"/>
        <v>0.7190298768354153</v>
      </c>
      <c r="G74">
        <f t="shared" ca="1" si="49"/>
        <v>0.3592973218259371</v>
      </c>
      <c r="H74">
        <f t="shared" ca="1" si="49"/>
        <v>0.50758260755930995</v>
      </c>
      <c r="I74">
        <f t="shared" ca="1" si="49"/>
        <v>0.9804289541187472</v>
      </c>
      <c r="M74" t="str">
        <f t="shared" ca="1" si="34"/>
        <v>안 지정 캐릭터 PP 영웅등급</v>
      </c>
      <c r="N74">
        <f t="shared" ca="1" si="35"/>
        <v>58020</v>
      </c>
      <c r="O74">
        <f t="shared" ca="1" si="36"/>
        <v>12</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1200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t="shared" ca="1" si="37"/>
        <v/>
      </c>
      <c r="U74" t="s">
        <v>92</v>
      </c>
      <c r="V74">
        <v>94991</v>
      </c>
      <c r="W74">
        <v>14</v>
      </c>
      <c r="X74" t="s">
        <v>129</v>
      </c>
      <c r="Z74">
        <v>1400</v>
      </c>
      <c r="AA74" t="str">
        <f t="shared" ca="1" si="38"/>
        <v>uph</v>
      </c>
      <c r="AB74" t="s">
        <v>92</v>
      </c>
      <c r="AC74">
        <v>30182</v>
      </c>
      <c r="AD74">
        <v>10</v>
      </c>
      <c r="AE74" t="s">
        <v>129</v>
      </c>
      <c r="AG74">
        <v>1000</v>
      </c>
      <c r="AH74" t="str">
        <f>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 t="shared" si="39"/>
        <v/>
      </c>
      <c r="AJ74" t="str">
        <f t="shared" si="40"/>
        <v/>
      </c>
      <c r="AK74" t="str">
        <f>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
      </c>
      <c r="AL74">
        <v>1</v>
      </c>
      <c r="AM7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v>
      </c>
      <c r="AN74" t="str">
        <f t="shared" ca="1" si="42"/>
        <v>{"dy":8,"sl":2,"tp":"uph","vl":"30182","cn":10,"pt":"GO","pr":1000}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43"/>
        <v>1.3550135501355014E-2</v>
      </c>
      <c r="BQ74">
        <f t="shared" ca="1" si="44"/>
        <v>9.4517958412098316E-3</v>
      </c>
      <c r="BR74">
        <f t="shared" ca="1" si="45"/>
        <v>1.0224948875255624E-2</v>
      </c>
      <c r="BS74">
        <f t="shared" ca="1" si="46"/>
        <v>0.63685636856368544</v>
      </c>
      <c r="BT74">
        <f t="shared" ca="1" si="47"/>
        <v>0.44423440453686175</v>
      </c>
      <c r="BU74">
        <f t="shared" ca="1" si="48"/>
        <v>0.48057259713701378</v>
      </c>
      <c r="BV74" t="str">
        <f ca="1">OFFSET([1]EquipTable!$A$1,ROW()-1,0)</f>
        <v>Equip5301</v>
      </c>
    </row>
    <row r="75" spans="1:74">
      <c r="A75">
        <v>8</v>
      </c>
      <c r="B75">
        <v>3</v>
      </c>
      <c r="C75">
        <f t="shared" si="33"/>
        <v>0</v>
      </c>
      <c r="D75">
        <f t="shared" ca="1" si="49"/>
        <v>2.2384145135620037E-2</v>
      </c>
      <c r="E75">
        <f t="shared" ca="1" si="49"/>
        <v>0.66227212573313898</v>
      </c>
      <c r="F75">
        <f t="shared" ca="1" si="49"/>
        <v>0.33913298549318416</v>
      </c>
      <c r="G75">
        <f t="shared" ca="1" si="49"/>
        <v>0.77863797052480754</v>
      </c>
      <c r="H75">
        <f t="shared" ca="1" si="49"/>
        <v>0.8292748206750683</v>
      </c>
      <c r="I75">
        <f t="shared" ca="1" si="49"/>
        <v>0.1990706454192388</v>
      </c>
      <c r="M75" t="str">
        <f t="shared" ca="1" si="34"/>
        <v>안 지정 캐릭터 PP 영웅등급</v>
      </c>
      <c r="N75">
        <f t="shared" ca="1" si="35"/>
        <v>66227</v>
      </c>
      <c r="O75">
        <f t="shared" ca="1" si="36"/>
        <v>12</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1200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t="shared" ca="1" si="37"/>
        <v/>
      </c>
      <c r="U75" t="s">
        <v>93</v>
      </c>
      <c r="V75">
        <v>68464</v>
      </c>
      <c r="W75">
        <v>13</v>
      </c>
      <c r="X75" t="s">
        <v>129</v>
      </c>
      <c r="Z75">
        <v>1300</v>
      </c>
      <c r="AA75" t="str">
        <f t="shared" ca="1" si="38"/>
        <v>upn</v>
      </c>
      <c r="AB75" t="s">
        <v>93</v>
      </c>
      <c r="AC75">
        <v>80383</v>
      </c>
      <c r="AD75">
        <v>13</v>
      </c>
      <c r="AE75" t="s">
        <v>129</v>
      </c>
      <c r="AG75">
        <v>1300</v>
      </c>
      <c r="AH75" t="str">
        <f>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 t="shared" si="39"/>
        <v/>
      </c>
      <c r="AJ75" t="str">
        <f t="shared" si="40"/>
        <v/>
      </c>
      <c r="AK75" t="str">
        <f>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
      </c>
      <c r="AL75">
        <v>1</v>
      </c>
      <c r="AM7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v>
      </c>
      <c r="AN75" t="str">
        <f t="shared" ca="1" si="42"/>
        <v>{"dy":8,"sl":3,"tp":"upn","vl":"80383","cn":13,"pt":"GO","pr":1300}</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43"/>
        <v>1.3550135501355014E-2</v>
      </c>
      <c r="BQ75">
        <f t="shared" ca="1" si="44"/>
        <v>9.4517958412098316E-3</v>
      </c>
      <c r="BR75">
        <f t="shared" ca="1" si="45"/>
        <v>1.0224948875255624E-2</v>
      </c>
      <c r="BS75">
        <f t="shared" ca="1" si="46"/>
        <v>0.65040650406504041</v>
      </c>
      <c r="BT75">
        <f t="shared" ca="1" si="47"/>
        <v>0.45368620037807156</v>
      </c>
      <c r="BU75">
        <f t="shared" ca="1" si="48"/>
        <v>0.49079754601226938</v>
      </c>
      <c r="BV75" t="str">
        <f ca="1">OFFSET([1]EquipTable!$A$1,ROW()-1,0)</f>
        <v>Equip5302</v>
      </c>
    </row>
    <row r="76" spans="1:74">
      <c r="A76">
        <v>8</v>
      </c>
      <c r="B76">
        <v>4</v>
      </c>
      <c r="C76">
        <f t="shared" si="33"/>
        <v>0</v>
      </c>
      <c r="D76">
        <f t="shared" ca="1" si="49"/>
        <v>0.49909190906511169</v>
      </c>
      <c r="E76">
        <f t="shared" ca="1" si="49"/>
        <v>1.2268219117048451E-2</v>
      </c>
      <c r="F76">
        <f t="shared" ca="1" si="49"/>
        <v>0.1532653734205881</v>
      </c>
      <c r="G76">
        <f t="shared" ca="1" si="49"/>
        <v>0.2540219632425873</v>
      </c>
      <c r="H76">
        <f t="shared" ca="1" si="49"/>
        <v>0.26859084449036408</v>
      </c>
      <c r="I76">
        <f t="shared" ca="1" si="49"/>
        <v>0.41916705228557405</v>
      </c>
      <c r="M76" t="str">
        <f t="shared" ca="1" si="34"/>
        <v>안 지정 캐릭터 PP 일반등급</v>
      </c>
      <c r="N76">
        <f t="shared" ca="1" si="35"/>
        <v>1226</v>
      </c>
      <c r="O76">
        <f t="shared" ca="1" si="36"/>
        <v>9</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900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t="shared" ca="1" si="37"/>
        <v/>
      </c>
      <c r="U76" t="s">
        <v>93</v>
      </c>
      <c r="V76">
        <v>24119</v>
      </c>
      <c r="W76">
        <v>10</v>
      </c>
      <c r="X76" t="s">
        <v>129</v>
      </c>
      <c r="Z76">
        <v>1000</v>
      </c>
      <c r="AA76" t="str">
        <f t="shared" ca="1" si="38"/>
        <v>upn</v>
      </c>
      <c r="AB76" t="s">
        <v>93</v>
      </c>
      <c r="AC76">
        <v>40132</v>
      </c>
      <c r="AD76">
        <v>11</v>
      </c>
      <c r="AE76" t="s">
        <v>129</v>
      </c>
      <c r="AG76">
        <v>1100</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 t="shared" si="39"/>
        <v/>
      </c>
      <c r="AJ76" t="str">
        <f t="shared" si="40"/>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v>
      </c>
      <c r="AN76" t="str">
        <f t="shared" ca="1" si="42"/>
        <v>{"dy":8,"sl":4,"tp":"upn","vl":"40132","cn":11,"pt":"GO","pr":1100}</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43"/>
        <v>1.3550135501355016E-3</v>
      </c>
      <c r="BQ76">
        <f t="shared" ca="1" si="44"/>
        <v>9.4517958412098323E-4</v>
      </c>
      <c r="BR76">
        <f t="shared" ca="1" si="45"/>
        <v>1.0224948875255625E-3</v>
      </c>
      <c r="BS76">
        <f t="shared" ca="1" si="46"/>
        <v>0.66395663956639539</v>
      </c>
      <c r="BT76">
        <f t="shared" ca="1" si="47"/>
        <v>0.46313799621928137</v>
      </c>
      <c r="BU76">
        <f t="shared" ca="1" si="48"/>
        <v>0.50102249488752504</v>
      </c>
      <c r="BV76" t="str">
        <f ca="1">OFFSET([1]EquipTable!$A$1,ROW()-1,0)</f>
        <v>Equip5401</v>
      </c>
    </row>
    <row r="77" spans="1:74">
      <c r="A77">
        <v>8</v>
      </c>
      <c r="B77">
        <v>5</v>
      </c>
      <c r="C77">
        <f t="shared" si="33"/>
        <v>0</v>
      </c>
      <c r="D77">
        <f t="shared" ca="1" si="49"/>
        <v>0.7550640941836898</v>
      </c>
      <c r="E77">
        <f t="shared" ca="1" si="49"/>
        <v>0.89771456544345696</v>
      </c>
      <c r="F77">
        <f t="shared" ca="1" si="49"/>
        <v>0.63630946765385299</v>
      </c>
      <c r="G77">
        <f t="shared" ca="1" si="49"/>
        <v>0.83843677435184771</v>
      </c>
      <c r="H77">
        <f t="shared" ca="1" si="49"/>
        <v>2.9123071563500469E-3</v>
      </c>
      <c r="I77">
        <f t="shared" ca="1" si="49"/>
        <v>0.66410791834906513</v>
      </c>
      <c r="M77" t="str">
        <f t="shared" ca="1" si="34"/>
        <v>안 지정 캐릭터 PP 일반등급</v>
      </c>
      <c r="N77">
        <f t="shared" ca="1" si="35"/>
        <v>89771</v>
      </c>
      <c r="O77">
        <f t="shared" ca="1" si="36"/>
        <v>14</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1400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t="shared" ca="1" si="37"/>
        <v/>
      </c>
      <c r="U77" t="s">
        <v>83</v>
      </c>
      <c r="V77" t="s">
        <v>262</v>
      </c>
      <c r="W77">
        <v>1</v>
      </c>
      <c r="X77" t="s">
        <v>133</v>
      </c>
      <c r="Z77">
        <v>4</v>
      </c>
      <c r="AA77" t="str">
        <f t="shared" ca="1" si="38"/>
        <v>fe</v>
      </c>
      <c r="AB77" t="s">
        <v>83</v>
      </c>
      <c r="AC77" t="s">
        <v>182</v>
      </c>
      <c r="AD77">
        <v>1</v>
      </c>
      <c r="AE77" t="s">
        <v>129</v>
      </c>
      <c r="AG77">
        <v>1400</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 t="shared" si="39"/>
        <v/>
      </c>
      <c r="AJ77" t="str">
        <f t="shared" si="40"/>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흑마법의 지팡이</v>
      </c>
      <c r="AL77">
        <v>1</v>
      </c>
      <c r="AM7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v>
      </c>
      <c r="AN77" t="str">
        <f t="shared" ca="1" si="42"/>
        <v>{"dy":8,"sl":5,"tp":"fe","vl":"Equip3102","cn":1,"pt":"GO","pr":1400}</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43"/>
        <v>1.3550135501355016E-3</v>
      </c>
      <c r="BQ77">
        <f t="shared" ca="1" si="44"/>
        <v>9.4517958412098323E-4</v>
      </c>
      <c r="BR77">
        <f t="shared" ca="1" si="45"/>
        <v>1.0224948875255625E-3</v>
      </c>
      <c r="BS77">
        <f t="shared" ca="1" si="46"/>
        <v>0.66531165311653084</v>
      </c>
      <c r="BT77">
        <f t="shared" ca="1" si="47"/>
        <v>0.46408317580340236</v>
      </c>
      <c r="BU77">
        <f t="shared" ca="1" si="48"/>
        <v>0.50204498977505063</v>
      </c>
      <c r="BV77" t="str">
        <f ca="1">OFFSET([1]EquipTable!$A$1,ROW()-1,0)</f>
        <v>Equip5402</v>
      </c>
    </row>
    <row r="78" spans="1:74">
      <c r="A78">
        <v>8</v>
      </c>
      <c r="B78">
        <v>6</v>
      </c>
      <c r="C78">
        <f t="shared" si="33"/>
        <v>0</v>
      </c>
      <c r="D78">
        <f t="shared" ca="1" si="49"/>
        <v>0.67594288435047234</v>
      </c>
      <c r="E78">
        <f t="shared" ca="1" si="49"/>
        <v>4.5228422799695633E-2</v>
      </c>
      <c r="F78">
        <f t="shared" ca="1" si="49"/>
        <v>0.1363186997871445</v>
      </c>
      <c r="G78">
        <f t="shared" ca="1" si="49"/>
        <v>0.66657329649094998</v>
      </c>
      <c r="H78">
        <f t="shared" ca="1" si="49"/>
        <v>0.60629446524288388</v>
      </c>
      <c r="I78">
        <f t="shared" ca="1" si="49"/>
        <v>6.4490893703780805E-2</v>
      </c>
      <c r="M78" t="str">
        <f t="shared" ca="1" si="34"/>
        <v>지정 장비</v>
      </c>
      <c r="N78" t="str">
        <f t="shared" ca="1" si="35"/>
        <v>Equip0201</v>
      </c>
      <c r="O78">
        <f t="shared" ca="1" si="36"/>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2500</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t="shared" ca="1" si="37"/>
        <v/>
      </c>
      <c r="U78" t="s">
        <v>83</v>
      </c>
      <c r="V78" t="s">
        <v>196</v>
      </c>
      <c r="W78">
        <v>1</v>
      </c>
      <c r="X78" t="s">
        <v>129</v>
      </c>
      <c r="Z78">
        <v>2600</v>
      </c>
      <c r="AA78" t="str">
        <f t="shared" ca="1" si="38"/>
        <v>fe</v>
      </c>
      <c r="AB78" t="s">
        <v>83</v>
      </c>
      <c r="AC78" t="s">
        <v>191</v>
      </c>
      <c r="AD78">
        <v>1</v>
      </c>
      <c r="AE78" t="s">
        <v>133</v>
      </c>
      <c r="AG78">
        <v>11</v>
      </c>
      <c r="AH78" t="str">
        <f ca="1">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 t="shared" si="39"/>
        <v/>
      </c>
      <c r="AJ78" t="str">
        <f t="shared" si="40"/>
        <v/>
      </c>
      <c r="AK78" t="str">
        <f ca="1">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흑진주 칼날</v>
      </c>
      <c r="AL78">
        <v>1</v>
      </c>
      <c r="AM7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v>
      </c>
      <c r="AN78" t="str">
        <f t="shared" ca="1" si="42"/>
        <v>{"dy":8,"sl":6,"tp":"fe","vl":"Equip1302","cn":1,"pt":"DI","pr":11}</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43"/>
        <v>0</v>
      </c>
      <c r="BQ78">
        <f t="shared" ca="1" si="44"/>
        <v>0</v>
      </c>
      <c r="BR78">
        <f t="shared" ca="1" si="45"/>
        <v>0</v>
      </c>
      <c r="BS78">
        <f t="shared" ca="1" si="46"/>
        <v>0.6666666666666663</v>
      </c>
      <c r="BT78">
        <f t="shared" ca="1" si="47"/>
        <v>0.46502835538752335</v>
      </c>
      <c r="BU78">
        <f t="shared" ca="1" si="48"/>
        <v>0.50306748466257623</v>
      </c>
      <c r="BV78" t="str">
        <f ca="1">OFFSET([1]EquipTable!$A$1,ROW()-1,0)</f>
        <v>Equip5403</v>
      </c>
    </row>
    <row r="79" spans="1:74">
      <c r="A79">
        <v>8</v>
      </c>
      <c r="B79">
        <v>7</v>
      </c>
      <c r="C79">
        <f t="shared" si="33"/>
        <v>0</v>
      </c>
      <c r="D79">
        <f t="shared" ca="1" si="49"/>
        <v>0.3196618779543231</v>
      </c>
      <c r="E79">
        <f t="shared" ca="1" si="49"/>
        <v>0.32808727544322314</v>
      </c>
      <c r="F79">
        <f t="shared" ca="1" si="49"/>
        <v>0.77762376596843819</v>
      </c>
      <c r="G79">
        <f t="shared" ca="1" si="49"/>
        <v>0.17144238163762926</v>
      </c>
      <c r="H79">
        <f t="shared" ca="1" si="49"/>
        <v>0.16925781483994762</v>
      </c>
      <c r="I79">
        <f t="shared" ca="1" si="49"/>
        <v>2.3081790168945071E-3</v>
      </c>
      <c r="M79" t="str">
        <f t="shared" ca="1" si="34"/>
        <v>지정 장비</v>
      </c>
      <c r="N79" t="str">
        <f t="shared" ca="1" si="35"/>
        <v>Equip3302</v>
      </c>
      <c r="O79">
        <f t="shared" ca="1" si="36"/>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DI</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10</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t="shared" ca="1" si="37"/>
        <v/>
      </c>
      <c r="U79" t="s">
        <v>83</v>
      </c>
      <c r="V79" t="s">
        <v>214</v>
      </c>
      <c r="W79">
        <v>1</v>
      </c>
      <c r="X79" t="s">
        <v>133</v>
      </c>
      <c r="Z79">
        <v>15</v>
      </c>
      <c r="AA79" t="str">
        <f t="shared" ca="1" si="38"/>
        <v>fe</v>
      </c>
      <c r="AB79" t="s">
        <v>83</v>
      </c>
      <c r="AC79" t="s">
        <v>212</v>
      </c>
      <c r="AD79">
        <v>1</v>
      </c>
      <c r="AE79" t="s">
        <v>129</v>
      </c>
      <c r="AG79">
        <v>1800</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 t="shared" si="39"/>
        <v/>
      </c>
      <c r="AJ79" t="str">
        <f t="shared" si="40"/>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템플러 쉴드</v>
      </c>
      <c r="AL79">
        <v>1</v>
      </c>
      <c r="AM7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v>
      </c>
      <c r="AN79" t="str">
        <f t="shared" ca="1" si="42"/>
        <v>{"dy":8,"sl":7,"tp":"fe","vl":"Equip7001","cn":1,"pt":"GO","pr":1800}</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43"/>
        <v>0</v>
      </c>
      <c r="BQ79">
        <f t="shared" ca="1" si="44"/>
        <v>0</v>
      </c>
      <c r="BR79">
        <f t="shared" ca="1" si="45"/>
        <v>0</v>
      </c>
      <c r="BS79">
        <f t="shared" ca="1" si="46"/>
        <v>0.6666666666666663</v>
      </c>
      <c r="BT79">
        <f t="shared" ca="1" si="47"/>
        <v>0.46502835538752335</v>
      </c>
      <c r="BU79">
        <f t="shared" ca="1" si="48"/>
        <v>0.50306748466257623</v>
      </c>
      <c r="BV79" t="str">
        <f ca="1">OFFSET([1]EquipTable!$A$1,ROW()-1,0)</f>
        <v>Equip5404</v>
      </c>
    </row>
    <row r="80" spans="1:74">
      <c r="A80">
        <v>8</v>
      </c>
      <c r="B80">
        <v>8</v>
      </c>
      <c r="C80">
        <f t="shared" si="33"/>
        <v>0</v>
      </c>
      <c r="D80">
        <f t="shared" ca="1" si="49"/>
        <v>0.85162948834063934</v>
      </c>
      <c r="E80">
        <f t="shared" ca="1" si="49"/>
        <v>0.72575476488465618</v>
      </c>
      <c r="F80">
        <f t="shared" ca="1" si="49"/>
        <v>8.3725189641766895E-2</v>
      </c>
      <c r="G80">
        <f t="shared" ca="1" si="49"/>
        <v>0.49456153670705683</v>
      </c>
      <c r="H80">
        <f t="shared" ca="1" si="49"/>
        <v>0.77100972938859369</v>
      </c>
      <c r="I80">
        <f t="shared" ca="1" si="49"/>
        <v>0.69620761900425343</v>
      </c>
      <c r="M80" t="str">
        <f t="shared" ca="1" si="34"/>
        <v>삭제</v>
      </c>
      <c r="N80" t="str">
        <f t="shared" ca="1" si="35"/>
        <v>삭제</v>
      </c>
      <c r="O80" t="str">
        <f t="shared" ca="1" si="36"/>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t="shared" ca="1" si="37"/>
        <v/>
      </c>
      <c r="AA80" t="str">
        <f t="shared" ca="1" si="38"/>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 t="shared" si="39"/>
        <v/>
      </c>
      <c r="AJ80" t="str">
        <f t="shared" si="40"/>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v>
      </c>
      <c r="AN80" t="str">
        <f t="shared" ca="1" si="42"/>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43"/>
        <v>0</v>
      </c>
      <c r="BQ80">
        <f t="shared" ca="1" si="44"/>
        <v>0</v>
      </c>
      <c r="BR80">
        <f t="shared" ca="1" si="45"/>
        <v>0</v>
      </c>
      <c r="BS80">
        <f t="shared" ca="1" si="46"/>
        <v>0.6666666666666663</v>
      </c>
      <c r="BT80">
        <f t="shared" ca="1" si="47"/>
        <v>0.46502835538752335</v>
      </c>
      <c r="BU80">
        <f t="shared" ca="1" si="48"/>
        <v>0.50306748466257623</v>
      </c>
      <c r="BV80" t="str">
        <f ca="1">OFFSET([1]EquipTable!$A$1,ROW()-1,0)</f>
        <v>Equip5405</v>
      </c>
    </row>
    <row r="81" spans="1:74">
      <c r="A81">
        <v>8</v>
      </c>
      <c r="B81">
        <v>9</v>
      </c>
      <c r="C81">
        <f t="shared" si="33"/>
        <v>0</v>
      </c>
      <c r="D81">
        <f t="shared" ca="1" si="49"/>
        <v>0.4132566956023469</v>
      </c>
      <c r="E81">
        <f t="shared" ca="1" si="49"/>
        <v>0.51388704771296512</v>
      </c>
      <c r="F81">
        <f t="shared" ca="1" si="49"/>
        <v>0.99512850291001576</v>
      </c>
      <c r="G81">
        <f t="shared" ca="1" si="49"/>
        <v>0.67267891190847673</v>
      </c>
      <c r="H81">
        <f t="shared" ca="1" si="49"/>
        <v>0.62565179733982801</v>
      </c>
      <c r="I81">
        <f t="shared" ca="1" si="49"/>
        <v>0.87697264092342098</v>
      </c>
      <c r="M81" t="str">
        <f t="shared" ca="1" si="34"/>
        <v>삭제</v>
      </c>
      <c r="N81" t="str">
        <f t="shared" ca="1" si="35"/>
        <v>삭제</v>
      </c>
      <c r="O81" t="str">
        <f t="shared" ca="1" si="36"/>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t="shared" ca="1" si="37"/>
        <v/>
      </c>
      <c r="AA81" t="str">
        <f t="shared" ca="1" si="38"/>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 t="shared" si="39"/>
        <v/>
      </c>
      <c r="AJ81" t="str">
        <f t="shared" si="40"/>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v>
      </c>
      <c r="AN81" t="str">
        <f t="shared" ca="1" si="42"/>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43"/>
        <v>0</v>
      </c>
      <c r="BQ81">
        <f t="shared" ca="1" si="44"/>
        <v>0</v>
      </c>
      <c r="BR81">
        <f t="shared" ca="1" si="45"/>
        <v>0</v>
      </c>
      <c r="BS81">
        <f t="shared" ca="1" si="46"/>
        <v>0.6666666666666663</v>
      </c>
      <c r="BT81">
        <f t="shared" ca="1" si="47"/>
        <v>0.46502835538752335</v>
      </c>
      <c r="BU81">
        <f t="shared" ca="1" si="48"/>
        <v>0.50306748466257623</v>
      </c>
      <c r="BV81" t="str">
        <f ca="1">OFFSET([1]EquipTable!$A$1,ROW()-1,0)</f>
        <v>후보</v>
      </c>
    </row>
    <row r="82" spans="1:74">
      <c r="A82">
        <v>9</v>
      </c>
      <c r="B82">
        <v>0</v>
      </c>
      <c r="C82">
        <f t="shared" si="33"/>
        <v>0</v>
      </c>
      <c r="D82">
        <f t="shared" ref="D82:I91" ca="1" si="50">RAND()</f>
        <v>0.81850267533059329</v>
      </c>
      <c r="E82">
        <f t="shared" ca="1" si="50"/>
        <v>0.29301472420600638</v>
      </c>
      <c r="F82">
        <f t="shared" ca="1" si="50"/>
        <v>0.30688917772618141</v>
      </c>
      <c r="G82">
        <f t="shared" ca="1" si="50"/>
        <v>0.9299815890199199</v>
      </c>
      <c r="H82">
        <f t="shared" ca="1" si="50"/>
        <v>0.64514799036260595</v>
      </c>
      <c r="I82">
        <f t="shared" ca="1" si="50"/>
        <v>0.51145775405568628</v>
      </c>
      <c r="M82" t="str">
        <f t="shared" ca="1" si="34"/>
        <v>지정 장비</v>
      </c>
      <c r="N82" t="str">
        <f t="shared" ca="1" si="35"/>
        <v>Equip2202</v>
      </c>
      <c r="O82">
        <f t="shared" ca="1" si="36"/>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GO</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3000</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t="shared" ca="1" si="37"/>
        <v/>
      </c>
      <c r="U82" t="s">
        <v>83</v>
      </c>
      <c r="V82" t="s">
        <v>185</v>
      </c>
      <c r="W82">
        <v>1</v>
      </c>
      <c r="X82" t="s">
        <v>129</v>
      </c>
      <c r="Z82">
        <v>5000</v>
      </c>
      <c r="AA82" t="str">
        <f t="shared" ca="1" si="38"/>
        <v>fe</v>
      </c>
      <c r="AB82" t="s">
        <v>83</v>
      </c>
      <c r="AC82" t="s">
        <v>251</v>
      </c>
      <c r="AD82">
        <v>1</v>
      </c>
      <c r="AE82" t="s">
        <v>129</v>
      </c>
      <c r="AG82">
        <v>8300</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 t="shared" si="39"/>
        <v/>
      </c>
      <c r="AJ82" t="str">
        <f t="shared" si="40"/>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왕조의 블레이드</v>
      </c>
      <c r="AL82">
        <v>1</v>
      </c>
      <c r="AM8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v>
      </c>
      <c r="AN82" t="str">
        <f t="shared" ca="1" si="42"/>
        <v>{"dy":9,"sl":0,"tp":"fe","vl":"Equip8102","cn":1,"pt":"GO","pr":8300}</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43"/>
        <v>0</v>
      </c>
      <c r="BQ82">
        <f t="shared" ca="1" si="44"/>
        <v>0</v>
      </c>
      <c r="BR82">
        <f t="shared" ca="1" si="45"/>
        <v>0</v>
      </c>
      <c r="BS82">
        <f t="shared" ca="1" si="46"/>
        <v>0.6666666666666663</v>
      </c>
      <c r="BT82">
        <f t="shared" ca="1" si="47"/>
        <v>0.46502835538752335</v>
      </c>
      <c r="BU82">
        <f t="shared" ca="1" si="48"/>
        <v>0.50306748466257623</v>
      </c>
      <c r="BV82" t="str">
        <f ca="1">OFFSET([1]EquipTable!$A$1,ROW()-1,0)</f>
        <v>후보</v>
      </c>
    </row>
    <row r="83" spans="1:74">
      <c r="A83">
        <v>9</v>
      </c>
      <c r="B83">
        <v>1</v>
      </c>
      <c r="C83">
        <f t="shared" si="33"/>
        <v>0</v>
      </c>
      <c r="D83">
        <f t="shared" ca="1" si="50"/>
        <v>0.21705707579456746</v>
      </c>
      <c r="E83">
        <f t="shared" ca="1" si="50"/>
        <v>0.80716799188482491</v>
      </c>
      <c r="F83">
        <f t="shared" ca="1" si="50"/>
        <v>0.17242767605875586</v>
      </c>
      <c r="G83">
        <f t="shared" ca="1" si="50"/>
        <v>0.36333199871753774</v>
      </c>
      <c r="H83">
        <f t="shared" ca="1" si="50"/>
        <v>0.33349807100326911</v>
      </c>
      <c r="I83">
        <f t="shared" ca="1" si="50"/>
        <v>0.9284669779148097</v>
      </c>
      <c r="M83" t="str">
        <f t="shared" ca="1" si="34"/>
        <v>지정 장비</v>
      </c>
      <c r="N83" t="str">
        <f t="shared" ca="1" si="35"/>
        <v>Equip7101</v>
      </c>
      <c r="O83">
        <f t="shared" ca="1" si="36"/>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GO</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3900</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t="shared" ca="1" si="37"/>
        <v/>
      </c>
      <c r="U83" t="s">
        <v>83</v>
      </c>
      <c r="V83" t="s">
        <v>113</v>
      </c>
      <c r="W83">
        <v>1</v>
      </c>
      <c r="X83" t="s">
        <v>129</v>
      </c>
      <c r="Z83">
        <v>600</v>
      </c>
      <c r="AA83" t="str">
        <f t="shared" ca="1" si="38"/>
        <v>fe</v>
      </c>
      <c r="AB83" t="s">
        <v>83</v>
      </c>
      <c r="AC83" t="s">
        <v>206</v>
      </c>
      <c r="AD83">
        <v>1</v>
      </c>
      <c r="AE83" t="s">
        <v>133</v>
      </c>
      <c r="AG83">
        <v>11</v>
      </c>
      <c r="AH83" t="str">
        <f ca="1">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 t="shared" si="39"/>
        <v/>
      </c>
      <c r="AJ83" t="str">
        <f t="shared" si="40"/>
        <v/>
      </c>
      <c r="AK83" t="str">
        <f ca="1">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잿더미 스톤해머</v>
      </c>
      <c r="AL83">
        <v>1</v>
      </c>
      <c r="AM8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v>
      </c>
      <c r="AN83" t="str">
        <f t="shared" ca="1" si="42"/>
        <v>{"dy":9,"sl":1,"tp":"fe","vl":"Equip4302","cn":1,"pt":"DI","pr":11}</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43"/>
        <v>0</v>
      </c>
      <c r="BQ83">
        <f t="shared" ca="1" si="44"/>
        <v>0</v>
      </c>
      <c r="BR83">
        <f t="shared" ca="1" si="45"/>
        <v>0</v>
      </c>
      <c r="BS83">
        <f t="shared" ca="1" si="46"/>
        <v>0.6666666666666663</v>
      </c>
      <c r="BT83">
        <f t="shared" ca="1" si="47"/>
        <v>0.46502835538752335</v>
      </c>
      <c r="BU83">
        <f t="shared" ca="1" si="48"/>
        <v>0.50306748466257623</v>
      </c>
      <c r="BV83" t="str">
        <f ca="1">OFFSET([1]EquipTable!$A$1,ROW()-1,0)</f>
        <v>후보</v>
      </c>
    </row>
    <row r="84" spans="1:74">
      <c r="A84">
        <v>9</v>
      </c>
      <c r="B84">
        <v>2</v>
      </c>
      <c r="C84">
        <f t="shared" si="33"/>
        <v>0</v>
      </c>
      <c r="D84">
        <f t="shared" ca="1" si="50"/>
        <v>0.37416165649954281</v>
      </c>
      <c r="E84">
        <f t="shared" ca="1" si="50"/>
        <v>0.42503553477914635</v>
      </c>
      <c r="F84">
        <f t="shared" ca="1" si="50"/>
        <v>0.17286881425563527</v>
      </c>
      <c r="G84">
        <f t="shared" ca="1" si="50"/>
        <v>0.35663526040115634</v>
      </c>
      <c r="H84">
        <f t="shared" ca="1" si="50"/>
        <v>0.4237956790096179</v>
      </c>
      <c r="I84">
        <f t="shared" ca="1" si="50"/>
        <v>0.20935939404544857</v>
      </c>
      <c r="M84" t="str">
        <f t="shared" ca="1" si="34"/>
        <v>안 지정 캐릭터 PP 영웅등급</v>
      </c>
      <c r="N84">
        <f t="shared" ca="1" si="35"/>
        <v>42503</v>
      </c>
      <c r="O84">
        <f t="shared" ca="1" si="36"/>
        <v>11</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1100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t="shared" ca="1" si="37"/>
        <v/>
      </c>
      <c r="U84" t="s">
        <v>92</v>
      </c>
      <c r="V84">
        <v>8333</v>
      </c>
      <c r="W84">
        <v>9</v>
      </c>
      <c r="X84" t="s">
        <v>129</v>
      </c>
      <c r="Z84">
        <v>900</v>
      </c>
      <c r="AA84" t="str">
        <f t="shared" ca="1" si="38"/>
        <v>uph</v>
      </c>
      <c r="AB84" t="s">
        <v>92</v>
      </c>
      <c r="AC84">
        <v>93851</v>
      </c>
      <c r="AD84">
        <v>14</v>
      </c>
      <c r="AE84" t="s">
        <v>129</v>
      </c>
      <c r="AG84">
        <v>1400</v>
      </c>
      <c r="AH84" t="str">
        <f>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 t="shared" si="39"/>
        <v/>
      </c>
      <c r="AJ84" t="str">
        <f t="shared" si="40"/>
        <v/>
      </c>
      <c r="AK84" t="str">
        <f>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
      </c>
      <c r="AL84">
        <v>1</v>
      </c>
      <c r="AM8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v>
      </c>
      <c r="AN84" t="str">
        <f t="shared" ca="1" si="42"/>
        <v>{"dy":9,"sl":2,"tp":"uph","vl":"93851","cn":14,"pt":"GO","pr":1400}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43"/>
        <v>0</v>
      </c>
      <c r="BQ84">
        <f t="shared" ca="1" si="44"/>
        <v>0</v>
      </c>
      <c r="BR84">
        <f t="shared" ca="1" si="45"/>
        <v>0</v>
      </c>
      <c r="BS84">
        <f t="shared" ca="1" si="46"/>
        <v>0.6666666666666663</v>
      </c>
      <c r="BT84">
        <f t="shared" ca="1" si="47"/>
        <v>0.46502835538752335</v>
      </c>
      <c r="BU84">
        <f t="shared" ca="1" si="48"/>
        <v>0.50306748466257623</v>
      </c>
      <c r="BV84" t="str">
        <f ca="1">OFFSET([1]EquipTable!$A$1,ROW()-1,0)</f>
        <v>후보</v>
      </c>
    </row>
    <row r="85" spans="1:74">
      <c r="A85">
        <v>9</v>
      </c>
      <c r="B85">
        <v>3</v>
      </c>
      <c r="C85">
        <f t="shared" si="33"/>
        <v>0</v>
      </c>
      <c r="D85">
        <f t="shared" ca="1" si="50"/>
        <v>0.2352994176290224</v>
      </c>
      <c r="E85">
        <f t="shared" ca="1" si="50"/>
        <v>0.58560915695267735</v>
      </c>
      <c r="F85">
        <f t="shared" ca="1" si="50"/>
        <v>0.37779729426469499</v>
      </c>
      <c r="G85">
        <f t="shared" ca="1" si="50"/>
        <v>3.2290498824272484E-2</v>
      </c>
      <c r="H85">
        <f t="shared" ca="1" si="50"/>
        <v>0.17293944650307325</v>
      </c>
      <c r="I85">
        <f t="shared" ca="1" si="50"/>
        <v>0.42073760487894607</v>
      </c>
      <c r="M85" t="str">
        <f t="shared" ca="1" si="34"/>
        <v>안 지정 캐릭터 PP 영웅등급</v>
      </c>
      <c r="N85">
        <f t="shared" ca="1" si="35"/>
        <v>58560</v>
      </c>
      <c r="O85">
        <f t="shared" ca="1" si="36"/>
        <v>12</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1200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t="shared" ca="1" si="37"/>
        <v/>
      </c>
      <c r="U85" t="s">
        <v>92</v>
      </c>
      <c r="V85">
        <v>62458</v>
      </c>
      <c r="W85">
        <v>12</v>
      </c>
      <c r="X85" t="s">
        <v>129</v>
      </c>
      <c r="Z85">
        <v>1200</v>
      </c>
      <c r="AA85" t="str">
        <f t="shared" ca="1" si="38"/>
        <v>upn</v>
      </c>
      <c r="AB85" t="s">
        <v>93</v>
      </c>
      <c r="AC85">
        <v>58914</v>
      </c>
      <c r="AD85">
        <v>12</v>
      </c>
      <c r="AE85" t="s">
        <v>129</v>
      </c>
      <c r="AG85">
        <v>1200</v>
      </c>
      <c r="AH85" t="str">
        <f>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 t="shared" si="39"/>
        <v/>
      </c>
      <c r="AJ85" t="str">
        <f t="shared" si="40"/>
        <v/>
      </c>
      <c r="AK85" t="str">
        <f>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
      </c>
      <c r="AL85">
        <v>1</v>
      </c>
      <c r="AM8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v>
      </c>
      <c r="AN85" t="str">
        <f t="shared" ca="1" si="42"/>
        <v>{"dy":9,"sl":3,"tp":"upn","vl":"58914","cn":12,"pt":"GO","pr":1200}</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43"/>
        <v>0</v>
      </c>
      <c r="BQ85">
        <f t="shared" ca="1" si="44"/>
        <v>0</v>
      </c>
      <c r="BR85">
        <f t="shared" ca="1" si="45"/>
        <v>0</v>
      </c>
      <c r="BS85">
        <f t="shared" ca="1" si="46"/>
        <v>0.6666666666666663</v>
      </c>
      <c r="BT85">
        <f t="shared" ca="1" si="47"/>
        <v>0.46502835538752335</v>
      </c>
      <c r="BU85">
        <f t="shared" ca="1" si="48"/>
        <v>0.50306748466257623</v>
      </c>
      <c r="BV85" t="str">
        <f ca="1">OFFSET([1]EquipTable!$A$1,ROW()-1,0)</f>
        <v>후보</v>
      </c>
    </row>
    <row r="86" spans="1:74">
      <c r="A86">
        <v>9</v>
      </c>
      <c r="B86">
        <v>4</v>
      </c>
      <c r="C86">
        <f t="shared" si="33"/>
        <v>0</v>
      </c>
      <c r="D86">
        <f t="shared" ca="1" si="50"/>
        <v>0.77555771754360614</v>
      </c>
      <c r="E86">
        <f t="shared" ca="1" si="50"/>
        <v>0.86094767888273949</v>
      </c>
      <c r="F86">
        <f t="shared" ca="1" si="50"/>
        <v>0.50342311193851075</v>
      </c>
      <c r="G86">
        <f t="shared" ca="1" si="50"/>
        <v>0.11427775677455954</v>
      </c>
      <c r="H86">
        <f t="shared" ca="1" si="50"/>
        <v>0.88074267614641122</v>
      </c>
      <c r="I86">
        <f t="shared" ca="1" si="50"/>
        <v>0.19258167367660173</v>
      </c>
      <c r="M86" t="str">
        <f t="shared" ca="1" si="34"/>
        <v>안 지정 캐릭터 PP 일반등급</v>
      </c>
      <c r="N86">
        <f t="shared" ca="1" si="35"/>
        <v>86094</v>
      </c>
      <c r="O86">
        <f t="shared" ca="1" si="36"/>
        <v>14</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1400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t="shared" ca="1" si="37"/>
        <v/>
      </c>
      <c r="U86" t="s">
        <v>93</v>
      </c>
      <c r="V86">
        <v>61204</v>
      </c>
      <c r="W86">
        <v>12</v>
      </c>
      <c r="X86" t="s">
        <v>129</v>
      </c>
      <c r="Z86">
        <v>1200</v>
      </c>
      <c r="AA86" t="str">
        <f t="shared" ca="1" si="38"/>
        <v>upn</v>
      </c>
      <c r="AB86" t="s">
        <v>93</v>
      </c>
      <c r="AC86">
        <v>6631</v>
      </c>
      <c r="AD86">
        <v>9</v>
      </c>
      <c r="AE86" t="s">
        <v>129</v>
      </c>
      <c r="AG86">
        <v>900</v>
      </c>
      <c r="AH86" t="str">
        <f>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 t="shared" si="39"/>
        <v/>
      </c>
      <c r="AJ86" t="str">
        <f t="shared" si="40"/>
        <v/>
      </c>
      <c r="AK86" t="str">
        <f>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
      </c>
      <c r="AL86">
        <v>1</v>
      </c>
      <c r="AM8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v>
      </c>
      <c r="AN86" t="str">
        <f t="shared" ca="1" si="42"/>
        <v>{"dy":9,"sl":4,"tp":"upn","vl":"6631","cn":9,"pt":"GO","pr":900}</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43"/>
        <v>0</v>
      </c>
      <c r="BQ86">
        <f t="shared" ca="1" si="44"/>
        <v>0</v>
      </c>
      <c r="BR86">
        <f t="shared" ca="1" si="45"/>
        <v>0</v>
      </c>
      <c r="BS86">
        <f t="shared" ca="1" si="46"/>
        <v>0.6666666666666663</v>
      </c>
      <c r="BT86">
        <f t="shared" ca="1" si="47"/>
        <v>0.46502835538752335</v>
      </c>
      <c r="BU86">
        <f t="shared" ca="1" si="48"/>
        <v>0.50306748466257623</v>
      </c>
      <c r="BV86" t="str">
        <f ca="1">OFFSET([1]EquipTable!$A$1,ROW()-1,0)</f>
        <v>후보</v>
      </c>
    </row>
    <row r="87" spans="1:74">
      <c r="A87">
        <v>9</v>
      </c>
      <c r="B87">
        <v>5</v>
      </c>
      <c r="C87">
        <f t="shared" si="33"/>
        <v>0</v>
      </c>
      <c r="D87">
        <f t="shared" ca="1" si="50"/>
        <v>0.71805721143187584</v>
      </c>
      <c r="E87">
        <f t="shared" ca="1" si="50"/>
        <v>0.36821235014358378</v>
      </c>
      <c r="F87">
        <f t="shared" ca="1" si="50"/>
        <v>0.22127817775385372</v>
      </c>
      <c r="G87">
        <f t="shared" ca="1" si="50"/>
        <v>0.18261021770348973</v>
      </c>
      <c r="H87">
        <f t="shared" ca="1" si="50"/>
        <v>0.8181864778358322</v>
      </c>
      <c r="I87">
        <f t="shared" ca="1" si="50"/>
        <v>0.35296530302697671</v>
      </c>
      <c r="M87" t="str">
        <f t="shared" ca="1" si="34"/>
        <v>안 지정 캐릭터 PP 영웅등급</v>
      </c>
      <c r="N87">
        <f t="shared" ca="1" si="35"/>
        <v>36821</v>
      </c>
      <c r="O87">
        <f t="shared" ca="1" si="36"/>
        <v>11</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1100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t="shared" ca="1" si="37"/>
        <v/>
      </c>
      <c r="U87" t="s">
        <v>83</v>
      </c>
      <c r="V87" t="s">
        <v>277</v>
      </c>
      <c r="W87">
        <v>1</v>
      </c>
      <c r="X87" t="s">
        <v>133</v>
      </c>
      <c r="Z87">
        <v>10</v>
      </c>
      <c r="AA87" t="str">
        <f t="shared" ca="1" si="38"/>
        <v>uph</v>
      </c>
      <c r="AB87" t="s">
        <v>92</v>
      </c>
      <c r="AC87">
        <v>81265</v>
      </c>
      <c r="AD87">
        <v>13</v>
      </c>
      <c r="AE87" t="s">
        <v>129</v>
      </c>
      <c r="AG87">
        <v>1300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 t="shared" si="39"/>
        <v/>
      </c>
      <c r="AJ87" t="str">
        <f t="shared" si="40"/>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v>
      </c>
      <c r="AN87" t="str">
        <f t="shared" ca="1" si="42"/>
        <v>{"dy":9,"sl":5,"tp":"uph","vl":"81265","cn":13,"pt":"GO","pr":1300}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43"/>
        <v>0</v>
      </c>
      <c r="BQ87">
        <f t="shared" ca="1" si="44"/>
        <v>0</v>
      </c>
      <c r="BR87">
        <f t="shared" ca="1" si="45"/>
        <v>0</v>
      </c>
      <c r="BS87">
        <f t="shared" ca="1" si="46"/>
        <v>0.6666666666666663</v>
      </c>
      <c r="BT87">
        <f t="shared" ca="1" si="47"/>
        <v>0.46502835538752335</v>
      </c>
      <c r="BU87">
        <f t="shared" ca="1" si="48"/>
        <v>0.50306748466257623</v>
      </c>
      <c r="BV87" t="str">
        <f ca="1">OFFSET([1]EquipTable!$A$1,ROW()-1,0)</f>
        <v>후보</v>
      </c>
    </row>
    <row r="88" spans="1:74">
      <c r="A88">
        <v>9</v>
      </c>
      <c r="B88">
        <v>6</v>
      </c>
      <c r="C88">
        <f t="shared" si="33"/>
        <v>0</v>
      </c>
      <c r="D88">
        <f t="shared" ca="1" si="50"/>
        <v>0.74609382446451722</v>
      </c>
      <c r="E88">
        <f t="shared" ca="1" si="50"/>
        <v>0.49106295819754908</v>
      </c>
      <c r="F88">
        <f t="shared" ca="1" si="50"/>
        <v>0.93371804503869549</v>
      </c>
      <c r="G88">
        <f t="shared" ca="1" si="50"/>
        <v>0.22487469544450367</v>
      </c>
      <c r="H88">
        <f t="shared" ca="1" si="50"/>
        <v>0.96952816881440462</v>
      </c>
      <c r="I88">
        <f t="shared" ca="1" si="50"/>
        <v>2.594610713832457E-2</v>
      </c>
      <c r="M88" t="str">
        <f t="shared" ca="1" si="34"/>
        <v>지정 장비</v>
      </c>
      <c r="N88" t="str">
        <f t="shared" ca="1" si="35"/>
        <v>Equip6001</v>
      </c>
      <c r="O88">
        <f t="shared" ca="1" si="36"/>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1700</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t="shared" ca="1" si="37"/>
        <v/>
      </c>
      <c r="U88" t="s">
        <v>83</v>
      </c>
      <c r="V88" t="s">
        <v>260</v>
      </c>
      <c r="W88">
        <v>1</v>
      </c>
      <c r="X88" t="s">
        <v>129</v>
      </c>
      <c r="Z88">
        <v>9300</v>
      </c>
      <c r="AA88" t="str">
        <f t="shared" ca="1" si="38"/>
        <v>fe</v>
      </c>
      <c r="AB88" t="s">
        <v>83</v>
      </c>
      <c r="AC88" t="s">
        <v>206</v>
      </c>
      <c r="AD88">
        <v>1</v>
      </c>
      <c r="AE88" t="s">
        <v>133</v>
      </c>
      <c r="AG88">
        <v>10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 t="shared" si="39"/>
        <v/>
      </c>
      <c r="AJ88" t="str">
        <f t="shared" si="40"/>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잿더미 스톤해머</v>
      </c>
      <c r="AL88">
        <v>1</v>
      </c>
      <c r="AM8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v>
      </c>
      <c r="AN88" t="str">
        <f t="shared" ca="1" si="42"/>
        <v>{"dy":9,"sl":6,"tp":"fe","vl":"Equip4302","cn":1,"pt":"DI","pr":10}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43"/>
        <v>1.3550135501355014E-2</v>
      </c>
      <c r="BQ88">
        <f t="shared" ca="1" si="44"/>
        <v>2.8355387523629493E-2</v>
      </c>
      <c r="BR88">
        <f t="shared" ca="1" si="45"/>
        <v>1.0224948875255624E-2</v>
      </c>
      <c r="BS88">
        <f t="shared" ca="1" si="46"/>
        <v>0.6666666666666663</v>
      </c>
      <c r="BT88">
        <f t="shared" ca="1" si="47"/>
        <v>0.46502835538752335</v>
      </c>
      <c r="BU88">
        <f t="shared" ca="1" si="48"/>
        <v>0.50306748466257623</v>
      </c>
      <c r="BV88" t="str">
        <f ca="1">OFFSET([1]EquipTable!$A$1,ROW()-1,0)</f>
        <v>Equip6001</v>
      </c>
    </row>
    <row r="89" spans="1:74">
      <c r="A89">
        <v>9</v>
      </c>
      <c r="B89">
        <v>7</v>
      </c>
      <c r="C89">
        <f t="shared" si="33"/>
        <v>0</v>
      </c>
      <c r="D89">
        <f t="shared" ca="1" si="50"/>
        <v>0.92866998750486751</v>
      </c>
      <c r="E89">
        <f t="shared" ca="1" si="50"/>
        <v>1.9627113286389664E-2</v>
      </c>
      <c r="F89">
        <f t="shared" ca="1" si="50"/>
        <v>0.43149934777269006</v>
      </c>
      <c r="G89">
        <f t="shared" ca="1" si="50"/>
        <v>0.26816428358720601</v>
      </c>
      <c r="H89">
        <f t="shared" ca="1" si="50"/>
        <v>0.33707708794151714</v>
      </c>
      <c r="I89">
        <f t="shared" ca="1" si="50"/>
        <v>0.22321424637347698</v>
      </c>
      <c r="M89" t="str">
        <f t="shared" ca="1" si="34"/>
        <v>지정 장비</v>
      </c>
      <c r="N89" t="str">
        <f t="shared" ca="1" si="35"/>
        <v>Equip0002</v>
      </c>
      <c r="O89">
        <f t="shared" ca="1" si="36"/>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600</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t="shared" ca="1" si="37"/>
        <v/>
      </c>
      <c r="U89" t="s">
        <v>83</v>
      </c>
      <c r="V89" t="s">
        <v>215</v>
      </c>
      <c r="W89">
        <v>1</v>
      </c>
      <c r="X89" t="s">
        <v>133</v>
      </c>
      <c r="Z89">
        <v>5</v>
      </c>
      <c r="AA89" t="str">
        <f t="shared" ca="1" si="38"/>
        <v>fe</v>
      </c>
      <c r="AB89" t="s">
        <v>83</v>
      </c>
      <c r="AC89" t="s">
        <v>258</v>
      </c>
      <c r="AD89">
        <v>1</v>
      </c>
      <c r="AE89" t="s">
        <v>133</v>
      </c>
      <c r="AG89">
        <v>14</v>
      </c>
      <c r="AH89" t="str">
        <f ca="1">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 t="shared" si="39"/>
        <v/>
      </c>
      <c r="AJ89" t="str">
        <f t="shared" si="40"/>
        <v/>
      </c>
      <c r="AK89" t="str">
        <f ca="1">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플럭스 리볼버</v>
      </c>
      <c r="AL89">
        <v>1</v>
      </c>
      <c r="AM8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v>
      </c>
      <c r="AN89" t="str">
        <f t="shared" ca="1" si="42"/>
        <v>{"dy":9,"sl":7,"tp":"fe","vl":"Equip6202","cn":1,"pt":"DI","pr":14}</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43"/>
        <v>1.3550135501355014E-2</v>
      </c>
      <c r="BQ89">
        <f t="shared" ca="1" si="44"/>
        <v>2.8355387523629493E-2</v>
      </c>
      <c r="BR89">
        <f t="shared" ca="1" si="45"/>
        <v>1.0224948875255624E-2</v>
      </c>
      <c r="BS89">
        <f t="shared" ca="1" si="46"/>
        <v>0.68021680216802127</v>
      </c>
      <c r="BT89">
        <f t="shared" ca="1" si="47"/>
        <v>0.49338374291115283</v>
      </c>
      <c r="BU89">
        <f t="shared" ca="1" si="48"/>
        <v>0.51329243353783183</v>
      </c>
      <c r="BV89" t="str">
        <f ca="1">OFFSET([1]EquipTable!$A$1,ROW()-1,0)</f>
        <v>Equip6002</v>
      </c>
    </row>
    <row r="90" spans="1:74">
      <c r="A90">
        <v>9</v>
      </c>
      <c r="B90">
        <v>8</v>
      </c>
      <c r="C90">
        <f t="shared" si="33"/>
        <v>0</v>
      </c>
      <c r="D90">
        <f t="shared" ca="1" si="50"/>
        <v>0.1111167541641267</v>
      </c>
      <c r="E90">
        <f t="shared" ca="1" si="50"/>
        <v>0.49441222131299678</v>
      </c>
      <c r="F90">
        <f t="shared" ca="1" si="50"/>
        <v>0.37778539101362363</v>
      </c>
      <c r="G90">
        <f t="shared" ca="1" si="50"/>
        <v>0.23588333144058415</v>
      </c>
      <c r="H90">
        <f t="shared" ca="1" si="50"/>
        <v>0.87553998923228349</v>
      </c>
      <c r="I90">
        <f t="shared" ca="1" si="50"/>
        <v>0.70712053682827269</v>
      </c>
      <c r="M90" t="str">
        <f t="shared" ca="1" si="34"/>
        <v>삭제</v>
      </c>
      <c r="N90" t="str">
        <f t="shared" ca="1" si="35"/>
        <v>삭제</v>
      </c>
      <c r="O90" t="str">
        <f t="shared" ca="1" si="36"/>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t="shared" ca="1" si="37"/>
        <v/>
      </c>
      <c r="AA90" t="str">
        <f t="shared" ca="1" si="38"/>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 t="shared" si="39"/>
        <v/>
      </c>
      <c r="AJ90" t="str">
        <f t="shared" si="40"/>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v>
      </c>
      <c r="AN90" t="str">
        <f t="shared" ca="1" si="42"/>
        <v>{"dy":9,"sl":8}</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43"/>
        <v>1.3550135501355014E-2</v>
      </c>
      <c r="BQ90">
        <f t="shared" ca="1" si="44"/>
        <v>2.8355387523629493E-2</v>
      </c>
      <c r="BR90">
        <f t="shared" ca="1" si="45"/>
        <v>1.0224948875255624E-2</v>
      </c>
      <c r="BS90">
        <f t="shared" ca="1" si="46"/>
        <v>0.69376693766937625</v>
      </c>
      <c r="BT90">
        <f t="shared" ca="1" si="47"/>
        <v>0.52173913043478237</v>
      </c>
      <c r="BU90">
        <f t="shared" ca="1" si="48"/>
        <v>0.52351738241308743</v>
      </c>
      <c r="BV90" t="str">
        <f ca="1">OFFSET([1]EquipTable!$A$1,ROW()-1,0)</f>
        <v>Equip6101</v>
      </c>
    </row>
    <row r="91" spans="1:74">
      <c r="A91">
        <v>9</v>
      </c>
      <c r="B91">
        <v>9</v>
      </c>
      <c r="C91">
        <f t="shared" si="33"/>
        <v>0</v>
      </c>
      <c r="D91">
        <f t="shared" ca="1" si="50"/>
        <v>0.48914864831668259</v>
      </c>
      <c r="E91">
        <f t="shared" ca="1" si="50"/>
        <v>0.90792682771764166</v>
      </c>
      <c r="F91">
        <f t="shared" ca="1" si="50"/>
        <v>0.32716686400871653</v>
      </c>
      <c r="G91">
        <f t="shared" ca="1" si="50"/>
        <v>0.62126174898641584</v>
      </c>
      <c r="H91">
        <f t="shared" ca="1" si="50"/>
        <v>0.21579976598530848</v>
      </c>
      <c r="I91">
        <f t="shared" ca="1" si="50"/>
        <v>0.66977859159626829</v>
      </c>
      <c r="M91" t="str">
        <f t="shared" ca="1" si="34"/>
        <v>삭제</v>
      </c>
      <c r="N91" t="str">
        <f t="shared" ca="1" si="35"/>
        <v>삭제</v>
      </c>
      <c r="O91" t="str">
        <f t="shared" ca="1" si="36"/>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t="shared" ca="1" si="37"/>
        <v/>
      </c>
      <c r="AA91" t="str">
        <f t="shared" ca="1" si="38"/>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 t="shared" si="39"/>
        <v/>
      </c>
      <c r="AJ91" t="str">
        <f t="shared" si="40"/>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v>
      </c>
      <c r="AN91" t="str">
        <f t="shared" ca="1" si="42"/>
        <v>{"dy":9,"sl":9}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43"/>
        <v>1.3550135501355014E-2</v>
      </c>
      <c r="BQ91">
        <f t="shared" ca="1" si="44"/>
        <v>2.8355387523629493E-2</v>
      </c>
      <c r="BR91">
        <f t="shared" ca="1" si="45"/>
        <v>1.0224948875255624E-2</v>
      </c>
      <c r="BS91">
        <f t="shared" ca="1" si="46"/>
        <v>0.70731707317073123</v>
      </c>
      <c r="BT91">
        <f t="shared" ca="1" si="47"/>
        <v>0.55009451795841191</v>
      </c>
      <c r="BU91">
        <f t="shared" ca="1" si="48"/>
        <v>0.53374233128834303</v>
      </c>
      <c r="BV91" t="str">
        <f ca="1">OFFSET([1]EquipTable!$A$1,ROW()-1,0)</f>
        <v>Equip6102</v>
      </c>
    </row>
    <row r="92" spans="1:74">
      <c r="A92">
        <v>10</v>
      </c>
      <c r="B92">
        <v>0</v>
      </c>
      <c r="C92">
        <f t="shared" si="33"/>
        <v>0</v>
      </c>
      <c r="D92">
        <f t="shared" ref="D92:I101" ca="1" si="51">RAND()</f>
        <v>0.10404822848336381</v>
      </c>
      <c r="E92">
        <f t="shared" ca="1" si="51"/>
        <v>0.38086895604908855</v>
      </c>
      <c r="F92">
        <f t="shared" ca="1" si="51"/>
        <v>0.13893740151298217</v>
      </c>
      <c r="G92">
        <f t="shared" ca="1" si="51"/>
        <v>0.57254522760888027</v>
      </c>
      <c r="H92">
        <f t="shared" ca="1" si="51"/>
        <v>0.97621603209738972</v>
      </c>
      <c r="I92">
        <f t="shared" ca="1" si="51"/>
        <v>0.23106943491439724</v>
      </c>
      <c r="M92" t="str">
        <f t="shared" ca="1" si="34"/>
        <v>지정 장비</v>
      </c>
      <c r="N92" t="str">
        <f t="shared" ca="1" si="35"/>
        <v>Equip3102</v>
      </c>
      <c r="O92">
        <f t="shared" ca="1" si="36"/>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1100</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t="shared" ca="1" si="37"/>
        <v/>
      </c>
      <c r="U92" t="s">
        <v>85</v>
      </c>
      <c r="W92">
        <v>1</v>
      </c>
      <c r="X92" t="s">
        <v>133</v>
      </c>
      <c r="Z92">
        <v>149</v>
      </c>
      <c r="AA92" t="str">
        <f t="shared" ca="1" si="38"/>
        <v>fe</v>
      </c>
      <c r="AB92" t="s">
        <v>83</v>
      </c>
      <c r="AC92" t="s">
        <v>272</v>
      </c>
      <c r="AD92">
        <v>1</v>
      </c>
      <c r="AE92" t="s">
        <v>129</v>
      </c>
      <c r="AG92">
        <v>1400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 t="shared" si="39"/>
        <v/>
      </c>
      <c r="AJ92" t="str">
        <f t="shared" si="40"/>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칼날 손잡이</v>
      </c>
      <c r="AL92">
        <v>1</v>
      </c>
      <c r="AM9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v>
      </c>
      <c r="AN92" t="str">
        <f t="shared" ca="1" si="42"/>
        <v>{"dy":10,"sl":0,"tp":"fe","vl":"Equip1101","cn":1,"pt":"GO","pr":1400}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43"/>
        <v>1.3550135501355014E-2</v>
      </c>
      <c r="BQ92">
        <f t="shared" ca="1" si="44"/>
        <v>2.8355387523629493E-2</v>
      </c>
      <c r="BR92">
        <f t="shared" ca="1" si="45"/>
        <v>1.0224948875255624E-2</v>
      </c>
      <c r="BS92">
        <f t="shared" ca="1" si="46"/>
        <v>0.7208672086720862</v>
      </c>
      <c r="BT92">
        <f t="shared" ca="1" si="47"/>
        <v>0.57844990548204145</v>
      </c>
      <c r="BU92">
        <f t="shared" ca="1" si="48"/>
        <v>0.54396728016359863</v>
      </c>
      <c r="BV92" t="str">
        <f ca="1">OFFSET([1]EquipTable!$A$1,ROW()-1,0)</f>
        <v>Equip6201</v>
      </c>
    </row>
    <row r="93" spans="1:74">
      <c r="A93">
        <v>10</v>
      </c>
      <c r="B93">
        <v>1</v>
      </c>
      <c r="C93">
        <f t="shared" si="33"/>
        <v>0</v>
      </c>
      <c r="D93">
        <f t="shared" ca="1" si="51"/>
        <v>0.74823215649789587</v>
      </c>
      <c r="E93">
        <f t="shared" ca="1" si="51"/>
        <v>0.47741436122785441</v>
      </c>
      <c r="F93">
        <f t="shared" ca="1" si="51"/>
        <v>0.65661360829546711</v>
      </c>
      <c r="G93">
        <f t="shared" ca="1" si="51"/>
        <v>7.2506413141407822E-2</v>
      </c>
      <c r="H93">
        <f t="shared" ca="1" si="51"/>
        <v>0.96358854198381094</v>
      </c>
      <c r="I93">
        <f t="shared" ca="1" si="51"/>
        <v>0.33894966652681779</v>
      </c>
      <c r="M93" t="str">
        <f t="shared" ca="1" si="34"/>
        <v>지정 장비</v>
      </c>
      <c r="N93" t="str">
        <f t="shared" ca="1" si="35"/>
        <v>Equip4101</v>
      </c>
      <c r="O93">
        <f t="shared" ca="1" si="36"/>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GO</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1200</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t="shared" ca="1" si="37"/>
        <v/>
      </c>
      <c r="U93" t="s">
        <v>83</v>
      </c>
      <c r="V93" t="s">
        <v>115</v>
      </c>
      <c r="W93">
        <v>1</v>
      </c>
      <c r="X93" t="s">
        <v>129</v>
      </c>
      <c r="Z93">
        <v>1500</v>
      </c>
      <c r="AA93" t="str">
        <f t="shared" ca="1" si="38"/>
        <v>fe</v>
      </c>
      <c r="AB93" t="s">
        <v>83</v>
      </c>
      <c r="AC93" t="s">
        <v>216</v>
      </c>
      <c r="AD93">
        <v>1</v>
      </c>
      <c r="AE93" t="s">
        <v>133</v>
      </c>
      <c r="AG93">
        <v>5</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 t="shared" si="39"/>
        <v/>
      </c>
      <c r="AJ93" t="str">
        <f t="shared" si="40"/>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야만인의 분노</v>
      </c>
      <c r="AL93">
        <v>1</v>
      </c>
      <c r="AM9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v>
      </c>
      <c r="AN93" t="str">
        <f t="shared" ca="1" si="42"/>
        <v>{"dy":10,"sl":1,"tp":"fe","vl":"Equip0201","cn":1,"pt":"DI","pr":5}</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43"/>
        <v>1.3550135501355014E-2</v>
      </c>
      <c r="BQ93">
        <f t="shared" ca="1" si="44"/>
        <v>2.8355387523629493E-2</v>
      </c>
      <c r="BR93">
        <f t="shared" ca="1" si="45"/>
        <v>1.0224948875255624E-2</v>
      </c>
      <c r="BS93">
        <f t="shared" ca="1" si="46"/>
        <v>0.73441734417344118</v>
      </c>
      <c r="BT93">
        <f t="shared" ca="1" si="47"/>
        <v>0.60680529300567099</v>
      </c>
      <c r="BU93">
        <f t="shared" ca="1" si="48"/>
        <v>0.55419222903885423</v>
      </c>
      <c r="BV93" t="str">
        <f ca="1">OFFSET([1]EquipTable!$A$1,ROW()-1,0)</f>
        <v>Equip6202</v>
      </c>
    </row>
    <row r="94" spans="1:74">
      <c r="A94">
        <v>10</v>
      </c>
      <c r="B94">
        <v>2</v>
      </c>
      <c r="C94">
        <f t="shared" si="33"/>
        <v>0</v>
      </c>
      <c r="D94">
        <f t="shared" ca="1" si="51"/>
        <v>3.4733027976212028E-2</v>
      </c>
      <c r="E94">
        <f t="shared" ca="1" si="51"/>
        <v>0.12544993658588421</v>
      </c>
      <c r="F94">
        <f t="shared" ca="1" si="51"/>
        <v>0.14321547197266593</v>
      </c>
      <c r="G94">
        <f t="shared" ca="1" si="51"/>
        <v>1.5905077249299349E-2</v>
      </c>
      <c r="H94">
        <f t="shared" ca="1" si="51"/>
        <v>0.67159993667234308</v>
      </c>
      <c r="I94">
        <f t="shared" ca="1" si="51"/>
        <v>0.24568339023197505</v>
      </c>
      <c r="M94" t="str">
        <f t="shared" ca="1" si="34"/>
        <v>안 지정 캐릭터 PP 영웅등급</v>
      </c>
      <c r="N94">
        <f t="shared" ca="1" si="35"/>
        <v>12544</v>
      </c>
      <c r="O94">
        <f t="shared" ca="1" si="36"/>
        <v>9</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900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t="shared" ca="1" si="37"/>
        <v/>
      </c>
      <c r="U94" t="s">
        <v>92</v>
      </c>
      <c r="V94">
        <v>44787</v>
      </c>
      <c r="W94">
        <v>11</v>
      </c>
      <c r="X94" t="s">
        <v>129</v>
      </c>
      <c r="Z94">
        <v>1100</v>
      </c>
      <c r="AA94" t="str">
        <f t="shared" ca="1" si="38"/>
        <v>uph</v>
      </c>
      <c r="AB94" t="s">
        <v>92</v>
      </c>
      <c r="AC94">
        <v>80063</v>
      </c>
      <c r="AD94">
        <v>13</v>
      </c>
      <c r="AE94" t="s">
        <v>129</v>
      </c>
      <c r="AG94">
        <v>1300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 t="shared" si="39"/>
        <v/>
      </c>
      <c r="AJ94" t="str">
        <f t="shared" si="40"/>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v>
      </c>
      <c r="AN94" t="str">
        <f t="shared" ca="1" si="42"/>
        <v>{"dy":10,"sl":2,"tp":"uph","vl":"80063","cn":13,"pt":"GO","pr":1300}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43"/>
        <v>1.3550135501355014E-2</v>
      </c>
      <c r="BQ94">
        <f t="shared" ca="1" si="44"/>
        <v>2.8355387523629493E-2</v>
      </c>
      <c r="BR94">
        <f t="shared" ca="1" si="45"/>
        <v>1.0224948875255624E-2</v>
      </c>
      <c r="BS94">
        <f t="shared" ca="1" si="46"/>
        <v>0.74796747967479615</v>
      </c>
      <c r="BT94">
        <f t="shared" ca="1" si="47"/>
        <v>0.63516068052930053</v>
      </c>
      <c r="BU94">
        <f t="shared" ca="1" si="48"/>
        <v>0.56441717791410984</v>
      </c>
      <c r="BV94" t="str">
        <f ca="1">OFFSET([1]EquipTable!$A$1,ROW()-1,0)</f>
        <v>Equip6301</v>
      </c>
    </row>
    <row r="95" spans="1:74">
      <c r="A95">
        <v>10</v>
      </c>
      <c r="B95">
        <v>3</v>
      </c>
      <c r="C95">
        <f t="shared" si="33"/>
        <v>0</v>
      </c>
      <c r="D95">
        <f t="shared" ca="1" si="51"/>
        <v>0.32905817116888048</v>
      </c>
      <c r="E95">
        <f t="shared" ca="1" si="51"/>
        <v>0.64083127901369319</v>
      </c>
      <c r="F95">
        <f t="shared" ca="1" si="51"/>
        <v>7.9737058909126968E-2</v>
      </c>
      <c r="G95">
        <f t="shared" ca="1" si="51"/>
        <v>4.7006059831400382E-4</v>
      </c>
      <c r="H95">
        <f t="shared" ca="1" si="51"/>
        <v>3.9443047871418613E-2</v>
      </c>
      <c r="I95">
        <f t="shared" ca="1" si="51"/>
        <v>0.42532736688955075</v>
      </c>
      <c r="M95" t="str">
        <f t="shared" ca="1" si="34"/>
        <v>안 지정 캐릭터 PP 일반등급</v>
      </c>
      <c r="N95">
        <f t="shared" ca="1" si="35"/>
        <v>64083</v>
      </c>
      <c r="O95">
        <f t="shared" ca="1" si="36"/>
        <v>12</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1200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t="shared" ca="1" si="37"/>
        <v/>
      </c>
      <c r="U95" t="s">
        <v>93</v>
      </c>
      <c r="V95">
        <v>65627</v>
      </c>
      <c r="W95">
        <v>12</v>
      </c>
      <c r="X95" t="s">
        <v>129</v>
      </c>
      <c r="Z95">
        <v>1200</v>
      </c>
      <c r="AA95" t="str">
        <f t="shared" ca="1" si="38"/>
        <v>upn</v>
      </c>
      <c r="AB95" t="s">
        <v>93</v>
      </c>
      <c r="AC95">
        <v>55007</v>
      </c>
      <c r="AD95">
        <v>12</v>
      </c>
      <c r="AE95" t="s">
        <v>129</v>
      </c>
      <c r="AG95">
        <v>1200</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 t="shared" si="39"/>
        <v/>
      </c>
      <c r="AJ95" t="str">
        <f t="shared" si="40"/>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
      </c>
      <c r="AL95">
        <v>1</v>
      </c>
      <c r="AM9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v>
      </c>
      <c r="AN95" t="str">
        <f t="shared" ca="1" si="42"/>
        <v>{"dy":10,"sl":3,"tp":"upn","vl":"55007","cn":12,"pt":"GO","pr":1200}</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43"/>
        <v>1.3550135501355014E-2</v>
      </c>
      <c r="BQ95">
        <f t="shared" ca="1" si="44"/>
        <v>2.8355387523629493E-2</v>
      </c>
      <c r="BR95">
        <f t="shared" ca="1" si="45"/>
        <v>1.0224948875255624E-2</v>
      </c>
      <c r="BS95">
        <f t="shared" ca="1" si="46"/>
        <v>0.76151761517615113</v>
      </c>
      <c r="BT95">
        <f t="shared" ca="1" si="47"/>
        <v>0.66351606805293006</v>
      </c>
      <c r="BU95">
        <f t="shared" ca="1" si="48"/>
        <v>0.57464212678936544</v>
      </c>
      <c r="BV95" t="str">
        <f ca="1">OFFSET([1]EquipTable!$A$1,ROW()-1,0)</f>
        <v>Equip6302</v>
      </c>
    </row>
    <row r="96" spans="1:74">
      <c r="A96">
        <v>10</v>
      </c>
      <c r="B96">
        <v>4</v>
      </c>
      <c r="C96">
        <f t="shared" si="33"/>
        <v>0</v>
      </c>
      <c r="D96">
        <f t="shared" ca="1" si="51"/>
        <v>0.8959244675076482</v>
      </c>
      <c r="E96">
        <f t="shared" ca="1" si="51"/>
        <v>0.80011825278317095</v>
      </c>
      <c r="F96">
        <f t="shared" ca="1" si="51"/>
        <v>0.70991654271437399</v>
      </c>
      <c r="G96">
        <f t="shared" ca="1" si="51"/>
        <v>7.6381868195484537E-2</v>
      </c>
      <c r="H96">
        <f t="shared" ca="1" si="51"/>
        <v>0.54429277700418799</v>
      </c>
      <c r="I96">
        <f t="shared" ca="1" si="51"/>
        <v>0.98167573435842326</v>
      </c>
      <c r="M96" t="str">
        <f t="shared" ca="1" si="34"/>
        <v>안 지정 캐릭터 PP 일반등급</v>
      </c>
      <c r="N96">
        <f t="shared" ca="1" si="35"/>
        <v>80011</v>
      </c>
      <c r="O96">
        <f t="shared" ca="1" si="36"/>
        <v>13</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1300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t="shared" ca="1" si="37"/>
        <v/>
      </c>
      <c r="U96" t="s">
        <v>93</v>
      </c>
      <c r="V96">
        <v>89535</v>
      </c>
      <c r="W96">
        <v>14</v>
      </c>
      <c r="X96" t="s">
        <v>129</v>
      </c>
      <c r="Z96">
        <v>1400</v>
      </c>
      <c r="AA96" t="str">
        <f t="shared" ca="1" si="38"/>
        <v>upn</v>
      </c>
      <c r="AB96" t="s">
        <v>93</v>
      </c>
      <c r="AC96">
        <v>55025</v>
      </c>
      <c r="AD96">
        <v>12</v>
      </c>
      <c r="AE96" t="s">
        <v>129</v>
      </c>
      <c r="AG96">
        <v>1200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 t="shared" si="39"/>
        <v/>
      </c>
      <c r="AJ96" t="str">
        <f t="shared" si="40"/>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v>
      </c>
      <c r="AN96" t="str">
        <f t="shared" ca="1" si="42"/>
        <v>{"dy":10,"sl":4,"tp":"upn","vl":"55025","cn":12,"pt":"GO","pr":1200}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43"/>
        <v>1.3550135501355016E-3</v>
      </c>
      <c r="BQ96">
        <f t="shared" ca="1" si="44"/>
        <v>9.4517958412098323E-4</v>
      </c>
      <c r="BR96">
        <f t="shared" ca="1" si="45"/>
        <v>1.0224948875255625E-3</v>
      </c>
      <c r="BS96">
        <f t="shared" ca="1" si="46"/>
        <v>0.77506775067750611</v>
      </c>
      <c r="BT96">
        <f t="shared" ca="1" si="47"/>
        <v>0.6918714555765596</v>
      </c>
      <c r="BU96">
        <f t="shared" ca="1" si="48"/>
        <v>0.58486707566462104</v>
      </c>
      <c r="BV96" t="str">
        <f ca="1">OFFSET([1]EquipTable!$A$1,ROW()-1,0)</f>
        <v>Equip6401</v>
      </c>
    </row>
    <row r="97" spans="1:74">
      <c r="A97">
        <v>10</v>
      </c>
      <c r="B97">
        <v>5</v>
      </c>
      <c r="C97">
        <f t="shared" si="33"/>
        <v>0</v>
      </c>
      <c r="D97">
        <f t="shared" ca="1" si="51"/>
        <v>0.57286926035810826</v>
      </c>
      <c r="E97">
        <f t="shared" ca="1" si="51"/>
        <v>0.98647507542321611</v>
      </c>
      <c r="F97">
        <f t="shared" ca="1" si="51"/>
        <v>0.63965187222961417</v>
      </c>
      <c r="G97">
        <f t="shared" ca="1" si="51"/>
        <v>0.31314367376082297</v>
      </c>
      <c r="H97">
        <f t="shared" ca="1" si="51"/>
        <v>0.41806750484271848</v>
      </c>
      <c r="I97">
        <f t="shared" ca="1" si="51"/>
        <v>0.33884595390587746</v>
      </c>
      <c r="M97" t="str">
        <f t="shared" ca="1" si="34"/>
        <v>안 지정 캐릭터 PP 영웅등급</v>
      </c>
      <c r="N97">
        <f t="shared" ca="1" si="35"/>
        <v>98647</v>
      </c>
      <c r="O97">
        <f t="shared" ca="1" si="36"/>
        <v>14</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1400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t="shared" ca="1" si="37"/>
        <v/>
      </c>
      <c r="U97" t="s">
        <v>83</v>
      </c>
      <c r="V97" t="s">
        <v>272</v>
      </c>
      <c r="W97">
        <v>1</v>
      </c>
      <c r="X97" t="s">
        <v>129</v>
      </c>
      <c r="Z97">
        <v>1300</v>
      </c>
      <c r="AA97" t="str">
        <f t="shared" ca="1" si="38"/>
        <v>fe</v>
      </c>
      <c r="AB97" t="s">
        <v>83</v>
      </c>
      <c r="AC97" t="s">
        <v>200</v>
      </c>
      <c r="AD97">
        <v>1</v>
      </c>
      <c r="AE97" t="s">
        <v>129</v>
      </c>
      <c r="AG97">
        <v>1800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 t="shared" si="39"/>
        <v/>
      </c>
      <c r="AJ97" t="str">
        <f t="shared" si="40"/>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까마귀 리볼버</v>
      </c>
      <c r="AL97">
        <v>1</v>
      </c>
      <c r="AM9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v>
      </c>
      <c r="AN97" t="str">
        <f t="shared" ca="1" si="42"/>
        <v>{"dy":10,"sl":5,"tp":"fe","vl":"Equip6001","cn":1,"pt":"GO","pr":1800}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43"/>
        <v>1.3550135501355016E-3</v>
      </c>
      <c r="BQ97">
        <f t="shared" ca="1" si="44"/>
        <v>9.4517958412098323E-4</v>
      </c>
      <c r="BR97">
        <f t="shared" ca="1" si="45"/>
        <v>1.0224948875255625E-3</v>
      </c>
      <c r="BS97">
        <f t="shared" ca="1" si="46"/>
        <v>0.77642276422764156</v>
      </c>
      <c r="BT97">
        <f t="shared" ca="1" si="47"/>
        <v>0.69281663516068059</v>
      </c>
      <c r="BU97">
        <f t="shared" ca="1" si="48"/>
        <v>0.58588957055214663</v>
      </c>
      <c r="BV97" t="str">
        <f ca="1">OFFSET([1]EquipTable!$A$1,ROW()-1,0)</f>
        <v>Equip6402</v>
      </c>
    </row>
    <row r="98" spans="1:74">
      <c r="A98">
        <v>10</v>
      </c>
      <c r="B98">
        <v>6</v>
      </c>
      <c r="C98">
        <f t="shared" si="33"/>
        <v>0</v>
      </c>
      <c r="D98">
        <f t="shared" ca="1" si="51"/>
        <v>6.7615179462067743E-2</v>
      </c>
      <c r="E98">
        <f t="shared" ca="1" si="51"/>
        <v>1.1135971379005571E-2</v>
      </c>
      <c r="F98">
        <f t="shared" ca="1" si="51"/>
        <v>0.99477180768635109</v>
      </c>
      <c r="G98">
        <f t="shared" ca="1" si="51"/>
        <v>0.26811876955551206</v>
      </c>
      <c r="H98">
        <f t="shared" ca="1" si="51"/>
        <v>0.73779356163198284</v>
      </c>
      <c r="I98">
        <f t="shared" ca="1" si="51"/>
        <v>0.78771084392842228</v>
      </c>
      <c r="M98" t="str">
        <f t="shared" ca="1" si="34"/>
        <v>지정 장비</v>
      </c>
      <c r="N98" t="str">
        <f t="shared" ca="1" si="35"/>
        <v>Equip0002</v>
      </c>
      <c r="O98">
        <f t="shared" ca="1" si="36"/>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900</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t="shared" ca="1" si="37"/>
        <v/>
      </c>
      <c r="U98" t="s">
        <v>83</v>
      </c>
      <c r="V98" t="s">
        <v>117</v>
      </c>
      <c r="W98">
        <v>1</v>
      </c>
      <c r="X98" t="s">
        <v>129</v>
      </c>
      <c r="Z98">
        <v>1100</v>
      </c>
      <c r="AA98" t="str">
        <f t="shared" ca="1" si="38"/>
        <v>fe</v>
      </c>
      <c r="AB98" t="s">
        <v>83</v>
      </c>
      <c r="AC98" t="s">
        <v>254</v>
      </c>
      <c r="AD98">
        <v>1</v>
      </c>
      <c r="AE98" t="s">
        <v>129</v>
      </c>
      <c r="AG98">
        <v>1200</v>
      </c>
      <c r="AH98" t="str">
        <f ca="1">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 t="shared" si="39"/>
        <v/>
      </c>
      <c r="AJ98" t="str">
        <f t="shared" si="40"/>
        <v/>
      </c>
      <c r="AK98" t="str">
        <f ca="1">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원시 부족 지팡이</v>
      </c>
      <c r="AL98">
        <v>1</v>
      </c>
      <c r="AM9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v>
      </c>
      <c r="AN98" t="str">
        <f t="shared" ca="1" si="42"/>
        <v>{"dy":10,"sl":6,"tp":"fe","vl":"Equip3101","cn":1,"pt":"GO","pr":1200}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43"/>
        <v>0</v>
      </c>
      <c r="BQ98">
        <f t="shared" ca="1" si="44"/>
        <v>0</v>
      </c>
      <c r="BR98">
        <f t="shared" ca="1" si="45"/>
        <v>0</v>
      </c>
      <c r="BS98">
        <f t="shared" ca="1" si="46"/>
        <v>0.77777777777777701</v>
      </c>
      <c r="BT98">
        <f t="shared" ca="1" si="47"/>
        <v>0.69376181474480159</v>
      </c>
      <c r="BU98">
        <f t="shared" ca="1" si="48"/>
        <v>0.58691206543967223</v>
      </c>
      <c r="BV98" t="str">
        <f ca="1">OFFSET([1]EquipTable!$A$1,ROW()-1,0)</f>
        <v>Equip6403</v>
      </c>
    </row>
    <row r="99" spans="1:74">
      <c r="A99">
        <v>10</v>
      </c>
      <c r="B99">
        <v>7</v>
      </c>
      <c r="C99">
        <f t="shared" si="33"/>
        <v>0</v>
      </c>
      <c r="D99">
        <f t="shared" ca="1" si="51"/>
        <v>0.84834801767141832</v>
      </c>
      <c r="E99">
        <f t="shared" ca="1" si="51"/>
        <v>0.51362537696017474</v>
      </c>
      <c r="F99">
        <f t="shared" ca="1" si="51"/>
        <v>0.9931787538482395</v>
      </c>
      <c r="G99">
        <f t="shared" ca="1" si="51"/>
        <v>0.23463005636204448</v>
      </c>
      <c r="H99">
        <f t="shared" ca="1" si="51"/>
        <v>8.3642731840892437E-2</v>
      </c>
      <c r="I99">
        <f t="shared" ca="1" si="51"/>
        <v>0.89631888489346434</v>
      </c>
      <c r="M99" t="str">
        <f t="shared" ca="1" si="34"/>
        <v>지정 장비</v>
      </c>
      <c r="N99" t="str">
        <f t="shared" ca="1" si="35"/>
        <v>Equip6002</v>
      </c>
      <c r="O99">
        <f t="shared" ca="1" si="36"/>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2300</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t="shared" ca="1" si="37"/>
        <v/>
      </c>
      <c r="U99" t="s">
        <v>83</v>
      </c>
      <c r="V99" t="s">
        <v>268</v>
      </c>
      <c r="W99">
        <v>1</v>
      </c>
      <c r="X99" t="s">
        <v>129</v>
      </c>
      <c r="Z99">
        <v>7800</v>
      </c>
      <c r="AA99" t="str">
        <f t="shared" ca="1" si="38"/>
        <v>fe</v>
      </c>
      <c r="AB99" t="s">
        <v>83</v>
      </c>
      <c r="AC99" t="s">
        <v>187</v>
      </c>
      <c r="AD99">
        <v>1</v>
      </c>
      <c r="AE99" t="s">
        <v>129</v>
      </c>
      <c r="AG99">
        <v>29700</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 t="shared" si="39"/>
        <v/>
      </c>
      <c r="AJ99" t="str">
        <f t="shared" si="40"/>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M29 그레이트소드</v>
      </c>
      <c r="AL99">
        <v>1</v>
      </c>
      <c r="AM9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v>
      </c>
      <c r="AN99" t="str">
        <f t="shared" ca="1" si="42"/>
        <v>{"dy":10,"sl":7,"tp":"fe","vl":"Equip8201","cn":1,"pt":"GO","pr":29700}</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43"/>
        <v>0</v>
      </c>
      <c r="BQ99">
        <f t="shared" ca="1" si="44"/>
        <v>0</v>
      </c>
      <c r="BR99">
        <f t="shared" ca="1" si="45"/>
        <v>0</v>
      </c>
      <c r="BS99">
        <f t="shared" ca="1" si="46"/>
        <v>0.77777777777777701</v>
      </c>
      <c r="BT99">
        <f t="shared" ca="1" si="47"/>
        <v>0.69376181474480159</v>
      </c>
      <c r="BU99">
        <f t="shared" ca="1" si="48"/>
        <v>0.58691206543967223</v>
      </c>
      <c r="BV99" t="str">
        <f ca="1">OFFSET([1]EquipTable!$A$1,ROW()-1,0)</f>
        <v>Equip6404</v>
      </c>
    </row>
    <row r="100" spans="1:74">
      <c r="A100">
        <v>10</v>
      </c>
      <c r="B100">
        <v>8</v>
      </c>
      <c r="C100">
        <f t="shared" si="33"/>
        <v>0</v>
      </c>
      <c r="D100">
        <f t="shared" ca="1" si="51"/>
        <v>0.51269432484880173</v>
      </c>
      <c r="E100">
        <f t="shared" ca="1" si="51"/>
        <v>0.55523856071545385</v>
      </c>
      <c r="F100">
        <f t="shared" ca="1" si="51"/>
        <v>0.21206021154796539</v>
      </c>
      <c r="G100">
        <f t="shared" ca="1" si="51"/>
        <v>0.28052300463709257</v>
      </c>
      <c r="H100">
        <f t="shared" ca="1" si="51"/>
        <v>0.10636789966925397</v>
      </c>
      <c r="I100">
        <f t="shared" ca="1" si="51"/>
        <v>0.74058286368756199</v>
      </c>
      <c r="M100" t="str">
        <f t="shared" ca="1" si="34"/>
        <v>삭제</v>
      </c>
      <c r="N100" t="str">
        <f t="shared" ca="1" si="35"/>
        <v>삭제</v>
      </c>
      <c r="O100" t="str">
        <f t="shared" ca="1" si="36"/>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t="shared" ca="1" si="37"/>
        <v/>
      </c>
      <c r="AA100" t="str">
        <f t="shared" ca="1" si="38"/>
        <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 t="shared" si="39"/>
        <v/>
      </c>
      <c r="AJ100" t="str">
        <f t="shared" si="40"/>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L100">
        <v>1</v>
      </c>
      <c r="AM10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v>
      </c>
      <c r="AN100" t="str">
        <f t="shared" ca="1" si="42"/>
        <v>{"dy":10,"sl":8}</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43"/>
        <v>0</v>
      </c>
      <c r="BQ100">
        <f t="shared" ca="1" si="44"/>
        <v>0</v>
      </c>
      <c r="BR100">
        <f t="shared" ca="1" si="45"/>
        <v>0</v>
      </c>
      <c r="BS100">
        <f t="shared" ca="1" si="46"/>
        <v>0.77777777777777701</v>
      </c>
      <c r="BT100">
        <f t="shared" ca="1" si="47"/>
        <v>0.69376181474480159</v>
      </c>
      <c r="BU100">
        <f t="shared" ca="1" si="48"/>
        <v>0.58691206543967223</v>
      </c>
      <c r="BV100" t="str">
        <f ca="1">OFFSET([1]EquipTable!$A$1,ROW()-1,0)</f>
        <v>Equip6405</v>
      </c>
    </row>
    <row r="101" spans="1:74">
      <c r="A101">
        <v>10</v>
      </c>
      <c r="B101">
        <v>9</v>
      </c>
      <c r="C101">
        <f t="shared" si="33"/>
        <v>0</v>
      </c>
      <c r="D101">
        <f t="shared" ca="1" si="51"/>
        <v>7.7808747310489479E-2</v>
      </c>
      <c r="E101">
        <f t="shared" ca="1" si="51"/>
        <v>0.12791453140975695</v>
      </c>
      <c r="F101">
        <f t="shared" ca="1" si="51"/>
        <v>0.88578630898673816</v>
      </c>
      <c r="G101">
        <f t="shared" ca="1" si="51"/>
        <v>0.48779321565558964</v>
      </c>
      <c r="H101">
        <f t="shared" ca="1" si="51"/>
        <v>0.70611070505737372</v>
      </c>
      <c r="I101">
        <f t="shared" ca="1" si="51"/>
        <v>0.20345834473707414</v>
      </c>
      <c r="M101" t="str">
        <f t="shared" ca="1" si="34"/>
        <v>삭제</v>
      </c>
      <c r="N101" t="str">
        <f t="shared" ca="1" si="35"/>
        <v>삭제</v>
      </c>
      <c r="O101" t="str">
        <f t="shared" ca="1" si="36"/>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t="shared" ca="1" si="37"/>
        <v/>
      </c>
      <c r="AA101" t="str">
        <f t="shared" ca="1" si="38"/>
        <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 t="shared" si="39"/>
        <v/>
      </c>
      <c r="AJ101" t="str">
        <f t="shared" si="40"/>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L101">
        <v>1</v>
      </c>
      <c r="AM10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v>
      </c>
      <c r="AN101" t="str">
        <f t="shared" ca="1" si="42"/>
        <v>{"dy":10,"sl":9}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43"/>
        <v>1.3550135501355014E-2</v>
      </c>
      <c r="BQ101">
        <f t="shared" ca="1" si="44"/>
        <v>2.8355387523629493E-2</v>
      </c>
      <c r="BR101">
        <f t="shared" ca="1" si="45"/>
        <v>1.0224948875255624E-2</v>
      </c>
      <c r="BS101">
        <f t="shared" ca="1" si="46"/>
        <v>0.77777777777777701</v>
      </c>
      <c r="BT101">
        <f t="shared" ca="1" si="47"/>
        <v>0.69376181474480159</v>
      </c>
      <c r="BU101">
        <f t="shared" ca="1" si="48"/>
        <v>0.58691206543967223</v>
      </c>
      <c r="BV101" t="str">
        <f ca="1">OFFSET([1]EquipTable!$A$1,ROW()-1,0)</f>
        <v>Equip7001</v>
      </c>
    </row>
    <row r="102" spans="1:74">
      <c r="A102">
        <v>11</v>
      </c>
      <c r="B102">
        <v>0</v>
      </c>
      <c r="C102">
        <f t="shared" si="33"/>
        <v>0</v>
      </c>
      <c r="D102">
        <f t="shared" ref="D102:I111" ca="1" si="52">RAND()</f>
        <v>0.94076349614853061</v>
      </c>
      <c r="E102">
        <f t="shared" ca="1" si="52"/>
        <v>0.77221385528620701</v>
      </c>
      <c r="F102">
        <f t="shared" ca="1" si="52"/>
        <v>0.90990027252732841</v>
      </c>
      <c r="G102">
        <f t="shared" ca="1" si="52"/>
        <v>0.41246390014282608</v>
      </c>
      <c r="H102">
        <f t="shared" ca="1" si="52"/>
        <v>0.90193889803251792</v>
      </c>
      <c r="I102">
        <f t="shared" ca="1" si="52"/>
        <v>0.27713792924985847</v>
      </c>
      <c r="M102" t="str">
        <f t="shared" ca="1" si="34"/>
        <v>캐릭터 상자 일반등급</v>
      </c>
      <c r="N102" t="str">
        <f t="shared" ca="1" si="35"/>
        <v>삭제</v>
      </c>
      <c r="O102">
        <f t="shared" ca="1" si="36"/>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DI</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29</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t="shared" ca="1" si="37"/>
        <v/>
      </c>
      <c r="U102" t="s">
        <v>83</v>
      </c>
      <c r="V102" t="s">
        <v>182</v>
      </c>
      <c r="W102">
        <v>1</v>
      </c>
      <c r="X102" t="s">
        <v>129</v>
      </c>
      <c r="Z102">
        <v>1100</v>
      </c>
      <c r="AA102" t="str">
        <f t="shared" ca="1" si="38"/>
        <v>fe</v>
      </c>
      <c r="AB102" t="s">
        <v>83</v>
      </c>
      <c r="AC102" t="s">
        <v>264</v>
      </c>
      <c r="AD102">
        <v>1</v>
      </c>
      <c r="AE102" t="s">
        <v>129</v>
      </c>
      <c r="AG102">
        <v>1200</v>
      </c>
      <c r="AH102" t="str">
        <f ca="1">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 t="shared" si="39"/>
        <v/>
      </c>
      <c r="AJ102" t="str">
        <f t="shared" si="40"/>
        <v/>
      </c>
      <c r="AK102" t="str">
        <f ca="1">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노장의 친구</v>
      </c>
      <c r="AL102">
        <v>1</v>
      </c>
      <c r="AM10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v>
      </c>
      <c r="AN102" t="str">
        <f t="shared" ca="1" si="42"/>
        <v>{"dy":11,"sl":0,"tp":"fe","vl":"Equip5101","cn":1,"pt":"GO","pr":1200}</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43"/>
        <v>1.3550135501355014E-2</v>
      </c>
      <c r="BQ102">
        <f t="shared" ca="1" si="44"/>
        <v>2.8355387523629493E-2</v>
      </c>
      <c r="BR102">
        <f t="shared" ca="1" si="45"/>
        <v>1.0224948875255624E-2</v>
      </c>
      <c r="BS102">
        <f t="shared" ca="1" si="46"/>
        <v>0.79132791327913199</v>
      </c>
      <c r="BT102">
        <f t="shared" ca="1" si="47"/>
        <v>0.72211720226843112</v>
      </c>
      <c r="BU102">
        <f t="shared" ca="1" si="48"/>
        <v>0.59713701431492783</v>
      </c>
      <c r="BV102" t="str">
        <f ca="1">OFFSET([1]EquipTable!$A$1,ROW()-1,0)</f>
        <v>Equip7002</v>
      </c>
    </row>
    <row r="103" spans="1:74">
      <c r="A103">
        <v>11</v>
      </c>
      <c r="B103">
        <v>1</v>
      </c>
      <c r="C103">
        <f t="shared" si="33"/>
        <v>0</v>
      </c>
      <c r="D103">
        <f t="shared" ca="1" si="52"/>
        <v>0.4298884296407619</v>
      </c>
      <c r="E103">
        <f t="shared" ca="1" si="52"/>
        <v>8.7357021900867138E-2</v>
      </c>
      <c r="F103">
        <f t="shared" ca="1" si="52"/>
        <v>0.4367263776422553</v>
      </c>
      <c r="G103">
        <f t="shared" ca="1" si="52"/>
        <v>0.82512537271601627</v>
      </c>
      <c r="H103">
        <f t="shared" ca="1" si="52"/>
        <v>4.6252152403198354E-2</v>
      </c>
      <c r="I103">
        <f t="shared" ca="1" si="52"/>
        <v>5.3344155849137653E-3</v>
      </c>
      <c r="M103" t="str">
        <f t="shared" ca="1" si="34"/>
        <v>지정 장비</v>
      </c>
      <c r="N103" t="str">
        <f t="shared" ca="1" si="35"/>
        <v>Equip0301</v>
      </c>
      <c r="O103">
        <f t="shared" ca="1" si="36"/>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7000</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t="shared" ca="1" si="37"/>
        <v/>
      </c>
      <c r="U103" t="s">
        <v>83</v>
      </c>
      <c r="V103" t="s">
        <v>261</v>
      </c>
      <c r="W103">
        <v>1</v>
      </c>
      <c r="X103" t="s">
        <v>129</v>
      </c>
      <c r="Z103">
        <v>1400</v>
      </c>
      <c r="AA103" t="str">
        <f t="shared" ca="1" si="38"/>
        <v>fe</v>
      </c>
      <c r="AB103" t="s">
        <v>83</v>
      </c>
      <c r="AC103" t="s">
        <v>260</v>
      </c>
      <c r="AD103">
        <v>1</v>
      </c>
      <c r="AE103" t="s">
        <v>129</v>
      </c>
      <c r="AG103">
        <v>9600</v>
      </c>
      <c r="AH103" t="str">
        <f ca="1">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 t="shared" si="39"/>
        <v/>
      </c>
      <c r="AJ103" t="str">
        <f t="shared" si="40"/>
        <v/>
      </c>
      <c r="AK103" t="str">
        <f ca="1">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낙원으로의 길</v>
      </c>
      <c r="AL103">
        <v>1</v>
      </c>
      <c r="AM10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v>
      </c>
      <c r="AN103" t="str">
        <f t="shared" ca="1" si="42"/>
        <v>{"dy":11,"sl":1,"tp":"fe","vl":"Equip7202","cn":1,"pt":"GO","pr":9600}</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43"/>
        <v>1.3550135501355014E-2</v>
      </c>
      <c r="BQ103">
        <f t="shared" ca="1" si="44"/>
        <v>2.8355387523629493E-2</v>
      </c>
      <c r="BR103">
        <f t="shared" ca="1" si="45"/>
        <v>1.0224948875255624E-2</v>
      </c>
      <c r="BS103">
        <f t="shared" ca="1" si="46"/>
        <v>0.80487804878048697</v>
      </c>
      <c r="BT103">
        <f t="shared" ca="1" si="47"/>
        <v>0.75047258979206066</v>
      </c>
      <c r="BU103">
        <f t="shared" ca="1" si="48"/>
        <v>0.60736196319018343</v>
      </c>
      <c r="BV103" t="str">
        <f ca="1">OFFSET([1]EquipTable!$A$1,ROW()-1,0)</f>
        <v>Equip7101</v>
      </c>
    </row>
    <row r="104" spans="1:74">
      <c r="A104">
        <v>11</v>
      </c>
      <c r="B104">
        <v>2</v>
      </c>
      <c r="C104">
        <f t="shared" si="33"/>
        <v>0</v>
      </c>
      <c r="D104">
        <f t="shared" ca="1" si="52"/>
        <v>0.93673030390489676</v>
      </c>
      <c r="E104">
        <f t="shared" ca="1" si="52"/>
        <v>0.90991867055591469</v>
      </c>
      <c r="F104">
        <f t="shared" ca="1" si="52"/>
        <v>0.75813294472117809</v>
      </c>
      <c r="G104">
        <f t="shared" ca="1" si="52"/>
        <v>0.54451701194488555</v>
      </c>
      <c r="H104">
        <f t="shared" ca="1" si="52"/>
        <v>0.24549040025776203</v>
      </c>
      <c r="I104">
        <f t="shared" ca="1" si="52"/>
        <v>0.82510188967462816</v>
      </c>
      <c r="M104" t="str">
        <f t="shared" ca="1" si="34"/>
        <v>안 지정 캐릭터 PP 영웅등급</v>
      </c>
      <c r="N104">
        <f t="shared" ca="1" si="35"/>
        <v>90991</v>
      </c>
      <c r="O104">
        <f t="shared" ca="1" si="36"/>
        <v>14</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1400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t="shared" ca="1" si="37"/>
        <v/>
      </c>
      <c r="U104" t="s">
        <v>92</v>
      </c>
      <c r="V104">
        <v>11513</v>
      </c>
      <c r="W104">
        <v>9</v>
      </c>
      <c r="X104" t="s">
        <v>129</v>
      </c>
      <c r="Z104">
        <v>900</v>
      </c>
      <c r="AA104" t="str">
        <f t="shared" ca="1" si="38"/>
        <v>uph</v>
      </c>
      <c r="AB104" t="s">
        <v>92</v>
      </c>
      <c r="AC104">
        <v>67404</v>
      </c>
      <c r="AD104">
        <v>13</v>
      </c>
      <c r="AE104" t="s">
        <v>129</v>
      </c>
      <c r="AG104">
        <v>1300</v>
      </c>
      <c r="AH104" t="str">
        <f>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 t="shared" si="39"/>
        <v/>
      </c>
      <c r="AJ104" t="str">
        <f t="shared" si="40"/>
        <v/>
      </c>
      <c r="AK104" t="str">
        <f>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
      </c>
      <c r="AL104">
        <v>1</v>
      </c>
      <c r="AM10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v>
      </c>
      <c r="AN104" t="str">
        <f t="shared" ca="1" si="42"/>
        <v>{"dy":11,"sl":2,"tp":"uph","vl":"67404","cn":13,"pt":"GO","pr":1300}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43"/>
        <v>1.3550135501355014E-2</v>
      </c>
      <c r="BQ104">
        <f t="shared" ca="1" si="44"/>
        <v>2.8355387523629493E-2</v>
      </c>
      <c r="BR104">
        <f t="shared" ca="1" si="45"/>
        <v>1.0224948875255624E-2</v>
      </c>
      <c r="BS104">
        <f t="shared" ca="1" si="46"/>
        <v>0.81842818428184194</v>
      </c>
      <c r="BT104">
        <f t="shared" ca="1" si="47"/>
        <v>0.7788279773156902</v>
      </c>
      <c r="BU104">
        <f t="shared" ca="1" si="48"/>
        <v>0.61758691206543903</v>
      </c>
      <c r="BV104" t="str">
        <f ca="1">OFFSET([1]EquipTable!$A$1,ROW()-1,0)</f>
        <v>Equip7102</v>
      </c>
    </row>
    <row r="105" spans="1:74">
      <c r="A105">
        <v>11</v>
      </c>
      <c r="B105">
        <v>3</v>
      </c>
      <c r="C105">
        <f t="shared" si="33"/>
        <v>0</v>
      </c>
      <c r="D105">
        <f t="shared" ca="1" si="52"/>
        <v>0.32903903416832947</v>
      </c>
      <c r="E105">
        <f t="shared" ca="1" si="52"/>
        <v>2.7810884496193511E-2</v>
      </c>
      <c r="F105">
        <f t="shared" ca="1" si="52"/>
        <v>0.63896991470058218</v>
      </c>
      <c r="G105">
        <f t="shared" ca="1" si="52"/>
        <v>0.61313578330767948</v>
      </c>
      <c r="H105">
        <f t="shared" ca="1" si="52"/>
        <v>0.99261019148586771</v>
      </c>
      <c r="I105">
        <f t="shared" ca="1" si="52"/>
        <v>9.5453816703878425E-2</v>
      </c>
      <c r="M105" t="str">
        <f t="shared" ca="1" si="34"/>
        <v>안 지정 캐릭터 PP 일반등급</v>
      </c>
      <c r="N105">
        <f t="shared" ca="1" si="35"/>
        <v>2781</v>
      </c>
      <c r="O105">
        <f t="shared" ca="1" si="36"/>
        <v>9</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900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t="shared" ca="1" si="37"/>
        <v/>
      </c>
      <c r="U105" t="s">
        <v>93</v>
      </c>
      <c r="V105">
        <v>13263</v>
      </c>
      <c r="W105">
        <v>9</v>
      </c>
      <c r="X105" t="s">
        <v>129</v>
      </c>
      <c r="Z105">
        <v>900</v>
      </c>
      <c r="AA105" t="str">
        <f t="shared" ca="1" si="38"/>
        <v>upn</v>
      </c>
      <c r="AB105" t="s">
        <v>93</v>
      </c>
      <c r="AC105">
        <v>76281</v>
      </c>
      <c r="AD105">
        <v>13</v>
      </c>
      <c r="AE105" t="s">
        <v>129</v>
      </c>
      <c r="AG105">
        <v>1300</v>
      </c>
      <c r="AH105" t="str">
        <f>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 t="shared" si="39"/>
        <v/>
      </c>
      <c r="AJ105" t="str">
        <f t="shared" si="40"/>
        <v/>
      </c>
      <c r="AK105" t="str">
        <f>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
      </c>
      <c r="AL105">
        <v>1</v>
      </c>
      <c r="AM10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v>
      </c>
      <c r="AN105" t="str">
        <f t="shared" ca="1" si="42"/>
        <v>{"dy":11,"sl":3,"tp":"upn","vl":"76281","cn":13,"pt":"GO","pr":1300}</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43"/>
        <v>1.3550135501355014E-2</v>
      </c>
      <c r="BQ105">
        <f t="shared" ca="1" si="44"/>
        <v>2.8355387523629493E-2</v>
      </c>
      <c r="BR105">
        <f t="shared" ca="1" si="45"/>
        <v>1.0224948875255624E-2</v>
      </c>
      <c r="BS105">
        <f t="shared" ca="1" si="46"/>
        <v>0.83197831978319692</v>
      </c>
      <c r="BT105">
        <f t="shared" ca="1" si="47"/>
        <v>0.80718336483931974</v>
      </c>
      <c r="BU105">
        <f t="shared" ca="1" si="48"/>
        <v>0.62781186094069463</v>
      </c>
      <c r="BV105" t="str">
        <f ca="1">OFFSET([1]EquipTable!$A$1,ROW()-1,0)</f>
        <v>Equip7201</v>
      </c>
    </row>
    <row r="106" spans="1:74">
      <c r="A106">
        <v>11</v>
      </c>
      <c r="B106">
        <v>4</v>
      </c>
      <c r="C106">
        <f t="shared" si="33"/>
        <v>0</v>
      </c>
      <c r="D106">
        <f t="shared" ca="1" si="52"/>
        <v>0.1714132532586069</v>
      </c>
      <c r="E106">
        <f t="shared" ca="1" si="52"/>
        <v>0.29407223506367752</v>
      </c>
      <c r="F106">
        <f t="shared" ca="1" si="52"/>
        <v>0.99278083212887736</v>
      </c>
      <c r="G106">
        <f t="shared" ca="1" si="52"/>
        <v>0.530657658095116</v>
      </c>
      <c r="H106">
        <f t="shared" ca="1" si="52"/>
        <v>0.44774489412077667</v>
      </c>
      <c r="I106">
        <f t="shared" ca="1" si="52"/>
        <v>0.81692265715253898</v>
      </c>
      <c r="M106" t="str">
        <f t="shared" ca="1" si="34"/>
        <v>안 지정 캐릭터 PP 일반등급</v>
      </c>
      <c r="N106">
        <f t="shared" ca="1" si="35"/>
        <v>29407</v>
      </c>
      <c r="O106">
        <f t="shared" ca="1" si="36"/>
        <v>10</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1000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t="shared" ca="1" si="37"/>
        <v/>
      </c>
      <c r="U106" t="s">
        <v>93</v>
      </c>
      <c r="V106">
        <v>65107</v>
      </c>
      <c r="W106">
        <v>12</v>
      </c>
      <c r="X106" t="s">
        <v>129</v>
      </c>
      <c r="Z106">
        <v>1200</v>
      </c>
      <c r="AA106" t="str">
        <f t="shared" ca="1" si="38"/>
        <v>upn</v>
      </c>
      <c r="AB106" t="s">
        <v>93</v>
      </c>
      <c r="AC106">
        <v>35712</v>
      </c>
      <c r="AD106">
        <v>11</v>
      </c>
      <c r="AE106" t="s">
        <v>129</v>
      </c>
      <c r="AG106">
        <v>1100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 t="shared" si="39"/>
        <v/>
      </c>
      <c r="AJ106" t="str">
        <f t="shared" si="40"/>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v>
      </c>
      <c r="AN106" t="str">
        <f t="shared" ca="1" si="42"/>
        <v>{"dy":11,"sl":4,"tp":"upn","vl":"35712","cn":11,"pt":"GO","pr":1100}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43"/>
        <v>1.3550135501355014E-2</v>
      </c>
      <c r="BQ106">
        <f t="shared" ca="1" si="44"/>
        <v>2.8355387523629493E-2</v>
      </c>
      <c r="BR106">
        <f t="shared" ca="1" si="45"/>
        <v>1.0224948875255624E-2</v>
      </c>
      <c r="BS106">
        <f t="shared" ca="1" si="46"/>
        <v>0.84552845528455189</v>
      </c>
      <c r="BT106">
        <f t="shared" ca="1" si="47"/>
        <v>0.83553875236294928</v>
      </c>
      <c r="BU106">
        <f t="shared" ca="1" si="48"/>
        <v>0.63803680981595023</v>
      </c>
      <c r="BV106" t="str">
        <f ca="1">OFFSET([1]EquipTable!$A$1,ROW()-1,0)</f>
        <v>Equip7202</v>
      </c>
    </row>
    <row r="107" spans="1:74">
      <c r="A107">
        <v>11</v>
      </c>
      <c r="B107">
        <v>5</v>
      </c>
      <c r="C107">
        <f t="shared" si="33"/>
        <v>0</v>
      </c>
      <c r="D107">
        <f t="shared" ca="1" si="52"/>
        <v>0.27326864373232074</v>
      </c>
      <c r="E107">
        <f t="shared" ca="1" si="52"/>
        <v>0.11635943879764243</v>
      </c>
      <c r="F107">
        <f t="shared" ca="1" si="52"/>
        <v>0.52289402258308759</v>
      </c>
      <c r="G107">
        <f t="shared" ca="1" si="52"/>
        <v>0.82637950792239501</v>
      </c>
      <c r="H107">
        <f t="shared" ca="1" si="52"/>
        <v>0.82146901285616647</v>
      </c>
      <c r="I107">
        <f t="shared" ca="1" si="52"/>
        <v>0.55425671742992511</v>
      </c>
      <c r="M107" t="str">
        <f t="shared" ca="1" si="34"/>
        <v>지정 장비</v>
      </c>
      <c r="N107" t="str">
        <f t="shared" ca="1" si="35"/>
        <v>Equip1001</v>
      </c>
      <c r="O107">
        <f t="shared" ca="1" si="36"/>
        <v>1</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800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t="shared" ca="1" si="37"/>
        <v/>
      </c>
      <c r="U107" t="s">
        <v>83</v>
      </c>
      <c r="V107" t="s">
        <v>202</v>
      </c>
      <c r="W107">
        <v>1</v>
      </c>
      <c r="X107" t="s">
        <v>129</v>
      </c>
      <c r="Z107">
        <v>900</v>
      </c>
      <c r="AA107" t="str">
        <f t="shared" ca="1" si="38"/>
        <v>upn</v>
      </c>
      <c r="AB107" t="s">
        <v>93</v>
      </c>
      <c r="AC107">
        <v>3678</v>
      </c>
      <c r="AD107">
        <v>9</v>
      </c>
      <c r="AE107" t="s">
        <v>129</v>
      </c>
      <c r="AG107">
        <v>900</v>
      </c>
      <c r="AH107" t="str">
        <f>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 t="shared" si="39"/>
        <v/>
      </c>
      <c r="AJ107" t="str">
        <f t="shared" si="40"/>
        <v/>
      </c>
      <c r="AK107" t="str">
        <f>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
      </c>
      <c r="AL107">
        <v>1</v>
      </c>
      <c r="AM10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v>
      </c>
      <c r="AN107" t="str">
        <f t="shared" ca="1" si="42"/>
        <v>{"dy":11,"sl":5,"tp":"upn","vl":"3678","cn":9,"pt":"GO","pr":900}</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43"/>
        <v>1.3550135501355014E-2</v>
      </c>
      <c r="BQ107">
        <f t="shared" ca="1" si="44"/>
        <v>2.8355387523629493E-2</v>
      </c>
      <c r="BR107">
        <f t="shared" ca="1" si="45"/>
        <v>1.0224948875255624E-2</v>
      </c>
      <c r="BS107">
        <f t="shared" ca="1" si="46"/>
        <v>0.85907859078590687</v>
      </c>
      <c r="BT107">
        <f t="shared" ca="1" si="47"/>
        <v>0.86389413988657882</v>
      </c>
      <c r="BU107">
        <f t="shared" ca="1" si="48"/>
        <v>0.64826175869120584</v>
      </c>
      <c r="BV107" t="str">
        <f ca="1">OFFSET([1]EquipTable!$A$1,ROW()-1,0)</f>
        <v>Equip7301</v>
      </c>
    </row>
    <row r="108" spans="1:74">
      <c r="A108">
        <v>11</v>
      </c>
      <c r="B108">
        <v>6</v>
      </c>
      <c r="C108">
        <f t="shared" si="33"/>
        <v>0</v>
      </c>
      <c r="D108">
        <f t="shared" ca="1" si="52"/>
        <v>0.40983744853204218</v>
      </c>
      <c r="E108">
        <f t="shared" ca="1" si="52"/>
        <v>0.6325220317994863</v>
      </c>
      <c r="F108">
        <f t="shared" ca="1" si="52"/>
        <v>0.35736026962757828</v>
      </c>
      <c r="G108">
        <f t="shared" ca="1" si="52"/>
        <v>0.33433497315888006</v>
      </c>
      <c r="H108">
        <f t="shared" ca="1" si="52"/>
        <v>0.20953410888675539</v>
      </c>
      <c r="I108">
        <f t="shared" ca="1" si="52"/>
        <v>1.7501378411868274E-2</v>
      </c>
      <c r="M108" t="str">
        <f t="shared" ca="1" si="34"/>
        <v>지정 장비</v>
      </c>
      <c r="N108" t="str">
        <f t="shared" ca="1" si="35"/>
        <v>Equip6202</v>
      </c>
      <c r="O108">
        <f t="shared" ca="1" si="36"/>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8900</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t="shared" ca="1" si="37"/>
        <v/>
      </c>
      <c r="U108" t="s">
        <v>83</v>
      </c>
      <c r="V108" t="s">
        <v>190</v>
      </c>
      <c r="W108">
        <v>1</v>
      </c>
      <c r="X108" t="s">
        <v>129</v>
      </c>
      <c r="Z108">
        <v>3600</v>
      </c>
      <c r="AA108" t="str">
        <f t="shared" ca="1" si="38"/>
        <v>fe</v>
      </c>
      <c r="AB108" t="s">
        <v>83</v>
      </c>
      <c r="AC108" t="s">
        <v>267</v>
      </c>
      <c r="AD108">
        <v>1</v>
      </c>
      <c r="AE108" t="s">
        <v>133</v>
      </c>
      <c r="AG108">
        <v>12</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 t="shared" si="39"/>
        <v/>
      </c>
      <c r="AJ108" t="str">
        <f t="shared" si="40"/>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울려퍼지는 여명</v>
      </c>
      <c r="AL108">
        <v>1</v>
      </c>
      <c r="AM10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v>
      </c>
      <c r="AN108" t="str">
        <f t="shared" ca="1" si="42"/>
        <v>{"dy":11,"sl":6,"tp":"fe","vl":"Equip2302","cn":1,"pt":"DI","pr":12}</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43"/>
        <v>1.3550135501355014E-2</v>
      </c>
      <c r="BQ108">
        <f t="shared" ca="1" si="44"/>
        <v>2.8355387523629493E-2</v>
      </c>
      <c r="BR108">
        <f t="shared" ca="1" si="45"/>
        <v>1.0224948875255624E-2</v>
      </c>
      <c r="BS108">
        <f t="shared" ca="1" si="46"/>
        <v>0.87262872628726185</v>
      </c>
      <c r="BT108">
        <f t="shared" ca="1" si="47"/>
        <v>0.89224952741020835</v>
      </c>
      <c r="BU108">
        <f t="shared" ca="1" si="48"/>
        <v>0.65848670756646144</v>
      </c>
      <c r="BV108" t="str">
        <f ca="1">OFFSET([1]EquipTable!$A$1,ROW()-1,0)</f>
        <v>Equip7302</v>
      </c>
    </row>
    <row r="109" spans="1:74">
      <c r="A109">
        <v>11</v>
      </c>
      <c r="B109">
        <v>7</v>
      </c>
      <c r="C109">
        <f t="shared" si="33"/>
        <v>0</v>
      </c>
      <c r="D109">
        <f t="shared" ca="1" si="52"/>
        <v>0.39730333579502874</v>
      </c>
      <c r="E109">
        <f t="shared" ca="1" si="52"/>
        <v>0.83764500247372708</v>
      </c>
      <c r="F109">
        <f t="shared" ca="1" si="52"/>
        <v>0.95190311383492909</v>
      </c>
      <c r="G109">
        <f t="shared" ca="1" si="52"/>
        <v>0.27713200943873895</v>
      </c>
      <c r="H109">
        <f t="shared" ca="1" si="52"/>
        <v>0.51986469342690955</v>
      </c>
      <c r="I109">
        <f t="shared" ca="1" si="52"/>
        <v>0.81308569438888867</v>
      </c>
      <c r="M109" t="str">
        <f t="shared" ca="1" si="34"/>
        <v>지정 장비</v>
      </c>
      <c r="N109" t="str">
        <f t="shared" ca="1" si="35"/>
        <v>Equip8201</v>
      </c>
      <c r="O109">
        <f t="shared" ca="1" si="36"/>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29700</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t="shared" ca="1" si="37"/>
        <v/>
      </c>
      <c r="U109" t="s">
        <v>83</v>
      </c>
      <c r="V109" t="s">
        <v>204</v>
      </c>
      <c r="W109">
        <v>1</v>
      </c>
      <c r="X109" t="s">
        <v>129</v>
      </c>
      <c r="Z109">
        <v>22000</v>
      </c>
      <c r="AA109" t="str">
        <f t="shared" ca="1" si="38"/>
        <v>fe</v>
      </c>
      <c r="AB109" t="s">
        <v>83</v>
      </c>
      <c r="AC109" t="s">
        <v>255</v>
      </c>
      <c r="AD109">
        <v>1</v>
      </c>
      <c r="AE109" t="s">
        <v>129</v>
      </c>
      <c r="AG109">
        <v>8000</v>
      </c>
      <c r="AH109" t="str">
        <f ca="1">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 t="shared" si="39"/>
        <v/>
      </c>
      <c r="AJ109" t="str">
        <f t="shared" si="40"/>
        <v/>
      </c>
      <c r="AK109" t="str">
        <f ca="1">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위장용 세검</v>
      </c>
      <c r="AL109">
        <v>1</v>
      </c>
      <c r="AM10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v>
      </c>
      <c r="AN109" t="str">
        <f t="shared" ca="1" si="42"/>
        <v>{"dy":11,"sl":7,"tp":"fe","vl":"Equip1301","cn":1,"pt":"GO","pr":8000}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43"/>
        <v>1.3550135501355016E-3</v>
      </c>
      <c r="BQ109">
        <f t="shared" ca="1" si="44"/>
        <v>9.4517958412098323E-4</v>
      </c>
      <c r="BR109">
        <f t="shared" ca="1" si="45"/>
        <v>1.0224948875255625E-3</v>
      </c>
      <c r="BS109">
        <f t="shared" ca="1" si="46"/>
        <v>0.88617886178861682</v>
      </c>
      <c r="BT109">
        <f t="shared" ca="1" si="47"/>
        <v>0.92060491493383789</v>
      </c>
      <c r="BU109">
        <f t="shared" ca="1" si="48"/>
        <v>0.66871165644171704</v>
      </c>
      <c r="BV109" t="str">
        <f ca="1">OFFSET([1]EquipTable!$A$1,ROW()-1,0)</f>
        <v>Equip7401</v>
      </c>
    </row>
    <row r="110" spans="1:74">
      <c r="A110">
        <v>11</v>
      </c>
      <c r="B110">
        <v>8</v>
      </c>
      <c r="C110">
        <f t="shared" si="33"/>
        <v>0</v>
      </c>
      <c r="D110">
        <f t="shared" ca="1" si="52"/>
        <v>0.14246531972974064</v>
      </c>
      <c r="E110">
        <f t="shared" ca="1" si="52"/>
        <v>0.64463499482778885</v>
      </c>
      <c r="F110">
        <f t="shared" ca="1" si="52"/>
        <v>0.50881201133480058</v>
      </c>
      <c r="G110">
        <f t="shared" ca="1" si="52"/>
        <v>0.46046476907405931</v>
      </c>
      <c r="H110">
        <f t="shared" ca="1" si="52"/>
        <v>0.91192530025974272</v>
      </c>
      <c r="I110">
        <f t="shared" ca="1" si="52"/>
        <v>0.23032674321692348</v>
      </c>
      <c r="M110" t="str">
        <f t="shared" ca="1" si="34"/>
        <v>삭제</v>
      </c>
      <c r="N110" t="str">
        <f t="shared" ca="1" si="35"/>
        <v>삭제</v>
      </c>
      <c r="O110" t="str">
        <f t="shared" ca="1" si="36"/>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t="shared" ca="1" si="37"/>
        <v/>
      </c>
      <c r="AA110" t="str">
        <f t="shared" ca="1" si="38"/>
        <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 t="shared" si="39"/>
        <v/>
      </c>
      <c r="AJ110" t="str">
        <f t="shared" si="40"/>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
      </c>
      <c r="AL110">
        <v>1</v>
      </c>
      <c r="AM11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v>
      </c>
      <c r="AN110" t="str">
        <f t="shared" ca="1" si="42"/>
        <v>{"dy":11,"sl":8}</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43"/>
        <v>1.3550135501355016E-3</v>
      </c>
      <c r="BQ110">
        <f t="shared" ca="1" si="44"/>
        <v>9.4517958412098323E-4</v>
      </c>
      <c r="BR110">
        <f t="shared" ca="1" si="45"/>
        <v>1.0224948875255625E-3</v>
      </c>
      <c r="BS110">
        <f t="shared" ca="1" si="46"/>
        <v>0.88753387533875228</v>
      </c>
      <c r="BT110">
        <f t="shared" ca="1" si="47"/>
        <v>0.92155009451795888</v>
      </c>
      <c r="BU110">
        <f t="shared" ca="1" si="48"/>
        <v>0.66973415132924263</v>
      </c>
      <c r="BV110" t="str">
        <f ca="1">OFFSET([1]EquipTable!$A$1,ROW()-1,0)</f>
        <v>Equip7402</v>
      </c>
    </row>
    <row r="111" spans="1:74">
      <c r="A111">
        <v>11</v>
      </c>
      <c r="B111">
        <v>9</v>
      </c>
      <c r="C111">
        <f t="shared" si="33"/>
        <v>0</v>
      </c>
      <c r="D111">
        <f t="shared" ca="1" si="52"/>
        <v>0.36616325610616529</v>
      </c>
      <c r="E111">
        <f t="shared" ca="1" si="52"/>
        <v>0.8896829173645463</v>
      </c>
      <c r="F111">
        <f t="shared" ca="1" si="52"/>
        <v>0.98061493163404501</v>
      </c>
      <c r="G111">
        <f t="shared" ca="1" si="52"/>
        <v>0.23101388296548719</v>
      </c>
      <c r="H111">
        <f t="shared" ca="1" si="52"/>
        <v>0.22389633331973902</v>
      </c>
      <c r="I111">
        <f t="shared" ca="1" si="52"/>
        <v>0.83785411631874118</v>
      </c>
      <c r="M111" t="str">
        <f t="shared" ca="1" si="34"/>
        <v>삭제</v>
      </c>
      <c r="N111" t="str">
        <f t="shared" ca="1" si="35"/>
        <v>삭제</v>
      </c>
      <c r="O111" t="str">
        <f t="shared" ca="1" si="36"/>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t="shared" ca="1" si="37"/>
        <v/>
      </c>
      <c r="AA111" t="str">
        <f t="shared" ca="1" si="38"/>
        <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 t="shared" si="39"/>
        <v/>
      </c>
      <c r="AJ111" t="str">
        <f t="shared" si="40"/>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
      </c>
      <c r="AL111">
        <v>1</v>
      </c>
      <c r="AM11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v>
      </c>
      <c r="AN111" t="str">
        <f t="shared" ca="1" si="42"/>
        <v>{"dy":11,"sl":9}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43"/>
        <v>0</v>
      </c>
      <c r="BQ111">
        <f t="shared" ca="1" si="44"/>
        <v>0</v>
      </c>
      <c r="BR111">
        <f t="shared" ca="1" si="45"/>
        <v>0</v>
      </c>
      <c r="BS111">
        <f t="shared" ca="1" si="46"/>
        <v>0.88888888888888773</v>
      </c>
      <c r="BT111">
        <f t="shared" ca="1" si="47"/>
        <v>0.92249527410207988</v>
      </c>
      <c r="BU111">
        <f t="shared" ca="1" si="48"/>
        <v>0.67075664621676823</v>
      </c>
      <c r="BV111" t="str">
        <f ca="1">OFFSET([1]EquipTable!$A$1,ROW()-1,0)</f>
        <v>Equip7403</v>
      </c>
    </row>
    <row r="112" spans="1:74">
      <c r="A112">
        <v>12</v>
      </c>
      <c r="B112">
        <v>0</v>
      </c>
      <c r="C112">
        <f t="shared" si="33"/>
        <v>0</v>
      </c>
      <c r="D112">
        <f t="shared" ref="D112:I121" ca="1" si="53">RAND()</f>
        <v>0.79103551339115563</v>
      </c>
      <c r="E112">
        <f t="shared" ca="1" si="53"/>
        <v>0.21586108739695187</v>
      </c>
      <c r="F112">
        <f t="shared" ca="1" si="53"/>
        <v>0.64482685794892536</v>
      </c>
      <c r="G112">
        <f t="shared" ca="1" si="53"/>
        <v>0.93476725357079182</v>
      </c>
      <c r="H112">
        <f t="shared" ca="1" si="53"/>
        <v>0.79955825358055987</v>
      </c>
      <c r="I112">
        <f t="shared" ca="1" si="53"/>
        <v>0.47201443975835289</v>
      </c>
      <c r="M112" t="str">
        <f t="shared" ca="1" si="34"/>
        <v>지정 장비</v>
      </c>
      <c r="N112" t="str">
        <f t="shared" ca="1" si="35"/>
        <v>Equip1302</v>
      </c>
      <c r="O112">
        <f t="shared" ca="1" si="36"/>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7500</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t="shared" ca="1" si="37"/>
        <v/>
      </c>
      <c r="U112" t="s">
        <v>83</v>
      </c>
      <c r="V112" t="s">
        <v>270</v>
      </c>
      <c r="W112">
        <v>1</v>
      </c>
      <c r="X112" t="s">
        <v>133</v>
      </c>
      <c r="Z112">
        <v>5</v>
      </c>
      <c r="AA112" t="str">
        <f t="shared" ca="1" si="38"/>
        <v>fe</v>
      </c>
      <c r="AB112" t="s">
        <v>83</v>
      </c>
      <c r="AC112" t="s">
        <v>318</v>
      </c>
      <c r="AD112">
        <v>1</v>
      </c>
      <c r="AE112" t="s">
        <v>129</v>
      </c>
      <c r="AG112">
        <v>2900</v>
      </c>
      <c r="AH112" t="str">
        <f ca="1">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 t="shared" si="39"/>
        <v/>
      </c>
      <c r="AJ112" t="str">
        <f t="shared" si="40"/>
        <v/>
      </c>
      <c r="AK112" t="str">
        <f ca="1">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야만인의 분노</v>
      </c>
      <c r="AL112">
        <v>1</v>
      </c>
      <c r="AM11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v>
      </c>
      <c r="AN112" t="str">
        <f t="shared" ca="1" si="42"/>
        <v>{"dy":12,"sl":0,"tp":"fe","vl":"Equip0201","cn":1,"pt":"GO","pr":2900}</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43"/>
        <v>0</v>
      </c>
      <c r="BQ112">
        <f t="shared" ca="1" si="44"/>
        <v>0</v>
      </c>
      <c r="BR112">
        <f t="shared" ca="1" si="45"/>
        <v>0</v>
      </c>
      <c r="BS112">
        <f t="shared" ca="1" si="46"/>
        <v>0.88888888888888773</v>
      </c>
      <c r="BT112">
        <f t="shared" ca="1" si="47"/>
        <v>0.92249527410207988</v>
      </c>
      <c r="BU112">
        <f t="shared" ca="1" si="48"/>
        <v>0.67075664621676823</v>
      </c>
      <c r="BV112" t="str">
        <f ca="1">OFFSET([1]EquipTable!$A$1,ROW()-1,0)</f>
        <v>Equip7404</v>
      </c>
    </row>
    <row r="113" spans="1:74">
      <c r="A113">
        <v>12</v>
      </c>
      <c r="B113">
        <v>1</v>
      </c>
      <c r="C113">
        <f t="shared" si="33"/>
        <v>0</v>
      </c>
      <c r="D113">
        <f t="shared" ca="1" si="53"/>
        <v>0.36364593911849397</v>
      </c>
      <c r="E113">
        <f t="shared" ca="1" si="53"/>
        <v>2.4246042242950128E-2</v>
      </c>
      <c r="F113">
        <f t="shared" ca="1" si="53"/>
        <v>0.83738499869452843</v>
      </c>
      <c r="G113">
        <f t="shared" ca="1" si="53"/>
        <v>3.5843820015470262E-2</v>
      </c>
      <c r="H113">
        <f t="shared" ca="1" si="53"/>
        <v>0.64977230227256544</v>
      </c>
      <c r="I113">
        <f t="shared" ca="1" si="53"/>
        <v>0.79691723155651273</v>
      </c>
      <c r="M113" t="str">
        <f t="shared" ca="1" si="34"/>
        <v>지정 장비</v>
      </c>
      <c r="N113" t="str">
        <f t="shared" ca="1" si="35"/>
        <v>Equip0002</v>
      </c>
      <c r="O113">
        <f t="shared" ca="1" si="36"/>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900</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t="shared" ca="1" si="37"/>
        <v/>
      </c>
      <c r="U113" t="s">
        <v>83</v>
      </c>
      <c r="V113" t="s">
        <v>211</v>
      </c>
      <c r="W113">
        <v>1</v>
      </c>
      <c r="X113" t="s">
        <v>129</v>
      </c>
      <c r="Z113">
        <v>2500</v>
      </c>
      <c r="AA113" t="str">
        <f t="shared" ca="1" si="38"/>
        <v>fe</v>
      </c>
      <c r="AB113" t="s">
        <v>83</v>
      </c>
      <c r="AC113" t="s">
        <v>263</v>
      </c>
      <c r="AD113">
        <v>1</v>
      </c>
      <c r="AE113" t="s">
        <v>129</v>
      </c>
      <c r="AG113">
        <v>600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 t="shared" si="39"/>
        <v/>
      </c>
      <c r="AJ113" t="str">
        <f t="shared" si="40"/>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유목민의 가보</v>
      </c>
      <c r="AL113">
        <v>1</v>
      </c>
      <c r="AM11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v>
      </c>
      <c r="AN113" t="str">
        <f t="shared" ca="1" si="42"/>
        <v>{"dy":12,"sl":1,"tp":"fe","vl":"Equip2001","cn":1,"pt":"GO","pr":600}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43"/>
        <v>0</v>
      </c>
      <c r="BQ113">
        <f t="shared" ca="1" si="44"/>
        <v>0</v>
      </c>
      <c r="BR113">
        <f t="shared" ca="1" si="45"/>
        <v>0</v>
      </c>
      <c r="BS113">
        <f t="shared" ca="1" si="46"/>
        <v>0.88888888888888773</v>
      </c>
      <c r="BT113">
        <f t="shared" ca="1" si="47"/>
        <v>0.92249527410207988</v>
      </c>
      <c r="BU113">
        <f t="shared" ca="1" si="48"/>
        <v>0.67075664621676823</v>
      </c>
      <c r="BV113" t="str">
        <f ca="1">OFFSET([1]EquipTable!$A$1,ROW()-1,0)</f>
        <v>Equip7405</v>
      </c>
    </row>
    <row r="114" spans="1:74">
      <c r="A114">
        <v>12</v>
      </c>
      <c r="B114">
        <v>2</v>
      </c>
      <c r="C114">
        <f t="shared" si="33"/>
        <v>0</v>
      </c>
      <c r="D114">
        <f t="shared" ca="1" si="53"/>
        <v>0.79687279177697945</v>
      </c>
      <c r="E114">
        <f t="shared" ca="1" si="53"/>
        <v>0.37280734241690006</v>
      </c>
      <c r="F114">
        <f t="shared" ca="1" si="53"/>
        <v>0.76741102725751464</v>
      </c>
      <c r="G114">
        <f t="shared" ca="1" si="53"/>
        <v>0.72045779857104075</v>
      </c>
      <c r="H114">
        <f t="shared" ca="1" si="53"/>
        <v>0.99453272425894268</v>
      </c>
      <c r="I114">
        <f t="shared" ca="1" si="53"/>
        <v>0.90210872103597184</v>
      </c>
      <c r="M114" t="str">
        <f t="shared" ca="1" si="34"/>
        <v>안 지정 캐릭터 PP 영웅등급</v>
      </c>
      <c r="N114">
        <f t="shared" ca="1" si="35"/>
        <v>37280</v>
      </c>
      <c r="O114">
        <f t="shared" ca="1" si="36"/>
        <v>11</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1100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t="shared" ca="1" si="37"/>
        <v/>
      </c>
      <c r="U114" t="s">
        <v>92</v>
      </c>
      <c r="V114">
        <v>88959</v>
      </c>
      <c r="W114">
        <v>14</v>
      </c>
      <c r="X114" t="s">
        <v>129</v>
      </c>
      <c r="Z114">
        <v>1400</v>
      </c>
      <c r="AA114" t="str">
        <f t="shared" ca="1" si="38"/>
        <v>uph</v>
      </c>
      <c r="AB114" t="s">
        <v>92</v>
      </c>
      <c r="AC114">
        <v>70350</v>
      </c>
      <c r="AD114">
        <v>13</v>
      </c>
      <c r="AE114" t="s">
        <v>129</v>
      </c>
      <c r="AG114">
        <v>1300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 t="shared" si="39"/>
        <v/>
      </c>
      <c r="AJ114" t="str">
        <f t="shared" si="40"/>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v>
      </c>
      <c r="AN114" t="str">
        <f t="shared" ca="1" si="42"/>
        <v>{"dy":12,"sl":2,"tp":"uph","vl":"70350","cn":13,"pt":"GO","pr":1300}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43"/>
        <v>0</v>
      </c>
      <c r="BQ114">
        <f t="shared" ca="1" si="44"/>
        <v>0</v>
      </c>
      <c r="BR114">
        <f t="shared" ca="1" si="45"/>
        <v>0</v>
      </c>
      <c r="BS114">
        <f t="shared" ca="1" si="46"/>
        <v>0.88888888888888773</v>
      </c>
      <c r="BT114">
        <f t="shared" ca="1" si="47"/>
        <v>0.92249527410207988</v>
      </c>
      <c r="BU114">
        <f t="shared" ca="1" si="48"/>
        <v>0.67075664621676823</v>
      </c>
      <c r="BV114" t="str">
        <f ca="1">OFFSET([1]EquipTable!$A$1,ROW()-1,0)</f>
        <v>후보</v>
      </c>
    </row>
    <row r="115" spans="1:74">
      <c r="A115">
        <v>12</v>
      </c>
      <c r="B115">
        <v>3</v>
      </c>
      <c r="C115">
        <f t="shared" si="33"/>
        <v>0</v>
      </c>
      <c r="D115">
        <f t="shared" ca="1" si="53"/>
        <v>0.92786060444804674</v>
      </c>
      <c r="E115">
        <f t="shared" ca="1" si="53"/>
        <v>0.84525082482560299</v>
      </c>
      <c r="F115">
        <f t="shared" ca="1" si="53"/>
        <v>0.38241088138532786</v>
      </c>
      <c r="G115">
        <f t="shared" ca="1" si="53"/>
        <v>0.55428406877352909</v>
      </c>
      <c r="H115">
        <f t="shared" ca="1" si="53"/>
        <v>0.12615168934324938</v>
      </c>
      <c r="I115">
        <f t="shared" ca="1" si="53"/>
        <v>0.55733953189812346</v>
      </c>
      <c r="M115" t="str">
        <f t="shared" ca="1" si="34"/>
        <v>안 지정 캐릭터 PP 일반등급</v>
      </c>
      <c r="N115">
        <f t="shared" ca="1" si="35"/>
        <v>84525</v>
      </c>
      <c r="O115">
        <f t="shared" ca="1" si="36"/>
        <v>14</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1400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t="shared" ca="1" si="37"/>
        <v/>
      </c>
      <c r="U115" t="s">
        <v>93</v>
      </c>
      <c r="V115">
        <v>80634</v>
      </c>
      <c r="W115">
        <v>13</v>
      </c>
      <c r="X115" t="s">
        <v>129</v>
      </c>
      <c r="Z115">
        <v>1300</v>
      </c>
      <c r="AA115" t="str">
        <f t="shared" ca="1" si="38"/>
        <v>uph</v>
      </c>
      <c r="AB115" t="s">
        <v>92</v>
      </c>
      <c r="AC115">
        <v>2353</v>
      </c>
      <c r="AD115">
        <v>9</v>
      </c>
      <c r="AE115" t="s">
        <v>129</v>
      </c>
      <c r="AG115">
        <v>900</v>
      </c>
      <c r="AH115" t="str">
        <f>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 t="shared" si="39"/>
        <v/>
      </c>
      <c r="AJ115" t="str">
        <f t="shared" si="40"/>
        <v/>
      </c>
      <c r="AK115" t="str">
        <f>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
      </c>
      <c r="AL115">
        <v>1</v>
      </c>
      <c r="AM11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v>
      </c>
      <c r="AN115" t="str">
        <f t="shared" ca="1" si="42"/>
        <v>{"dy":12,"sl":3,"tp":"uph","vl":"2353","cn":9,"pt":"GO","pr":900}</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43"/>
        <v>1.3550135501355014E-2</v>
      </c>
      <c r="BQ115">
        <f t="shared" ca="1" si="44"/>
        <v>9.4517958412098316E-3</v>
      </c>
      <c r="BR115">
        <f t="shared" ca="1" si="45"/>
        <v>4.0899795501022497E-2</v>
      </c>
      <c r="BS115">
        <f t="shared" ca="1" si="46"/>
        <v>0.88888888888888773</v>
      </c>
      <c r="BT115">
        <f t="shared" ca="1" si="47"/>
        <v>0.92249527410207988</v>
      </c>
      <c r="BU115">
        <f t="shared" ca="1" si="48"/>
        <v>0.67075664621676823</v>
      </c>
      <c r="BV115" t="str">
        <f ca="1">OFFSET([1]EquipTable!$A$1,ROW()-1,0)</f>
        <v>Equip8001</v>
      </c>
    </row>
    <row r="116" spans="1:74">
      <c r="A116">
        <v>12</v>
      </c>
      <c r="B116">
        <v>4</v>
      </c>
      <c r="C116">
        <f t="shared" si="33"/>
        <v>0</v>
      </c>
      <c r="D116">
        <f t="shared" ca="1" si="53"/>
        <v>0.59215093214142056</v>
      </c>
      <c r="E116">
        <f t="shared" ca="1" si="53"/>
        <v>0.7930370404645356</v>
      </c>
      <c r="F116">
        <f t="shared" ca="1" si="53"/>
        <v>0.49692032767083194</v>
      </c>
      <c r="G116">
        <f t="shared" ca="1" si="53"/>
        <v>0.23560140673572572</v>
      </c>
      <c r="H116">
        <f t="shared" ca="1" si="53"/>
        <v>0.57824842029703238</v>
      </c>
      <c r="I116">
        <f t="shared" ca="1" si="53"/>
        <v>0.1848493648518732</v>
      </c>
      <c r="M116" t="str">
        <f t="shared" ca="1" si="34"/>
        <v>안 지정 캐릭터 PP 일반등급</v>
      </c>
      <c r="N116">
        <f t="shared" ca="1" si="35"/>
        <v>79303</v>
      </c>
      <c r="O116">
        <f t="shared" ca="1" si="36"/>
        <v>13</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1300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t="shared" ca="1" si="37"/>
        <v/>
      </c>
      <c r="U116" t="s">
        <v>93</v>
      </c>
      <c r="V116">
        <v>49657</v>
      </c>
      <c r="W116">
        <v>11</v>
      </c>
      <c r="X116" t="s">
        <v>129</v>
      </c>
      <c r="Z116">
        <v>1100</v>
      </c>
      <c r="AA116" t="str">
        <f t="shared" ca="1" si="38"/>
        <v>upn</v>
      </c>
      <c r="AB116" t="s">
        <v>93</v>
      </c>
      <c r="AC116">
        <v>98596</v>
      </c>
      <c r="AD116">
        <v>14</v>
      </c>
      <c r="AE116" t="s">
        <v>129</v>
      </c>
      <c r="AG116">
        <v>1400</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 t="shared" si="39"/>
        <v/>
      </c>
      <c r="AJ116" t="str">
        <f t="shared" si="40"/>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v>
      </c>
      <c r="AN116" t="str">
        <f t="shared" ca="1" si="42"/>
        <v>{"dy":12,"sl":4,"tp":"upn","vl":"98596","cn":14,"pt":"GO","pr":1400}</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43"/>
        <v>1.3550135501355014E-2</v>
      </c>
      <c r="BQ116">
        <f t="shared" ca="1" si="44"/>
        <v>9.4517958412098316E-3</v>
      </c>
      <c r="BR116">
        <f t="shared" ca="1" si="45"/>
        <v>4.0899795501022497E-2</v>
      </c>
      <c r="BS116">
        <f t="shared" ca="1" si="46"/>
        <v>0.90243902439024271</v>
      </c>
      <c r="BT116">
        <f t="shared" ca="1" si="47"/>
        <v>0.93194706994328969</v>
      </c>
      <c r="BU116">
        <f t="shared" ca="1" si="48"/>
        <v>0.71165644171779074</v>
      </c>
      <c r="BV116" t="str">
        <f ca="1">OFFSET([1]EquipTable!$A$1,ROW()-1,0)</f>
        <v>Equip8002</v>
      </c>
    </row>
    <row r="117" spans="1:74">
      <c r="A117">
        <v>12</v>
      </c>
      <c r="B117">
        <v>5</v>
      </c>
      <c r="C117">
        <f t="shared" si="33"/>
        <v>0</v>
      </c>
      <c r="D117">
        <f t="shared" ca="1" si="53"/>
        <v>0.67852029696170302</v>
      </c>
      <c r="E117">
        <f t="shared" ca="1" si="53"/>
        <v>0.84160688413063589</v>
      </c>
      <c r="F117">
        <f t="shared" ca="1" si="53"/>
        <v>0.74639806610428949</v>
      </c>
      <c r="G117">
        <f t="shared" ca="1" si="53"/>
        <v>0.69444497008633888</v>
      </c>
      <c r="H117">
        <f t="shared" ca="1" si="53"/>
        <v>0.48490665986343928</v>
      </c>
      <c r="I117">
        <f t="shared" ca="1" si="53"/>
        <v>0.1805063732257598</v>
      </c>
      <c r="M117" t="str">
        <f t="shared" ca="1" si="34"/>
        <v>안 지정 캐릭터 PP 영웅등급</v>
      </c>
      <c r="N117">
        <f t="shared" ca="1" si="35"/>
        <v>84160</v>
      </c>
      <c r="O117">
        <f t="shared" ca="1" si="36"/>
        <v>14</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1400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t="shared" ca="1" si="37"/>
        <v/>
      </c>
      <c r="U117" t="s">
        <v>83</v>
      </c>
      <c r="V117" t="s">
        <v>263</v>
      </c>
      <c r="W117">
        <v>1</v>
      </c>
      <c r="X117" t="s">
        <v>129</v>
      </c>
      <c r="Z117">
        <v>900</v>
      </c>
      <c r="AA117" t="str">
        <f t="shared" ca="1" si="38"/>
        <v>upn</v>
      </c>
      <c r="AB117" t="s">
        <v>93</v>
      </c>
      <c r="AC117">
        <v>25224</v>
      </c>
      <c r="AD117">
        <v>10</v>
      </c>
      <c r="AE117" t="s">
        <v>129</v>
      </c>
      <c r="AG117">
        <v>1000</v>
      </c>
      <c r="AH117" t="str">
        <f>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 t="shared" si="39"/>
        <v/>
      </c>
      <c r="AJ117" t="str">
        <f t="shared" si="40"/>
        <v/>
      </c>
      <c r="AK117" t="str">
        <f>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
      </c>
      <c r="AL117">
        <v>1</v>
      </c>
      <c r="AM11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v>
      </c>
      <c r="AN117" t="str">
        <f t="shared" ca="1" si="42"/>
        <v>{"dy":12,"sl":5,"tp":"upn","vl":"25224","cn":10,"pt":"GO","pr":1000}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43"/>
        <v>1.3550135501355014E-2</v>
      </c>
      <c r="BQ117">
        <f t="shared" ca="1" si="44"/>
        <v>9.4517958412098316E-3</v>
      </c>
      <c r="BR117">
        <f t="shared" ca="1" si="45"/>
        <v>4.0899795501022497E-2</v>
      </c>
      <c r="BS117">
        <f t="shared" ca="1" si="46"/>
        <v>0.91598915989159768</v>
      </c>
      <c r="BT117">
        <f t="shared" ca="1" si="47"/>
        <v>0.94139886578449949</v>
      </c>
      <c r="BU117">
        <f t="shared" ca="1" si="48"/>
        <v>0.75255623721881326</v>
      </c>
      <c r="BV117" t="str">
        <f ca="1">OFFSET([1]EquipTable!$A$1,ROW()-1,0)</f>
        <v>Equip8101</v>
      </c>
    </row>
    <row r="118" spans="1:74">
      <c r="A118">
        <v>12</v>
      </c>
      <c r="B118">
        <v>6</v>
      </c>
      <c r="C118">
        <f t="shared" si="33"/>
        <v>0</v>
      </c>
      <c r="D118">
        <f t="shared" ca="1" si="53"/>
        <v>0.1124113196996146</v>
      </c>
      <c r="E118">
        <f t="shared" ca="1" si="53"/>
        <v>0.47657146087025903</v>
      </c>
      <c r="F118">
        <f t="shared" ca="1" si="53"/>
        <v>3.7445060023304944E-2</v>
      </c>
      <c r="G118">
        <f t="shared" ca="1" si="53"/>
        <v>0.6600848138985892</v>
      </c>
      <c r="H118">
        <f t="shared" ca="1" si="53"/>
        <v>0.77536153885780701</v>
      </c>
      <c r="I118">
        <f t="shared" ca="1" si="53"/>
        <v>0.5466716982934311</v>
      </c>
      <c r="M118" t="str">
        <f t="shared" ca="1" si="34"/>
        <v>지정 장비</v>
      </c>
      <c r="N118" t="str">
        <f t="shared" ca="1" si="35"/>
        <v>Equip6001</v>
      </c>
      <c r="O118">
        <f t="shared" ca="1" si="36"/>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2000</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t="shared" ca="1" si="37"/>
        <v/>
      </c>
      <c r="U118" t="s">
        <v>83</v>
      </c>
      <c r="V118" t="s">
        <v>212</v>
      </c>
      <c r="W118">
        <v>1</v>
      </c>
      <c r="X118" t="s">
        <v>129</v>
      </c>
      <c r="Z118">
        <v>2300</v>
      </c>
      <c r="AA118" t="str">
        <f t="shared" ca="1" si="38"/>
        <v>fe</v>
      </c>
      <c r="AB118" t="s">
        <v>83</v>
      </c>
      <c r="AC118" t="s">
        <v>319</v>
      </c>
      <c r="AD118">
        <v>1</v>
      </c>
      <c r="AE118" t="s">
        <v>129</v>
      </c>
      <c r="AG118">
        <v>700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 t="shared" si="39"/>
        <v/>
      </c>
      <c r="AJ118" t="str">
        <f t="shared" si="40"/>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숨겨온 원한</v>
      </c>
      <c r="AL118">
        <v>1</v>
      </c>
      <c r="AM11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v>
      </c>
      <c r="AN118" t="str">
        <f t="shared" ca="1" si="42"/>
        <v>{"dy":12,"sl":6,"tp":"fe","vl":"Equip1002","cn":1,"pt":"GO","pr":700}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43"/>
        <v>1.3550135501355014E-2</v>
      </c>
      <c r="BQ118">
        <f t="shared" ca="1" si="44"/>
        <v>9.4517958412098316E-3</v>
      </c>
      <c r="BR118">
        <f t="shared" ca="1" si="45"/>
        <v>4.0899795501022497E-2</v>
      </c>
      <c r="BS118">
        <f t="shared" ca="1" si="46"/>
        <v>0.92953929539295266</v>
      </c>
      <c r="BT118">
        <f t="shared" ca="1" si="47"/>
        <v>0.9508506616257093</v>
      </c>
      <c r="BU118">
        <f t="shared" ca="1" si="48"/>
        <v>0.79345603271983578</v>
      </c>
      <c r="BV118" t="str">
        <f ca="1">OFFSET([1]EquipTable!$A$1,ROW()-1,0)</f>
        <v>Equip8102</v>
      </c>
    </row>
    <row r="119" spans="1:74">
      <c r="A119">
        <v>12</v>
      </c>
      <c r="B119">
        <v>7</v>
      </c>
      <c r="C119">
        <f t="shared" si="33"/>
        <v>0</v>
      </c>
      <c r="D119">
        <f t="shared" ca="1" si="53"/>
        <v>0.61171303203742922</v>
      </c>
      <c r="E119">
        <f t="shared" ca="1" si="53"/>
        <v>0.57423239711461349</v>
      </c>
      <c r="F119">
        <f t="shared" ca="1" si="53"/>
        <v>0.65577667058746514</v>
      </c>
      <c r="G119">
        <f t="shared" ca="1" si="53"/>
        <v>0.96859714055644575</v>
      </c>
      <c r="H119">
        <f t="shared" ca="1" si="53"/>
        <v>0.36552319259122368</v>
      </c>
      <c r="I119">
        <f t="shared" ca="1" si="53"/>
        <v>0.93108599762160271</v>
      </c>
      <c r="M119" t="str">
        <f t="shared" ca="1" si="34"/>
        <v>지정 장비</v>
      </c>
      <c r="N119" t="str">
        <f t="shared" ca="1" si="35"/>
        <v>Equip6301</v>
      </c>
      <c r="O119">
        <f t="shared" ca="1" si="36"/>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23000</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t="shared" ca="1" si="37"/>
        <v/>
      </c>
      <c r="U119" t="s">
        <v>83</v>
      </c>
      <c r="V119" t="s">
        <v>257</v>
      </c>
      <c r="W119">
        <v>1</v>
      </c>
      <c r="X119" t="s">
        <v>129</v>
      </c>
      <c r="Z119">
        <v>900</v>
      </c>
      <c r="AA119" t="str">
        <f t="shared" ca="1" si="38"/>
        <v>fe</v>
      </c>
      <c r="AB119" t="s">
        <v>83</v>
      </c>
      <c r="AC119" t="s">
        <v>114</v>
      </c>
      <c r="AD119">
        <v>1</v>
      </c>
      <c r="AE119" t="s">
        <v>129</v>
      </c>
      <c r="AG119">
        <v>3300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 t="shared" si="39"/>
        <v/>
      </c>
      <c r="AJ119" t="str">
        <f t="shared" si="40"/>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성스러운 휘장</v>
      </c>
      <c r="AL119">
        <v>1</v>
      </c>
      <c r="AM11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v>
      </c>
      <c r="AN119" t="str">
        <f t="shared" ca="1" si="42"/>
        <v>{"dy":12,"sl":7,"tp":"fe","vl":"Equip5201","cn":1,"pt":"GO","pr":3300}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43"/>
        <v>1.3550135501355014E-2</v>
      </c>
      <c r="BQ119">
        <f t="shared" ca="1" si="44"/>
        <v>9.4517958412098316E-3</v>
      </c>
      <c r="BR119">
        <f t="shared" ca="1" si="45"/>
        <v>4.0899795501022497E-2</v>
      </c>
      <c r="BS119">
        <f t="shared" ca="1" si="46"/>
        <v>0.94308943089430763</v>
      </c>
      <c r="BT119">
        <f t="shared" ca="1" si="47"/>
        <v>0.96030245746691911</v>
      </c>
      <c r="BU119">
        <f t="shared" ca="1" si="48"/>
        <v>0.8343558282208583</v>
      </c>
      <c r="BV119" t="str">
        <f ca="1">OFFSET([1]EquipTable!$A$1,ROW()-1,0)</f>
        <v>Equip8201</v>
      </c>
    </row>
    <row r="120" spans="1:74">
      <c r="A120">
        <v>12</v>
      </c>
      <c r="B120">
        <v>8</v>
      </c>
      <c r="C120">
        <f t="shared" si="33"/>
        <v>0</v>
      </c>
      <c r="D120">
        <f t="shared" ca="1" si="53"/>
        <v>0.96498335516159861</v>
      </c>
      <c r="E120">
        <f t="shared" ca="1" si="53"/>
        <v>2.6823562152225144E-2</v>
      </c>
      <c r="F120">
        <f t="shared" ca="1" si="53"/>
        <v>0.34805432744676335</v>
      </c>
      <c r="G120">
        <f t="shared" ca="1" si="53"/>
        <v>0.7564672820130196</v>
      </c>
      <c r="H120">
        <f t="shared" ca="1" si="53"/>
        <v>0.14717615701167774</v>
      </c>
      <c r="I120">
        <f t="shared" ca="1" si="53"/>
        <v>0.29959535976185225</v>
      </c>
      <c r="M120" t="str">
        <f t="shared" ca="1" si="34"/>
        <v>삭제</v>
      </c>
      <c r="N120" t="str">
        <f t="shared" ca="1" si="35"/>
        <v>삭제</v>
      </c>
      <c r="O120" t="str">
        <f t="shared" ca="1" si="36"/>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t="shared" ca="1" si="37"/>
        <v/>
      </c>
      <c r="AA120" t="str">
        <f t="shared" ca="1" si="38"/>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 t="shared" si="39"/>
        <v/>
      </c>
      <c r="AJ120" t="str">
        <f t="shared" si="40"/>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v>
      </c>
      <c r="AN120" t="str">
        <f t="shared" ca="1" si="42"/>
        <v>{"dy":12,"sl":8}</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43"/>
        <v>1.3550135501355014E-2</v>
      </c>
      <c r="BQ120">
        <f t="shared" ca="1" si="44"/>
        <v>9.4517958412098316E-3</v>
      </c>
      <c r="BR120">
        <f t="shared" ca="1" si="45"/>
        <v>4.0899795501022497E-2</v>
      </c>
      <c r="BS120">
        <f t="shared" ca="1" si="46"/>
        <v>0.95663956639566261</v>
      </c>
      <c r="BT120">
        <f t="shared" ca="1" si="47"/>
        <v>0.96975425330812892</v>
      </c>
      <c r="BU120">
        <f t="shared" ca="1" si="48"/>
        <v>0.87525562372188082</v>
      </c>
      <c r="BV120" t="str">
        <f ca="1">OFFSET([1]EquipTable!$A$1,ROW()-1,0)</f>
        <v>Equip8202</v>
      </c>
    </row>
    <row r="121" spans="1:74">
      <c r="A121">
        <v>12</v>
      </c>
      <c r="B121">
        <v>9</v>
      </c>
      <c r="C121">
        <f t="shared" si="33"/>
        <v>0</v>
      </c>
      <c r="D121">
        <f t="shared" ca="1" si="53"/>
        <v>0.88593084932304222</v>
      </c>
      <c r="E121">
        <f t="shared" ca="1" si="53"/>
        <v>0.88342587000093964</v>
      </c>
      <c r="F121">
        <f t="shared" ca="1" si="53"/>
        <v>0.65130539766227646</v>
      </c>
      <c r="G121">
        <f t="shared" ca="1" si="53"/>
        <v>0.48853625297063952</v>
      </c>
      <c r="H121">
        <f t="shared" ca="1" si="53"/>
        <v>0.34794144851857278</v>
      </c>
      <c r="I121">
        <f t="shared" ca="1" si="53"/>
        <v>0.21894157034688411</v>
      </c>
      <c r="M121" t="str">
        <f t="shared" ca="1" si="34"/>
        <v>삭제</v>
      </c>
      <c r="N121" t="str">
        <f t="shared" ca="1" si="35"/>
        <v>삭제</v>
      </c>
      <c r="O121" t="str">
        <f t="shared" ca="1" si="36"/>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t="shared" ca="1" si="37"/>
        <v/>
      </c>
      <c r="AA121" t="str">
        <f t="shared" ca="1" si="38"/>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 t="shared" si="39"/>
        <v/>
      </c>
      <c r="AJ121" t="str">
        <f t="shared" si="40"/>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v>
      </c>
      <c r="AN121" t="str">
        <f t="shared" ca="1" si="42"/>
        <v>{"dy":12,"sl":9}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43"/>
        <v>1.3550135501355014E-2</v>
      </c>
      <c r="BQ121">
        <f t="shared" ca="1" si="44"/>
        <v>9.4517958412098316E-3</v>
      </c>
      <c r="BR121">
        <f t="shared" ca="1" si="45"/>
        <v>4.0899795501022497E-2</v>
      </c>
      <c r="BS121">
        <f t="shared" ca="1" si="46"/>
        <v>0.97018970189701759</v>
      </c>
      <c r="BT121">
        <f t="shared" ca="1" si="47"/>
        <v>0.97920604914933873</v>
      </c>
      <c r="BU121">
        <f t="shared" ca="1" si="48"/>
        <v>0.91615541922290333</v>
      </c>
      <c r="BV121" t="str">
        <f ca="1">OFFSET([1]EquipTable!$A$1,ROW()-1,0)</f>
        <v>Equip8301</v>
      </c>
    </row>
    <row r="122" spans="1:74">
      <c r="A122">
        <v>13</v>
      </c>
      <c r="B122">
        <v>0</v>
      </c>
      <c r="C122">
        <f t="shared" si="33"/>
        <v>0</v>
      </c>
      <c r="D122">
        <f t="shared" ref="D122:I131" ca="1" si="54">RAND()</f>
        <v>0.18496680042568858</v>
      </c>
      <c r="E122">
        <f t="shared" ca="1" si="54"/>
        <v>9.3914537615987337E-2</v>
      </c>
      <c r="F122">
        <f t="shared" ca="1" si="54"/>
        <v>0.27113132940007922</v>
      </c>
      <c r="G122">
        <f t="shared" ca="1" si="54"/>
        <v>0.72732086928254913</v>
      </c>
      <c r="H122">
        <f t="shared" ca="1" si="54"/>
        <v>0.13883645109141574</v>
      </c>
      <c r="I122">
        <f t="shared" ca="1" si="54"/>
        <v>0.285900881547417</v>
      </c>
      <c r="M122" t="str">
        <f t="shared" ca="1" si="34"/>
        <v>지정 장비</v>
      </c>
      <c r="N122" t="str">
        <f t="shared" ca="1" si="35"/>
        <v>Equip0301</v>
      </c>
      <c r="O122">
        <f t="shared" ca="1" si="36"/>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7300</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t="shared" ca="1" si="37"/>
        <v/>
      </c>
      <c r="U122" t="s">
        <v>83</v>
      </c>
      <c r="V122" t="s">
        <v>192</v>
      </c>
      <c r="W122">
        <v>1</v>
      </c>
      <c r="X122" t="s">
        <v>129</v>
      </c>
      <c r="Z122">
        <v>74200</v>
      </c>
      <c r="AA122" t="str">
        <f t="shared" ca="1" si="38"/>
        <v>fe</v>
      </c>
      <c r="AB122" t="s">
        <v>83</v>
      </c>
      <c r="AC122" t="s">
        <v>199</v>
      </c>
      <c r="AD122">
        <v>1</v>
      </c>
      <c r="AE122" t="s">
        <v>129</v>
      </c>
      <c r="AG122">
        <v>1500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 t="shared" si="39"/>
        <v/>
      </c>
      <c r="AJ122" t="str">
        <f t="shared" si="40"/>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몬스터 세포</v>
      </c>
      <c r="AL122">
        <v>1</v>
      </c>
      <c r="AM12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v>
      </c>
      <c r="AN122" t="str">
        <f t="shared" ca="1" si="42"/>
        <v>{"dy":13,"sl":0,"tp":"fe","vl":"Equip2102","cn":1,"pt":"GO","pr":1500}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43"/>
        <v>1.3550135501355014E-2</v>
      </c>
      <c r="BQ122">
        <f t="shared" ca="1" si="44"/>
        <v>9.4517958412098316E-3</v>
      </c>
      <c r="BR122">
        <f t="shared" ca="1" si="45"/>
        <v>4.0899795501022497E-2</v>
      </c>
      <c r="BS122">
        <f t="shared" ca="1" si="46"/>
        <v>0.98373983739837256</v>
      </c>
      <c r="BT122">
        <f t="shared" ca="1" si="47"/>
        <v>0.98865784499054854</v>
      </c>
      <c r="BU122">
        <f t="shared" ca="1" si="48"/>
        <v>0.95705521472392585</v>
      </c>
      <c r="BV122" t="str">
        <f ca="1">OFFSET([1]EquipTable!$A$1,ROW()-1,0)</f>
        <v>Equip8302</v>
      </c>
    </row>
    <row r="123" spans="1:74">
      <c r="A123">
        <v>13</v>
      </c>
      <c r="B123">
        <v>1</v>
      </c>
      <c r="C123">
        <f t="shared" si="33"/>
        <v>0</v>
      </c>
      <c r="D123">
        <f t="shared" ca="1" si="54"/>
        <v>0.62516101666285318</v>
      </c>
      <c r="E123">
        <f t="shared" ca="1" si="54"/>
        <v>0.61959995183182337</v>
      </c>
      <c r="F123">
        <f t="shared" ca="1" si="54"/>
        <v>0.80906988513908451</v>
      </c>
      <c r="G123">
        <f t="shared" ca="1" si="54"/>
        <v>0.32958816947670688</v>
      </c>
      <c r="H123">
        <f t="shared" ca="1" si="54"/>
        <v>0.10957178419235925</v>
      </c>
      <c r="I123">
        <f t="shared" ca="1" si="54"/>
        <v>0.30737508967825677</v>
      </c>
      <c r="M123" t="str">
        <f t="shared" ca="1" si="34"/>
        <v>지정 장비</v>
      </c>
      <c r="N123" t="str">
        <f t="shared" ca="1" si="35"/>
        <v>Equip5201</v>
      </c>
      <c r="O123">
        <f t="shared" ca="1" si="36"/>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DI</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4</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t="shared" ca="1" si="37"/>
        <v/>
      </c>
      <c r="U123" t="s">
        <v>83</v>
      </c>
      <c r="V123" t="s">
        <v>188</v>
      </c>
      <c r="W123">
        <v>1</v>
      </c>
      <c r="X123" t="s">
        <v>133</v>
      </c>
      <c r="Z123">
        <v>4</v>
      </c>
      <c r="AA123" t="str">
        <f t="shared" ca="1" si="38"/>
        <v>fe</v>
      </c>
      <c r="AB123" t="s">
        <v>83</v>
      </c>
      <c r="AC123" t="s">
        <v>112</v>
      </c>
      <c r="AD123">
        <v>1</v>
      </c>
      <c r="AE123" t="s">
        <v>129</v>
      </c>
      <c r="AG123">
        <v>3900</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 t="shared" si="39"/>
        <v/>
      </c>
      <c r="AJ123" t="str">
        <f t="shared" si="40"/>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빅 바디</v>
      </c>
      <c r="AL123">
        <v>1</v>
      </c>
      <c r="AM12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v>
      </c>
      <c r="AN123" t="str">
        <f t="shared" ca="1" si="42"/>
        <v>{"dy":13,"sl":1,"tp":"fe","vl":"Equip6101","cn":1,"pt":"GO","pr":3900}</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43"/>
        <v>1.3550135501355016E-3</v>
      </c>
      <c r="BQ123">
        <f t="shared" ca="1" si="44"/>
        <v>9.4517958412098323E-4</v>
      </c>
      <c r="BR123">
        <f t="shared" ca="1" si="45"/>
        <v>1.0224948875255625E-3</v>
      </c>
      <c r="BS123">
        <f t="shared" ca="1" si="46"/>
        <v>0.99728997289972754</v>
      </c>
      <c r="BT123">
        <f t="shared" ca="1" si="47"/>
        <v>0.99810964083175835</v>
      </c>
      <c r="BU123">
        <f t="shared" ca="1" si="48"/>
        <v>0.99795501022494837</v>
      </c>
      <c r="BV123" t="str">
        <f ca="1">OFFSET([1]EquipTable!$A$1,ROW()-1,0)</f>
        <v>Equip8401</v>
      </c>
    </row>
    <row r="124" spans="1:74">
      <c r="A124">
        <v>13</v>
      </c>
      <c r="B124">
        <v>2</v>
      </c>
      <c r="C124">
        <f t="shared" si="33"/>
        <v>0</v>
      </c>
      <c r="D124">
        <f t="shared" ca="1" si="54"/>
        <v>0.68694994673679188</v>
      </c>
      <c r="E124">
        <f t="shared" ca="1" si="54"/>
        <v>0.29384033235103424</v>
      </c>
      <c r="F124">
        <f t="shared" ca="1" si="54"/>
        <v>0.94383925278099734</v>
      </c>
      <c r="G124">
        <f t="shared" ca="1" si="54"/>
        <v>0.13037909368230227</v>
      </c>
      <c r="H124">
        <f t="shared" ca="1" si="54"/>
        <v>0.38678181974394321</v>
      </c>
      <c r="I124">
        <f t="shared" ca="1" si="54"/>
        <v>0.92736833914985761</v>
      </c>
      <c r="M124" t="str">
        <f t="shared" ca="1" si="34"/>
        <v>안 지정 캐릭터 PP 영웅등급</v>
      </c>
      <c r="N124">
        <f t="shared" ca="1" si="35"/>
        <v>29384</v>
      </c>
      <c r="O124">
        <f t="shared" ca="1" si="36"/>
        <v>10</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1000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t="shared" ca="1" si="37"/>
        <v/>
      </c>
      <c r="U124" t="s">
        <v>92</v>
      </c>
      <c r="V124">
        <v>52687</v>
      </c>
      <c r="W124">
        <v>12</v>
      </c>
      <c r="X124" t="s">
        <v>129</v>
      </c>
      <c r="Z124">
        <v>1200</v>
      </c>
      <c r="AA124" t="str">
        <f t="shared" ca="1" si="38"/>
        <v>uph</v>
      </c>
      <c r="AB124" t="s">
        <v>92</v>
      </c>
      <c r="AC124">
        <v>1779</v>
      </c>
      <c r="AD124">
        <v>9</v>
      </c>
      <c r="AE124" t="s">
        <v>129</v>
      </c>
      <c r="AG124">
        <v>900</v>
      </c>
      <c r="AH124" t="str">
        <f>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 t="shared" si="39"/>
        <v/>
      </c>
      <c r="AJ124" t="str">
        <f t="shared" si="40"/>
        <v/>
      </c>
      <c r="AK124" t="str">
        <f>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
      </c>
      <c r="AL124">
        <v>1</v>
      </c>
      <c r="AM12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v>
      </c>
      <c r="AN124" t="str">
        <f t="shared" ca="1" si="42"/>
        <v>{"dy":13,"sl":2,"tp":"uph","vl":"1779","cn":9,"pt":"GO","pr":900}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43"/>
        <v>1.3550135501355016E-3</v>
      </c>
      <c r="BQ124">
        <f t="shared" ca="1" si="44"/>
        <v>9.4517958412098323E-4</v>
      </c>
      <c r="BR124">
        <f t="shared" ca="1" si="45"/>
        <v>1.0224948875255625E-3</v>
      </c>
      <c r="BS124">
        <f t="shared" ca="1" si="46"/>
        <v>0.99864498644986299</v>
      </c>
      <c r="BT124">
        <f t="shared" ca="1" si="47"/>
        <v>0.99905482041587934</v>
      </c>
      <c r="BU124">
        <f t="shared" ca="1" si="48"/>
        <v>0.99897750511247396</v>
      </c>
      <c r="BV124" t="str">
        <f ca="1">OFFSET([1]EquipTable!$A$1,ROW()-1,0)</f>
        <v>Equip8402</v>
      </c>
    </row>
    <row r="125" spans="1:74">
      <c r="A125">
        <v>13</v>
      </c>
      <c r="B125">
        <v>3</v>
      </c>
      <c r="C125">
        <f t="shared" si="33"/>
        <v>0</v>
      </c>
      <c r="D125">
        <f t="shared" ca="1" si="54"/>
        <v>0.91296726075522761</v>
      </c>
      <c r="E125">
        <f t="shared" ca="1" si="54"/>
        <v>2.6170309287147697E-2</v>
      </c>
      <c r="F125">
        <f t="shared" ca="1" si="54"/>
        <v>0.20963232935882603</v>
      </c>
      <c r="G125">
        <f t="shared" ca="1" si="54"/>
        <v>0.68917953221028738</v>
      </c>
      <c r="H125">
        <f t="shared" ca="1" si="54"/>
        <v>0.90241817591352136</v>
      </c>
      <c r="I125">
        <f t="shared" ca="1" si="54"/>
        <v>0.85936089069440247</v>
      </c>
      <c r="M125" t="str">
        <f t="shared" ca="1" si="34"/>
        <v>안 지정 캐릭터 PP 일반등급</v>
      </c>
      <c r="N125">
        <f t="shared" ca="1" si="35"/>
        <v>2617</v>
      </c>
      <c r="O125">
        <f t="shared" ca="1" si="36"/>
        <v>9</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900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t="shared" ca="1" si="37"/>
        <v/>
      </c>
      <c r="U125" t="s">
        <v>93</v>
      </c>
      <c r="V125">
        <v>91037</v>
      </c>
      <c r="W125">
        <v>14</v>
      </c>
      <c r="X125" t="s">
        <v>129</v>
      </c>
      <c r="Z125">
        <v>1400</v>
      </c>
      <c r="AA125" t="str">
        <f t="shared" ca="1" si="38"/>
        <v>upn</v>
      </c>
      <c r="AB125" t="s">
        <v>93</v>
      </c>
      <c r="AC125">
        <v>34479</v>
      </c>
      <c r="AD125">
        <v>11</v>
      </c>
      <c r="AE125" t="s">
        <v>129</v>
      </c>
      <c r="AG125">
        <v>1100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 t="shared" si="39"/>
        <v/>
      </c>
      <c r="AJ125" t="str">
        <f t="shared" si="40"/>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v>
      </c>
      <c r="AN125" t="str">
        <f t="shared" ca="1" si="42"/>
        <v>{"dy":13,"sl":3,"tp":"upn","vl":"34479","cn":11,"pt":"GO","pr":1100}</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43"/>
        <v>0</v>
      </c>
      <c r="BQ125">
        <f t="shared" ca="1" si="44"/>
        <v>0</v>
      </c>
      <c r="BR125">
        <f t="shared" ca="1" si="45"/>
        <v>0</v>
      </c>
      <c r="BS125">
        <f t="shared" ca="1" si="46"/>
        <v>0.99999999999999845</v>
      </c>
      <c r="BT125">
        <f t="shared" ca="1" si="47"/>
        <v>1.0000000000000002</v>
      </c>
      <c r="BU125">
        <f t="shared" ca="1" si="48"/>
        <v>0.99999999999999956</v>
      </c>
      <c r="BV125" t="str">
        <f ca="1">OFFSET([1]EquipTable!$A$1,ROW()-1,0)</f>
        <v>Equip8403</v>
      </c>
    </row>
    <row r="126" spans="1:74">
      <c r="A126">
        <v>13</v>
      </c>
      <c r="B126">
        <v>4</v>
      </c>
      <c r="C126">
        <f t="shared" si="33"/>
        <v>0</v>
      </c>
      <c r="D126">
        <f t="shared" ca="1" si="54"/>
        <v>0.97548790287665921</v>
      </c>
      <c r="E126">
        <f t="shared" ca="1" si="54"/>
        <v>3.7827587753900493E-2</v>
      </c>
      <c r="F126">
        <f t="shared" ca="1" si="54"/>
        <v>8.1924584198240669E-2</v>
      </c>
      <c r="G126">
        <f t="shared" ca="1" si="54"/>
        <v>0.55178230289915375</v>
      </c>
      <c r="H126">
        <f t="shared" ca="1" si="54"/>
        <v>0.1479406757417463</v>
      </c>
      <c r="I126">
        <f t="shared" ca="1" si="54"/>
        <v>0.78003544561878213</v>
      </c>
      <c r="M126" t="str">
        <f t="shared" ca="1" si="34"/>
        <v>안 지정 캐릭터 PP 일반등급</v>
      </c>
      <c r="N126">
        <f t="shared" ca="1" si="35"/>
        <v>3782</v>
      </c>
      <c r="O126">
        <f t="shared" ca="1" si="36"/>
        <v>9</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900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t="shared" ca="1" si="37"/>
        <v/>
      </c>
      <c r="U126" t="s">
        <v>93</v>
      </c>
      <c r="V126">
        <v>23542</v>
      </c>
      <c r="W126">
        <v>10</v>
      </c>
      <c r="X126" t="s">
        <v>129</v>
      </c>
      <c r="Z126">
        <v>1000</v>
      </c>
      <c r="AA126" t="str">
        <f t="shared" ca="1" si="38"/>
        <v>upn</v>
      </c>
      <c r="AB126" t="s">
        <v>93</v>
      </c>
      <c r="AC126">
        <v>30428</v>
      </c>
      <c r="AD126">
        <v>10</v>
      </c>
      <c r="AE126" t="s">
        <v>129</v>
      </c>
      <c r="AG126">
        <v>1000</v>
      </c>
      <c r="AH126" t="str">
        <f>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 t="shared" si="39"/>
        <v/>
      </c>
      <c r="AJ126" t="str">
        <f t="shared" si="40"/>
        <v/>
      </c>
      <c r="AK126" t="str">
        <f>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
      </c>
      <c r="AL126">
        <v>1</v>
      </c>
      <c r="AM12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v>
      </c>
      <c r="AN126" t="str">
        <f t="shared" ca="1" si="42"/>
        <v>{"dy":13,"sl":4,"tp":"upn","vl":"30428","cn":10,"pt":"GO","pr":1000}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43"/>
        <v>0</v>
      </c>
      <c r="BQ126">
        <f t="shared" ca="1" si="44"/>
        <v>0</v>
      </c>
      <c r="BR126">
        <f t="shared" ca="1" si="45"/>
        <v>0</v>
      </c>
      <c r="BS126">
        <f t="shared" ca="1" si="46"/>
        <v>0.99999999999999845</v>
      </c>
      <c r="BT126">
        <f t="shared" ca="1" si="47"/>
        <v>1.0000000000000002</v>
      </c>
      <c r="BU126">
        <f t="shared" ca="1" si="48"/>
        <v>0.99999999999999956</v>
      </c>
      <c r="BV126" t="str">
        <f ca="1">OFFSET([1]EquipTable!$A$1,ROW()-1,0)</f>
        <v>Equip8404</v>
      </c>
    </row>
    <row r="127" spans="1:74">
      <c r="A127">
        <v>13</v>
      </c>
      <c r="B127">
        <v>5</v>
      </c>
      <c r="C127">
        <f t="shared" si="33"/>
        <v>0</v>
      </c>
      <c r="D127">
        <f t="shared" ca="1" si="54"/>
        <v>0.58595196808133809</v>
      </c>
      <c r="E127">
        <f t="shared" ca="1" si="54"/>
        <v>0.29752065793707427</v>
      </c>
      <c r="F127">
        <f t="shared" ca="1" si="54"/>
        <v>5.9579351478454723E-2</v>
      </c>
      <c r="G127">
        <f t="shared" ca="1" si="54"/>
        <v>0.96164990704118336</v>
      </c>
      <c r="H127">
        <f t="shared" ca="1" si="54"/>
        <v>0.19872288317292475</v>
      </c>
      <c r="I127">
        <f t="shared" ca="1" si="54"/>
        <v>4.2848404409822738E-2</v>
      </c>
      <c r="M127" t="str">
        <f t="shared" ca="1" si="34"/>
        <v>안 지정 캐릭터 PP 영웅등급</v>
      </c>
      <c r="N127">
        <f t="shared" ca="1" si="35"/>
        <v>29752</v>
      </c>
      <c r="O127">
        <f t="shared" ca="1" si="36"/>
        <v>10</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1000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t="shared" ca="1" si="37"/>
        <v/>
      </c>
      <c r="U127" t="s">
        <v>83</v>
      </c>
      <c r="V127" t="s">
        <v>216</v>
      </c>
      <c r="W127">
        <v>1</v>
      </c>
      <c r="X127" t="s">
        <v>129</v>
      </c>
      <c r="Z127">
        <v>3500</v>
      </c>
      <c r="AA127" t="str">
        <f t="shared" ca="1" si="38"/>
        <v>fe</v>
      </c>
      <c r="AB127" t="s">
        <v>83</v>
      </c>
      <c r="AC127" t="s">
        <v>184</v>
      </c>
      <c r="AD127">
        <v>1</v>
      </c>
      <c r="AE127" t="s">
        <v>129</v>
      </c>
      <c r="AG127">
        <v>22000</v>
      </c>
      <c r="AH127" t="str">
        <f ca="1">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 t="shared" si="39"/>
        <v/>
      </c>
      <c r="AJ127" t="str">
        <f t="shared" si="40"/>
        <v/>
      </c>
      <c r="AK127" t="str">
        <f ca="1">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블룸 유탄발사기</v>
      </c>
      <c r="AL127">
        <v>1</v>
      </c>
      <c r="AM12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v>
      </c>
      <c r="AN127" t="str">
        <f t="shared" ca="1" si="42"/>
        <v>{"dy":13,"sl":5,"tp":"fe","vl":"Equip6302","cn":1,"pt":"GO","pr":22000}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43"/>
        <v>0</v>
      </c>
      <c r="BQ127">
        <f t="shared" ca="1" si="44"/>
        <v>0</v>
      </c>
      <c r="BR127">
        <f t="shared" ca="1" si="45"/>
        <v>0</v>
      </c>
      <c r="BS127">
        <f t="shared" ca="1" si="46"/>
        <v>0.99999999999999845</v>
      </c>
      <c r="BT127">
        <f t="shared" ca="1" si="47"/>
        <v>1.0000000000000002</v>
      </c>
      <c r="BU127">
        <f t="shared" ca="1" si="48"/>
        <v>0.99999999999999956</v>
      </c>
      <c r="BV127" t="str">
        <f ca="1">OFFSET([1]EquipTable!$A$1,ROW()-1,0)</f>
        <v>Equip8405</v>
      </c>
    </row>
    <row r="128" spans="1:74">
      <c r="A128">
        <v>13</v>
      </c>
      <c r="B128">
        <v>6</v>
      </c>
      <c r="C128">
        <f t="shared" si="33"/>
        <v>0</v>
      </c>
      <c r="D128">
        <f t="shared" ca="1" si="54"/>
        <v>0.770037932113249</v>
      </c>
      <c r="E128">
        <f t="shared" ca="1" si="54"/>
        <v>6.5552625138569964E-2</v>
      </c>
      <c r="F128">
        <f t="shared" ca="1" si="54"/>
        <v>0.79804004843673371</v>
      </c>
      <c r="G128">
        <f t="shared" ca="1" si="54"/>
        <v>0.78504730522806687</v>
      </c>
      <c r="H128">
        <f t="shared" ca="1" si="54"/>
        <v>0.10190468624199311</v>
      </c>
      <c r="I128">
        <f t="shared" ca="1" si="54"/>
        <v>0.74072507850400893</v>
      </c>
      <c r="M128" t="str">
        <f t="shared" ca="1" si="34"/>
        <v>지정 장비</v>
      </c>
      <c r="N128" t="str">
        <f t="shared" ca="1" si="35"/>
        <v>Equip0301</v>
      </c>
      <c r="O128">
        <f t="shared" ca="1" si="36"/>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7800</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t="shared" ca="1" si="37"/>
        <v/>
      </c>
      <c r="U128" t="s">
        <v>83</v>
      </c>
      <c r="V128" t="s">
        <v>274</v>
      </c>
      <c r="W128">
        <v>1</v>
      </c>
      <c r="X128" t="s">
        <v>133</v>
      </c>
      <c r="Z128">
        <v>33</v>
      </c>
      <c r="AA128" t="str">
        <f t="shared" ca="1" si="38"/>
        <v>fe</v>
      </c>
      <c r="AB128" t="s">
        <v>83</v>
      </c>
      <c r="AC128" t="s">
        <v>255</v>
      </c>
      <c r="AD128">
        <v>1</v>
      </c>
      <c r="AE128" t="s">
        <v>133</v>
      </c>
      <c r="AG128">
        <v>10</v>
      </c>
      <c r="AH128" t="str">
        <f ca="1">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 t="shared" si="39"/>
        <v/>
      </c>
      <c r="AJ128" t="str">
        <f t="shared" si="40"/>
        <v/>
      </c>
      <c r="AK128" t="str">
        <f ca="1">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위장용 세검</v>
      </c>
      <c r="AL128">
        <v>1</v>
      </c>
      <c r="AM12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v>
      </c>
      <c r="AN128" t="str">
        <f t="shared" ca="1" si="42"/>
        <v>{"dy":13,"sl":6,"tp":"fe","vl":"Equip1301","cn":1,"pt":"DI","pr":10}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43"/>
        <v>0</v>
      </c>
      <c r="BQ128">
        <f t="shared" ca="1" si="44"/>
        <v>0</v>
      </c>
      <c r="BR128">
        <f t="shared" ca="1" si="45"/>
        <v>0</v>
      </c>
      <c r="BS128">
        <f t="shared" ca="1" si="46"/>
        <v>0.99999999999999845</v>
      </c>
      <c r="BT128">
        <f t="shared" ca="1" si="47"/>
        <v>1.0000000000000002</v>
      </c>
      <c r="BU128">
        <f t="shared" ca="1" si="48"/>
        <v>0.99999999999999956</v>
      </c>
      <c r="BV128" t="str">
        <f ca="1">OFFSET([1]EquipTable!$A$1,ROW()-1,0)</f>
        <v>후보</v>
      </c>
    </row>
    <row r="129" spans="1:40">
      <c r="A129">
        <v>13</v>
      </c>
      <c r="B129">
        <v>7</v>
      </c>
      <c r="C129">
        <f t="shared" si="33"/>
        <v>0</v>
      </c>
      <c r="D129">
        <f t="shared" ca="1" si="54"/>
        <v>0.56468029649782325</v>
      </c>
      <c r="E129">
        <f t="shared" ca="1" si="54"/>
        <v>8.1269728473872149E-2</v>
      </c>
      <c r="F129">
        <f t="shared" ca="1" si="54"/>
        <v>0.37551855198395134</v>
      </c>
      <c r="G129">
        <f t="shared" ca="1" si="54"/>
        <v>0.11099454313995416</v>
      </c>
      <c r="H129">
        <f t="shared" ca="1" si="54"/>
        <v>0.53046325375852765</v>
      </c>
      <c r="I129">
        <f t="shared" ca="1" si="54"/>
        <v>4.3798741479720849E-2</v>
      </c>
      <c r="M129" t="str">
        <f t="shared" ca="1" si="34"/>
        <v>지정 장비</v>
      </c>
      <c r="N129" t="str">
        <f t="shared" ca="1" si="35"/>
        <v>Equip0302</v>
      </c>
      <c r="O129">
        <f t="shared" ca="1" si="36"/>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DI</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10</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t="shared" ca="1" si="37"/>
        <v/>
      </c>
      <c r="U129" t="s">
        <v>83</v>
      </c>
      <c r="V129" t="s">
        <v>272</v>
      </c>
      <c r="W129">
        <v>1</v>
      </c>
      <c r="X129" t="s">
        <v>129</v>
      </c>
      <c r="Z129">
        <v>1400</v>
      </c>
      <c r="AA129" t="str">
        <f t="shared" ca="1" si="38"/>
        <v>fe</v>
      </c>
      <c r="AB129" t="s">
        <v>83</v>
      </c>
      <c r="AC129" t="s">
        <v>257</v>
      </c>
      <c r="AD129">
        <v>1</v>
      </c>
      <c r="AE129" t="s">
        <v>129</v>
      </c>
      <c r="AG129">
        <v>800</v>
      </c>
      <c r="AH129" t="str">
        <f ca="1">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 t="shared" si="39"/>
        <v/>
      </c>
      <c r="AJ129" t="str">
        <f t="shared" si="40"/>
        <v/>
      </c>
      <c r="AK129" t="str">
        <f ca="1">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떠오르는 태양</v>
      </c>
      <c r="AL129">
        <v>1</v>
      </c>
      <c r="AM12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v>
      </c>
      <c r="AN129" t="str">
        <f t="shared" ca="1" si="42"/>
        <v>{"dy":13,"sl":7,"tp":"fe","vl":"Equip3002","cn":1,"pt":"GO","pr":800}</v>
      </c>
    </row>
    <row r="130" spans="1:40">
      <c r="A130">
        <v>13</v>
      </c>
      <c r="B130">
        <v>8</v>
      </c>
      <c r="C130">
        <f t="shared" ref="C130:C193" si="55">IF(B130&lt;=9,0,
IF(B130=10,1,2))</f>
        <v>0</v>
      </c>
      <c r="D130">
        <f t="shared" ca="1" si="54"/>
        <v>0.5512289179846307</v>
      </c>
      <c r="E130">
        <f t="shared" ca="1" si="54"/>
        <v>0.7418602841011932</v>
      </c>
      <c r="F130">
        <f t="shared" ca="1" si="54"/>
        <v>0.41828992928489961</v>
      </c>
      <c r="G130">
        <f t="shared" ca="1" si="54"/>
        <v>0.62710571570325935</v>
      </c>
      <c r="H130">
        <f t="shared" ca="1" si="54"/>
        <v>2.476146296851367E-2</v>
      </c>
      <c r="I130">
        <f t="shared" ca="1" si="54"/>
        <v>0.42632954183754923</v>
      </c>
      <c r="M130" t="str">
        <f t="shared" ref="M130:M193" ca="1" si="56">IF(LEN(J130)&lt;&gt;0,J130,VLOOKUP(D130+$B130,$BJ:$BK,MATCH($BK$1,$BJ$1:$BK$1,0),1))</f>
        <v>삭제</v>
      </c>
      <c r="N130" t="str">
        <f t="shared" ref="N130:N193" ca="1" si="57">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t="shared" ref="O130:O193" ca="1" si="58">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t="shared" ref="T130:T193" ca="1" si="59">IF(OR(ISNUMBER(N130),N130="삭제",ISBLANK(N130)),"",
IF(LEFT(N130,5)="Equip",IF(MID(N130,7,1)="4","전설",""),
IF(LEFT(N130,5)="Actor",IF(MID(N130,7,1)="2","전설",""),
"그외없음")))</f>
        <v/>
      </c>
      <c r="AA130" t="str">
        <f t="shared" ref="AA130:AA193" ca="1" si="60">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 t="shared" ref="AI130:AI193" si="61">IF(OR(ISNUMBER(AC130),AC130="삭제",ISBLANK(AC130)),"",
IF(LEFT(AC130,5)="Equip",IF(MID(AC130,7,1)="4","전설",""),
IF(LEFT(AC130,5)="Actor",IF(MID(AC130,7,1)="2","전설",""),
"그외없음")))</f>
        <v/>
      </c>
      <c r="AJ130" t="str">
        <f t="shared" ref="AJ130:AJ193" si="62">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t="shared" ref="AM130:AM193" ca="1" si="63">IF(ROW()=2,AN130,OFFSET(AM130,-1,0)&amp;IF(LEN(AN130)=0,"",","&amp;AN130))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v>
      </c>
      <c r="AN130" t="str">
        <f t="shared" ref="AN130:AN193" ca="1" si="64">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 t="shared" si="55"/>
        <v>0</v>
      </c>
      <c r="D131">
        <f t="shared" ca="1" si="54"/>
        <v>0.50930054911809064</v>
      </c>
      <c r="E131">
        <f t="shared" ca="1" si="54"/>
        <v>0.81159920281430009</v>
      </c>
      <c r="F131">
        <f t="shared" ca="1" si="54"/>
        <v>0.40649416386172477</v>
      </c>
      <c r="G131">
        <f t="shared" ca="1" si="54"/>
        <v>0.98453746865478076</v>
      </c>
      <c r="H131">
        <f t="shared" ca="1" si="54"/>
        <v>0.28866799947565058</v>
      </c>
      <c r="I131">
        <f t="shared" ca="1" si="54"/>
        <v>0.75611672058255508</v>
      </c>
      <c r="M131" t="str">
        <f t="shared" ca="1" si="56"/>
        <v>삭제</v>
      </c>
      <c r="N131" t="str">
        <f t="shared" ca="1" si="57"/>
        <v>삭제</v>
      </c>
      <c r="O131" t="str">
        <f t="shared" ca="1" si="58"/>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t="shared" ca="1" si="59"/>
        <v/>
      </c>
      <c r="AA131" t="str">
        <f t="shared" ca="1" si="60"/>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 t="shared" si="61"/>
        <v/>
      </c>
      <c r="AJ131" t="str">
        <f t="shared" si="62"/>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v>
      </c>
      <c r="AN131" t="str">
        <f t="shared" ca="1" si="64"/>
        <v>{"dy":13,"sl":9}</v>
      </c>
    </row>
    <row r="132" spans="1:40">
      <c r="A132">
        <v>14</v>
      </c>
      <c r="B132">
        <v>0</v>
      </c>
      <c r="C132">
        <f t="shared" si="55"/>
        <v>0</v>
      </c>
      <c r="D132">
        <f t="shared" ref="D132:I141" ca="1" si="65">RAND()</f>
        <v>0.8240350240588481</v>
      </c>
      <c r="E132">
        <f t="shared" ca="1" si="65"/>
        <v>0.47460174611237804</v>
      </c>
      <c r="F132">
        <f t="shared" ca="1" si="65"/>
        <v>0.92604823935664726</v>
      </c>
      <c r="G132">
        <f t="shared" ca="1" si="65"/>
        <v>9.0707786799119061E-2</v>
      </c>
      <c r="H132">
        <f t="shared" ca="1" si="65"/>
        <v>0.88222222022515928</v>
      </c>
      <c r="I132">
        <f t="shared" ca="1" si="65"/>
        <v>0.46055218053077007</v>
      </c>
      <c r="M132" t="str">
        <f t="shared" ca="1" si="56"/>
        <v>지정 장비</v>
      </c>
      <c r="N132" t="str">
        <f t="shared" ca="1" si="57"/>
        <v>Equip4101</v>
      </c>
      <c r="O132">
        <f t="shared" ca="1" si="58"/>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1200</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t="shared" ca="1" si="59"/>
        <v/>
      </c>
      <c r="U132" t="s">
        <v>83</v>
      </c>
      <c r="V132" t="s">
        <v>103</v>
      </c>
      <c r="W132">
        <v>1</v>
      </c>
      <c r="X132" t="s">
        <v>129</v>
      </c>
      <c r="Z132">
        <v>7000</v>
      </c>
      <c r="AA132" t="str">
        <f t="shared" ca="1" si="60"/>
        <v>fe</v>
      </c>
      <c r="AB132" t="s">
        <v>83</v>
      </c>
      <c r="AC132" t="s">
        <v>210</v>
      </c>
      <c r="AD132">
        <v>1</v>
      </c>
      <c r="AE132" t="s">
        <v>129</v>
      </c>
      <c r="AG132">
        <v>800</v>
      </c>
      <c r="AH132" t="str">
        <f ca="1">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 t="shared" si="61"/>
        <v/>
      </c>
      <c r="AJ132" t="str">
        <f t="shared" si="62"/>
        <v/>
      </c>
      <c r="AK132" t="str">
        <f ca="1">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용기의 도끼</v>
      </c>
      <c r="AL132">
        <v>1</v>
      </c>
      <c r="AM13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v>
      </c>
      <c r="AN132" t="str">
        <f t="shared" ca="1" si="64"/>
        <v>{"dy":14,"sl":0,"tp":"fe","vl":"Equip0001","cn":1,"pt":"GO","pr":800}</v>
      </c>
    </row>
    <row r="133" spans="1:40">
      <c r="A133">
        <v>14</v>
      </c>
      <c r="B133">
        <v>1</v>
      </c>
      <c r="C133">
        <f t="shared" si="55"/>
        <v>0</v>
      </c>
      <c r="D133">
        <f t="shared" ca="1" si="65"/>
        <v>0.12853484865877907</v>
      </c>
      <c r="E133">
        <f t="shared" ca="1" si="65"/>
        <v>0.97874884055868472</v>
      </c>
      <c r="F133">
        <f t="shared" ca="1" si="65"/>
        <v>0.63525888826142174</v>
      </c>
      <c r="G133">
        <f t="shared" ca="1" si="65"/>
        <v>0.98876908366327887</v>
      </c>
      <c r="H133">
        <f t="shared" ca="1" si="65"/>
        <v>0.43042144092265322</v>
      </c>
      <c r="I133">
        <f t="shared" ca="1" si="65"/>
        <v>0.62966574913434581</v>
      </c>
      <c r="M133" t="str">
        <f t="shared" ca="1" si="56"/>
        <v>지정 장비</v>
      </c>
      <c r="N133" t="str">
        <f t="shared" ca="1" si="57"/>
        <v>Equip8301</v>
      </c>
      <c r="O133">
        <f t="shared" ca="1" si="58"/>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74500</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t="shared" ca="1" si="59"/>
        <v/>
      </c>
      <c r="U133" t="s">
        <v>83</v>
      </c>
      <c r="V133" t="s">
        <v>192</v>
      </c>
      <c r="W133">
        <v>1</v>
      </c>
      <c r="X133" t="s">
        <v>133</v>
      </c>
      <c r="Z133">
        <v>96</v>
      </c>
      <c r="AA133" t="str">
        <f t="shared" ca="1" si="60"/>
        <v>fe</v>
      </c>
      <c r="AB133" t="s">
        <v>83</v>
      </c>
      <c r="AC133" t="s">
        <v>262</v>
      </c>
      <c r="AD133">
        <v>1</v>
      </c>
      <c r="AE133" t="s">
        <v>133</v>
      </c>
      <c r="AG133">
        <v>5</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 t="shared" si="61"/>
        <v/>
      </c>
      <c r="AJ133" t="str">
        <f t="shared" si="62"/>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빛의 트랩</v>
      </c>
      <c r="AL133">
        <v>1</v>
      </c>
      <c r="AM13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v>
      </c>
      <c r="AN133" t="str">
        <f t="shared" ca="1" si="64"/>
        <v>{"dy":14,"sl":1,"tp":"fe","vl":"Equip3201","cn":1,"pt":"DI","pr":5}</v>
      </c>
    </row>
    <row r="134" spans="1:40">
      <c r="A134">
        <v>14</v>
      </c>
      <c r="B134">
        <v>2</v>
      </c>
      <c r="C134">
        <f t="shared" si="55"/>
        <v>0</v>
      </c>
      <c r="D134">
        <f t="shared" ca="1" si="65"/>
        <v>0.5502213262988519</v>
      </c>
      <c r="E134">
        <f t="shared" ca="1" si="65"/>
        <v>4.1930274186959493E-2</v>
      </c>
      <c r="F134">
        <f t="shared" ca="1" si="65"/>
        <v>0.69911494685404452</v>
      </c>
      <c r="G134">
        <f t="shared" ca="1" si="65"/>
        <v>0.67293988697657847</v>
      </c>
      <c r="H134">
        <f t="shared" ca="1" si="65"/>
        <v>0.53049349412912938</v>
      </c>
      <c r="I134">
        <f t="shared" ca="1" si="65"/>
        <v>0.29151108448638174</v>
      </c>
      <c r="M134" t="str">
        <f t="shared" ca="1" si="56"/>
        <v>안 지정 캐릭터 PP 영웅등급</v>
      </c>
      <c r="N134">
        <f t="shared" ca="1" si="57"/>
        <v>4193</v>
      </c>
      <c r="O134">
        <f t="shared" ca="1" si="58"/>
        <v>9</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900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t="shared" ca="1" si="59"/>
        <v/>
      </c>
      <c r="U134" t="s">
        <v>92</v>
      </c>
      <c r="V134">
        <v>6512</v>
      </c>
      <c r="W134">
        <v>9</v>
      </c>
      <c r="X134" t="s">
        <v>129</v>
      </c>
      <c r="Z134">
        <v>900</v>
      </c>
      <c r="AA134" t="str">
        <f t="shared" ca="1" si="60"/>
        <v>uph</v>
      </c>
      <c r="AB134" t="s">
        <v>92</v>
      </c>
      <c r="AC134">
        <v>9878</v>
      </c>
      <c r="AD134">
        <v>9</v>
      </c>
      <c r="AE134" t="s">
        <v>129</v>
      </c>
      <c r="AG134">
        <v>900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 t="shared" si="61"/>
        <v/>
      </c>
      <c r="AJ134" t="str">
        <f t="shared" si="62"/>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v>
      </c>
      <c r="AN134" t="str">
        <f t="shared" ca="1" si="64"/>
        <v>{"dy":14,"sl":2,"tp":"uph","vl":"9878","cn":9,"pt":"GO","pr":900}</v>
      </c>
    </row>
    <row r="135" spans="1:40">
      <c r="A135">
        <v>14</v>
      </c>
      <c r="B135">
        <v>3</v>
      </c>
      <c r="C135">
        <f t="shared" si="55"/>
        <v>0</v>
      </c>
      <c r="D135">
        <f t="shared" ca="1" si="65"/>
        <v>3.182956151276306E-2</v>
      </c>
      <c r="E135">
        <f t="shared" ca="1" si="65"/>
        <v>0.68447069010242756</v>
      </c>
      <c r="F135">
        <f t="shared" ca="1" si="65"/>
        <v>0.36393620809688498</v>
      </c>
      <c r="G135">
        <f t="shared" ca="1" si="65"/>
        <v>0.64889445116067479</v>
      </c>
      <c r="H135">
        <f t="shared" ca="1" si="65"/>
        <v>0.28507803909275886</v>
      </c>
      <c r="I135">
        <f t="shared" ca="1" si="65"/>
        <v>0.34404357583229317</v>
      </c>
      <c r="M135" t="str">
        <f t="shared" ca="1" si="56"/>
        <v>안 지정 캐릭터 PP 영웅등급</v>
      </c>
      <c r="N135">
        <f t="shared" ca="1" si="57"/>
        <v>68447</v>
      </c>
      <c r="O135">
        <f t="shared" ca="1" si="58"/>
        <v>13</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1300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t="shared" ca="1" si="59"/>
        <v/>
      </c>
      <c r="U135" t="s">
        <v>93</v>
      </c>
      <c r="V135">
        <v>75586</v>
      </c>
      <c r="W135">
        <v>13</v>
      </c>
      <c r="X135" t="s">
        <v>129</v>
      </c>
      <c r="Z135">
        <v>1300</v>
      </c>
      <c r="AA135" t="str">
        <f t="shared" ca="1" si="60"/>
        <v>upn</v>
      </c>
      <c r="AB135" t="s">
        <v>93</v>
      </c>
      <c r="AC135">
        <v>56220</v>
      </c>
      <c r="AD135">
        <v>12</v>
      </c>
      <c r="AE135" t="s">
        <v>129</v>
      </c>
      <c r="AG135">
        <v>1200</v>
      </c>
      <c r="AH135" t="str">
        <f>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 t="shared" si="61"/>
        <v/>
      </c>
      <c r="AJ135" t="str">
        <f t="shared" si="62"/>
        <v/>
      </c>
      <c r="AK135" t="str">
        <f>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
      </c>
      <c r="AL135">
        <v>1</v>
      </c>
      <c r="AM13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v>
      </c>
      <c r="AN135" t="str">
        <f t="shared" ca="1" si="64"/>
        <v>{"dy":14,"sl":3,"tp":"upn","vl":"56220","cn":12,"pt":"GO","pr":1200}</v>
      </c>
    </row>
    <row r="136" spans="1:40">
      <c r="A136">
        <v>14</v>
      </c>
      <c r="B136">
        <v>4</v>
      </c>
      <c r="C136">
        <f t="shared" si="55"/>
        <v>0</v>
      </c>
      <c r="D136">
        <f t="shared" ca="1" si="65"/>
        <v>0.15391269220802029</v>
      </c>
      <c r="E136">
        <f t="shared" ca="1" si="65"/>
        <v>2.237662773007798E-2</v>
      </c>
      <c r="F136">
        <f t="shared" ca="1" si="65"/>
        <v>0.92298331323840843</v>
      </c>
      <c r="G136">
        <f t="shared" ca="1" si="65"/>
        <v>0.9457304419192627</v>
      </c>
      <c r="H136">
        <f t="shared" ca="1" si="65"/>
        <v>0.53919532893348399</v>
      </c>
      <c r="I136">
        <f t="shared" ca="1" si="65"/>
        <v>0.92761761007918642</v>
      </c>
      <c r="M136" t="str">
        <f t="shared" ca="1" si="56"/>
        <v>안 지정 캐릭터 PP 일반등급</v>
      </c>
      <c r="N136">
        <f t="shared" ca="1" si="57"/>
        <v>2237</v>
      </c>
      <c r="O136">
        <f t="shared" ca="1" si="58"/>
        <v>9</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900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t="shared" ca="1" si="59"/>
        <v/>
      </c>
      <c r="U136" t="s">
        <v>93</v>
      </c>
      <c r="V136">
        <v>27882</v>
      </c>
      <c r="W136">
        <v>10</v>
      </c>
      <c r="X136" t="s">
        <v>129</v>
      </c>
      <c r="Z136">
        <v>1000</v>
      </c>
      <c r="AA136" t="str">
        <f t="shared" ca="1" si="60"/>
        <v>upn</v>
      </c>
      <c r="AB136" t="s">
        <v>93</v>
      </c>
      <c r="AC136">
        <v>43921</v>
      </c>
      <c r="AD136">
        <v>11</v>
      </c>
      <c r="AE136" t="s">
        <v>129</v>
      </c>
      <c r="AG136">
        <v>1100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 t="shared" si="61"/>
        <v/>
      </c>
      <c r="AJ136" t="str">
        <f t="shared" si="62"/>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
      </c>
      <c r="AL136">
        <v>1</v>
      </c>
      <c r="AM13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v>
      </c>
      <c r="AN136" t="str">
        <f t="shared" ca="1" si="64"/>
        <v>{"dy":14,"sl":4,"tp":"upn","vl":"43921","cn":11,"pt":"GO","pr":1100}</v>
      </c>
    </row>
    <row r="137" spans="1:40">
      <c r="A137">
        <v>14</v>
      </c>
      <c r="B137">
        <v>5</v>
      </c>
      <c r="C137">
        <f t="shared" si="55"/>
        <v>0</v>
      </c>
      <c r="D137">
        <f t="shared" ca="1" si="65"/>
        <v>0.94566214246672142</v>
      </c>
      <c r="E137">
        <f t="shared" ca="1" si="65"/>
        <v>0.40303981658729671</v>
      </c>
      <c r="F137">
        <f t="shared" ca="1" si="65"/>
        <v>0.98263534862896174</v>
      </c>
      <c r="G137">
        <f t="shared" ca="1" si="65"/>
        <v>0.12764520325849504</v>
      </c>
      <c r="H137">
        <f t="shared" ca="1" si="65"/>
        <v>4.8754737910191581E-3</v>
      </c>
      <c r="I137">
        <f t="shared" ca="1" si="65"/>
        <v>9.3557184498033741E-2</v>
      </c>
      <c r="M137" t="str">
        <f t="shared" ca="1" si="56"/>
        <v>안 지정 캐릭터 PP 일반등급</v>
      </c>
      <c r="N137">
        <f t="shared" ca="1" si="57"/>
        <v>40303</v>
      </c>
      <c r="O137">
        <f t="shared" ca="1" si="58"/>
        <v>11</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1100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t="shared" ca="1" si="59"/>
        <v/>
      </c>
      <c r="U137" t="s">
        <v>92</v>
      </c>
      <c r="V137">
        <v>96358</v>
      </c>
      <c r="W137">
        <v>14</v>
      </c>
      <c r="X137" t="s">
        <v>129</v>
      </c>
      <c r="Z137">
        <v>1400</v>
      </c>
      <c r="AA137" t="str">
        <f t="shared" ca="1" si="60"/>
        <v>fe</v>
      </c>
      <c r="AB137" t="s">
        <v>83</v>
      </c>
      <c r="AC137" t="s">
        <v>271</v>
      </c>
      <c r="AD137">
        <v>1</v>
      </c>
      <c r="AE137" t="s">
        <v>129</v>
      </c>
      <c r="AG137">
        <v>1900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 t="shared" si="61"/>
        <v/>
      </c>
      <c r="AJ137" t="str">
        <f t="shared" si="62"/>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SMG28</v>
      </c>
      <c r="AL137">
        <v>1</v>
      </c>
      <c r="AM13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v>
      </c>
      <c r="AN137" t="str">
        <f t="shared" ca="1" si="64"/>
        <v>{"dy":14,"sl":5,"tp":"fe","vl":"Equip6002","cn":1,"pt":"GO","pr":1900}</v>
      </c>
    </row>
    <row r="138" spans="1:40">
      <c r="A138">
        <v>14</v>
      </c>
      <c r="B138">
        <v>6</v>
      </c>
      <c r="C138">
        <f t="shared" si="55"/>
        <v>0</v>
      </c>
      <c r="D138">
        <f t="shared" ca="1" si="65"/>
        <v>2.4211079055879603E-2</v>
      </c>
      <c r="E138">
        <f t="shared" ca="1" si="65"/>
        <v>0.13392643956232353</v>
      </c>
      <c r="F138">
        <f t="shared" ca="1" si="65"/>
        <v>0.25560567096850728</v>
      </c>
      <c r="G138">
        <f t="shared" ca="1" si="65"/>
        <v>0.89620723279329462</v>
      </c>
      <c r="H138">
        <f t="shared" ca="1" si="65"/>
        <v>0.63450008095288934</v>
      </c>
      <c r="I138">
        <f t="shared" ca="1" si="65"/>
        <v>3.8387326649121589E-2</v>
      </c>
      <c r="M138" t="str">
        <f t="shared" ca="1" si="56"/>
        <v>지정 장비</v>
      </c>
      <c r="N138" t="str">
        <f t="shared" ca="1" si="57"/>
        <v>Equip1202</v>
      </c>
      <c r="O138">
        <f t="shared" ca="1" si="58"/>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2500</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t="shared" ca="1" si="59"/>
        <v/>
      </c>
      <c r="U138" t="s">
        <v>83</v>
      </c>
      <c r="V138" t="s">
        <v>260</v>
      </c>
      <c r="W138">
        <v>1</v>
      </c>
      <c r="X138" t="s">
        <v>133</v>
      </c>
      <c r="Z138">
        <v>16</v>
      </c>
      <c r="AA138" t="str">
        <f t="shared" ca="1" si="60"/>
        <v>fe</v>
      </c>
      <c r="AB138" t="s">
        <v>83</v>
      </c>
      <c r="AC138" t="s">
        <v>320</v>
      </c>
      <c r="AD138">
        <v>1</v>
      </c>
      <c r="AE138" t="s">
        <v>129</v>
      </c>
      <c r="AG138">
        <v>22500</v>
      </c>
      <c r="AH138" t="str">
        <f ca="1">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 t="shared" si="61"/>
        <v/>
      </c>
      <c r="AJ138" t="str">
        <f t="shared" si="62"/>
        <v/>
      </c>
      <c r="AK138" t="str">
        <f ca="1">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검투사의 명예</v>
      </c>
      <c r="AL138">
        <v>1</v>
      </c>
      <c r="AM13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v>
      </c>
      <c r="AN138" t="str">
        <f t="shared" ca="1" si="64"/>
        <v>{"dy":14,"sl":6,"tp":"fe","vl":"Equip7302","cn":1,"pt":"GO","pr":22500}</v>
      </c>
    </row>
    <row r="139" spans="1:40">
      <c r="A139">
        <v>14</v>
      </c>
      <c r="B139">
        <v>7</v>
      </c>
      <c r="C139">
        <f t="shared" si="55"/>
        <v>0</v>
      </c>
      <c r="D139">
        <f t="shared" ca="1" si="65"/>
        <v>0.56556414285912548</v>
      </c>
      <c r="E139">
        <f t="shared" ca="1" si="65"/>
        <v>0.56820900213896774</v>
      </c>
      <c r="F139">
        <f t="shared" ca="1" si="65"/>
        <v>0.69133099220653527</v>
      </c>
      <c r="G139">
        <f t="shared" ca="1" si="65"/>
        <v>0.85814085876292689</v>
      </c>
      <c r="H139">
        <f t="shared" ca="1" si="65"/>
        <v>0.98698873246937302</v>
      </c>
      <c r="I139">
        <f t="shared" ca="1" si="65"/>
        <v>7.0916431616043218E-2</v>
      </c>
      <c r="M139" t="str">
        <f t="shared" ca="1" si="56"/>
        <v>지정 장비</v>
      </c>
      <c r="N139" t="str">
        <f t="shared" ca="1" si="57"/>
        <v>Equip6301</v>
      </c>
      <c r="O139">
        <f t="shared" ca="1" si="58"/>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22000</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t="shared" ca="1" si="59"/>
        <v/>
      </c>
      <c r="U139" t="s">
        <v>83</v>
      </c>
      <c r="V139" t="s">
        <v>195</v>
      </c>
      <c r="W139">
        <v>1</v>
      </c>
      <c r="X139" t="s">
        <v>129</v>
      </c>
      <c r="Z139">
        <v>8200</v>
      </c>
      <c r="AA139" t="str">
        <f t="shared" ca="1" si="60"/>
        <v>fe</v>
      </c>
      <c r="AB139" t="s">
        <v>83</v>
      </c>
      <c r="AC139" t="s">
        <v>116</v>
      </c>
      <c r="AD139">
        <v>1</v>
      </c>
      <c r="AE139" t="s">
        <v>129</v>
      </c>
      <c r="AG139">
        <v>1400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 t="shared" si="61"/>
        <v/>
      </c>
      <c r="AJ139" t="str">
        <f t="shared" si="62"/>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그림자 단검</v>
      </c>
      <c r="AL139">
        <v>1</v>
      </c>
      <c r="AM13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v>
      </c>
      <c r="AN139" t="str">
        <f t="shared" ca="1" si="64"/>
        <v>{"dy":14,"sl":7,"tp":"fe","vl":"Equip1102","cn":1,"pt":"GO","pr":1400}</v>
      </c>
    </row>
    <row r="140" spans="1:40">
      <c r="A140">
        <v>14</v>
      </c>
      <c r="B140">
        <v>8</v>
      </c>
      <c r="C140">
        <f t="shared" si="55"/>
        <v>0</v>
      </c>
      <c r="D140">
        <f t="shared" ca="1" si="65"/>
        <v>0.73846883911610517</v>
      </c>
      <c r="E140">
        <f t="shared" ca="1" si="65"/>
        <v>0.32780322096633541</v>
      </c>
      <c r="F140">
        <f t="shared" ca="1" si="65"/>
        <v>0.6648263677439894</v>
      </c>
      <c r="G140">
        <f t="shared" ca="1" si="65"/>
        <v>0.77139550743801433</v>
      </c>
      <c r="H140">
        <f t="shared" ca="1" si="65"/>
        <v>0.83978895971649159</v>
      </c>
      <c r="I140">
        <f t="shared" ca="1" si="65"/>
        <v>0.79857836063541754</v>
      </c>
      <c r="M140" t="str">
        <f t="shared" ca="1" si="56"/>
        <v>삭제</v>
      </c>
      <c r="N140" t="str">
        <f t="shared" ca="1" si="57"/>
        <v>삭제</v>
      </c>
      <c r="O140" t="str">
        <f t="shared" ca="1" si="58"/>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t="shared" ca="1" si="59"/>
        <v/>
      </c>
      <c r="AA140" t="str">
        <f t="shared" ca="1" si="60"/>
        <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 t="shared" si="61"/>
        <v/>
      </c>
      <c r="AJ140" t="str">
        <f t="shared" si="62"/>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
      </c>
      <c r="AL140">
        <v>1</v>
      </c>
      <c r="AM14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v>
      </c>
      <c r="AN140" t="str">
        <f t="shared" ca="1" si="64"/>
        <v>{"dy":14,"sl":8}</v>
      </c>
    </row>
    <row r="141" spans="1:40">
      <c r="A141">
        <v>14</v>
      </c>
      <c r="B141">
        <v>9</v>
      </c>
      <c r="C141">
        <f t="shared" si="55"/>
        <v>0</v>
      </c>
      <c r="D141">
        <f t="shared" ca="1" si="65"/>
        <v>0.70397518047714658</v>
      </c>
      <c r="E141">
        <f t="shared" ca="1" si="65"/>
        <v>0.86257834541561185</v>
      </c>
      <c r="F141">
        <f t="shared" ca="1" si="65"/>
        <v>0.23680384036825453</v>
      </c>
      <c r="G141">
        <f t="shared" ca="1" si="65"/>
        <v>0.49186396483135031</v>
      </c>
      <c r="H141">
        <f t="shared" ca="1" si="65"/>
        <v>0.26324997040118114</v>
      </c>
      <c r="I141">
        <f t="shared" ca="1" si="65"/>
        <v>0.83924633655820746</v>
      </c>
      <c r="M141" t="str">
        <f t="shared" ca="1" si="56"/>
        <v>삭제</v>
      </c>
      <c r="N141" t="str">
        <f t="shared" ca="1" si="57"/>
        <v>삭제</v>
      </c>
      <c r="O141" t="str">
        <f t="shared" ca="1" si="58"/>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t="shared" ca="1" si="59"/>
        <v/>
      </c>
      <c r="AA141" t="str">
        <f t="shared" ca="1" si="60"/>
        <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 t="shared" si="61"/>
        <v/>
      </c>
      <c r="AJ141" t="str">
        <f t="shared" si="62"/>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
      </c>
      <c r="AL141">
        <v>1</v>
      </c>
      <c r="AM14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v>
      </c>
      <c r="AN141" t="str">
        <f t="shared" ca="1" si="64"/>
        <v>{"dy":14,"sl":9}</v>
      </c>
    </row>
    <row r="142" spans="1:40">
      <c r="A142">
        <v>15</v>
      </c>
      <c r="B142">
        <v>0</v>
      </c>
      <c r="C142">
        <f t="shared" si="55"/>
        <v>0</v>
      </c>
      <c r="D142">
        <f t="shared" ref="D142:I151" ca="1" si="66">RAND()</f>
        <v>0.98211930555385707</v>
      </c>
      <c r="E142">
        <f t="shared" ca="1" si="66"/>
        <v>0.4273707398686365</v>
      </c>
      <c r="F142">
        <f t="shared" ca="1" si="66"/>
        <v>0.32611198084377691</v>
      </c>
      <c r="G142">
        <f t="shared" ca="1" si="66"/>
        <v>0.45772546118012725</v>
      </c>
      <c r="H142">
        <f t="shared" ca="1" si="66"/>
        <v>0.67963816248682374</v>
      </c>
      <c r="I142">
        <f t="shared" ca="1" si="66"/>
        <v>0.34474651827813174</v>
      </c>
      <c r="M142" t="str">
        <f t="shared" ca="1" si="56"/>
        <v>캐릭터 상자 영웅등급</v>
      </c>
      <c r="N142" t="str">
        <f t="shared" ca="1" si="57"/>
        <v>삭제</v>
      </c>
      <c r="O142">
        <f t="shared" ca="1" si="58"/>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DI</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149</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t="shared" ca="1" si="59"/>
        <v/>
      </c>
      <c r="U142" t="s">
        <v>83</v>
      </c>
      <c r="V142" t="s">
        <v>263</v>
      </c>
      <c r="W142">
        <v>1</v>
      </c>
      <c r="X142" t="s">
        <v>129</v>
      </c>
      <c r="Z142">
        <v>600</v>
      </c>
      <c r="AA142" t="str">
        <f t="shared" ca="1" si="60"/>
        <v>fe</v>
      </c>
      <c r="AB142" t="s">
        <v>83</v>
      </c>
      <c r="AC142" t="s">
        <v>321</v>
      </c>
      <c r="AD142">
        <v>1</v>
      </c>
      <c r="AE142" t="s">
        <v>129</v>
      </c>
      <c r="AG142">
        <v>1000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 t="shared" si="61"/>
        <v/>
      </c>
      <c r="AJ142" t="str">
        <f t="shared" si="62"/>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칼날 손잡이</v>
      </c>
      <c r="AL142">
        <v>1</v>
      </c>
      <c r="AM14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v>
      </c>
      <c r="AN142" t="str">
        <f t="shared" ca="1" si="64"/>
        <v>{"dy":15,"sl":0,"tp":"fe","vl":"Equip1101","cn":1,"pt":"GO","pr":1000}</v>
      </c>
    </row>
    <row r="143" spans="1:40">
      <c r="A143">
        <v>15</v>
      </c>
      <c r="B143">
        <v>1</v>
      </c>
      <c r="C143">
        <f t="shared" si="55"/>
        <v>0</v>
      </c>
      <c r="D143">
        <f t="shared" ca="1" si="66"/>
        <v>0.76480397987469784</v>
      </c>
      <c r="E143">
        <f t="shared" ca="1" si="66"/>
        <v>0.48169005303502566</v>
      </c>
      <c r="F143">
        <f t="shared" ca="1" si="66"/>
        <v>0.57697487655159585</v>
      </c>
      <c r="G143">
        <f t="shared" ca="1" si="66"/>
        <v>1.7666542144820108E-2</v>
      </c>
      <c r="H143">
        <f t="shared" ca="1" si="66"/>
        <v>0.65141178941868838</v>
      </c>
      <c r="I143">
        <f t="shared" ca="1" si="66"/>
        <v>0.54406571972412354</v>
      </c>
      <c r="M143" t="str">
        <f t="shared" ca="1" si="56"/>
        <v>지정 장비</v>
      </c>
      <c r="N143" t="str">
        <f t="shared" ca="1" si="57"/>
        <v>Equip4101</v>
      </c>
      <c r="O143">
        <f t="shared" ca="1" si="58"/>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1300</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t="shared" ca="1" si="59"/>
        <v/>
      </c>
      <c r="U143" t="s">
        <v>83</v>
      </c>
      <c r="V143" t="s">
        <v>211</v>
      </c>
      <c r="W143">
        <v>1</v>
      </c>
      <c r="X143" t="s">
        <v>129</v>
      </c>
      <c r="Z143">
        <v>2600</v>
      </c>
      <c r="AA143" t="str">
        <f t="shared" ca="1" si="60"/>
        <v>fe</v>
      </c>
      <c r="AB143" t="s">
        <v>83</v>
      </c>
      <c r="AC143" t="s">
        <v>103</v>
      </c>
      <c r="AD143">
        <v>1</v>
      </c>
      <c r="AE143" t="s">
        <v>133</v>
      </c>
      <c r="AG143">
        <v>12</v>
      </c>
      <c r="AH143" t="str">
        <f ca="1">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 t="shared" si="61"/>
        <v/>
      </c>
      <c r="AJ143" t="str">
        <f t="shared" si="62"/>
        <v/>
      </c>
      <c r="AK143" t="str">
        <f ca="1">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뿔과 뼈</v>
      </c>
      <c r="AL143">
        <v>1</v>
      </c>
      <c r="AM14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v>
      </c>
      <c r="AN143" t="str">
        <f t="shared" ca="1" si="64"/>
        <v>{"dy":15,"sl":1,"tp":"fe","vl":"Equip2301","cn":1,"pt":"DI","pr":12}</v>
      </c>
    </row>
    <row r="144" spans="1:40">
      <c r="A144">
        <v>15</v>
      </c>
      <c r="B144">
        <v>2</v>
      </c>
      <c r="C144">
        <f t="shared" si="55"/>
        <v>0</v>
      </c>
      <c r="D144">
        <f t="shared" ca="1" si="66"/>
        <v>0.38290877615081864</v>
      </c>
      <c r="E144">
        <f t="shared" ca="1" si="66"/>
        <v>0.92479592295061241</v>
      </c>
      <c r="F144">
        <f t="shared" ca="1" si="66"/>
        <v>3.0138144826004409E-2</v>
      </c>
      <c r="G144">
        <f t="shared" ca="1" si="66"/>
        <v>0.41555759834428885</v>
      </c>
      <c r="H144">
        <f t="shared" ca="1" si="66"/>
        <v>0.30672770033344787</v>
      </c>
      <c r="I144">
        <f t="shared" ca="1" si="66"/>
        <v>0.7667653566163557</v>
      </c>
      <c r="M144" t="str">
        <f t="shared" ca="1" si="56"/>
        <v>안 지정 캐릭터 PP 영웅등급</v>
      </c>
      <c r="N144">
        <f t="shared" ca="1" si="57"/>
        <v>92479</v>
      </c>
      <c r="O144">
        <f t="shared" ca="1" si="58"/>
        <v>14</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1400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t="shared" ca="1" si="59"/>
        <v/>
      </c>
      <c r="U144" t="s">
        <v>92</v>
      </c>
      <c r="V144">
        <v>45443</v>
      </c>
      <c r="W144">
        <v>11</v>
      </c>
      <c r="X144" t="s">
        <v>129</v>
      </c>
      <c r="Z144">
        <v>1100</v>
      </c>
      <c r="AA144" t="str">
        <f t="shared" ca="1" si="60"/>
        <v>uph</v>
      </c>
      <c r="AB144" t="s">
        <v>92</v>
      </c>
      <c r="AC144">
        <v>55087</v>
      </c>
      <c r="AD144">
        <v>12</v>
      </c>
      <c r="AE144" t="s">
        <v>129</v>
      </c>
      <c r="AG144">
        <v>1200</v>
      </c>
      <c r="AH144" t="str">
        <f>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 t="shared" si="61"/>
        <v/>
      </c>
      <c r="AJ144" t="str">
        <f t="shared" si="62"/>
        <v/>
      </c>
      <c r="AK144" t="str">
        <f>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
      </c>
      <c r="AL144">
        <v>1</v>
      </c>
      <c r="AM14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v>
      </c>
      <c r="AN144" t="str">
        <f t="shared" ca="1" si="64"/>
        <v>{"dy":15,"sl":2,"tp":"uph","vl":"55087","cn":12,"pt":"GO","pr":1200}</v>
      </c>
    </row>
    <row r="145" spans="1:40">
      <c r="A145">
        <v>15</v>
      </c>
      <c r="B145">
        <v>3</v>
      </c>
      <c r="C145">
        <f t="shared" si="55"/>
        <v>0</v>
      </c>
      <c r="D145">
        <f t="shared" ca="1" si="66"/>
        <v>0.84151282973655372</v>
      </c>
      <c r="E145">
        <f t="shared" ca="1" si="66"/>
        <v>0.42410941081031461</v>
      </c>
      <c r="F145">
        <f t="shared" ca="1" si="66"/>
        <v>0.45360681865374974</v>
      </c>
      <c r="G145">
        <f t="shared" ca="1" si="66"/>
        <v>0.31096627117753406</v>
      </c>
      <c r="H145">
        <f t="shared" ca="1" si="66"/>
        <v>0.84776928012550079</v>
      </c>
      <c r="I145">
        <f t="shared" ca="1" si="66"/>
        <v>0.92088803374014094</v>
      </c>
      <c r="M145" t="str">
        <f t="shared" ca="1" si="56"/>
        <v>안 지정 캐릭터 PP 일반등급</v>
      </c>
      <c r="N145">
        <f t="shared" ca="1" si="57"/>
        <v>42410</v>
      </c>
      <c r="O145">
        <f t="shared" ca="1" si="58"/>
        <v>11</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1100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t="shared" ca="1" si="59"/>
        <v/>
      </c>
      <c r="U145" t="s">
        <v>92</v>
      </c>
      <c r="V145">
        <v>88248</v>
      </c>
      <c r="W145">
        <v>14</v>
      </c>
      <c r="X145" t="s">
        <v>129</v>
      </c>
      <c r="Z145">
        <v>1400</v>
      </c>
      <c r="AA145" t="str">
        <f t="shared" ca="1" si="60"/>
        <v>upn</v>
      </c>
      <c r="AB145" t="s">
        <v>93</v>
      </c>
      <c r="AC145">
        <v>51915</v>
      </c>
      <c r="AD145">
        <v>10</v>
      </c>
      <c r="AE145" t="s">
        <v>129</v>
      </c>
      <c r="AG145">
        <v>1000</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 t="shared" si="61"/>
        <v/>
      </c>
      <c r="AJ145" t="str">
        <f t="shared" si="62"/>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v>
      </c>
      <c r="AN145" t="str">
        <f t="shared" ca="1" si="64"/>
        <v>{"dy":15,"sl":3,"tp":"upn","vl":"51915","cn":10,"pt":"GO","pr":1000}</v>
      </c>
    </row>
    <row r="146" spans="1:40">
      <c r="A146">
        <v>15</v>
      </c>
      <c r="B146">
        <v>4</v>
      </c>
      <c r="C146">
        <f t="shared" si="55"/>
        <v>0</v>
      </c>
      <c r="D146">
        <f t="shared" ca="1" si="66"/>
        <v>0.18944156345536933</v>
      </c>
      <c r="E146">
        <f t="shared" ca="1" si="66"/>
        <v>0.91088874758072169</v>
      </c>
      <c r="F146">
        <f t="shared" ca="1" si="66"/>
        <v>7.1638798636466383E-3</v>
      </c>
      <c r="G146">
        <f t="shared" ca="1" si="66"/>
        <v>7.3748362202930018E-4</v>
      </c>
      <c r="H146">
        <f t="shared" ca="1" si="66"/>
        <v>0.35118674662096672</v>
      </c>
      <c r="I146">
        <f t="shared" ca="1" si="66"/>
        <v>0.19341190057541391</v>
      </c>
      <c r="M146" t="str">
        <f t="shared" ca="1" si="56"/>
        <v>안 지정 캐릭터 PP 일반등급</v>
      </c>
      <c r="N146">
        <f t="shared" ca="1" si="57"/>
        <v>91088</v>
      </c>
      <c r="O146">
        <f t="shared" ca="1" si="58"/>
        <v>14</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1400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t="shared" ca="1" si="59"/>
        <v/>
      </c>
      <c r="U146" t="s">
        <v>93</v>
      </c>
      <c r="V146">
        <v>49434</v>
      </c>
      <c r="W146">
        <v>11</v>
      </c>
      <c r="X146" t="s">
        <v>129</v>
      </c>
      <c r="Z146">
        <v>1100</v>
      </c>
      <c r="AA146" t="str">
        <f t="shared" ca="1" si="60"/>
        <v>upn</v>
      </c>
      <c r="AB146" t="s">
        <v>93</v>
      </c>
      <c r="AC146">
        <v>72846</v>
      </c>
      <c r="AD146">
        <v>13</v>
      </c>
      <c r="AE146" t="s">
        <v>129</v>
      </c>
      <c r="AG146">
        <v>1300</v>
      </c>
      <c r="AH146" t="str">
        <f>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 t="shared" si="61"/>
        <v/>
      </c>
      <c r="AJ146" t="str">
        <f t="shared" si="62"/>
        <v/>
      </c>
      <c r="AK146" t="str">
        <f>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
      </c>
      <c r="AL146">
        <v>1</v>
      </c>
      <c r="AM14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v>
      </c>
      <c r="AN146" t="str">
        <f t="shared" ca="1" si="64"/>
        <v>{"dy":15,"sl":4,"tp":"upn","vl":"72846","cn":13,"pt":"GO","pr":1300}</v>
      </c>
    </row>
    <row r="147" spans="1:40">
      <c r="A147">
        <v>15</v>
      </c>
      <c r="B147">
        <v>5</v>
      </c>
      <c r="C147">
        <f t="shared" si="55"/>
        <v>0</v>
      </c>
      <c r="D147">
        <f t="shared" ca="1" si="66"/>
        <v>0.52620255497842872</v>
      </c>
      <c r="E147">
        <f t="shared" ca="1" si="66"/>
        <v>0.33446203951861886</v>
      </c>
      <c r="F147">
        <f t="shared" ca="1" si="66"/>
        <v>0.42519675720751415</v>
      </c>
      <c r="G147">
        <f t="shared" ca="1" si="66"/>
        <v>0.45056377004185466</v>
      </c>
      <c r="H147">
        <f t="shared" ca="1" si="66"/>
        <v>7.6852170261669017E-2</v>
      </c>
      <c r="I147">
        <f t="shared" ca="1" si="66"/>
        <v>0.84607091049931127</v>
      </c>
      <c r="M147" t="str">
        <f t="shared" ca="1" si="56"/>
        <v>안 지정 캐릭터 PP 영웅등급</v>
      </c>
      <c r="N147">
        <f t="shared" ca="1" si="57"/>
        <v>33446</v>
      </c>
      <c r="O147">
        <f t="shared" ca="1" si="58"/>
        <v>11</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1100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t="shared" ca="1" si="59"/>
        <v/>
      </c>
      <c r="U147" t="s">
        <v>92</v>
      </c>
      <c r="V147">
        <v>50122</v>
      </c>
      <c r="W147">
        <v>12</v>
      </c>
      <c r="X147" t="s">
        <v>129</v>
      </c>
      <c r="Z147">
        <v>1200</v>
      </c>
      <c r="AA147" t="str">
        <f t="shared" ca="1" si="60"/>
        <v>fe</v>
      </c>
      <c r="AB147" t="s">
        <v>83</v>
      </c>
      <c r="AC147" t="s">
        <v>269</v>
      </c>
      <c r="AD147">
        <v>1</v>
      </c>
      <c r="AE147" t="s">
        <v>129</v>
      </c>
      <c r="AG147">
        <v>3300</v>
      </c>
      <c r="AH147" t="str">
        <f ca="1">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 t="shared" si="61"/>
        <v/>
      </c>
      <c r="AJ147" t="str">
        <f t="shared" si="62"/>
        <v/>
      </c>
      <c r="AK147" t="str">
        <f ca="1">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용력의 방패</v>
      </c>
      <c r="AL147">
        <v>1</v>
      </c>
      <c r="AM14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v>
      </c>
      <c r="AN147" t="str">
        <f t="shared" ca="1" si="64"/>
        <v>{"dy":15,"sl":5,"tp":"fe","vl":"Equip7101","cn":1,"pt":"GO","pr":3300}</v>
      </c>
    </row>
    <row r="148" spans="1:40">
      <c r="A148">
        <v>15</v>
      </c>
      <c r="B148">
        <v>6</v>
      </c>
      <c r="C148">
        <f t="shared" si="55"/>
        <v>0</v>
      </c>
      <c r="D148">
        <f t="shared" ca="1" si="66"/>
        <v>0.10269244538764744</v>
      </c>
      <c r="E148">
        <f t="shared" ca="1" si="66"/>
        <v>0.70946403726071994</v>
      </c>
      <c r="F148">
        <f t="shared" ca="1" si="66"/>
        <v>0.73567279445003841</v>
      </c>
      <c r="G148">
        <f t="shared" ca="1" si="66"/>
        <v>0.9022281003949757</v>
      </c>
      <c r="H148">
        <f t="shared" ca="1" si="66"/>
        <v>0.80833345456272054</v>
      </c>
      <c r="I148">
        <f t="shared" ca="1" si="66"/>
        <v>7.2446482163698311E-3</v>
      </c>
      <c r="M148" t="str">
        <f t="shared" ca="1" si="56"/>
        <v>지정 장비</v>
      </c>
      <c r="N148" t="str">
        <f t="shared" ca="1" si="57"/>
        <v>Equip7001</v>
      </c>
      <c r="O148">
        <f t="shared" ca="1" si="58"/>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1700</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t="shared" ca="1" si="59"/>
        <v/>
      </c>
      <c r="U148" t="s">
        <v>83</v>
      </c>
      <c r="V148" t="s">
        <v>189</v>
      </c>
      <c r="W148">
        <v>1</v>
      </c>
      <c r="X148" t="s">
        <v>133</v>
      </c>
      <c r="Z148">
        <v>10</v>
      </c>
      <c r="AA148" t="str">
        <f t="shared" ca="1" si="60"/>
        <v>fe</v>
      </c>
      <c r="AB148" t="s">
        <v>83</v>
      </c>
      <c r="AC148" t="s">
        <v>210</v>
      </c>
      <c r="AD148">
        <v>1</v>
      </c>
      <c r="AE148" t="s">
        <v>129</v>
      </c>
      <c r="AG148">
        <v>800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 t="shared" si="61"/>
        <v/>
      </c>
      <c r="AJ148" t="str">
        <f t="shared" si="62"/>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용기의 도끼</v>
      </c>
      <c r="AL148">
        <v>1</v>
      </c>
      <c r="AM14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v>
      </c>
      <c r="AN148" t="str">
        <f t="shared" ca="1" si="64"/>
        <v>{"dy":15,"sl":6,"tp":"fe","vl":"Equip0001","cn":1,"pt":"GO","pr":800}</v>
      </c>
    </row>
    <row r="149" spans="1:40">
      <c r="A149">
        <v>15</v>
      </c>
      <c r="B149">
        <v>7</v>
      </c>
      <c r="C149">
        <f t="shared" si="55"/>
        <v>0</v>
      </c>
      <c r="D149">
        <f t="shared" ca="1" si="66"/>
        <v>0.85937843388309498</v>
      </c>
      <c r="E149">
        <f t="shared" ca="1" si="66"/>
        <v>0.5387803858757293</v>
      </c>
      <c r="F149">
        <f t="shared" ca="1" si="66"/>
        <v>0.80153186278493138</v>
      </c>
      <c r="G149">
        <f t="shared" ca="1" si="66"/>
        <v>0.37086787422948864</v>
      </c>
      <c r="H149">
        <f t="shared" ca="1" si="66"/>
        <v>0.66036599518220174</v>
      </c>
      <c r="I149">
        <f t="shared" ca="1" si="66"/>
        <v>0.63506319102632625</v>
      </c>
      <c r="M149" t="str">
        <f t="shared" ca="1" si="56"/>
        <v>지정 장비</v>
      </c>
      <c r="N149" t="str">
        <f t="shared" ca="1" si="57"/>
        <v>Equip6102</v>
      </c>
      <c r="O149">
        <f t="shared" ca="1" si="58"/>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3600</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t="shared" ca="1" si="59"/>
        <v/>
      </c>
      <c r="U149" t="s">
        <v>83</v>
      </c>
      <c r="V149" t="s">
        <v>187</v>
      </c>
      <c r="W149">
        <v>1</v>
      </c>
      <c r="X149" t="s">
        <v>129</v>
      </c>
      <c r="Z149">
        <v>29400</v>
      </c>
      <c r="AA149" t="str">
        <f t="shared" ca="1" si="60"/>
        <v>fe</v>
      </c>
      <c r="AB149" t="s">
        <v>83</v>
      </c>
      <c r="AC149" t="s">
        <v>274</v>
      </c>
      <c r="AD149">
        <v>1</v>
      </c>
      <c r="AE149" t="s">
        <v>133</v>
      </c>
      <c r="AG149">
        <v>36</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 t="shared" si="61"/>
        <v/>
      </c>
      <c r="AJ149" t="str">
        <f t="shared" si="62"/>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광학발생기</v>
      </c>
      <c r="AL149">
        <v>1</v>
      </c>
      <c r="AM14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v>
      </c>
      <c r="AN149" t="str">
        <f t="shared" ca="1" si="64"/>
        <v>{"dy":15,"sl":7,"tp":"fe","vl":"Equip6301","cn":1,"pt":"DI","pr":36}</v>
      </c>
    </row>
    <row r="150" spans="1:40">
      <c r="A150">
        <v>15</v>
      </c>
      <c r="B150">
        <v>8</v>
      </c>
      <c r="C150">
        <f t="shared" si="55"/>
        <v>0</v>
      </c>
      <c r="D150">
        <f t="shared" ca="1" si="66"/>
        <v>0.24302653376287042</v>
      </c>
      <c r="E150">
        <f t="shared" ca="1" si="66"/>
        <v>0.45480114319886333</v>
      </c>
      <c r="F150">
        <f t="shared" ca="1" si="66"/>
        <v>0.11850640824556702</v>
      </c>
      <c r="G150">
        <f t="shared" ca="1" si="66"/>
        <v>0.26394453624792491</v>
      </c>
      <c r="H150">
        <f t="shared" ca="1" si="66"/>
        <v>0.649490243404242</v>
      </c>
      <c r="I150">
        <f t="shared" ca="1" si="66"/>
        <v>0.79973441469283413</v>
      </c>
      <c r="M150" t="str">
        <f t="shared" ca="1" si="56"/>
        <v>삭제</v>
      </c>
      <c r="N150" t="str">
        <f t="shared" ca="1" si="57"/>
        <v>삭제</v>
      </c>
      <c r="O150" t="str">
        <f t="shared" ca="1" si="58"/>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t="shared" ca="1" si="59"/>
        <v/>
      </c>
      <c r="AA150" t="str">
        <f t="shared" ca="1" si="60"/>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 t="shared" si="61"/>
        <v/>
      </c>
      <c r="AJ150" t="str">
        <f t="shared" si="62"/>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v>
      </c>
      <c r="AN150" t="str">
        <f t="shared" ca="1" si="64"/>
        <v>{"dy":15,"sl":8}</v>
      </c>
    </row>
    <row r="151" spans="1:40">
      <c r="A151">
        <v>15</v>
      </c>
      <c r="B151">
        <v>9</v>
      </c>
      <c r="C151">
        <f t="shared" si="55"/>
        <v>0</v>
      </c>
      <c r="D151">
        <f t="shared" ca="1" si="66"/>
        <v>0.71462825959800791</v>
      </c>
      <c r="E151">
        <f t="shared" ca="1" si="66"/>
        <v>0.98754534578026554</v>
      </c>
      <c r="F151">
        <f t="shared" ca="1" si="66"/>
        <v>0.83720633662604171</v>
      </c>
      <c r="G151">
        <f t="shared" ca="1" si="66"/>
        <v>0.6885725673104397</v>
      </c>
      <c r="H151">
        <f t="shared" ca="1" si="66"/>
        <v>0.24634343459727437</v>
      </c>
      <c r="I151">
        <f t="shared" ca="1" si="66"/>
        <v>0.74788479219205461</v>
      </c>
      <c r="M151" t="str">
        <f t="shared" ca="1" si="56"/>
        <v>삭제</v>
      </c>
      <c r="N151" t="str">
        <f t="shared" ca="1" si="57"/>
        <v>삭제</v>
      </c>
      <c r="O151" t="str">
        <f t="shared" ca="1" si="58"/>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t="shared" ca="1" si="59"/>
        <v/>
      </c>
      <c r="AA151" t="str">
        <f t="shared" ca="1" si="60"/>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 t="shared" si="61"/>
        <v/>
      </c>
      <c r="AJ151" t="str">
        <f t="shared" si="62"/>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v>
      </c>
      <c r="AN151" t="str">
        <f t="shared" ca="1" si="64"/>
        <v>{"dy":15,"sl":9}</v>
      </c>
    </row>
    <row r="152" spans="1:40">
      <c r="A152">
        <v>16</v>
      </c>
      <c r="B152">
        <v>0</v>
      </c>
      <c r="C152">
        <f t="shared" si="55"/>
        <v>0</v>
      </c>
      <c r="D152">
        <f t="shared" ref="D152:I161" ca="1" si="67">RAND()</f>
        <v>5.5844623234509339E-2</v>
      </c>
      <c r="E152">
        <f t="shared" ca="1" si="67"/>
        <v>0.5822618091606494</v>
      </c>
      <c r="F152">
        <f t="shared" ca="1" si="67"/>
        <v>8.1389311203686199E-2</v>
      </c>
      <c r="G152">
        <f t="shared" ca="1" si="67"/>
        <v>0.74899362280435888</v>
      </c>
      <c r="H152">
        <f t="shared" ca="1" si="67"/>
        <v>0.50254966691426373</v>
      </c>
      <c r="I152">
        <f t="shared" ca="1" si="67"/>
        <v>0.53692422002415752</v>
      </c>
      <c r="M152" t="str">
        <f t="shared" ca="1" si="56"/>
        <v>지정 장비</v>
      </c>
      <c r="N152" t="str">
        <f t="shared" ca="1" si="57"/>
        <v>Equip5002</v>
      </c>
      <c r="O152">
        <f t="shared" ca="1" si="58"/>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GO</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800</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t="shared" ca="1" si="59"/>
        <v/>
      </c>
      <c r="U152" t="s">
        <v>84</v>
      </c>
      <c r="W152">
        <v>1</v>
      </c>
      <c r="X152" t="s">
        <v>133</v>
      </c>
      <c r="Z152">
        <v>29</v>
      </c>
      <c r="AA152" t="str">
        <f t="shared" ca="1" si="60"/>
        <v>bh</v>
      </c>
      <c r="AB152" t="s">
        <v>85</v>
      </c>
      <c r="AD152">
        <v>1</v>
      </c>
      <c r="AE152" t="s">
        <v>133</v>
      </c>
      <c r="AG152">
        <v>149</v>
      </c>
      <c r="AH152" t="str">
        <f>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 t="shared" si="61"/>
        <v/>
      </c>
      <c r="AJ152" t="str">
        <f t="shared" si="62"/>
        <v/>
      </c>
      <c r="AK152" t="str">
        <f>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
      </c>
      <c r="AL152">
        <v>1</v>
      </c>
      <c r="AM15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v>
      </c>
      <c r="AN152" t="str">
        <f t="shared" ca="1" si="64"/>
        <v>{"dy":16,"sl":0,"tp":"bh","cn":1,"pt":"DI","pr":149}</v>
      </c>
    </row>
    <row r="153" spans="1:40">
      <c r="A153">
        <v>16</v>
      </c>
      <c r="B153">
        <v>1</v>
      </c>
      <c r="C153">
        <f t="shared" si="55"/>
        <v>0</v>
      </c>
      <c r="D153">
        <f t="shared" ca="1" si="67"/>
        <v>0.85699430848731373</v>
      </c>
      <c r="E153">
        <f t="shared" ca="1" si="67"/>
        <v>0.27918951058829522</v>
      </c>
      <c r="F153">
        <f t="shared" ca="1" si="67"/>
        <v>0.11502250788965729</v>
      </c>
      <c r="G153">
        <f t="shared" ca="1" si="67"/>
        <v>0.15477777912907409</v>
      </c>
      <c r="H153">
        <f t="shared" ca="1" si="67"/>
        <v>0.89150932665272753</v>
      </c>
      <c r="I153">
        <f t="shared" ca="1" si="67"/>
        <v>0.99098887052262763</v>
      </c>
      <c r="M153" t="str">
        <f t="shared" ca="1" si="56"/>
        <v>지정 장비</v>
      </c>
      <c r="N153" t="str">
        <f t="shared" ca="1" si="57"/>
        <v>Equip2201</v>
      </c>
      <c r="O153">
        <f t="shared" ca="1" si="58"/>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DI</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5</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t="shared" ca="1" si="59"/>
        <v/>
      </c>
      <c r="U153" t="s">
        <v>83</v>
      </c>
      <c r="V153" t="s">
        <v>194</v>
      </c>
      <c r="W153">
        <v>1</v>
      </c>
      <c r="X153" t="s">
        <v>129</v>
      </c>
      <c r="Z153">
        <v>800</v>
      </c>
      <c r="AA153" t="str">
        <f t="shared" ca="1" si="60"/>
        <v>fe</v>
      </c>
      <c r="AB153" t="s">
        <v>83</v>
      </c>
      <c r="AC153" t="s">
        <v>322</v>
      </c>
      <c r="AD153">
        <v>1</v>
      </c>
      <c r="AE153" t="s">
        <v>129</v>
      </c>
      <c r="AG153">
        <v>7700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 t="shared" si="61"/>
        <v/>
      </c>
      <c r="AJ153" t="str">
        <f t="shared" si="62"/>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전투마법사의 지팡이</v>
      </c>
      <c r="AL153">
        <v>1</v>
      </c>
      <c r="AM15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v>
      </c>
      <c r="AN153" t="str">
        <f t="shared" ca="1" si="64"/>
        <v>{"dy":16,"sl":1,"tp":"fe","vl":"Equip3301","cn":1,"pt":"GO","pr":7700}</v>
      </c>
    </row>
    <row r="154" spans="1:40">
      <c r="A154">
        <v>16</v>
      </c>
      <c r="B154">
        <v>2</v>
      </c>
      <c r="C154">
        <f t="shared" si="55"/>
        <v>0</v>
      </c>
      <c r="D154">
        <f t="shared" ca="1" si="67"/>
        <v>0.15998125701728227</v>
      </c>
      <c r="E154">
        <f t="shared" ca="1" si="67"/>
        <v>0.11247201907418491</v>
      </c>
      <c r="F154">
        <f t="shared" ca="1" si="67"/>
        <v>0.37662649932291203</v>
      </c>
      <c r="G154">
        <f t="shared" ca="1" si="67"/>
        <v>0.59999605574792203</v>
      </c>
      <c r="H154">
        <f t="shared" ca="1" si="67"/>
        <v>0.83706505430414369</v>
      </c>
      <c r="I154">
        <f t="shared" ca="1" si="67"/>
        <v>0.97306039262909427</v>
      </c>
      <c r="M154" t="str">
        <f t="shared" ca="1" si="56"/>
        <v>안 지정 캐릭터 PP 영웅등급</v>
      </c>
      <c r="N154">
        <f t="shared" ca="1" si="57"/>
        <v>11247</v>
      </c>
      <c r="O154">
        <f t="shared" ca="1" si="58"/>
        <v>9</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900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t="shared" ca="1" si="59"/>
        <v/>
      </c>
      <c r="U154" t="s">
        <v>92</v>
      </c>
      <c r="V154">
        <v>15258</v>
      </c>
      <c r="W154">
        <v>9</v>
      </c>
      <c r="X154" t="s">
        <v>129</v>
      </c>
      <c r="Z154">
        <v>900</v>
      </c>
      <c r="AA154" t="str">
        <f t="shared" ca="1" si="60"/>
        <v>uph</v>
      </c>
      <c r="AB154" t="s">
        <v>92</v>
      </c>
      <c r="AC154">
        <v>68454</v>
      </c>
      <c r="AD154">
        <v>13</v>
      </c>
      <c r="AE154" t="s">
        <v>129</v>
      </c>
      <c r="AG154">
        <v>1300</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 t="shared" si="61"/>
        <v/>
      </c>
      <c r="AJ154" t="str">
        <f t="shared" si="62"/>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v>
      </c>
      <c r="AN154" t="str">
        <f t="shared" ca="1" si="64"/>
        <v>{"dy":16,"sl":2,"tp":"uph","vl":"68454","cn":13,"pt":"GO","pr":1300}</v>
      </c>
    </row>
    <row r="155" spans="1:40">
      <c r="A155">
        <v>16</v>
      </c>
      <c r="B155">
        <v>3</v>
      </c>
      <c r="C155">
        <f t="shared" si="55"/>
        <v>0</v>
      </c>
      <c r="D155">
        <f t="shared" ca="1" si="67"/>
        <v>7.5677946109242722E-3</v>
      </c>
      <c r="E155">
        <f t="shared" ca="1" si="67"/>
        <v>1.2546588885640642E-2</v>
      </c>
      <c r="F155">
        <f t="shared" ca="1" si="67"/>
        <v>0.15053998227158194</v>
      </c>
      <c r="G155">
        <f t="shared" ca="1" si="67"/>
        <v>0.60009662662361607</v>
      </c>
      <c r="H155">
        <f t="shared" ca="1" si="67"/>
        <v>0.86720751669359464</v>
      </c>
      <c r="I155">
        <f t="shared" ca="1" si="67"/>
        <v>0.99240773750330913</v>
      </c>
      <c r="M155" t="str">
        <f t="shared" ca="1" si="56"/>
        <v>안 지정 캐릭터 PP 영웅등급</v>
      </c>
      <c r="N155">
        <f t="shared" ca="1" si="57"/>
        <v>1254</v>
      </c>
      <c r="O155">
        <f t="shared" ca="1" si="58"/>
        <v>9</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900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t="shared" ca="1" si="59"/>
        <v/>
      </c>
      <c r="U155" t="s">
        <v>93</v>
      </c>
      <c r="V155">
        <v>73729</v>
      </c>
      <c r="W155">
        <v>13</v>
      </c>
      <c r="X155" t="s">
        <v>129</v>
      </c>
      <c r="Z155">
        <v>1300</v>
      </c>
      <c r="AA155" t="str">
        <f t="shared" ca="1" si="60"/>
        <v>upn</v>
      </c>
      <c r="AB155" t="s">
        <v>93</v>
      </c>
      <c r="AC155">
        <v>74351</v>
      </c>
      <c r="AD155">
        <v>13</v>
      </c>
      <c r="AE155" t="s">
        <v>129</v>
      </c>
      <c r="AG155">
        <v>1300</v>
      </c>
      <c r="AH155" t="str">
        <f>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 t="shared" si="61"/>
        <v/>
      </c>
      <c r="AJ155" t="str">
        <f t="shared" si="62"/>
        <v/>
      </c>
      <c r="AK155" t="str">
        <f>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
      </c>
      <c r="AL155">
        <v>1</v>
      </c>
      <c r="AM15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v>
      </c>
      <c r="AN155" t="str">
        <f t="shared" ca="1" si="64"/>
        <v>{"dy":16,"sl":3,"tp":"upn","vl":"74351","cn":13,"pt":"GO","pr":1300}</v>
      </c>
    </row>
    <row r="156" spans="1:40">
      <c r="A156">
        <v>16</v>
      </c>
      <c r="B156">
        <v>4</v>
      </c>
      <c r="C156">
        <f t="shared" si="55"/>
        <v>0</v>
      </c>
      <c r="D156">
        <f t="shared" ca="1" si="67"/>
        <v>0.43069829580722552</v>
      </c>
      <c r="E156">
        <f t="shared" ca="1" si="67"/>
        <v>0.93248832571485074</v>
      </c>
      <c r="F156">
        <f t="shared" ca="1" si="67"/>
        <v>0.8447734038706014</v>
      </c>
      <c r="G156">
        <f t="shared" ca="1" si="67"/>
        <v>0.52861517156491489</v>
      </c>
      <c r="H156">
        <f t="shared" ca="1" si="67"/>
        <v>0.66700394875227098</v>
      </c>
      <c r="I156">
        <f t="shared" ca="1" si="67"/>
        <v>8.5864963808024997E-2</v>
      </c>
      <c r="M156" t="str">
        <f t="shared" ca="1" si="56"/>
        <v>안 지정 캐릭터 PP 일반등급</v>
      </c>
      <c r="N156">
        <f t="shared" ca="1" si="57"/>
        <v>93248</v>
      </c>
      <c r="O156">
        <f t="shared" ca="1" si="58"/>
        <v>14</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1400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t="shared" ca="1" si="59"/>
        <v/>
      </c>
      <c r="U156" t="s">
        <v>93</v>
      </c>
      <c r="V156">
        <v>31867</v>
      </c>
      <c r="W156">
        <v>10</v>
      </c>
      <c r="X156" t="s">
        <v>129</v>
      </c>
      <c r="Z156">
        <v>1000</v>
      </c>
      <c r="AA156" t="str">
        <f t="shared" ca="1" si="60"/>
        <v>upn</v>
      </c>
      <c r="AB156" t="s">
        <v>93</v>
      </c>
      <c r="AC156">
        <v>96095</v>
      </c>
      <c r="AD156">
        <v>14</v>
      </c>
      <c r="AE156" t="s">
        <v>129</v>
      </c>
      <c r="AG156">
        <v>1400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 t="shared" si="61"/>
        <v/>
      </c>
      <c r="AJ156" t="str">
        <f t="shared" si="62"/>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v>
      </c>
      <c r="AN156" t="str">
        <f t="shared" ca="1" si="64"/>
        <v>{"dy":16,"sl":4,"tp":"upn","vl":"96095","cn":14,"pt":"GO","pr":1400}</v>
      </c>
    </row>
    <row r="157" spans="1:40">
      <c r="A157">
        <v>16</v>
      </c>
      <c r="B157">
        <v>5</v>
      </c>
      <c r="C157">
        <f t="shared" si="55"/>
        <v>0</v>
      </c>
      <c r="D157">
        <f t="shared" ca="1" si="67"/>
        <v>0.18886758466650566</v>
      </c>
      <c r="E157">
        <f t="shared" ca="1" si="67"/>
        <v>0.5197293357010474</v>
      </c>
      <c r="F157">
        <f t="shared" ca="1" si="67"/>
        <v>0.63140058917122177</v>
      </c>
      <c r="G157">
        <f t="shared" ca="1" si="67"/>
        <v>0.2352046727074083</v>
      </c>
      <c r="H157">
        <f t="shared" ca="1" si="67"/>
        <v>0.49965795491063347</v>
      </c>
      <c r="I157">
        <f t="shared" ca="1" si="67"/>
        <v>0.33892096534609406</v>
      </c>
      <c r="M157" t="str">
        <f t="shared" ca="1" si="56"/>
        <v>지정 장비</v>
      </c>
      <c r="N157" t="str">
        <f t="shared" ca="1" si="57"/>
        <v>Equip4202</v>
      </c>
      <c r="O157">
        <f t="shared" ca="1" si="58"/>
        <v>1</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DI</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4</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t="shared" ca="1" si="59"/>
        <v/>
      </c>
      <c r="U157" t="s">
        <v>93</v>
      </c>
      <c r="V157">
        <v>55303</v>
      </c>
      <c r="W157">
        <v>12</v>
      </c>
      <c r="X157" t="s">
        <v>129</v>
      </c>
      <c r="Z157">
        <v>1200</v>
      </c>
      <c r="AA157" t="str">
        <f t="shared" ca="1" si="60"/>
        <v>fe</v>
      </c>
      <c r="AB157" t="s">
        <v>83</v>
      </c>
      <c r="AC157" t="s">
        <v>215</v>
      </c>
      <c r="AD157">
        <v>1</v>
      </c>
      <c r="AE157" t="s">
        <v>129</v>
      </c>
      <c r="AG157">
        <v>3000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 t="shared" si="61"/>
        <v/>
      </c>
      <c r="AJ157" t="str">
        <f t="shared" si="62"/>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잔혹한 지배자</v>
      </c>
      <c r="AL157">
        <v>1</v>
      </c>
      <c r="AM15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v>
      </c>
      <c r="AN157" t="str">
        <f t="shared" ca="1" si="64"/>
        <v>{"dy":16,"sl":5,"tp":"fe","vl":"Equip4201","cn":1,"pt":"GO","pr":3000}</v>
      </c>
    </row>
    <row r="158" spans="1:40">
      <c r="A158">
        <v>16</v>
      </c>
      <c r="B158">
        <v>6</v>
      </c>
      <c r="C158">
        <f t="shared" si="55"/>
        <v>0</v>
      </c>
      <c r="D158">
        <f t="shared" ca="1" si="67"/>
        <v>0.25075252370319467</v>
      </c>
      <c r="E158">
        <f t="shared" ca="1" si="67"/>
        <v>0.35476229631083844</v>
      </c>
      <c r="F158">
        <f t="shared" ca="1" si="67"/>
        <v>0.47454324954514593</v>
      </c>
      <c r="G158">
        <f t="shared" ca="1" si="67"/>
        <v>0.51698667954229693</v>
      </c>
      <c r="H158">
        <f t="shared" ca="1" si="67"/>
        <v>0.85936994748021733</v>
      </c>
      <c r="I158">
        <f t="shared" ca="1" si="67"/>
        <v>0.69086257967994391</v>
      </c>
      <c r="M158" t="str">
        <f t="shared" ca="1" si="56"/>
        <v>지정 장비</v>
      </c>
      <c r="N158" t="str">
        <f t="shared" ca="1" si="57"/>
        <v>Equip4201</v>
      </c>
      <c r="O158">
        <f t="shared" ca="1" si="58"/>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3200</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t="shared" ca="1" si="59"/>
        <v/>
      </c>
      <c r="U158" t="s">
        <v>83</v>
      </c>
      <c r="V158" t="s">
        <v>206</v>
      </c>
      <c r="W158">
        <v>1</v>
      </c>
      <c r="X158" t="s">
        <v>129</v>
      </c>
      <c r="Z158">
        <v>7800</v>
      </c>
      <c r="AA158" t="str">
        <f t="shared" ca="1" si="60"/>
        <v>fe</v>
      </c>
      <c r="AB158" t="s">
        <v>83</v>
      </c>
      <c r="AC158" t="s">
        <v>260</v>
      </c>
      <c r="AD158">
        <v>1</v>
      </c>
      <c r="AE158" t="s">
        <v>129</v>
      </c>
      <c r="AG158">
        <v>9800</v>
      </c>
      <c r="AH158" t="str">
        <f ca="1">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 t="shared" si="61"/>
        <v/>
      </c>
      <c r="AJ158" t="str">
        <f t="shared" si="62"/>
        <v/>
      </c>
      <c r="AK158" t="str">
        <f ca="1">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낙원으로의 길</v>
      </c>
      <c r="AL158">
        <v>1</v>
      </c>
      <c r="AM15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v>
      </c>
      <c r="AN158" t="str">
        <f t="shared" ca="1" si="64"/>
        <v>{"dy":16,"sl":6,"tp":"fe","vl":"Equip7202","cn":1,"pt":"GO","pr":9800}</v>
      </c>
    </row>
    <row r="159" spans="1:40">
      <c r="A159">
        <v>16</v>
      </c>
      <c r="B159">
        <v>7</v>
      </c>
      <c r="C159">
        <f t="shared" si="55"/>
        <v>0</v>
      </c>
      <c r="D159">
        <f t="shared" ca="1" si="67"/>
        <v>0.33884481465492799</v>
      </c>
      <c r="E159">
        <f t="shared" ca="1" si="67"/>
        <v>0.14512480349768897</v>
      </c>
      <c r="F159">
        <f t="shared" ca="1" si="67"/>
        <v>0.40100867183763655</v>
      </c>
      <c r="G159">
        <f t="shared" ca="1" si="67"/>
        <v>0.92233194661996509</v>
      </c>
      <c r="H159">
        <f t="shared" ca="1" si="67"/>
        <v>0.666435166694339</v>
      </c>
      <c r="I159">
        <f t="shared" ca="1" si="67"/>
        <v>0.8525603783036988</v>
      </c>
      <c r="M159" t="str">
        <f t="shared" ca="1" si="56"/>
        <v>지정 장비</v>
      </c>
      <c r="N159" t="str">
        <f t="shared" ca="1" si="57"/>
        <v>Equip1202</v>
      </c>
      <c r="O159">
        <f t="shared" ca="1" si="58"/>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3400</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t="shared" ca="1" si="59"/>
        <v/>
      </c>
      <c r="U159" t="s">
        <v>83</v>
      </c>
      <c r="V159" t="s">
        <v>252</v>
      </c>
      <c r="W159">
        <v>1</v>
      </c>
      <c r="X159" t="s">
        <v>129</v>
      </c>
      <c r="Z159">
        <v>900</v>
      </c>
      <c r="AA159" t="str">
        <f t="shared" ca="1" si="60"/>
        <v>fe</v>
      </c>
      <c r="AB159" t="s">
        <v>83</v>
      </c>
      <c r="AC159" t="s">
        <v>252</v>
      </c>
      <c r="AD159">
        <v>1</v>
      </c>
      <c r="AE159" t="s">
        <v>129</v>
      </c>
      <c r="AG159">
        <v>700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 t="shared" si="61"/>
        <v/>
      </c>
      <c r="AJ159" t="str">
        <f t="shared" si="62"/>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그린 아이즈</v>
      </c>
      <c r="AL159">
        <v>1</v>
      </c>
      <c r="AM15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v>
      </c>
      <c r="AN159" t="str">
        <f t="shared" ca="1" si="64"/>
        <v>{"dy":16,"sl":7,"tp":"fe","vl":"Equip5002","cn":1,"pt":"GO","pr":700}</v>
      </c>
    </row>
    <row r="160" spans="1:40">
      <c r="A160">
        <v>16</v>
      </c>
      <c r="B160">
        <v>8</v>
      </c>
      <c r="C160">
        <f t="shared" si="55"/>
        <v>0</v>
      </c>
      <c r="D160">
        <f t="shared" ca="1" si="67"/>
        <v>0.82173531597777572</v>
      </c>
      <c r="E160">
        <f t="shared" ca="1" si="67"/>
        <v>0.76375651630167563</v>
      </c>
      <c r="F160">
        <f t="shared" ca="1" si="67"/>
        <v>0.41880311542295856</v>
      </c>
      <c r="G160">
        <f t="shared" ca="1" si="67"/>
        <v>0.58935423603026404</v>
      </c>
      <c r="H160">
        <f t="shared" ca="1" si="67"/>
        <v>0.60735558419806657</v>
      </c>
      <c r="I160">
        <f t="shared" ca="1" si="67"/>
        <v>0.83074558285284905</v>
      </c>
      <c r="M160" t="str">
        <f t="shared" ca="1" si="56"/>
        <v>삭제</v>
      </c>
      <c r="N160" t="str">
        <f t="shared" ca="1" si="57"/>
        <v>삭제</v>
      </c>
      <c r="O160" t="str">
        <f t="shared" ca="1" si="58"/>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t="shared" ca="1" si="59"/>
        <v/>
      </c>
      <c r="AA160" t="str">
        <f t="shared" ca="1" si="60"/>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 t="shared" si="61"/>
        <v/>
      </c>
      <c r="AJ160" t="str">
        <f t="shared" si="62"/>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v>
      </c>
      <c r="AN160" t="str">
        <f t="shared" ca="1" si="64"/>
        <v>{"dy":16,"sl":8}</v>
      </c>
    </row>
    <row r="161" spans="1:40">
      <c r="A161">
        <v>16</v>
      </c>
      <c r="B161">
        <v>9</v>
      </c>
      <c r="C161">
        <f t="shared" si="55"/>
        <v>0</v>
      </c>
      <c r="D161">
        <f t="shared" ca="1" si="67"/>
        <v>0.39613923711048737</v>
      </c>
      <c r="E161">
        <f t="shared" ca="1" si="67"/>
        <v>0.73060482792190762</v>
      </c>
      <c r="F161">
        <f t="shared" ca="1" si="67"/>
        <v>0.43303377014607058</v>
      </c>
      <c r="G161">
        <f t="shared" ca="1" si="67"/>
        <v>0.31949459111405776</v>
      </c>
      <c r="H161">
        <f t="shared" ca="1" si="67"/>
        <v>0.43447304321762181</v>
      </c>
      <c r="I161">
        <f t="shared" ca="1" si="67"/>
        <v>0.98690001032420671</v>
      </c>
      <c r="M161" t="str">
        <f t="shared" ca="1" si="56"/>
        <v>삭제</v>
      </c>
      <c r="N161" t="str">
        <f t="shared" ca="1" si="57"/>
        <v>삭제</v>
      </c>
      <c r="O161" t="str">
        <f t="shared" ca="1" si="58"/>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t="shared" ca="1" si="59"/>
        <v/>
      </c>
      <c r="AA161" t="str">
        <f t="shared" ca="1" si="60"/>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 t="shared" si="61"/>
        <v/>
      </c>
      <c r="AJ161" t="str">
        <f t="shared" si="62"/>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v>
      </c>
      <c r="AN161" t="str">
        <f t="shared" ca="1" si="64"/>
        <v>{"dy":16,"sl":9}</v>
      </c>
    </row>
    <row r="162" spans="1:40">
      <c r="A162">
        <v>17</v>
      </c>
      <c r="B162">
        <v>0</v>
      </c>
      <c r="C162">
        <f t="shared" si="55"/>
        <v>0</v>
      </c>
      <c r="D162">
        <f t="shared" ref="D162:I171" ca="1" si="68">RAND()</f>
        <v>9.6599459188773551E-2</v>
      </c>
      <c r="E162">
        <f t="shared" ca="1" si="68"/>
        <v>0.31681622424305866</v>
      </c>
      <c r="F162">
        <f t="shared" ca="1" si="68"/>
        <v>0.15873541613715159</v>
      </c>
      <c r="G162">
        <f t="shared" ca="1" si="68"/>
        <v>0.41009813382487659</v>
      </c>
      <c r="H162">
        <f t="shared" ca="1" si="68"/>
        <v>0.26250600660773238</v>
      </c>
      <c r="I162">
        <f t="shared" ca="1" si="68"/>
        <v>0.33632597471409342</v>
      </c>
      <c r="M162" t="str">
        <f t="shared" ca="1" si="56"/>
        <v>지정 장비</v>
      </c>
      <c r="N162" t="str">
        <f t="shared" ca="1" si="57"/>
        <v>Equip2301</v>
      </c>
      <c r="O162">
        <f t="shared" ca="1" si="58"/>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DI</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11</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t="shared" ca="1" si="59"/>
        <v/>
      </c>
      <c r="U162" t="s">
        <v>83</v>
      </c>
      <c r="V162" t="s">
        <v>278</v>
      </c>
      <c r="W162">
        <v>1</v>
      </c>
      <c r="X162" t="s">
        <v>129</v>
      </c>
      <c r="Z162">
        <v>7700</v>
      </c>
      <c r="AA162" t="str">
        <f t="shared" ca="1" si="60"/>
        <v>fe</v>
      </c>
      <c r="AB162" t="s">
        <v>83</v>
      </c>
      <c r="AC162" t="s">
        <v>323</v>
      </c>
      <c r="AD162">
        <v>1</v>
      </c>
      <c r="AE162" t="s">
        <v>129</v>
      </c>
      <c r="AG162">
        <v>2100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 t="shared" si="61"/>
        <v/>
      </c>
      <c r="AJ162" t="str">
        <f t="shared" si="62"/>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까마귀 리볼버</v>
      </c>
      <c r="AL162">
        <v>1</v>
      </c>
      <c r="AM16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v>
      </c>
      <c r="AN162" t="str">
        <f t="shared" ca="1" si="64"/>
        <v>{"dy":17,"sl":0,"tp":"fe","vl":"Equip6001","cn":1,"pt":"GO","pr":2100}</v>
      </c>
    </row>
    <row r="163" spans="1:40">
      <c r="A163">
        <v>17</v>
      </c>
      <c r="B163">
        <v>1</v>
      </c>
      <c r="C163">
        <f t="shared" si="55"/>
        <v>0</v>
      </c>
      <c r="D163">
        <f t="shared" ca="1" si="68"/>
        <v>0.545583253566152</v>
      </c>
      <c r="E163">
        <f t="shared" ca="1" si="68"/>
        <v>0.42874572226863317</v>
      </c>
      <c r="F163">
        <f t="shared" ca="1" si="68"/>
        <v>0.43756113510215056</v>
      </c>
      <c r="G163">
        <f t="shared" ca="1" si="68"/>
        <v>0.5338981394999831</v>
      </c>
      <c r="H163">
        <f t="shared" ca="1" si="68"/>
        <v>0.77773380628838062</v>
      </c>
      <c r="I163">
        <f t="shared" ca="1" si="68"/>
        <v>0.87493773722848789</v>
      </c>
      <c r="M163" t="str">
        <f t="shared" ca="1" si="56"/>
        <v>지정 장비</v>
      </c>
      <c r="N163" t="str">
        <f t="shared" ca="1" si="57"/>
        <v>Equip3302</v>
      </c>
      <c r="O163">
        <f t="shared" ca="1" si="58"/>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7900</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t="shared" ca="1" si="59"/>
        <v/>
      </c>
      <c r="U163" t="s">
        <v>83</v>
      </c>
      <c r="V163" t="s">
        <v>202</v>
      </c>
      <c r="W163">
        <v>1</v>
      </c>
      <c r="X163" t="s">
        <v>129</v>
      </c>
      <c r="Z163">
        <v>600</v>
      </c>
      <c r="AA163" t="str">
        <f t="shared" ca="1" si="60"/>
        <v>fe</v>
      </c>
      <c r="AB163" t="s">
        <v>83</v>
      </c>
      <c r="AC163" t="s">
        <v>257</v>
      </c>
      <c r="AD163">
        <v>1</v>
      </c>
      <c r="AE163" t="s">
        <v>129</v>
      </c>
      <c r="AG163">
        <v>800</v>
      </c>
      <c r="AH163" t="str">
        <f ca="1">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 t="shared" si="61"/>
        <v/>
      </c>
      <c r="AJ163" t="str">
        <f t="shared" si="62"/>
        <v/>
      </c>
      <c r="AK163" t="str">
        <f ca="1">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떠오르는 태양</v>
      </c>
      <c r="AL163">
        <v>1</v>
      </c>
      <c r="AM16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v>
      </c>
      <c r="AN163" t="str">
        <f t="shared" ca="1" si="64"/>
        <v>{"dy":17,"sl":1,"tp":"fe","vl":"Equip3002","cn":1,"pt":"GO","pr":800}</v>
      </c>
    </row>
    <row r="164" spans="1:40">
      <c r="A164">
        <v>17</v>
      </c>
      <c r="B164">
        <v>2</v>
      </c>
      <c r="C164">
        <f t="shared" si="55"/>
        <v>0</v>
      </c>
      <c r="D164">
        <f t="shared" ca="1" si="68"/>
        <v>0.86892384154931257</v>
      </c>
      <c r="E164">
        <f t="shared" ca="1" si="68"/>
        <v>0.64472591546728886</v>
      </c>
      <c r="F164">
        <f t="shared" ca="1" si="68"/>
        <v>0.15784289417158548</v>
      </c>
      <c r="G164">
        <f t="shared" ca="1" si="68"/>
        <v>0.83179727363247158</v>
      </c>
      <c r="H164">
        <f t="shared" ca="1" si="68"/>
        <v>0.89145445616992791</v>
      </c>
      <c r="I164">
        <f t="shared" ca="1" si="68"/>
        <v>0.88504996898245425</v>
      </c>
      <c r="M164" t="str">
        <f t="shared" ca="1" si="56"/>
        <v>안 지정 캐릭터 PP 영웅등급</v>
      </c>
      <c r="N164">
        <f t="shared" ca="1" si="57"/>
        <v>64472</v>
      </c>
      <c r="O164">
        <f t="shared" ca="1" si="58"/>
        <v>12</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1200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t="shared" ca="1" si="59"/>
        <v/>
      </c>
      <c r="U164" t="s">
        <v>92</v>
      </c>
      <c r="V164">
        <v>97855</v>
      </c>
      <c r="W164">
        <v>14</v>
      </c>
      <c r="X164" t="s">
        <v>129</v>
      </c>
      <c r="Z164">
        <v>1400</v>
      </c>
      <c r="AA164" t="str">
        <f t="shared" ca="1" si="60"/>
        <v>uph</v>
      </c>
      <c r="AB164" t="s">
        <v>92</v>
      </c>
      <c r="AC164">
        <v>77197</v>
      </c>
      <c r="AD164">
        <v>13</v>
      </c>
      <c r="AE164" t="s">
        <v>129</v>
      </c>
      <c r="AG164">
        <v>1300</v>
      </c>
      <c r="AH164" t="str">
        <f>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 t="shared" si="61"/>
        <v/>
      </c>
      <c r="AJ164" t="str">
        <f t="shared" si="62"/>
        <v/>
      </c>
      <c r="AK164" t="str">
        <f>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
      </c>
      <c r="AL164">
        <v>1</v>
      </c>
      <c r="AM16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v>
      </c>
      <c r="AN164" t="str">
        <f t="shared" ca="1" si="64"/>
        <v>{"dy":17,"sl":2,"tp":"uph","vl":"77197","cn":13,"pt":"GO","pr":1300}</v>
      </c>
    </row>
    <row r="165" spans="1:40">
      <c r="A165">
        <v>17</v>
      </c>
      <c r="B165">
        <v>3</v>
      </c>
      <c r="C165">
        <f t="shared" si="55"/>
        <v>0</v>
      </c>
      <c r="D165">
        <f t="shared" ca="1" si="68"/>
        <v>0.26096525146481397</v>
      </c>
      <c r="E165">
        <f t="shared" ca="1" si="68"/>
        <v>0.30145944271769642</v>
      </c>
      <c r="F165">
        <f t="shared" ca="1" si="68"/>
        <v>0.11127164839058878</v>
      </c>
      <c r="G165">
        <f t="shared" ca="1" si="68"/>
        <v>0.48991740426434005</v>
      </c>
      <c r="H165">
        <f t="shared" ca="1" si="68"/>
        <v>0.84040324913693942</v>
      </c>
      <c r="I165">
        <f t="shared" ca="1" si="68"/>
        <v>0.96642752512892283</v>
      </c>
      <c r="M165" t="str">
        <f t="shared" ca="1" si="56"/>
        <v>안 지정 캐릭터 PP 일반등급</v>
      </c>
      <c r="N165">
        <f t="shared" ca="1" si="57"/>
        <v>30145</v>
      </c>
      <c r="O165">
        <f t="shared" ca="1" si="58"/>
        <v>10</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1000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t="shared" ca="1" si="59"/>
        <v/>
      </c>
      <c r="U165" t="s">
        <v>93</v>
      </c>
      <c r="V165">
        <v>55521</v>
      </c>
      <c r="W165">
        <v>12</v>
      </c>
      <c r="X165" t="s">
        <v>129</v>
      </c>
      <c r="Z165">
        <v>1200</v>
      </c>
      <c r="AA165" t="str">
        <f t="shared" ca="1" si="60"/>
        <v>uph</v>
      </c>
      <c r="AB165" t="s">
        <v>92</v>
      </c>
      <c r="AC165">
        <v>98918</v>
      </c>
      <c r="AD165">
        <v>14</v>
      </c>
      <c r="AE165" t="s">
        <v>129</v>
      </c>
      <c r="AG165">
        <v>1400</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 t="shared" si="61"/>
        <v/>
      </c>
      <c r="AJ165" t="str">
        <f t="shared" si="62"/>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v>
      </c>
      <c r="AN165" t="str">
        <f t="shared" ca="1" si="64"/>
        <v>{"dy":17,"sl":3,"tp":"uph","vl":"98918","cn":14,"pt":"GO","pr":1400}</v>
      </c>
    </row>
    <row r="166" spans="1:40">
      <c r="A166">
        <v>17</v>
      </c>
      <c r="B166">
        <v>4</v>
      </c>
      <c r="C166">
        <f t="shared" si="55"/>
        <v>0</v>
      </c>
      <c r="D166">
        <f t="shared" ca="1" si="68"/>
        <v>9.7981903656696456E-2</v>
      </c>
      <c r="E166">
        <f t="shared" ca="1" si="68"/>
        <v>0.1365457799966695</v>
      </c>
      <c r="F166">
        <f t="shared" ca="1" si="68"/>
        <v>0.27949414766012526</v>
      </c>
      <c r="G166">
        <f t="shared" ca="1" si="68"/>
        <v>0.56118417572908263</v>
      </c>
      <c r="H166">
        <f t="shared" ca="1" si="68"/>
        <v>2.1118938955162814E-2</v>
      </c>
      <c r="I166">
        <f t="shared" ca="1" si="68"/>
        <v>0.13105685849921767</v>
      </c>
      <c r="M166" t="str">
        <f t="shared" ca="1" si="56"/>
        <v>안 지정 캐릭터 PP 일반등급</v>
      </c>
      <c r="N166">
        <f t="shared" ca="1" si="57"/>
        <v>13654</v>
      </c>
      <c r="O166">
        <f t="shared" ca="1" si="58"/>
        <v>9</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900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t="shared" ca="1" si="59"/>
        <v/>
      </c>
      <c r="U166" t="s">
        <v>93</v>
      </c>
      <c r="V166">
        <v>98900</v>
      </c>
      <c r="W166">
        <v>14</v>
      </c>
      <c r="X166" t="s">
        <v>129</v>
      </c>
      <c r="Z166">
        <v>1400</v>
      </c>
      <c r="AA166" t="str">
        <f t="shared" ca="1" si="60"/>
        <v>upn</v>
      </c>
      <c r="AB166" t="s">
        <v>93</v>
      </c>
      <c r="AC166">
        <v>90626</v>
      </c>
      <c r="AD166">
        <v>14</v>
      </c>
      <c r="AE166" t="s">
        <v>129</v>
      </c>
      <c r="AG166">
        <v>1400</v>
      </c>
      <c r="AH166" t="str">
        <f>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 t="shared" si="61"/>
        <v/>
      </c>
      <c r="AJ166" t="str">
        <f t="shared" si="62"/>
        <v/>
      </c>
      <c r="AK166" t="str">
        <f>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
      </c>
      <c r="AL166">
        <v>1</v>
      </c>
      <c r="AM16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v>
      </c>
      <c r="AN166" t="str">
        <f t="shared" ca="1" si="64"/>
        <v>{"dy":17,"sl":4,"tp":"upn","vl":"90626","cn":14,"pt":"GO","pr":1400}</v>
      </c>
    </row>
    <row r="167" spans="1:40">
      <c r="A167">
        <v>17</v>
      </c>
      <c r="B167">
        <v>5</v>
      </c>
      <c r="C167">
        <f t="shared" si="55"/>
        <v>0</v>
      </c>
      <c r="D167">
        <f t="shared" ca="1" si="68"/>
        <v>0.55976393711049754</v>
      </c>
      <c r="E167">
        <f t="shared" ca="1" si="68"/>
        <v>0.82099708146778527</v>
      </c>
      <c r="F167">
        <f t="shared" ca="1" si="68"/>
        <v>0.99872331659423852</v>
      </c>
      <c r="G167">
        <f t="shared" ca="1" si="68"/>
        <v>0.3799383651456133</v>
      </c>
      <c r="H167">
        <f t="shared" ca="1" si="68"/>
        <v>0.26576500249683344</v>
      </c>
      <c r="I167">
        <f t="shared" ca="1" si="68"/>
        <v>2.0387283759864538E-2</v>
      </c>
      <c r="M167" t="str">
        <f t="shared" ca="1" si="56"/>
        <v>안 지정 캐릭터 PP 영웅등급</v>
      </c>
      <c r="N167">
        <f t="shared" ca="1" si="57"/>
        <v>82099</v>
      </c>
      <c r="O167">
        <f t="shared" ca="1" si="58"/>
        <v>13</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1300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t="shared" ca="1" si="59"/>
        <v/>
      </c>
      <c r="U167" t="s">
        <v>93</v>
      </c>
      <c r="V167">
        <v>46078</v>
      </c>
      <c r="W167">
        <v>11</v>
      </c>
      <c r="X167" t="s">
        <v>129</v>
      </c>
      <c r="Z167">
        <v>1100</v>
      </c>
      <c r="AA167" t="str">
        <f t="shared" ca="1" si="60"/>
        <v>fe</v>
      </c>
      <c r="AB167" t="s">
        <v>83</v>
      </c>
      <c r="AC167" t="s">
        <v>186</v>
      </c>
      <c r="AD167">
        <v>1</v>
      </c>
      <c r="AE167" t="s">
        <v>129</v>
      </c>
      <c r="AG167">
        <v>9600</v>
      </c>
      <c r="AH167" t="str">
        <f ca="1">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 t="shared" si="61"/>
        <v/>
      </c>
      <c r="AJ167" t="str">
        <f t="shared" si="62"/>
        <v/>
      </c>
      <c r="AK167" t="str">
        <f ca="1">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귀족의 하사품</v>
      </c>
      <c r="AL167">
        <v>1</v>
      </c>
      <c r="AM16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v>
      </c>
      <c r="AN167" t="str">
        <f t="shared" ca="1" si="64"/>
        <v>{"dy":17,"sl":5,"tp":"fe","vl":"Equip7201","cn":1,"pt":"GO","pr":9600}</v>
      </c>
    </row>
    <row r="168" spans="1:40">
      <c r="A168">
        <v>17</v>
      </c>
      <c r="B168">
        <v>6</v>
      </c>
      <c r="C168">
        <f t="shared" si="55"/>
        <v>0</v>
      </c>
      <c r="D168">
        <f t="shared" ca="1" si="68"/>
        <v>0.73701777512789446</v>
      </c>
      <c r="E168">
        <f t="shared" ca="1" si="68"/>
        <v>0.20474485067314174</v>
      </c>
      <c r="F168">
        <f t="shared" ca="1" si="68"/>
        <v>0.62124969176540468</v>
      </c>
      <c r="G168">
        <f t="shared" ca="1" si="68"/>
        <v>0.81390336300245703</v>
      </c>
      <c r="H168">
        <f t="shared" ca="1" si="68"/>
        <v>0.70616271360655569</v>
      </c>
      <c r="I168">
        <f t="shared" ca="1" si="68"/>
        <v>0.14435513484865548</v>
      </c>
      <c r="M168" t="str">
        <f t="shared" ca="1" si="56"/>
        <v>지정 장비</v>
      </c>
      <c r="N168" t="str">
        <f t="shared" ca="1" si="57"/>
        <v>Equip2202</v>
      </c>
      <c r="O168">
        <f t="shared" ca="1" si="58"/>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2600</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t="shared" ca="1" si="59"/>
        <v/>
      </c>
      <c r="U168" t="s">
        <v>83</v>
      </c>
      <c r="V168" t="s">
        <v>260</v>
      </c>
      <c r="W168">
        <v>1</v>
      </c>
      <c r="X168" t="s">
        <v>129</v>
      </c>
      <c r="Z168">
        <v>9800</v>
      </c>
      <c r="AA168" t="str">
        <f t="shared" ca="1" si="60"/>
        <v>fe</v>
      </c>
      <c r="AB168" t="s">
        <v>83</v>
      </c>
      <c r="AC168" t="s">
        <v>185</v>
      </c>
      <c r="AD168">
        <v>1</v>
      </c>
      <c r="AE168" t="s">
        <v>129</v>
      </c>
      <c r="AG168">
        <v>5000</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 t="shared" si="61"/>
        <v/>
      </c>
      <c r="AJ168" t="str">
        <f t="shared" si="62"/>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으깨어 부수는 자</v>
      </c>
      <c r="AL168">
        <v>1</v>
      </c>
      <c r="AM16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v>
      </c>
      <c r="AN168" t="str">
        <f t="shared" ca="1" si="64"/>
        <v>{"dy":17,"sl":6,"tp":"fe","vl":"Equip8002","cn":1,"pt":"GO","pr":5000}</v>
      </c>
    </row>
    <row r="169" spans="1:40">
      <c r="A169">
        <v>17</v>
      </c>
      <c r="B169">
        <v>7</v>
      </c>
      <c r="C169">
        <f t="shared" si="55"/>
        <v>0</v>
      </c>
      <c r="D169">
        <f t="shared" ca="1" si="68"/>
        <v>0.2987085046054575</v>
      </c>
      <c r="E169">
        <f t="shared" ca="1" si="68"/>
        <v>0.82917556936013592</v>
      </c>
      <c r="F169">
        <f t="shared" ca="1" si="68"/>
        <v>0.51788090174945856</v>
      </c>
      <c r="G169">
        <f t="shared" ca="1" si="68"/>
        <v>0.17992935139905109</v>
      </c>
      <c r="H169">
        <f t="shared" ca="1" si="68"/>
        <v>0.89733354773156648</v>
      </c>
      <c r="I169">
        <f t="shared" ca="1" si="68"/>
        <v>0.69485109634717257</v>
      </c>
      <c r="M169" t="str">
        <f t="shared" ca="1" si="56"/>
        <v>지정 장비</v>
      </c>
      <c r="N169" t="str">
        <f t="shared" ca="1" si="57"/>
        <v>Equip8102</v>
      </c>
      <c r="O169">
        <f t="shared" ca="1" si="58"/>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8200</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t="shared" ca="1" si="59"/>
        <v/>
      </c>
      <c r="U169" t="s">
        <v>83</v>
      </c>
      <c r="V169" t="s">
        <v>299</v>
      </c>
      <c r="W169">
        <v>1</v>
      </c>
      <c r="X169" t="s">
        <v>133</v>
      </c>
      <c r="Y169">
        <v>29</v>
      </c>
      <c r="Z169">
        <v>18</v>
      </c>
      <c r="AA169" t="str">
        <f t="shared" ca="1" si="60"/>
        <v>fe</v>
      </c>
      <c r="AB169" t="s">
        <v>83</v>
      </c>
      <c r="AC169" t="s">
        <v>197</v>
      </c>
      <c r="AD169">
        <v>1</v>
      </c>
      <c r="AE169" t="s">
        <v>133</v>
      </c>
      <c r="AG169">
        <v>11</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 t="shared" si="61"/>
        <v/>
      </c>
      <c r="AJ169" t="str">
        <f t="shared" si="62"/>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오디세이 픽액스</v>
      </c>
      <c r="AL169">
        <v>1</v>
      </c>
      <c r="AM16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v>
      </c>
      <c r="AN169" t="str">
        <f t="shared" ca="1" si="64"/>
        <v>{"dy":17,"sl":7,"tp":"fe","vl":"Equip0302","cn":1,"pt":"DI","pr":11}</v>
      </c>
    </row>
    <row r="170" spans="1:40">
      <c r="A170">
        <v>17</v>
      </c>
      <c r="B170">
        <v>8</v>
      </c>
      <c r="C170">
        <f t="shared" si="55"/>
        <v>0</v>
      </c>
      <c r="D170">
        <f t="shared" ca="1" si="68"/>
        <v>0.42674198420694709</v>
      </c>
      <c r="E170">
        <f t="shared" ca="1" si="68"/>
        <v>0.38471181161557644</v>
      </c>
      <c r="F170">
        <f t="shared" ca="1" si="68"/>
        <v>0.91475638101892565</v>
      </c>
      <c r="G170">
        <f t="shared" ca="1" si="68"/>
        <v>0.68974764724383464</v>
      </c>
      <c r="H170">
        <f t="shared" ca="1" si="68"/>
        <v>0.19072727467970796</v>
      </c>
      <c r="I170">
        <f t="shared" ca="1" si="68"/>
        <v>0.79933069923711886</v>
      </c>
      <c r="M170" t="str">
        <f t="shared" ca="1" si="56"/>
        <v>삭제</v>
      </c>
      <c r="N170" t="str">
        <f t="shared" ca="1" si="57"/>
        <v>삭제</v>
      </c>
      <c r="O170" t="str">
        <f t="shared" ca="1" si="58"/>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t="shared" ca="1" si="59"/>
        <v/>
      </c>
      <c r="AA170" t="str">
        <f t="shared" ca="1" si="60"/>
        <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 t="shared" si="61"/>
        <v/>
      </c>
      <c r="AJ170" t="str">
        <f t="shared" si="62"/>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
      </c>
      <c r="AL170">
        <v>1</v>
      </c>
      <c r="AM17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v>
      </c>
      <c r="AN170" t="str">
        <f t="shared" ca="1" si="64"/>
        <v>{"dy":17,"sl":8}</v>
      </c>
    </row>
    <row r="171" spans="1:40">
      <c r="A171">
        <v>17</v>
      </c>
      <c r="B171">
        <v>9</v>
      </c>
      <c r="C171">
        <f t="shared" si="55"/>
        <v>0</v>
      </c>
      <c r="D171">
        <f t="shared" ca="1" si="68"/>
        <v>0.21687113433996097</v>
      </c>
      <c r="E171">
        <f t="shared" ca="1" si="68"/>
        <v>0.62931156040991298</v>
      </c>
      <c r="F171">
        <f t="shared" ca="1" si="68"/>
        <v>0.3830009375082255</v>
      </c>
      <c r="G171">
        <f t="shared" ca="1" si="68"/>
        <v>0.83112140921342614</v>
      </c>
      <c r="H171">
        <f t="shared" ca="1" si="68"/>
        <v>0.82375360436328637</v>
      </c>
      <c r="I171">
        <f t="shared" ca="1" si="68"/>
        <v>0.81105486216638234</v>
      </c>
      <c r="M171" t="str">
        <f t="shared" ca="1" si="56"/>
        <v>삭제</v>
      </c>
      <c r="N171" t="str">
        <f t="shared" ca="1" si="57"/>
        <v>삭제</v>
      </c>
      <c r="O171" t="str">
        <f t="shared" ca="1" si="58"/>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t="shared" ca="1" si="59"/>
        <v/>
      </c>
      <c r="AA171" t="str">
        <f t="shared" ca="1" si="60"/>
        <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 t="shared" si="61"/>
        <v/>
      </c>
      <c r="AJ171" t="str">
        <f t="shared" si="62"/>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
      </c>
      <c r="AL171">
        <v>1</v>
      </c>
      <c r="AM17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v>
      </c>
      <c r="AN171" t="str">
        <f t="shared" ca="1" si="64"/>
        <v>{"dy":17,"sl":9}</v>
      </c>
    </row>
    <row r="172" spans="1:40">
      <c r="A172">
        <v>18</v>
      </c>
      <c r="B172">
        <v>0</v>
      </c>
      <c r="C172">
        <f t="shared" si="55"/>
        <v>0</v>
      </c>
      <c r="D172">
        <f t="shared" ref="D172:I181" ca="1" si="69">RAND()</f>
        <v>0.75530399563660866</v>
      </c>
      <c r="E172">
        <f t="shared" ca="1" si="69"/>
        <v>0.98638046319090666</v>
      </c>
      <c r="F172">
        <f t="shared" ca="1" si="69"/>
        <v>0.94018393826248081</v>
      </c>
      <c r="G172">
        <f t="shared" ca="1" si="69"/>
        <v>0.64558262878161787</v>
      </c>
      <c r="H172">
        <f t="shared" ca="1" si="69"/>
        <v>2.3831413989436334E-2</v>
      </c>
      <c r="I172">
        <f t="shared" ca="1" si="69"/>
        <v>0.40711300030417485</v>
      </c>
      <c r="M172" t="str">
        <f t="shared" ca="1" si="56"/>
        <v>지정 장비</v>
      </c>
      <c r="N172" t="str">
        <f t="shared" ca="1" si="57"/>
        <v>Equip8302</v>
      </c>
      <c r="O172">
        <f t="shared" ca="1" si="58"/>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GO</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74300</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t="shared" ca="1" si="59"/>
        <v/>
      </c>
      <c r="U172" t="s">
        <v>83</v>
      </c>
      <c r="V172" t="s">
        <v>295</v>
      </c>
      <c r="W172">
        <v>1</v>
      </c>
      <c r="X172" t="s">
        <v>129</v>
      </c>
      <c r="Z172">
        <v>1300</v>
      </c>
      <c r="AA172" t="str">
        <f t="shared" ca="1" si="60"/>
        <v>fe</v>
      </c>
      <c r="AB172" t="s">
        <v>83</v>
      </c>
      <c r="AC172" t="s">
        <v>194</v>
      </c>
      <c r="AD172">
        <v>1</v>
      </c>
      <c r="AE172" t="s">
        <v>129</v>
      </c>
      <c r="AG172">
        <v>600</v>
      </c>
      <c r="AH172" t="str">
        <f ca="1">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 t="shared" si="61"/>
        <v/>
      </c>
      <c r="AJ172" t="str">
        <f t="shared" si="62"/>
        <v/>
      </c>
      <c r="AK172" t="str">
        <f ca="1">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블레이드 보우</v>
      </c>
      <c r="AL172">
        <v>1</v>
      </c>
      <c r="AM17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v>
      </c>
      <c r="AN172" t="str">
        <f t="shared" ca="1" si="64"/>
        <v>{"dy":18,"sl":0,"tp":"fe","vl":"Equip2002","cn":1,"pt":"GO","pr":600}</v>
      </c>
    </row>
    <row r="173" spans="1:40">
      <c r="A173">
        <v>18</v>
      </c>
      <c r="B173">
        <v>1</v>
      </c>
      <c r="C173">
        <f t="shared" si="55"/>
        <v>0</v>
      </c>
      <c r="D173">
        <f t="shared" ca="1" si="69"/>
        <v>0.47327387526968023</v>
      </c>
      <c r="E173">
        <f t="shared" ca="1" si="69"/>
        <v>5.0385271904049844E-2</v>
      </c>
      <c r="F173">
        <f t="shared" ca="1" si="69"/>
        <v>0.92129922865110314</v>
      </c>
      <c r="G173">
        <f t="shared" ca="1" si="69"/>
        <v>0.51656365537023896</v>
      </c>
      <c r="H173">
        <f t="shared" ca="1" si="69"/>
        <v>0.2261706626841653</v>
      </c>
      <c r="I173">
        <f t="shared" ca="1" si="69"/>
        <v>1.6356566889383028E-2</v>
      </c>
      <c r="M173" t="str">
        <f t="shared" ca="1" si="56"/>
        <v>지정 장비</v>
      </c>
      <c r="N173" t="str">
        <f t="shared" ca="1" si="57"/>
        <v>Equip0102</v>
      </c>
      <c r="O173">
        <f t="shared" ca="1" si="58"/>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1000</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t="shared" ca="1" si="59"/>
        <v/>
      </c>
      <c r="U173" t="s">
        <v>83</v>
      </c>
      <c r="V173" t="s">
        <v>195</v>
      </c>
      <c r="W173">
        <v>1</v>
      </c>
      <c r="X173" t="s">
        <v>129</v>
      </c>
      <c r="Z173">
        <v>7800</v>
      </c>
      <c r="AA173" t="str">
        <f t="shared" ca="1" si="60"/>
        <v>fe</v>
      </c>
      <c r="AB173" t="s">
        <v>83</v>
      </c>
      <c r="AC173" t="s">
        <v>115</v>
      </c>
      <c r="AD173">
        <v>1</v>
      </c>
      <c r="AE173" t="s">
        <v>129</v>
      </c>
      <c r="AG173">
        <v>1000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 t="shared" si="61"/>
        <v/>
      </c>
      <c r="AJ173" t="str">
        <f t="shared" si="62"/>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이국의 무기</v>
      </c>
      <c r="AL173">
        <v>1</v>
      </c>
      <c r="AM17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v>
      </c>
      <c r="AN173" t="str">
        <f t="shared" ca="1" si="64"/>
        <v>{"dy":18,"sl":1,"tp":"fe","vl":"Equip0102","cn":1,"pt":"GO","pr":1000}</v>
      </c>
    </row>
    <row r="174" spans="1:40">
      <c r="A174">
        <v>18</v>
      </c>
      <c r="B174">
        <v>2</v>
      </c>
      <c r="C174">
        <f t="shared" si="55"/>
        <v>0</v>
      </c>
      <c r="D174">
        <f t="shared" ca="1" si="69"/>
        <v>0.96170193072903443</v>
      </c>
      <c r="E174">
        <f t="shared" ca="1" si="69"/>
        <v>0.60686600299551141</v>
      </c>
      <c r="F174">
        <f t="shared" ca="1" si="69"/>
        <v>0.46512531564077286</v>
      </c>
      <c r="G174">
        <f t="shared" ca="1" si="69"/>
        <v>0.63931902315550981</v>
      </c>
      <c r="H174">
        <f t="shared" ca="1" si="69"/>
        <v>5.9870440517127088E-2</v>
      </c>
      <c r="I174">
        <f t="shared" ca="1" si="69"/>
        <v>0.51569488163506139</v>
      </c>
      <c r="M174" t="str">
        <f t="shared" ca="1" si="56"/>
        <v>안 지정 캐릭터 PP 영웅등급</v>
      </c>
      <c r="N174">
        <f t="shared" ca="1" si="57"/>
        <v>60686</v>
      </c>
      <c r="O174">
        <f t="shared" ca="1" si="58"/>
        <v>12</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1200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t="shared" ca="1" si="59"/>
        <v/>
      </c>
      <c r="U174" t="s">
        <v>92</v>
      </c>
      <c r="V174">
        <v>88695</v>
      </c>
      <c r="W174">
        <v>14</v>
      </c>
      <c r="X174" t="s">
        <v>129</v>
      </c>
      <c r="Z174">
        <v>1400</v>
      </c>
      <c r="AA174" t="str">
        <f t="shared" ca="1" si="60"/>
        <v>uph</v>
      </c>
      <c r="AB174" t="s">
        <v>92</v>
      </c>
      <c r="AC174">
        <v>62291</v>
      </c>
      <c r="AD174">
        <v>12</v>
      </c>
      <c r="AE174" t="s">
        <v>129</v>
      </c>
      <c r="AG174">
        <v>1200</v>
      </c>
      <c r="AH174" t="str">
        <f>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 t="shared" si="61"/>
        <v/>
      </c>
      <c r="AJ174" t="str">
        <f t="shared" si="62"/>
        <v/>
      </c>
      <c r="AK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
      </c>
      <c r="AL174">
        <v>1</v>
      </c>
      <c r="AM17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v>
      </c>
      <c r="AN174" t="str">
        <f t="shared" ca="1" si="64"/>
        <v>{"dy":18,"sl":2,"tp":"uph","vl":"62291","cn":12,"pt":"GO","pr":1200}</v>
      </c>
    </row>
    <row r="175" spans="1:40">
      <c r="A175">
        <v>18</v>
      </c>
      <c r="B175">
        <v>3</v>
      </c>
      <c r="C175">
        <f t="shared" si="55"/>
        <v>0</v>
      </c>
      <c r="D175">
        <f t="shared" ca="1" si="69"/>
        <v>0.74278451778091137</v>
      </c>
      <c r="E175">
        <f t="shared" ca="1" si="69"/>
        <v>0.63994774793980291</v>
      </c>
      <c r="F175">
        <f t="shared" ca="1" si="69"/>
        <v>0.11029543986896884</v>
      </c>
      <c r="G175">
        <f t="shared" ca="1" si="69"/>
        <v>0.45384109844791798</v>
      </c>
      <c r="H175">
        <f t="shared" ca="1" si="69"/>
        <v>0.14324020691808459</v>
      </c>
      <c r="I175">
        <f t="shared" ca="1" si="69"/>
        <v>0.5996400195290974</v>
      </c>
      <c r="M175" t="str">
        <f t="shared" ca="1" si="56"/>
        <v>안 지정 캐릭터 PP 일반등급</v>
      </c>
      <c r="N175">
        <f t="shared" ca="1" si="57"/>
        <v>63994</v>
      </c>
      <c r="O175">
        <f t="shared" ca="1" si="58"/>
        <v>12</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1200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t="shared" ca="1" si="59"/>
        <v/>
      </c>
      <c r="U175" t="s">
        <v>93</v>
      </c>
      <c r="V175">
        <v>471</v>
      </c>
      <c r="W175">
        <v>9</v>
      </c>
      <c r="X175" t="s">
        <v>129</v>
      </c>
      <c r="Z175">
        <v>900</v>
      </c>
      <c r="AA175" t="str">
        <f t="shared" ca="1" si="60"/>
        <v>upn</v>
      </c>
      <c r="AB175" t="s">
        <v>93</v>
      </c>
      <c r="AC175">
        <v>81398</v>
      </c>
      <c r="AD175">
        <v>13</v>
      </c>
      <c r="AE175" t="s">
        <v>129</v>
      </c>
      <c r="AG175">
        <v>1300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 t="shared" si="61"/>
        <v/>
      </c>
      <c r="AJ175" t="str">
        <f t="shared" si="62"/>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v>
      </c>
      <c r="AN175" t="str">
        <f t="shared" ca="1" si="64"/>
        <v>{"dy":18,"sl":3,"tp":"upn","vl":"81398","cn":13,"pt":"GO","pr":1300}</v>
      </c>
    </row>
    <row r="176" spans="1:40">
      <c r="A176">
        <v>18</v>
      </c>
      <c r="B176">
        <v>4</v>
      </c>
      <c r="C176">
        <f t="shared" si="55"/>
        <v>0</v>
      </c>
      <c r="D176">
        <f t="shared" ca="1" si="69"/>
        <v>0.79217836949770026</v>
      </c>
      <c r="E176">
        <f t="shared" ca="1" si="69"/>
        <v>0.72801494805626488</v>
      </c>
      <c r="F176">
        <f t="shared" ca="1" si="69"/>
        <v>0.80381705637826051</v>
      </c>
      <c r="G176">
        <f t="shared" ca="1" si="69"/>
        <v>0.58337573328956216</v>
      </c>
      <c r="H176">
        <f t="shared" ca="1" si="69"/>
        <v>0.42963336237090277</v>
      </c>
      <c r="I176">
        <f t="shared" ca="1" si="69"/>
        <v>0.36157679874720616</v>
      </c>
      <c r="M176" t="str">
        <f t="shared" ca="1" si="56"/>
        <v>안 지정 캐릭터 PP 일반등급</v>
      </c>
      <c r="N176">
        <f t="shared" ca="1" si="57"/>
        <v>72801</v>
      </c>
      <c r="O176">
        <f t="shared" ca="1" si="58"/>
        <v>13</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1300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t="shared" ca="1" si="59"/>
        <v/>
      </c>
      <c r="U176" t="s">
        <v>93</v>
      </c>
      <c r="V176">
        <v>42908</v>
      </c>
      <c r="W176">
        <v>11</v>
      </c>
      <c r="X176" t="s">
        <v>129</v>
      </c>
      <c r="Z176">
        <v>1100</v>
      </c>
      <c r="AA176" t="str">
        <f t="shared" ca="1" si="60"/>
        <v>upn</v>
      </c>
      <c r="AB176" t="s">
        <v>93</v>
      </c>
      <c r="AC176">
        <v>27136</v>
      </c>
      <c r="AD176">
        <v>10</v>
      </c>
      <c r="AE176" t="s">
        <v>129</v>
      </c>
      <c r="AG176">
        <v>1000</v>
      </c>
      <c r="AH176" t="str">
        <f>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 t="shared" si="61"/>
        <v/>
      </c>
      <c r="AJ176" t="str">
        <f t="shared" si="62"/>
        <v/>
      </c>
      <c r="AK176" t="str">
        <f>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
      </c>
      <c r="AL176">
        <v>1</v>
      </c>
      <c r="AM17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v>
      </c>
      <c r="AN176" t="str">
        <f t="shared" ca="1" si="64"/>
        <v>{"dy":18,"sl":4,"tp":"upn","vl":"27136","cn":10,"pt":"GO","pr":1000}</v>
      </c>
    </row>
    <row r="177" spans="1:40">
      <c r="A177">
        <v>18</v>
      </c>
      <c r="B177">
        <v>5</v>
      </c>
      <c r="C177">
        <f t="shared" si="55"/>
        <v>0</v>
      </c>
      <c r="D177">
        <f t="shared" ca="1" si="69"/>
        <v>0.91001747509714204</v>
      </c>
      <c r="E177">
        <f t="shared" ca="1" si="69"/>
        <v>0.65628734088672802</v>
      </c>
      <c r="F177">
        <f t="shared" ca="1" si="69"/>
        <v>0.4136424418858462</v>
      </c>
      <c r="G177">
        <f t="shared" ca="1" si="69"/>
        <v>0.92834418165122146</v>
      </c>
      <c r="H177">
        <f t="shared" ca="1" si="69"/>
        <v>0.53226214229772106</v>
      </c>
      <c r="I177">
        <f t="shared" ca="1" si="69"/>
        <v>0.41713163441074896</v>
      </c>
      <c r="M177" t="str">
        <f t="shared" ca="1" si="56"/>
        <v>안 지정 캐릭터 PP 일반등급</v>
      </c>
      <c r="N177">
        <f t="shared" ca="1" si="57"/>
        <v>65628</v>
      </c>
      <c r="O177">
        <f t="shared" ca="1" si="58"/>
        <v>12</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1200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t="shared" ca="1" si="59"/>
        <v/>
      </c>
      <c r="U177" t="s">
        <v>83</v>
      </c>
      <c r="V177" t="s">
        <v>183</v>
      </c>
      <c r="W177">
        <v>1</v>
      </c>
      <c r="X177" t="s">
        <v>129</v>
      </c>
      <c r="Z177">
        <v>700</v>
      </c>
      <c r="AA177" t="str">
        <f t="shared" ca="1" si="60"/>
        <v>uph</v>
      </c>
      <c r="AB177" t="s">
        <v>92</v>
      </c>
      <c r="AC177">
        <v>64109</v>
      </c>
      <c r="AD177">
        <v>12</v>
      </c>
      <c r="AE177" t="s">
        <v>129</v>
      </c>
      <c r="AG177">
        <v>1200</v>
      </c>
      <c r="AH177" t="str">
        <f>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 t="shared" si="61"/>
        <v/>
      </c>
      <c r="AJ177" t="str">
        <f t="shared" si="62"/>
        <v/>
      </c>
      <c r="AK177" t="str">
        <f>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
      </c>
      <c r="AL177">
        <v>1</v>
      </c>
      <c r="AM17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v>
      </c>
      <c r="AN177" t="str">
        <f t="shared" ca="1" si="64"/>
        <v>{"dy":18,"sl":5,"tp":"uph","vl":"64109","cn":12,"pt":"GO","pr":1200}</v>
      </c>
    </row>
    <row r="178" spans="1:40">
      <c r="A178">
        <v>18</v>
      </c>
      <c r="B178">
        <v>6</v>
      </c>
      <c r="C178">
        <f t="shared" si="55"/>
        <v>0</v>
      </c>
      <c r="D178">
        <f t="shared" ca="1" si="69"/>
        <v>0.99848946022129004</v>
      </c>
      <c r="E178">
        <f t="shared" ca="1" si="69"/>
        <v>0.52705642730780711</v>
      </c>
      <c r="F178">
        <f t="shared" ca="1" si="69"/>
        <v>0.93403959072738152</v>
      </c>
      <c r="G178">
        <f t="shared" ca="1" si="69"/>
        <v>0.59202366195579559</v>
      </c>
      <c r="H178">
        <f t="shared" ca="1" si="69"/>
        <v>0.64097324420911561</v>
      </c>
      <c r="I178">
        <f t="shared" ca="1" si="69"/>
        <v>0.4183565082087165</v>
      </c>
      <c r="M178" t="str">
        <f t="shared" ca="1" si="56"/>
        <v>지정 장비</v>
      </c>
      <c r="N178" t="str">
        <f t="shared" ca="1" si="57"/>
        <v>Equip6101</v>
      </c>
      <c r="O178">
        <f t="shared" ca="1" si="58"/>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3400</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t="shared" ca="1" si="59"/>
        <v/>
      </c>
      <c r="U178" t="s">
        <v>83</v>
      </c>
      <c r="V178" t="s">
        <v>186</v>
      </c>
      <c r="W178">
        <v>1</v>
      </c>
      <c r="X178" t="s">
        <v>129</v>
      </c>
      <c r="Z178">
        <v>8900</v>
      </c>
      <c r="AA178" t="str">
        <f t="shared" ca="1" si="60"/>
        <v>fe</v>
      </c>
      <c r="AB178" t="s">
        <v>83</v>
      </c>
      <c r="AC178" t="s">
        <v>324</v>
      </c>
      <c r="AD178">
        <v>1</v>
      </c>
      <c r="AE178" t="s">
        <v>133</v>
      </c>
      <c r="AG178">
        <v>5</v>
      </c>
      <c r="AH178" t="str">
        <f ca="1">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 t="shared" si="61"/>
        <v/>
      </c>
      <c r="AJ178" t="str">
        <f t="shared" si="62"/>
        <v/>
      </c>
      <c r="AK178" t="str">
        <f ca="1">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미스틱 해머</v>
      </c>
      <c r="AL178">
        <v>1</v>
      </c>
      <c r="AM17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v>
      </c>
      <c r="AN178" t="str">
        <f t="shared" ca="1" si="64"/>
        <v>{"dy":18,"sl":6,"tp":"fe","vl":"Equip4202","cn":1,"pt":"DI","pr":5}</v>
      </c>
    </row>
    <row r="179" spans="1:40">
      <c r="A179">
        <v>18</v>
      </c>
      <c r="B179">
        <v>7</v>
      </c>
      <c r="C179">
        <f t="shared" si="55"/>
        <v>0</v>
      </c>
      <c r="D179">
        <f t="shared" ca="1" si="69"/>
        <v>7.3938693559592705E-2</v>
      </c>
      <c r="E179">
        <f t="shared" ca="1" si="69"/>
        <v>0.15275609426382675</v>
      </c>
      <c r="F179">
        <f t="shared" ca="1" si="69"/>
        <v>0.60720917520216866</v>
      </c>
      <c r="G179">
        <f t="shared" ca="1" si="69"/>
        <v>0.94431032061537468</v>
      </c>
      <c r="H179">
        <f t="shared" ca="1" si="69"/>
        <v>0.64533604420289137</v>
      </c>
      <c r="I179">
        <f t="shared" ca="1" si="69"/>
        <v>0.42524563674841942</v>
      </c>
      <c r="M179" t="str">
        <f t="shared" ca="1" si="56"/>
        <v>지정 장비</v>
      </c>
      <c r="N179" t="str">
        <f t="shared" ca="1" si="57"/>
        <v>Equip1301</v>
      </c>
      <c r="O179">
        <f t="shared" ca="1" si="58"/>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7400</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t="shared" ca="1" si="59"/>
        <v/>
      </c>
      <c r="U179" t="s">
        <v>83</v>
      </c>
      <c r="V179" t="s">
        <v>192</v>
      </c>
      <c r="W179">
        <v>1</v>
      </c>
      <c r="X179" t="s">
        <v>129</v>
      </c>
      <c r="Z179">
        <v>74300</v>
      </c>
      <c r="AA179" t="str">
        <f t="shared" ca="1" si="60"/>
        <v>fe</v>
      </c>
      <c r="AB179" t="s">
        <v>83</v>
      </c>
      <c r="AC179" t="s">
        <v>254</v>
      </c>
      <c r="AD179">
        <v>1</v>
      </c>
      <c r="AE179" t="s">
        <v>129</v>
      </c>
      <c r="AG179">
        <v>1400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 t="shared" si="61"/>
        <v/>
      </c>
      <c r="AJ179" t="str">
        <f t="shared" si="62"/>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원시 부족 지팡이</v>
      </c>
      <c r="AL179">
        <v>1</v>
      </c>
      <c r="AM17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v>
      </c>
      <c r="AN179" t="str">
        <f t="shared" ca="1" si="64"/>
        <v>{"dy":18,"sl":7,"tp":"fe","vl":"Equip3101","cn":1,"pt":"GO","pr":1400}</v>
      </c>
    </row>
    <row r="180" spans="1:40">
      <c r="A180">
        <v>18</v>
      </c>
      <c r="B180">
        <v>8</v>
      </c>
      <c r="C180">
        <f t="shared" si="55"/>
        <v>0</v>
      </c>
      <c r="D180">
        <f t="shared" ca="1" si="69"/>
        <v>0.47533734297453722</v>
      </c>
      <c r="E180">
        <f t="shared" ca="1" si="69"/>
        <v>0.77343470233473521</v>
      </c>
      <c r="F180">
        <f t="shared" ca="1" si="69"/>
        <v>0.384020908602002</v>
      </c>
      <c r="G180">
        <f t="shared" ca="1" si="69"/>
        <v>0.8717629136674514</v>
      </c>
      <c r="H180">
        <f t="shared" ca="1" si="69"/>
        <v>0.34672437197199169</v>
      </c>
      <c r="I180">
        <f t="shared" ca="1" si="69"/>
        <v>0.228025934287303</v>
      </c>
      <c r="M180" t="str">
        <f t="shared" ca="1" si="56"/>
        <v>삭제</v>
      </c>
      <c r="N180" t="str">
        <f t="shared" ca="1" si="57"/>
        <v>삭제</v>
      </c>
      <c r="O180" t="str">
        <f t="shared" ca="1" si="58"/>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t="shared" ca="1" si="59"/>
        <v/>
      </c>
      <c r="AA180" t="str">
        <f t="shared" ca="1" si="60"/>
        <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 t="shared" si="61"/>
        <v/>
      </c>
      <c r="AJ180" t="str">
        <f t="shared" si="62"/>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
      </c>
      <c r="AL180">
        <v>1</v>
      </c>
      <c r="AM18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v>
      </c>
      <c r="AN180" t="str">
        <f t="shared" ca="1" si="64"/>
        <v>{"dy":18,"sl":8}</v>
      </c>
    </row>
    <row r="181" spans="1:40">
      <c r="A181">
        <v>18</v>
      </c>
      <c r="B181">
        <v>9</v>
      </c>
      <c r="C181">
        <f t="shared" si="55"/>
        <v>0</v>
      </c>
      <c r="D181">
        <f t="shared" ca="1" si="69"/>
        <v>0.82359951029078171</v>
      </c>
      <c r="E181">
        <f t="shared" ca="1" si="69"/>
        <v>0.76901316571605205</v>
      </c>
      <c r="F181">
        <f t="shared" ca="1" si="69"/>
        <v>0.36131825123655237</v>
      </c>
      <c r="G181">
        <f t="shared" ca="1" si="69"/>
        <v>0.59022639137308841</v>
      </c>
      <c r="H181">
        <f t="shared" ca="1" si="69"/>
        <v>0.4350705617655789</v>
      </c>
      <c r="I181">
        <f t="shared" ca="1" si="69"/>
        <v>0.2133464967503369</v>
      </c>
      <c r="M181" t="str">
        <f t="shared" ca="1" si="56"/>
        <v>삭제</v>
      </c>
      <c r="N181" t="str">
        <f t="shared" ca="1" si="57"/>
        <v>삭제</v>
      </c>
      <c r="O181" t="str">
        <f t="shared" ca="1" si="58"/>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t="shared" ca="1" si="59"/>
        <v/>
      </c>
      <c r="AA181" t="str">
        <f t="shared" ca="1" si="60"/>
        <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 t="shared" si="61"/>
        <v/>
      </c>
      <c r="AJ181" t="str">
        <f t="shared" si="62"/>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
      </c>
      <c r="AL181">
        <v>1</v>
      </c>
      <c r="AM18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v>
      </c>
      <c r="AN181" t="str">
        <f t="shared" ca="1" si="64"/>
        <v>{"dy":18,"sl":9}</v>
      </c>
    </row>
    <row r="182" spans="1:40">
      <c r="A182">
        <v>19</v>
      </c>
      <c r="B182">
        <v>0</v>
      </c>
      <c r="C182">
        <f t="shared" si="55"/>
        <v>0</v>
      </c>
      <c r="D182">
        <f t="shared" ref="D182:I191" ca="1" si="70">RAND()</f>
        <v>0.89821521487835787</v>
      </c>
      <c r="E182">
        <f t="shared" ca="1" si="70"/>
        <v>0.72167429912288306</v>
      </c>
      <c r="F182">
        <f t="shared" ca="1" si="70"/>
        <v>1.2246393692622148E-2</v>
      </c>
      <c r="G182">
        <f t="shared" ca="1" si="70"/>
        <v>0.40053752190300029</v>
      </c>
      <c r="H182">
        <f t="shared" ca="1" si="70"/>
        <v>0.39139629597782943</v>
      </c>
      <c r="I182">
        <f t="shared" ca="1" si="70"/>
        <v>0.6493798985624103</v>
      </c>
      <c r="M182" t="str">
        <f t="shared" ca="1" si="56"/>
        <v>캐릭터 상자 일반등급</v>
      </c>
      <c r="N182" t="str">
        <f t="shared" ca="1" si="57"/>
        <v>삭제</v>
      </c>
      <c r="O182">
        <f t="shared" ca="1" si="58"/>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DI</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29</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t="shared" ca="1" si="59"/>
        <v/>
      </c>
      <c r="U182" t="s">
        <v>83</v>
      </c>
      <c r="V182" t="s">
        <v>251</v>
      </c>
      <c r="W182">
        <v>1</v>
      </c>
      <c r="X182" t="s">
        <v>129</v>
      </c>
      <c r="Z182">
        <v>8200</v>
      </c>
      <c r="AA182" t="str">
        <f t="shared" ca="1" si="60"/>
        <v>fe</v>
      </c>
      <c r="AB182" t="s">
        <v>83</v>
      </c>
      <c r="AC182" t="s">
        <v>272</v>
      </c>
      <c r="AD182">
        <v>1</v>
      </c>
      <c r="AE182" t="s">
        <v>129</v>
      </c>
      <c r="AG182">
        <v>1000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 t="shared" si="61"/>
        <v/>
      </c>
      <c r="AJ182" t="str">
        <f t="shared" si="62"/>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칼날 손잡이</v>
      </c>
      <c r="AL182">
        <v>1</v>
      </c>
      <c r="AM18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v>
      </c>
      <c r="AN182" t="str">
        <f t="shared" ca="1" si="64"/>
        <v>{"dy":19,"sl":0,"tp":"fe","vl":"Equip1101","cn":1,"pt":"GO","pr":1000}</v>
      </c>
    </row>
    <row r="183" spans="1:40">
      <c r="A183">
        <v>19</v>
      </c>
      <c r="B183">
        <v>1</v>
      </c>
      <c r="C183">
        <f t="shared" si="55"/>
        <v>0</v>
      </c>
      <c r="D183">
        <f t="shared" ca="1" si="70"/>
        <v>0.92177321879859231</v>
      </c>
      <c r="E183">
        <f t="shared" ca="1" si="70"/>
        <v>0.18686819741652327</v>
      </c>
      <c r="F183">
        <f t="shared" ca="1" si="70"/>
        <v>0.37124523800339271</v>
      </c>
      <c r="G183">
        <f t="shared" ca="1" si="70"/>
        <v>0.75992947119747478</v>
      </c>
      <c r="H183">
        <f t="shared" ca="1" si="70"/>
        <v>0.60221991970620048</v>
      </c>
      <c r="I183">
        <f t="shared" ca="1" si="70"/>
        <v>0.61947238628054968</v>
      </c>
      <c r="M183" t="str">
        <f t="shared" ca="1" si="56"/>
        <v>지정 장비</v>
      </c>
      <c r="N183" t="str">
        <f t="shared" ca="1" si="57"/>
        <v>Equip1202</v>
      </c>
      <c r="O183">
        <f t="shared" ca="1" si="58"/>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3100</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t="shared" ca="1" si="59"/>
        <v/>
      </c>
      <c r="U183" t="s">
        <v>83</v>
      </c>
      <c r="V183" t="s">
        <v>261</v>
      </c>
      <c r="W183">
        <v>1</v>
      </c>
      <c r="X183" t="s">
        <v>129</v>
      </c>
      <c r="Z183">
        <v>1200</v>
      </c>
      <c r="AA183" t="str">
        <f t="shared" ca="1" si="60"/>
        <v>fe</v>
      </c>
      <c r="AB183" t="s">
        <v>83</v>
      </c>
      <c r="AC183" t="s">
        <v>206</v>
      </c>
      <c r="AD183">
        <v>1</v>
      </c>
      <c r="AE183" t="s">
        <v>129</v>
      </c>
      <c r="AG183">
        <v>7100</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 t="shared" si="61"/>
        <v/>
      </c>
      <c r="AJ183" t="str">
        <f t="shared" si="62"/>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잿더미 스톤해머</v>
      </c>
      <c r="AL183">
        <v>1</v>
      </c>
      <c r="AM18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v>
      </c>
      <c r="AN183" t="str">
        <f t="shared" ca="1" si="64"/>
        <v>{"dy":19,"sl":1,"tp":"fe","vl":"Equip4302","cn":1,"pt":"GO","pr":7100}</v>
      </c>
    </row>
    <row r="184" spans="1:40">
      <c r="A184">
        <v>19</v>
      </c>
      <c r="B184">
        <v>2</v>
      </c>
      <c r="C184">
        <f t="shared" si="55"/>
        <v>0</v>
      </c>
      <c r="D184">
        <f t="shared" ca="1" si="70"/>
        <v>0.40733840739817406</v>
      </c>
      <c r="E184">
        <f t="shared" ca="1" si="70"/>
        <v>4.715225810633783E-2</v>
      </c>
      <c r="F184">
        <f t="shared" ca="1" si="70"/>
        <v>0.93225317234308447</v>
      </c>
      <c r="G184">
        <f t="shared" ca="1" si="70"/>
        <v>0.7731862144130599</v>
      </c>
      <c r="H184">
        <f t="shared" ca="1" si="70"/>
        <v>0.43987128701467948</v>
      </c>
      <c r="I184">
        <f t="shared" ca="1" si="70"/>
        <v>0.15214171200924909</v>
      </c>
      <c r="M184" t="str">
        <f t="shared" ca="1" si="56"/>
        <v>안 지정 캐릭터 PP 영웅등급</v>
      </c>
      <c r="N184">
        <f t="shared" ca="1" si="57"/>
        <v>4715</v>
      </c>
      <c r="O184">
        <f t="shared" ca="1" si="58"/>
        <v>9</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900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t="shared" ca="1" si="59"/>
        <v/>
      </c>
      <c r="U184" t="s">
        <v>92</v>
      </c>
      <c r="V184">
        <v>79972</v>
      </c>
      <c r="W184">
        <v>13</v>
      </c>
      <c r="X184" t="s">
        <v>129</v>
      </c>
      <c r="Z184">
        <v>1300</v>
      </c>
      <c r="AA184" t="str">
        <f t="shared" ca="1" si="60"/>
        <v>uph</v>
      </c>
      <c r="AB184" t="s">
        <v>92</v>
      </c>
      <c r="AC184">
        <v>18043</v>
      </c>
      <c r="AD184">
        <v>10</v>
      </c>
      <c r="AE184" t="s">
        <v>129</v>
      </c>
      <c r="AG184">
        <v>1000</v>
      </c>
      <c r="AH184" t="str">
        <f>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 t="shared" si="61"/>
        <v/>
      </c>
      <c r="AJ184" t="str">
        <f t="shared" si="62"/>
        <v/>
      </c>
      <c r="AK184" t="str">
        <f>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
      </c>
      <c r="AL184">
        <v>1</v>
      </c>
      <c r="AM18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v>
      </c>
      <c r="AN184" t="str">
        <f t="shared" ca="1" si="64"/>
        <v>{"dy":19,"sl":2,"tp":"uph","vl":"18043","cn":10,"pt":"GO","pr":1000}</v>
      </c>
    </row>
    <row r="185" spans="1:40">
      <c r="A185">
        <v>19</v>
      </c>
      <c r="B185">
        <v>3</v>
      </c>
      <c r="C185">
        <f t="shared" si="55"/>
        <v>0</v>
      </c>
      <c r="D185">
        <f t="shared" ca="1" si="70"/>
        <v>0.73833406869929341</v>
      </c>
      <c r="E185">
        <f t="shared" ca="1" si="70"/>
        <v>0.41974015948664711</v>
      </c>
      <c r="F185">
        <f t="shared" ca="1" si="70"/>
        <v>0.75062418136403297</v>
      </c>
      <c r="G185">
        <f t="shared" ca="1" si="70"/>
        <v>0.48009504277179682</v>
      </c>
      <c r="H185">
        <f t="shared" ca="1" si="70"/>
        <v>0.92813364569494405</v>
      </c>
      <c r="I185">
        <f t="shared" ca="1" si="70"/>
        <v>0.1645339813122878</v>
      </c>
      <c r="M185" t="str">
        <f t="shared" ca="1" si="56"/>
        <v>안 지정 캐릭터 PP 일반등급</v>
      </c>
      <c r="N185">
        <f t="shared" ca="1" si="57"/>
        <v>41974</v>
      </c>
      <c r="O185">
        <f t="shared" ca="1" si="58"/>
        <v>11</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1100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t="shared" ca="1" si="59"/>
        <v/>
      </c>
      <c r="U185" t="s">
        <v>92</v>
      </c>
      <c r="V185">
        <v>95942</v>
      </c>
      <c r="W185">
        <v>14</v>
      </c>
      <c r="X185" t="s">
        <v>129</v>
      </c>
      <c r="Z185">
        <v>1400</v>
      </c>
      <c r="AA185" t="str">
        <f t="shared" ca="1" si="60"/>
        <v>upn</v>
      </c>
      <c r="AB185" t="s">
        <v>93</v>
      </c>
      <c r="AC185">
        <v>72451</v>
      </c>
      <c r="AD185">
        <v>13</v>
      </c>
      <c r="AE185" t="s">
        <v>129</v>
      </c>
      <c r="AG185">
        <v>1300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 t="shared" si="61"/>
        <v/>
      </c>
      <c r="AJ185" t="str">
        <f t="shared" si="62"/>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v>
      </c>
      <c r="AN185" t="str">
        <f t="shared" ca="1" si="64"/>
        <v>{"dy":19,"sl":3,"tp":"upn","vl":"72451","cn":13,"pt":"GO","pr":1300}</v>
      </c>
    </row>
    <row r="186" spans="1:40">
      <c r="A186">
        <v>19</v>
      </c>
      <c r="B186">
        <v>4</v>
      </c>
      <c r="C186">
        <f t="shared" si="55"/>
        <v>0</v>
      </c>
      <c r="D186">
        <f t="shared" ca="1" si="70"/>
        <v>0.17988642475060679</v>
      </c>
      <c r="E186">
        <f t="shared" ca="1" si="70"/>
        <v>0.22605282549619121</v>
      </c>
      <c r="F186">
        <f t="shared" ca="1" si="70"/>
        <v>0.95461597949815113</v>
      </c>
      <c r="G186">
        <f t="shared" ca="1" si="70"/>
        <v>1.5454175100664602E-2</v>
      </c>
      <c r="H186">
        <f t="shared" ca="1" si="70"/>
        <v>0.62130530394503225</v>
      </c>
      <c r="I186">
        <f t="shared" ca="1" si="70"/>
        <v>0.74424400120000178</v>
      </c>
      <c r="M186" t="str">
        <f t="shared" ca="1" si="56"/>
        <v>안 지정 캐릭터 PP 일반등급</v>
      </c>
      <c r="N186">
        <f t="shared" ca="1" si="57"/>
        <v>22605</v>
      </c>
      <c r="O186">
        <f t="shared" ca="1" si="58"/>
        <v>10</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1000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t="shared" ca="1" si="59"/>
        <v/>
      </c>
      <c r="U186" t="s">
        <v>93</v>
      </c>
      <c r="V186">
        <v>37808</v>
      </c>
      <c r="W186">
        <v>11</v>
      </c>
      <c r="X186" t="s">
        <v>129</v>
      </c>
      <c r="Z186">
        <v>1100</v>
      </c>
      <c r="AA186" t="str">
        <f t="shared" ca="1" si="60"/>
        <v>upn</v>
      </c>
      <c r="AB186" t="s">
        <v>93</v>
      </c>
      <c r="AC186">
        <v>11604</v>
      </c>
      <c r="AD186">
        <v>9</v>
      </c>
      <c r="AE186" t="s">
        <v>129</v>
      </c>
      <c r="AG186">
        <v>900</v>
      </c>
      <c r="AH186" t="str">
        <f>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 t="shared" si="61"/>
        <v/>
      </c>
      <c r="AJ186" t="str">
        <f t="shared" si="62"/>
        <v/>
      </c>
      <c r="AK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
      </c>
      <c r="AL186">
        <v>1</v>
      </c>
      <c r="AM18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v>
      </c>
      <c r="AN186" t="str">
        <f t="shared" ca="1" si="64"/>
        <v>{"dy":19,"sl":4,"tp":"upn","vl":"11604","cn":9,"pt":"GO","pr":900}</v>
      </c>
    </row>
    <row r="187" spans="1:40">
      <c r="A187">
        <v>19</v>
      </c>
      <c r="B187">
        <v>5</v>
      </c>
      <c r="C187">
        <f t="shared" si="55"/>
        <v>0</v>
      </c>
      <c r="D187">
        <f t="shared" ca="1" si="70"/>
        <v>0.69380109466925877</v>
      </c>
      <c r="E187">
        <f t="shared" ca="1" si="70"/>
        <v>0.37111013955541672</v>
      </c>
      <c r="F187">
        <f t="shared" ca="1" si="70"/>
        <v>0.58654111613300985</v>
      </c>
      <c r="G187">
        <f t="shared" ca="1" si="70"/>
        <v>0.86839451165659975</v>
      </c>
      <c r="H187">
        <f t="shared" ca="1" si="70"/>
        <v>0.2024792838005447</v>
      </c>
      <c r="I187">
        <f t="shared" ca="1" si="70"/>
        <v>0.36406462922377658</v>
      </c>
      <c r="M187" t="str">
        <f t="shared" ca="1" si="56"/>
        <v>안 지정 캐릭터 PP 영웅등급</v>
      </c>
      <c r="N187">
        <f t="shared" ca="1" si="57"/>
        <v>37111</v>
      </c>
      <c r="O187">
        <f t="shared" ca="1" si="58"/>
        <v>11</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1100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t="shared" ca="1" si="59"/>
        <v/>
      </c>
      <c r="U187" t="s">
        <v>93</v>
      </c>
      <c r="V187">
        <v>75759</v>
      </c>
      <c r="W187">
        <v>13</v>
      </c>
      <c r="X187" t="s">
        <v>129</v>
      </c>
      <c r="Z187">
        <v>1300</v>
      </c>
      <c r="AA187" t="str">
        <f t="shared" ca="1" si="60"/>
        <v>fe</v>
      </c>
      <c r="AB187" t="s">
        <v>83</v>
      </c>
      <c r="AC187" t="s">
        <v>325</v>
      </c>
      <c r="AD187">
        <v>1</v>
      </c>
      <c r="AE187" t="s">
        <v>129</v>
      </c>
      <c r="AG187">
        <v>3500</v>
      </c>
      <c r="AH187" t="str">
        <f ca="1">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 t="shared" si="61"/>
        <v/>
      </c>
      <c r="AJ187" t="str">
        <f t="shared" si="62"/>
        <v/>
      </c>
      <c r="AK187" t="str">
        <f ca="1">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스켈레톤 쉴드</v>
      </c>
      <c r="AL187">
        <v>1</v>
      </c>
      <c r="AM18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v>
      </c>
      <c r="AN187" t="str">
        <f t="shared" ca="1" si="64"/>
        <v>{"dy":19,"sl":5,"tp":"fe","vl":"Equip7102","cn":1,"pt":"GO","pr":3500}</v>
      </c>
    </row>
    <row r="188" spans="1:40">
      <c r="A188">
        <v>19</v>
      </c>
      <c r="B188">
        <v>6</v>
      </c>
      <c r="C188">
        <f t="shared" si="55"/>
        <v>0</v>
      </c>
      <c r="D188">
        <f t="shared" ca="1" si="70"/>
        <v>0.17871780402261017</v>
      </c>
      <c r="E188">
        <f t="shared" ca="1" si="70"/>
        <v>0.81868441797566205</v>
      </c>
      <c r="F188">
        <f t="shared" ca="1" si="70"/>
        <v>0.38779446823536701</v>
      </c>
      <c r="G188">
        <f t="shared" ca="1" si="70"/>
        <v>0.53965124295099043</v>
      </c>
      <c r="H188">
        <f t="shared" ca="1" si="70"/>
        <v>0.92155237468730777</v>
      </c>
      <c r="I188">
        <f t="shared" ca="1" si="70"/>
        <v>0.12565866383278301</v>
      </c>
      <c r="M188" t="str">
        <f t="shared" ca="1" si="56"/>
        <v>지정 장비</v>
      </c>
      <c r="N188" t="str">
        <f t="shared" ca="1" si="57"/>
        <v>Equip7201</v>
      </c>
      <c r="O188">
        <f t="shared" ca="1" si="58"/>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9000</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t="shared" ca="1" si="59"/>
        <v/>
      </c>
      <c r="U188" t="s">
        <v>83</v>
      </c>
      <c r="V188" t="s">
        <v>212</v>
      </c>
      <c r="W188">
        <v>1</v>
      </c>
      <c r="X188" t="s">
        <v>129</v>
      </c>
      <c r="Z188">
        <v>1700</v>
      </c>
      <c r="AA188" t="str">
        <f t="shared" ca="1" si="60"/>
        <v>fe</v>
      </c>
      <c r="AB188" t="s">
        <v>83</v>
      </c>
      <c r="AC188" t="s">
        <v>192</v>
      </c>
      <c r="AD188">
        <v>1</v>
      </c>
      <c r="AE188" t="s">
        <v>133</v>
      </c>
      <c r="AG188">
        <v>98</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 t="shared" si="61"/>
        <v/>
      </c>
      <c r="AJ188" t="str">
        <f t="shared" si="62"/>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우주의 조각</v>
      </c>
      <c r="AL188">
        <v>1</v>
      </c>
      <c r="AM18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v>
      </c>
      <c r="AN188" t="str">
        <f t="shared" ca="1" si="64"/>
        <v>{"dy":19,"sl":6,"tp":"fe","vl":"Equip8301","cn":1,"pt":"DI","pr":98}</v>
      </c>
    </row>
    <row r="189" spans="1:40">
      <c r="A189">
        <v>19</v>
      </c>
      <c r="B189">
        <v>7</v>
      </c>
      <c r="C189">
        <f t="shared" si="55"/>
        <v>0</v>
      </c>
      <c r="D189">
        <f t="shared" ca="1" si="70"/>
        <v>0.31050512420563958</v>
      </c>
      <c r="E189">
        <f t="shared" ca="1" si="70"/>
        <v>0.45824595387170841</v>
      </c>
      <c r="F189">
        <f t="shared" ca="1" si="70"/>
        <v>0.7939904734227986</v>
      </c>
      <c r="G189">
        <f t="shared" ca="1" si="70"/>
        <v>0.89203769054995563</v>
      </c>
      <c r="H189">
        <f t="shared" ca="1" si="70"/>
        <v>0.16843979586225799</v>
      </c>
      <c r="I189">
        <f t="shared" ca="1" si="70"/>
        <v>0.70238716519747491</v>
      </c>
      <c r="M189" t="str">
        <f t="shared" ca="1" si="56"/>
        <v>지정 장비</v>
      </c>
      <c r="N189" t="str">
        <f t="shared" ca="1" si="57"/>
        <v>Equip5102</v>
      </c>
      <c r="O189">
        <f t="shared" ca="1" si="58"/>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1400</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t="shared" ca="1" si="59"/>
        <v/>
      </c>
      <c r="U189" t="s">
        <v>83</v>
      </c>
      <c r="V189" t="s">
        <v>261</v>
      </c>
      <c r="W189">
        <v>1</v>
      </c>
      <c r="X189" t="s">
        <v>129</v>
      </c>
      <c r="Z189">
        <v>1100</v>
      </c>
      <c r="AA189" t="str">
        <f t="shared" ca="1" si="60"/>
        <v>fe</v>
      </c>
      <c r="AB189" t="s">
        <v>83</v>
      </c>
      <c r="AC189" t="s">
        <v>201</v>
      </c>
      <c r="AD189">
        <v>1</v>
      </c>
      <c r="AE189" t="s">
        <v>129</v>
      </c>
      <c r="AG189">
        <v>600</v>
      </c>
      <c r="AH189" t="str">
        <f ca="1">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 t="shared" si="61"/>
        <v/>
      </c>
      <c r="AJ189" t="str">
        <f t="shared" si="62"/>
        <v/>
      </c>
      <c r="AK189" t="str">
        <f ca="1">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얼룩진 도끼</v>
      </c>
      <c r="AL189">
        <v>1</v>
      </c>
      <c r="AM18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v>
      </c>
      <c r="AN189" t="str">
        <f t="shared" ca="1" si="64"/>
        <v>{"dy":19,"sl":7,"tp":"fe","vl":"Equip0002","cn":1,"pt":"GO","pr":600}</v>
      </c>
    </row>
    <row r="190" spans="1:40">
      <c r="A190">
        <v>19</v>
      </c>
      <c r="B190">
        <v>8</v>
      </c>
      <c r="C190">
        <f t="shared" si="55"/>
        <v>0</v>
      </c>
      <c r="D190">
        <f t="shared" ca="1" si="70"/>
        <v>0.72247568696470199</v>
      </c>
      <c r="E190">
        <f t="shared" ca="1" si="70"/>
        <v>0.13007866811063773</v>
      </c>
      <c r="F190">
        <f t="shared" ca="1" si="70"/>
        <v>0.75612640504798401</v>
      </c>
      <c r="G190">
        <f t="shared" ca="1" si="70"/>
        <v>0.11662853770823045</v>
      </c>
      <c r="H190">
        <f t="shared" ca="1" si="70"/>
        <v>0.31256737204304286</v>
      </c>
      <c r="I190">
        <f t="shared" ca="1" si="70"/>
        <v>0.45726389504460518</v>
      </c>
      <c r="M190" t="str">
        <f t="shared" ca="1" si="56"/>
        <v>삭제</v>
      </c>
      <c r="N190" t="str">
        <f t="shared" ca="1" si="57"/>
        <v>삭제</v>
      </c>
      <c r="O190" t="str">
        <f t="shared" ca="1" si="58"/>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t="shared" ca="1" si="59"/>
        <v/>
      </c>
      <c r="AA190" t="str">
        <f t="shared" ca="1" si="60"/>
        <v>fl1</v>
      </c>
      <c r="AB190" t="s">
        <v>88</v>
      </c>
      <c r="AC190" t="s">
        <v>327</v>
      </c>
      <c r="AD190">
        <v>1</v>
      </c>
      <c r="AE190" t="s">
        <v>133</v>
      </c>
      <c r="AF190">
        <v>55</v>
      </c>
      <c r="AG190">
        <v>37</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 t="shared" si="61"/>
        <v/>
      </c>
      <c r="AJ190" t="str">
        <f t="shared" si="62"/>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그루퍼스</v>
      </c>
      <c r="AL190">
        <v>1</v>
      </c>
      <c r="AM19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v>
      </c>
      <c r="AN190" t="str">
        <f t="shared" ca="1" si="64"/>
        <v>{"dy":19,"sl":8,"tp":"fl1","vl":"Actor2010","cn":1,"pt":"DI","pp":55,"pr":37}</v>
      </c>
    </row>
    <row r="191" spans="1:40">
      <c r="A191">
        <v>19</v>
      </c>
      <c r="B191">
        <v>9</v>
      </c>
      <c r="C191">
        <f t="shared" si="55"/>
        <v>0</v>
      </c>
      <c r="D191">
        <f t="shared" ca="1" si="70"/>
        <v>0.41628355452203114</v>
      </c>
      <c r="E191">
        <f t="shared" ca="1" si="70"/>
        <v>0.59630980817406309</v>
      </c>
      <c r="F191">
        <f t="shared" ca="1" si="70"/>
        <v>0.44662336194123686</v>
      </c>
      <c r="G191">
        <f t="shared" ca="1" si="70"/>
        <v>0.35347628662750152</v>
      </c>
      <c r="H191">
        <f t="shared" ca="1" si="70"/>
        <v>0.36459991695607219</v>
      </c>
      <c r="I191">
        <f t="shared" ca="1" si="70"/>
        <v>0.34553986024446581</v>
      </c>
      <c r="M191" t="str">
        <f t="shared" ca="1" si="56"/>
        <v>삭제</v>
      </c>
      <c r="N191" t="str">
        <f t="shared" ca="1" si="57"/>
        <v>삭제</v>
      </c>
      <c r="O191" t="str">
        <f t="shared" ca="1" si="58"/>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t="shared" ca="1" si="59"/>
        <v/>
      </c>
      <c r="AA191" t="str">
        <f t="shared" ca="1" si="60"/>
        <v>fl1</v>
      </c>
      <c r="AB191" t="s">
        <v>88</v>
      </c>
      <c r="AC191" t="s">
        <v>328</v>
      </c>
      <c r="AD191">
        <v>1</v>
      </c>
      <c r="AE191" t="s">
        <v>133</v>
      </c>
      <c r="AF191">
        <v>55</v>
      </c>
      <c r="AG191">
        <v>37</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 t="shared" si="61"/>
        <v/>
      </c>
      <c r="AJ191" t="str">
        <f t="shared" si="62"/>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헤르윈</v>
      </c>
      <c r="AL191">
        <v>1</v>
      </c>
      <c r="AM19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v>
      </c>
      <c r="AN191" t="str">
        <f t="shared" ca="1" si="64"/>
        <v>{"dy":19,"sl":9,"tp":"fl1","vl":"Actor0007","cn":1,"pt":"DI","pp":55,"pr":37}</v>
      </c>
    </row>
    <row r="192" spans="1:40">
      <c r="A192">
        <v>20</v>
      </c>
      <c r="B192">
        <v>0</v>
      </c>
      <c r="C192">
        <f t="shared" si="55"/>
        <v>0</v>
      </c>
      <c r="D192">
        <f t="shared" ref="D192:I201" ca="1" si="71">RAND()</f>
        <v>8.8963181781562484E-2</v>
      </c>
      <c r="E192">
        <f t="shared" ca="1" si="71"/>
        <v>0.75899899102974921</v>
      </c>
      <c r="F192">
        <f t="shared" ca="1" si="71"/>
        <v>0.98470417695053847</v>
      </c>
      <c r="G192">
        <f t="shared" ca="1" si="71"/>
        <v>0.31169323471746124</v>
      </c>
      <c r="H192">
        <f t="shared" ca="1" si="71"/>
        <v>0.14362167766852252</v>
      </c>
      <c r="I192">
        <f t="shared" ca="1" si="71"/>
        <v>0.27551241818998706</v>
      </c>
      <c r="M192" t="str">
        <f t="shared" ca="1" si="56"/>
        <v>지정 장비</v>
      </c>
      <c r="N192" t="str">
        <f t="shared" ca="1" si="57"/>
        <v>Equip6301</v>
      </c>
      <c r="O192">
        <f t="shared" ca="1" si="58"/>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DI</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34</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t="shared" ca="1" si="59"/>
        <v/>
      </c>
      <c r="U192" t="s">
        <v>83</v>
      </c>
      <c r="V192" t="s">
        <v>184</v>
      </c>
      <c r="W192">
        <v>1</v>
      </c>
      <c r="X192" t="s">
        <v>129</v>
      </c>
      <c r="Z192">
        <v>22500</v>
      </c>
      <c r="AA192" t="str">
        <f t="shared" ca="1" si="60"/>
        <v>fe</v>
      </c>
      <c r="AB192" t="s">
        <v>83</v>
      </c>
      <c r="AC192" t="s">
        <v>207</v>
      </c>
      <c r="AD192">
        <v>1</v>
      </c>
      <c r="AE192" t="s">
        <v>133</v>
      </c>
      <c r="AG192">
        <v>5</v>
      </c>
      <c r="AH192" t="str">
        <f ca="1">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 t="shared" si="61"/>
        <v/>
      </c>
      <c r="AJ192" t="str">
        <f t="shared" si="62"/>
        <v/>
      </c>
      <c r="AK192" t="str">
        <f ca="1">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파수꾼의 숏보우</v>
      </c>
      <c r="AL192">
        <v>1</v>
      </c>
      <c r="AM19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v>
      </c>
      <c r="AN192" t="str">
        <f t="shared" ca="1" si="64"/>
        <v>{"dy":20,"sl":0,"tp":"fe","vl":"Equip2202","cn":1,"pt":"DI","pr":5}</v>
      </c>
    </row>
    <row r="193" spans="1:40">
      <c r="A193">
        <v>20</v>
      </c>
      <c r="B193">
        <v>1</v>
      </c>
      <c r="C193">
        <f t="shared" si="55"/>
        <v>0</v>
      </c>
      <c r="D193">
        <f t="shared" ca="1" si="71"/>
        <v>0.41025160174208763</v>
      </c>
      <c r="E193">
        <f t="shared" ca="1" si="71"/>
        <v>0.15165381885929208</v>
      </c>
      <c r="F193">
        <f t="shared" ca="1" si="71"/>
        <v>8.2426703755614894E-2</v>
      </c>
      <c r="G193">
        <f t="shared" ca="1" si="71"/>
        <v>0.36048161952937297</v>
      </c>
      <c r="H193">
        <f t="shared" ca="1" si="71"/>
        <v>0.6037953344889293</v>
      </c>
      <c r="I193">
        <f t="shared" ca="1" si="71"/>
        <v>0.60311963033899629</v>
      </c>
      <c r="M193" t="str">
        <f t="shared" ca="1" si="56"/>
        <v>지정 장비</v>
      </c>
      <c r="N193" t="str">
        <f t="shared" ca="1" si="57"/>
        <v>Equip1101</v>
      </c>
      <c r="O193">
        <f t="shared" ca="1" si="58"/>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1300</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t="shared" ca="1" si="59"/>
        <v/>
      </c>
      <c r="U193" t="s">
        <v>83</v>
      </c>
      <c r="V193" t="s">
        <v>201</v>
      </c>
      <c r="W193">
        <v>1</v>
      </c>
      <c r="X193" t="s">
        <v>129</v>
      </c>
      <c r="Z193">
        <v>600</v>
      </c>
      <c r="AA193" t="str">
        <f t="shared" ca="1" si="60"/>
        <v>fe</v>
      </c>
      <c r="AB193" t="s">
        <v>83</v>
      </c>
      <c r="AC193" t="s">
        <v>268</v>
      </c>
      <c r="AD193">
        <v>1</v>
      </c>
      <c r="AE193" t="s">
        <v>129</v>
      </c>
      <c r="AG193">
        <v>7300</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 t="shared" si="61"/>
        <v/>
      </c>
      <c r="AJ193" t="str">
        <f t="shared" si="62"/>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자작나무 도끼</v>
      </c>
      <c r="AL193">
        <v>1</v>
      </c>
      <c r="AM19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v>
      </c>
      <c r="AN193" t="str">
        <f t="shared" ca="1" si="64"/>
        <v>{"dy":20,"sl":1,"tp":"fe","vl":"Equip0301","cn":1,"pt":"GO","pr":7300}</v>
      </c>
    </row>
    <row r="194" spans="1:40">
      <c r="A194">
        <v>20</v>
      </c>
      <c r="B194">
        <v>2</v>
      </c>
      <c r="C194">
        <f t="shared" ref="C194:C257" si="72">IF(B194&lt;=9,0,
IF(B194=10,1,2))</f>
        <v>0</v>
      </c>
      <c r="D194">
        <f t="shared" ca="1" si="71"/>
        <v>0.67834100804766551</v>
      </c>
      <c r="E194">
        <f t="shared" ca="1" si="71"/>
        <v>0.94534792607571216</v>
      </c>
      <c r="F194">
        <f t="shared" ca="1" si="71"/>
        <v>0.19238751943832011</v>
      </c>
      <c r="G194">
        <f t="shared" ca="1" si="71"/>
        <v>0.77214136552607437</v>
      </c>
      <c r="H194">
        <f t="shared" ca="1" si="71"/>
        <v>0.85208928900448033</v>
      </c>
      <c r="I194">
        <f t="shared" ca="1" si="71"/>
        <v>0.34220399916381117</v>
      </c>
      <c r="M194" t="str">
        <f t="shared" ref="M194:M257" ca="1" si="73">IF(LEN(J194)&lt;&gt;0,J194,VLOOKUP(D194+$B194,$BJ:$BK,MATCH($BK$1,$BJ$1:$BK$1,0),1))</f>
        <v>안 지정 캐릭터 PP 영웅등급</v>
      </c>
      <c r="N194">
        <f t="shared" ref="N194:N257" ca="1" si="74">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94534</v>
      </c>
      <c r="O194">
        <f t="shared" ref="O194:O257" ca="1" si="75">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14</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1400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t="shared" ref="T194:T257" ca="1" si="76">IF(OR(ISNUMBER(N194),N194="삭제",ISBLANK(N194)),"",
IF(LEFT(N194,5)="Equip",IF(MID(N194,7,1)="4","전설",""),
IF(LEFT(N194,5)="Actor",IF(MID(N194,7,1)="2","전설",""),
"그외없음")))</f>
        <v/>
      </c>
      <c r="U194" t="s">
        <v>92</v>
      </c>
      <c r="V194">
        <v>7320</v>
      </c>
      <c r="W194">
        <v>9</v>
      </c>
      <c r="X194" t="s">
        <v>129</v>
      </c>
      <c r="Z194">
        <v>900</v>
      </c>
      <c r="AA194" t="str">
        <f t="shared" ref="AA194:AA257" ca="1" si="77">IF(ISBLANK(AB194),"",
VLOOKUP(AB194,OFFSET(INDIRECT("$A:$B"),0,MATCH(AB$1&amp;"_Verify",INDIRECT("$1:$1"),0)-1),2,0)
)</f>
        <v>uph</v>
      </c>
      <c r="AB194" t="s">
        <v>92</v>
      </c>
      <c r="AC194">
        <v>53758</v>
      </c>
      <c r="AD194">
        <v>12</v>
      </c>
      <c r="AE194" t="s">
        <v>129</v>
      </c>
      <c r="AG194">
        <v>1200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 t="shared" ref="AI194:AI257" si="78">IF(OR(ISNUMBER(AC194),AC194="삭제",ISBLANK(AC194)),"",
IF(LEFT(AC194,5)="Equip",IF(MID(AC194,7,1)="4","전설",""),
IF(LEFT(AC194,5)="Actor",IF(MID(AC194,7,1)="2","전설",""),
"그외없음")))</f>
        <v/>
      </c>
      <c r="AJ194" t="str">
        <f t="shared" ref="AJ194:AJ257" si="79">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t="shared" ref="AM194:AM257" ca="1" si="80">IF(ROW()=2,AN194,OFFSET(AM194,-1,0)&amp;IF(LEN(AN194)=0,"",","&amp;AN194))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v>
      </c>
      <c r="AN194" t="str">
        <f t="shared" ref="AN194:AN257" ca="1" si="81">IF(AL194&lt;&gt;1,"",
"{"""&amp;A$1&amp;""":"&amp;A194
&amp;","""&amp;B$1&amp;""":"&amp;B194
&amp;IF(LEN(AA194)=0,"",","""&amp;AA$1&amp;""":"""&amp;AA194&amp;"""")
&amp;IF(LEN(AC194)=0,"",","""&amp;AC$1&amp;""":"""&amp;AC194&amp;"""")
&amp;IF(LEN(AD194)=0,"",","""&amp;AD$1&amp;""":"&amp;AD194)
&amp;IF(LEN(AE194)=0,"",","""&amp;AE$1&amp;""":"""&amp;AE194&amp;"""")
&amp;IF(LEN(AF194)=0,"",","""&amp;AF$1&amp;""":"&amp;AF194)
&amp;IF(LEN(AG194)=0,"",","""&amp;AG$1&amp;""":"&amp;AG194)&amp;"}")</f>
        <v>{"dy":20,"sl":2,"tp":"uph","vl":"53758","cn":12,"pt":"GO","pr":1200}</v>
      </c>
    </row>
    <row r="195" spans="1:40">
      <c r="A195">
        <v>20</v>
      </c>
      <c r="B195">
        <v>3</v>
      </c>
      <c r="C195">
        <f t="shared" si="72"/>
        <v>0</v>
      </c>
      <c r="D195">
        <f t="shared" ca="1" si="71"/>
        <v>0.92217926701554653</v>
      </c>
      <c r="E195">
        <f t="shared" ca="1" si="71"/>
        <v>0.89844588872935693</v>
      </c>
      <c r="F195">
        <f t="shared" ca="1" si="71"/>
        <v>0.79056007861945565</v>
      </c>
      <c r="G195">
        <f t="shared" ca="1" si="71"/>
        <v>0.12891475183204193</v>
      </c>
      <c r="H195">
        <f t="shared" ca="1" si="71"/>
        <v>0.30403023373920668</v>
      </c>
      <c r="I195">
        <f t="shared" ca="1" si="71"/>
        <v>0.14130876343899534</v>
      </c>
      <c r="M195" t="str">
        <f t="shared" ca="1" si="73"/>
        <v>안 지정 캐릭터 PP 일반등급</v>
      </c>
      <c r="N195">
        <f t="shared" ca="1" si="74"/>
        <v>89844</v>
      </c>
      <c r="O195">
        <f t="shared" ca="1" si="75"/>
        <v>14</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1400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t="shared" ca="1" si="76"/>
        <v/>
      </c>
      <c r="U195" t="s">
        <v>93</v>
      </c>
      <c r="V195">
        <v>41351</v>
      </c>
      <c r="W195">
        <v>11</v>
      </c>
      <c r="X195" t="s">
        <v>129</v>
      </c>
      <c r="Z195">
        <v>1100</v>
      </c>
      <c r="AA195" t="str">
        <f t="shared" ca="1" si="77"/>
        <v>upn</v>
      </c>
      <c r="AB195" t="s">
        <v>93</v>
      </c>
      <c r="AC195">
        <v>28494</v>
      </c>
      <c r="AD195">
        <v>10</v>
      </c>
      <c r="AE195" t="s">
        <v>129</v>
      </c>
      <c r="AG195">
        <v>1000</v>
      </c>
      <c r="AH195" t="str">
        <f>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 t="shared" si="78"/>
        <v/>
      </c>
      <c r="AJ195" t="str">
        <f t="shared" si="79"/>
        <v/>
      </c>
      <c r="AK195" t="str">
        <f>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
      </c>
      <c r="AL195">
        <v>1</v>
      </c>
      <c r="AM19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v>
      </c>
      <c r="AN195" t="str">
        <f t="shared" ca="1" si="81"/>
        <v>{"dy":20,"sl":3,"tp":"upn","vl":"28494","cn":10,"pt":"GO","pr":1000}</v>
      </c>
    </row>
    <row r="196" spans="1:40">
      <c r="A196">
        <v>20</v>
      </c>
      <c r="B196">
        <v>4</v>
      </c>
      <c r="C196">
        <f t="shared" si="72"/>
        <v>0</v>
      </c>
      <c r="D196">
        <f t="shared" ca="1" si="71"/>
        <v>0.47099835348967134</v>
      </c>
      <c r="E196">
        <f t="shared" ca="1" si="71"/>
        <v>0.1045395222747959</v>
      </c>
      <c r="F196">
        <f t="shared" ca="1" si="71"/>
        <v>0.94496181972013515</v>
      </c>
      <c r="G196">
        <f t="shared" ca="1" si="71"/>
        <v>0.9037315935341429</v>
      </c>
      <c r="H196">
        <f t="shared" ca="1" si="71"/>
        <v>0.78636154662035129</v>
      </c>
      <c r="I196">
        <f t="shared" ca="1" si="71"/>
        <v>0.70149434811247202</v>
      </c>
      <c r="M196" t="str">
        <f t="shared" ca="1" si="73"/>
        <v>안 지정 캐릭터 PP 일반등급</v>
      </c>
      <c r="N196">
        <f t="shared" ca="1" si="74"/>
        <v>10453</v>
      </c>
      <c r="O196">
        <f t="shared" ca="1" si="75"/>
        <v>9</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900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t="shared" ca="1" si="76"/>
        <v/>
      </c>
      <c r="U196" t="s">
        <v>93</v>
      </c>
      <c r="V196">
        <v>65749</v>
      </c>
      <c r="W196">
        <v>12</v>
      </c>
      <c r="X196" t="s">
        <v>129</v>
      </c>
      <c r="Z196">
        <v>1200</v>
      </c>
      <c r="AA196" t="str">
        <f t="shared" ca="1" si="77"/>
        <v>upn</v>
      </c>
      <c r="AB196" t="s">
        <v>93</v>
      </c>
      <c r="AC196">
        <v>96975</v>
      </c>
      <c r="AD196">
        <v>14</v>
      </c>
      <c r="AE196" t="s">
        <v>129</v>
      </c>
      <c r="AG196">
        <v>1400</v>
      </c>
      <c r="AH196" t="str">
        <f>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 t="shared" si="78"/>
        <v/>
      </c>
      <c r="AJ196" t="str">
        <f t="shared" si="79"/>
        <v/>
      </c>
      <c r="AK196" t="str">
        <f>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
      </c>
      <c r="AL196">
        <v>1</v>
      </c>
      <c r="AM19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v>
      </c>
      <c r="AN196" t="str">
        <f t="shared" ca="1" si="81"/>
        <v>{"dy":20,"sl":4,"tp":"upn","vl":"96975","cn":14,"pt":"GO","pr":1400}</v>
      </c>
    </row>
    <row r="197" spans="1:40">
      <c r="A197">
        <v>20</v>
      </c>
      <c r="B197">
        <v>5</v>
      </c>
      <c r="C197">
        <f t="shared" si="72"/>
        <v>0</v>
      </c>
      <c r="D197">
        <f t="shared" ca="1" si="71"/>
        <v>1.7201385681848591E-2</v>
      </c>
      <c r="E197">
        <f t="shared" ca="1" si="71"/>
        <v>6.2305012895843781E-2</v>
      </c>
      <c r="F197">
        <f t="shared" ca="1" si="71"/>
        <v>0.64702722919069333</v>
      </c>
      <c r="G197">
        <f t="shared" ca="1" si="71"/>
        <v>0.16033199270830856</v>
      </c>
      <c r="H197">
        <f t="shared" ca="1" si="71"/>
        <v>0.74971764721542111</v>
      </c>
      <c r="I197">
        <f t="shared" ca="1" si="71"/>
        <v>0.84089440016898875</v>
      </c>
      <c r="M197" t="str">
        <f t="shared" ca="1" si="73"/>
        <v>지정 장비</v>
      </c>
      <c r="N197" t="str">
        <f t="shared" ca="1" si="74"/>
        <v>Equip0201</v>
      </c>
      <c r="O197">
        <f t="shared" ca="1" si="75"/>
        <v>1</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DI</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5</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t="shared" ca="1" si="76"/>
        <v/>
      </c>
      <c r="U197" t="s">
        <v>83</v>
      </c>
      <c r="V197" t="s">
        <v>275</v>
      </c>
      <c r="W197">
        <v>1</v>
      </c>
      <c r="X197" t="s">
        <v>129</v>
      </c>
      <c r="Z197">
        <v>3200</v>
      </c>
      <c r="AA197" t="str">
        <f t="shared" ca="1" si="77"/>
        <v>fe</v>
      </c>
      <c r="AB197" t="s">
        <v>83</v>
      </c>
      <c r="AC197" t="s">
        <v>182</v>
      </c>
      <c r="AD197">
        <v>1</v>
      </c>
      <c r="AE197" t="s">
        <v>129</v>
      </c>
      <c r="AG197">
        <v>1500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 t="shared" si="78"/>
        <v/>
      </c>
      <c r="AJ197" t="str">
        <f t="shared" si="79"/>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흑마법의 지팡이</v>
      </c>
      <c r="AL197">
        <v>1</v>
      </c>
      <c r="AM19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v>
      </c>
      <c r="AN197" t="str">
        <f t="shared" ca="1" si="81"/>
        <v>{"dy":20,"sl":5,"tp":"fe","vl":"Equip3102","cn":1,"pt":"GO","pr":1500}</v>
      </c>
    </row>
    <row r="198" spans="1:40">
      <c r="A198">
        <v>20</v>
      </c>
      <c r="B198">
        <v>6</v>
      </c>
      <c r="C198">
        <f t="shared" si="72"/>
        <v>0</v>
      </c>
      <c r="D198">
        <f t="shared" ca="1" si="71"/>
        <v>5.6631389561789813E-2</v>
      </c>
      <c r="E198">
        <f t="shared" ca="1" si="71"/>
        <v>0.23318282104040622</v>
      </c>
      <c r="F198">
        <f t="shared" ca="1" si="71"/>
        <v>0.45809194398501396</v>
      </c>
      <c r="G198">
        <f t="shared" ca="1" si="71"/>
        <v>0.39527755524893671</v>
      </c>
      <c r="H198">
        <f t="shared" ca="1" si="71"/>
        <v>4.5296060887496603E-2</v>
      </c>
      <c r="I198">
        <f t="shared" ca="1" si="71"/>
        <v>0.8385197968150323</v>
      </c>
      <c r="M198" t="str">
        <f t="shared" ca="1" si="73"/>
        <v>지정 장비</v>
      </c>
      <c r="N198" t="str">
        <f t="shared" ca="1" si="74"/>
        <v>Equip3001</v>
      </c>
      <c r="O198">
        <f t="shared" ca="1" si="75"/>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900</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t="shared" ca="1" si="76"/>
        <v/>
      </c>
      <c r="U198" t="s">
        <v>83</v>
      </c>
      <c r="V198" t="s">
        <v>204</v>
      </c>
      <c r="W198">
        <v>1</v>
      </c>
      <c r="X198" t="s">
        <v>129</v>
      </c>
      <c r="Z198">
        <v>22800</v>
      </c>
      <c r="AA198" t="str">
        <f t="shared" ca="1" si="77"/>
        <v>fe</v>
      </c>
      <c r="AB198" t="s">
        <v>83</v>
      </c>
      <c r="AC198" t="s">
        <v>214</v>
      </c>
      <c r="AD198">
        <v>1</v>
      </c>
      <c r="AE198" t="s">
        <v>129</v>
      </c>
      <c r="AG198">
        <v>9900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 t="shared" si="78"/>
        <v/>
      </c>
      <c r="AJ198" t="str">
        <f t="shared" si="79"/>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더블 이퀄라이저</v>
      </c>
      <c r="AL198">
        <v>1</v>
      </c>
      <c r="AM19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v>
      </c>
      <c r="AN198" t="str">
        <f t="shared" ca="1" si="81"/>
        <v>{"dy":20,"sl":6,"tp":"fe","vl":"Equip6201","cn":1,"pt":"GO","pr":9900}</v>
      </c>
    </row>
    <row r="199" spans="1:40">
      <c r="A199">
        <v>20</v>
      </c>
      <c r="B199">
        <v>7</v>
      </c>
      <c r="C199">
        <f t="shared" si="72"/>
        <v>0</v>
      </c>
      <c r="D199">
        <f t="shared" ca="1" si="71"/>
        <v>0.80581862476598298</v>
      </c>
      <c r="E199">
        <f t="shared" ca="1" si="71"/>
        <v>0.90483710953138419</v>
      </c>
      <c r="F199">
        <f t="shared" ca="1" si="71"/>
        <v>0.14589478094823338</v>
      </c>
      <c r="G199">
        <f t="shared" ca="1" si="71"/>
        <v>0.94128754290242389</v>
      </c>
      <c r="H199">
        <f t="shared" ca="1" si="71"/>
        <v>0.11059988842379809</v>
      </c>
      <c r="I199">
        <f t="shared" ca="1" si="71"/>
        <v>0.22172692396342897</v>
      </c>
      <c r="M199" t="str">
        <f t="shared" ca="1" si="73"/>
        <v>지정 장비</v>
      </c>
      <c r="N199" t="str">
        <f t="shared" ca="1" si="74"/>
        <v>Equip8202</v>
      </c>
      <c r="O199">
        <f t="shared" ca="1" si="75"/>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29100</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t="shared" ca="1" si="76"/>
        <v/>
      </c>
      <c r="U199" t="s">
        <v>83</v>
      </c>
      <c r="V199" t="s">
        <v>117</v>
      </c>
      <c r="W199">
        <v>1</v>
      </c>
      <c r="X199" t="s">
        <v>129</v>
      </c>
      <c r="Z199">
        <v>1200</v>
      </c>
      <c r="AA199" t="str">
        <f t="shared" ca="1" si="77"/>
        <v>fe</v>
      </c>
      <c r="AB199" t="s">
        <v>83</v>
      </c>
      <c r="AC199" t="s">
        <v>269</v>
      </c>
      <c r="AD199">
        <v>1</v>
      </c>
      <c r="AE199" t="s">
        <v>129</v>
      </c>
      <c r="AG199">
        <v>3400</v>
      </c>
      <c r="AH199" t="str">
        <f ca="1">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 t="shared" si="78"/>
        <v/>
      </c>
      <c r="AJ199" t="str">
        <f t="shared" si="79"/>
        <v/>
      </c>
      <c r="AK199" t="str">
        <f ca="1">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용력의 방패</v>
      </c>
      <c r="AL199">
        <v>1</v>
      </c>
      <c r="AM19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v>
      </c>
      <c r="AN199" t="str">
        <f t="shared" ca="1" si="81"/>
        <v>{"dy":20,"sl":7,"tp":"fe","vl":"Equip7101","cn":1,"pt":"GO","pr":3400}</v>
      </c>
    </row>
    <row r="200" spans="1:40">
      <c r="A200">
        <v>20</v>
      </c>
      <c r="B200">
        <v>8</v>
      </c>
      <c r="C200">
        <f t="shared" si="72"/>
        <v>0</v>
      </c>
      <c r="D200">
        <f t="shared" ca="1" si="71"/>
        <v>0.48806277583464786</v>
      </c>
      <c r="E200">
        <f t="shared" ca="1" si="71"/>
        <v>0.17508332340563504</v>
      </c>
      <c r="F200">
        <f t="shared" ca="1" si="71"/>
        <v>0.90504231716281514</v>
      </c>
      <c r="G200">
        <f t="shared" ca="1" si="71"/>
        <v>0.83632903496682753</v>
      </c>
      <c r="H200">
        <f t="shared" ca="1" si="71"/>
        <v>0.10079213234857975</v>
      </c>
      <c r="I200">
        <f t="shared" ca="1" si="71"/>
        <v>5.6405002013862449E-2</v>
      </c>
      <c r="M200" t="str">
        <f t="shared" ca="1" si="73"/>
        <v>삭제</v>
      </c>
      <c r="N200" t="str">
        <f t="shared" ca="1" si="74"/>
        <v>삭제</v>
      </c>
      <c r="O200" t="str">
        <f t="shared" ca="1" si="75"/>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t="shared" ca="1" si="76"/>
        <v/>
      </c>
      <c r="AA200" t="str">
        <f t="shared" ca="1" si="77"/>
        <v>fl1</v>
      </c>
      <c r="AB200" t="s">
        <v>88</v>
      </c>
      <c r="AC200" t="s">
        <v>326</v>
      </c>
      <c r="AD200">
        <v>1</v>
      </c>
      <c r="AE200" t="s">
        <v>133</v>
      </c>
      <c r="AF200">
        <v>209</v>
      </c>
      <c r="AG200">
        <v>129</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 t="shared" si="78"/>
        <v/>
      </c>
      <c r="AJ200" t="str">
        <f t="shared" si="79"/>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데브샤</v>
      </c>
      <c r="AL200">
        <v>1</v>
      </c>
      <c r="AM20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v>
      </c>
      <c r="AN200" t="str">
        <f t="shared" ca="1" si="81"/>
        <v>{"dy":20,"sl":8,"tp":"fl1","vl":"Actor2103","cn":1,"pt":"DI","pp":209,"pr":129}</v>
      </c>
    </row>
    <row r="201" spans="1:40">
      <c r="A201">
        <v>20</v>
      </c>
      <c r="B201">
        <v>9</v>
      </c>
      <c r="C201">
        <f t="shared" si="72"/>
        <v>0</v>
      </c>
      <c r="D201">
        <f t="shared" ca="1" si="71"/>
        <v>0.11837005558265035</v>
      </c>
      <c r="E201">
        <f t="shared" ca="1" si="71"/>
        <v>0.51537325830733982</v>
      </c>
      <c r="F201">
        <f t="shared" ca="1" si="71"/>
        <v>0.12944240133890761</v>
      </c>
      <c r="G201">
        <f t="shared" ca="1" si="71"/>
        <v>0.60405811099057061</v>
      </c>
      <c r="H201">
        <f t="shared" ca="1" si="71"/>
        <v>3.9393381640933312E-2</v>
      </c>
      <c r="I201">
        <f t="shared" ca="1" si="71"/>
        <v>0.12755474573175019</v>
      </c>
      <c r="M201" t="str">
        <f t="shared" ca="1" si="73"/>
        <v>삭제</v>
      </c>
      <c r="N201" t="str">
        <f t="shared" ca="1" si="74"/>
        <v>삭제</v>
      </c>
      <c r="O201" t="str">
        <f t="shared" ca="1" si="75"/>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t="shared" ca="1" si="76"/>
        <v/>
      </c>
      <c r="AA201" t="str">
        <f t="shared" ca="1" si="77"/>
        <v>fp</v>
      </c>
      <c r="AB201" t="s">
        <v>87</v>
      </c>
      <c r="AC201" t="s">
        <v>328</v>
      </c>
      <c r="AD201">
        <v>80</v>
      </c>
      <c r="AE201" t="s">
        <v>133</v>
      </c>
      <c r="AF201">
        <v>50</v>
      </c>
      <c r="AG201">
        <v>33</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 t="shared" si="78"/>
        <v/>
      </c>
      <c r="AJ201" t="str">
        <f t="shared" si="79"/>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헤르윈</v>
      </c>
      <c r="AL201">
        <v>1</v>
      </c>
      <c r="AM20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v>
      </c>
      <c r="AN201" t="str">
        <f t="shared" ca="1" si="81"/>
        <v>{"dy":20,"sl":9,"tp":"fp","vl":"Actor0007","cn":80,"pt":"DI","pp":50,"pr":33}</v>
      </c>
    </row>
    <row r="202" spans="1:40">
      <c r="A202">
        <v>21</v>
      </c>
      <c r="B202">
        <v>0</v>
      </c>
      <c r="C202">
        <f t="shared" si="72"/>
        <v>0</v>
      </c>
      <c r="D202">
        <f t="shared" ref="D202:I211" ca="1" si="82">RAND()</f>
        <v>0.40881861972380329</v>
      </c>
      <c r="E202">
        <f t="shared" ca="1" si="82"/>
        <v>0.87378970204994533</v>
      </c>
      <c r="F202">
        <f t="shared" ca="1" si="82"/>
        <v>0.58374088245095301</v>
      </c>
      <c r="G202">
        <f t="shared" ca="1" si="82"/>
        <v>0.8927224623401252</v>
      </c>
      <c r="H202">
        <f t="shared" ca="1" si="82"/>
        <v>0.3808850547167234</v>
      </c>
      <c r="I202">
        <f t="shared" ca="1" si="82"/>
        <v>1.3331022746810084E-2</v>
      </c>
      <c r="M202" t="str">
        <f t="shared" ca="1" si="73"/>
        <v>지정 장비</v>
      </c>
      <c r="N202" t="str">
        <f t="shared" ca="1" si="74"/>
        <v>Equip7302</v>
      </c>
      <c r="O202">
        <f t="shared" ca="1" si="75"/>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GO</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22000</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t="shared" ca="1" si="76"/>
        <v/>
      </c>
      <c r="U202" t="s">
        <v>83</v>
      </c>
      <c r="V202" t="s">
        <v>215</v>
      </c>
      <c r="W202">
        <v>1</v>
      </c>
      <c r="X202" t="s">
        <v>129</v>
      </c>
      <c r="Z202">
        <v>3400</v>
      </c>
      <c r="AA202" t="str">
        <f t="shared" ca="1" si="77"/>
        <v>fe</v>
      </c>
      <c r="AB202" t="s">
        <v>83</v>
      </c>
      <c r="AC202" t="s">
        <v>216</v>
      </c>
      <c r="AD202">
        <v>1</v>
      </c>
      <c r="AE202" t="s">
        <v>129</v>
      </c>
      <c r="AG202">
        <v>2600</v>
      </c>
      <c r="AH202" t="str">
        <f ca="1">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 t="shared" si="78"/>
        <v/>
      </c>
      <c r="AJ202" t="str">
        <f t="shared" si="79"/>
        <v/>
      </c>
      <c r="AK202" t="str">
        <f ca="1">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야만인의 분노</v>
      </c>
      <c r="AL202">
        <v>1</v>
      </c>
      <c r="AM20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v>
      </c>
      <c r="AN202" t="str">
        <f t="shared" ca="1" si="81"/>
        <v>{"dy":21,"sl":0,"tp":"fe","vl":"Equip0201","cn":1,"pt":"GO","pr":2600}</v>
      </c>
    </row>
    <row r="203" spans="1:40">
      <c r="A203">
        <v>21</v>
      </c>
      <c r="B203">
        <v>1</v>
      </c>
      <c r="C203">
        <f t="shared" si="72"/>
        <v>0</v>
      </c>
      <c r="D203">
        <f t="shared" ca="1" si="82"/>
        <v>0.32413954412910018</v>
      </c>
      <c r="E203">
        <f t="shared" ca="1" si="82"/>
        <v>0.39984261304625712</v>
      </c>
      <c r="F203">
        <f t="shared" ca="1" si="82"/>
        <v>0.82555830328397839</v>
      </c>
      <c r="G203">
        <f t="shared" ca="1" si="82"/>
        <v>0.1358756678345231</v>
      </c>
      <c r="H203">
        <f t="shared" ca="1" si="82"/>
        <v>0.8307855228280524</v>
      </c>
      <c r="I203">
        <f t="shared" ca="1" si="82"/>
        <v>0.14984587393778692</v>
      </c>
      <c r="M203" t="str">
        <f t="shared" ca="1" si="73"/>
        <v>지정 장비</v>
      </c>
      <c r="N203" t="str">
        <f t="shared" ca="1" si="74"/>
        <v>Equip3201</v>
      </c>
      <c r="O203">
        <f t="shared" ca="1" si="75"/>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DI</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4</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t="shared" ca="1" si="76"/>
        <v/>
      </c>
      <c r="U203" t="s">
        <v>83</v>
      </c>
      <c r="V203" t="s">
        <v>266</v>
      </c>
      <c r="W203">
        <v>1</v>
      </c>
      <c r="X203" t="s">
        <v>129</v>
      </c>
      <c r="Z203">
        <v>900</v>
      </c>
      <c r="AA203" t="str">
        <f t="shared" ca="1" si="77"/>
        <v>fe</v>
      </c>
      <c r="AB203" t="s">
        <v>83</v>
      </c>
      <c r="AC203" t="s">
        <v>116</v>
      </c>
      <c r="AD203">
        <v>1</v>
      </c>
      <c r="AE203" t="s">
        <v>129</v>
      </c>
      <c r="AG203">
        <v>1000</v>
      </c>
      <c r="AH203" t="str">
        <f ca="1">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 t="shared" si="78"/>
        <v/>
      </c>
      <c r="AJ203" t="str">
        <f t="shared" si="79"/>
        <v/>
      </c>
      <c r="AK203" t="str">
        <f ca="1">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그림자 단검</v>
      </c>
      <c r="AL203">
        <v>1</v>
      </c>
      <c r="AM20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v>
      </c>
      <c r="AN203" t="str">
        <f t="shared" ca="1" si="81"/>
        <v>{"dy":21,"sl":1,"tp":"fe","vl":"Equip1102","cn":1,"pt":"GO","pr":1000}</v>
      </c>
    </row>
    <row r="204" spans="1:40">
      <c r="A204">
        <v>21</v>
      </c>
      <c r="B204">
        <v>2</v>
      </c>
      <c r="C204">
        <f t="shared" si="72"/>
        <v>0</v>
      </c>
      <c r="D204">
        <f t="shared" ca="1" si="82"/>
        <v>9.2936763136296952E-2</v>
      </c>
      <c r="E204">
        <f t="shared" ca="1" si="82"/>
        <v>0.31751364300038942</v>
      </c>
      <c r="F204">
        <f t="shared" ca="1" si="82"/>
        <v>5.3181768454927281E-2</v>
      </c>
      <c r="G204">
        <f t="shared" ca="1" si="82"/>
        <v>0.50162933558433331</v>
      </c>
      <c r="H204">
        <f t="shared" ca="1" si="82"/>
        <v>0.26367086240023663</v>
      </c>
      <c r="I204">
        <f t="shared" ca="1" si="82"/>
        <v>0.17663784629929702</v>
      </c>
      <c r="M204" t="str">
        <f t="shared" ca="1" si="73"/>
        <v>안 지정 캐릭터 PP 영웅등급</v>
      </c>
      <c r="N204">
        <f t="shared" ca="1" si="74"/>
        <v>31751</v>
      </c>
      <c r="O204">
        <f t="shared" ca="1" si="75"/>
        <v>10</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1000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t="shared" ca="1" si="76"/>
        <v/>
      </c>
      <c r="U204" t="s">
        <v>92</v>
      </c>
      <c r="V204">
        <v>69172</v>
      </c>
      <c r="W204">
        <v>13</v>
      </c>
      <c r="X204" t="s">
        <v>129</v>
      </c>
      <c r="Z204">
        <v>1300</v>
      </c>
      <c r="AA204" t="str">
        <f t="shared" ca="1" si="77"/>
        <v>uph</v>
      </c>
      <c r="AB204" t="s">
        <v>92</v>
      </c>
      <c r="AC204">
        <v>68138</v>
      </c>
      <c r="AD204">
        <v>10</v>
      </c>
      <c r="AE204" t="s">
        <v>129</v>
      </c>
      <c r="AG204">
        <v>1000</v>
      </c>
      <c r="AH204" t="str">
        <f>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 t="shared" si="78"/>
        <v/>
      </c>
      <c r="AJ204" t="str">
        <f t="shared" si="79"/>
        <v/>
      </c>
      <c r="AK204" t="str">
        <f>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
      </c>
      <c r="AL204">
        <v>1</v>
      </c>
      <c r="AM20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v>
      </c>
      <c r="AN204" t="str">
        <f t="shared" ca="1" si="81"/>
        <v>{"dy":21,"sl":2,"tp":"uph","vl":"68138","cn":10,"pt":"GO","pr":1000}</v>
      </c>
    </row>
    <row r="205" spans="1:40">
      <c r="A205">
        <v>21</v>
      </c>
      <c r="B205">
        <v>3</v>
      </c>
      <c r="C205">
        <f t="shared" si="72"/>
        <v>0</v>
      </c>
      <c r="D205">
        <f t="shared" ca="1" si="82"/>
        <v>0.93563238019095363</v>
      </c>
      <c r="E205">
        <f t="shared" ca="1" si="82"/>
        <v>0.95268579079740723</v>
      </c>
      <c r="F205">
        <f t="shared" ca="1" si="82"/>
        <v>0.91743225222849489</v>
      </c>
      <c r="G205">
        <f t="shared" ca="1" si="82"/>
        <v>0.29429653068843298</v>
      </c>
      <c r="H205">
        <f t="shared" ca="1" si="82"/>
        <v>0.89885205701120596</v>
      </c>
      <c r="I205">
        <f t="shared" ca="1" si="82"/>
        <v>0.84656856255662372</v>
      </c>
      <c r="M205" t="str">
        <f t="shared" ca="1" si="73"/>
        <v>안 지정 캐릭터 PP 일반등급</v>
      </c>
      <c r="N205">
        <f t="shared" ca="1" si="74"/>
        <v>95268</v>
      </c>
      <c r="O205">
        <f t="shared" ca="1" si="75"/>
        <v>14</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1400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t="shared" ca="1" si="76"/>
        <v/>
      </c>
      <c r="U205" t="s">
        <v>92</v>
      </c>
      <c r="V205">
        <v>8979</v>
      </c>
      <c r="W205">
        <v>9</v>
      </c>
      <c r="X205" t="s">
        <v>129</v>
      </c>
      <c r="Z205">
        <v>900</v>
      </c>
      <c r="AA205" t="str">
        <f t="shared" ca="1" si="77"/>
        <v>upn</v>
      </c>
      <c r="AB205" t="s">
        <v>93</v>
      </c>
      <c r="AC205">
        <v>1275</v>
      </c>
      <c r="AD205">
        <v>9</v>
      </c>
      <c r="AE205" t="s">
        <v>129</v>
      </c>
      <c r="AG205">
        <v>900</v>
      </c>
      <c r="AH205" t="str">
        <f>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 t="shared" si="78"/>
        <v/>
      </c>
      <c r="AJ205" t="str">
        <f t="shared" si="79"/>
        <v/>
      </c>
      <c r="AK205" t="str">
        <f>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
      </c>
      <c r="AL205">
        <v>1</v>
      </c>
      <c r="AM20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v>
      </c>
      <c r="AN205" t="str">
        <f t="shared" ca="1" si="81"/>
        <v>{"dy":21,"sl":3,"tp":"upn","vl":"1275","cn":9,"pt":"GO","pr":900}</v>
      </c>
    </row>
    <row r="206" spans="1:40">
      <c r="A206">
        <v>21</v>
      </c>
      <c r="B206">
        <v>4</v>
      </c>
      <c r="C206">
        <f t="shared" si="72"/>
        <v>0</v>
      </c>
      <c r="D206">
        <f t="shared" ca="1" si="82"/>
        <v>0.1104187706850821</v>
      </c>
      <c r="E206">
        <f t="shared" ca="1" si="82"/>
        <v>0.5382461106931038</v>
      </c>
      <c r="F206">
        <f t="shared" ca="1" si="82"/>
        <v>0.21191972520128077</v>
      </c>
      <c r="G206">
        <f t="shared" ca="1" si="82"/>
        <v>7.1649829716023405E-2</v>
      </c>
      <c r="H206">
        <f t="shared" ca="1" si="82"/>
        <v>0.61113773804920479</v>
      </c>
      <c r="I206">
        <f t="shared" ca="1" si="82"/>
        <v>0.62001574675738336</v>
      </c>
      <c r="M206" t="str">
        <f t="shared" ca="1" si="73"/>
        <v>안 지정 캐릭터 PP 일반등급</v>
      </c>
      <c r="N206">
        <f t="shared" ca="1" si="74"/>
        <v>53824</v>
      </c>
      <c r="O206">
        <f t="shared" ca="1" si="75"/>
        <v>12</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1200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t="shared" ca="1" si="76"/>
        <v/>
      </c>
      <c r="U206" t="s">
        <v>93</v>
      </c>
      <c r="V206">
        <v>34826</v>
      </c>
      <c r="W206">
        <v>11</v>
      </c>
      <c r="X206" t="s">
        <v>129</v>
      </c>
      <c r="Z206">
        <v>1100</v>
      </c>
      <c r="AA206" t="str">
        <f t="shared" ca="1" si="77"/>
        <v>upn</v>
      </c>
      <c r="AB206" t="s">
        <v>93</v>
      </c>
      <c r="AC206">
        <v>51616</v>
      </c>
      <c r="AD206">
        <v>12</v>
      </c>
      <c r="AE206" t="s">
        <v>129</v>
      </c>
      <c r="AG206">
        <v>1200</v>
      </c>
      <c r="AH206" t="str">
        <f>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 t="shared" si="78"/>
        <v/>
      </c>
      <c r="AJ206" t="str">
        <f t="shared" si="79"/>
        <v/>
      </c>
      <c r="AK206" t="str">
        <f>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
      </c>
      <c r="AL206">
        <v>1</v>
      </c>
      <c r="AM20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v>
      </c>
      <c r="AN206" t="str">
        <f t="shared" ca="1" si="81"/>
        <v>{"dy":21,"sl":4,"tp":"upn","vl":"51616","cn":12,"pt":"GO","pr":1200}</v>
      </c>
    </row>
    <row r="207" spans="1:40">
      <c r="A207">
        <v>21</v>
      </c>
      <c r="B207">
        <v>5</v>
      </c>
      <c r="C207">
        <f t="shared" si="72"/>
        <v>0</v>
      </c>
      <c r="D207">
        <f t="shared" ca="1" si="82"/>
        <v>0.99888138556709305</v>
      </c>
      <c r="E207">
        <f t="shared" ca="1" si="82"/>
        <v>0.45922250227050077</v>
      </c>
      <c r="F207">
        <f t="shared" ca="1" si="82"/>
        <v>0.46184790212553406</v>
      </c>
      <c r="G207">
        <f t="shared" ca="1" si="82"/>
        <v>0.94585382804971296</v>
      </c>
      <c r="H207">
        <f t="shared" ca="1" si="82"/>
        <v>0.85410977088643336</v>
      </c>
      <c r="I207">
        <f t="shared" ca="1" si="82"/>
        <v>0.81920911139665842</v>
      </c>
      <c r="M207" t="str">
        <f t="shared" ca="1" si="73"/>
        <v>안 지정 캐릭터 PP 일반등급</v>
      </c>
      <c r="N207">
        <f t="shared" ca="1" si="74"/>
        <v>45922</v>
      </c>
      <c r="O207">
        <f t="shared" ca="1" si="75"/>
        <v>11</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1100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t="shared" ca="1" si="76"/>
        <v/>
      </c>
      <c r="U207" t="s">
        <v>83</v>
      </c>
      <c r="V207" t="s">
        <v>274</v>
      </c>
      <c r="W207">
        <v>1</v>
      </c>
      <c r="X207" t="s">
        <v>129</v>
      </c>
      <c r="Z207">
        <v>22600</v>
      </c>
      <c r="AA207" t="str">
        <f t="shared" ca="1" si="77"/>
        <v>fe</v>
      </c>
      <c r="AB207" t="s">
        <v>83</v>
      </c>
      <c r="AC207" t="s">
        <v>277</v>
      </c>
      <c r="AD207">
        <v>1</v>
      </c>
      <c r="AE207" t="s">
        <v>129</v>
      </c>
      <c r="AG207">
        <v>7500</v>
      </c>
      <c r="AH207" t="str">
        <f ca="1">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 t="shared" si="78"/>
        <v/>
      </c>
      <c r="AJ207" t="str">
        <f t="shared" si="79"/>
        <v/>
      </c>
      <c r="AK207" t="str">
        <f ca="1">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금빛 집행자</v>
      </c>
      <c r="AL207">
        <v>1</v>
      </c>
      <c r="AM20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v>
      </c>
      <c r="AN207" t="str">
        <f t="shared" ca="1" si="81"/>
        <v>{"dy":21,"sl":5,"tp":"fe","vl":"Equip5302","cn":1,"pt":"GO","pr":7500}</v>
      </c>
    </row>
    <row r="208" spans="1:40">
      <c r="A208">
        <v>21</v>
      </c>
      <c r="B208">
        <v>6</v>
      </c>
      <c r="C208">
        <f t="shared" si="72"/>
        <v>0</v>
      </c>
      <c r="D208">
        <f t="shared" ca="1" si="82"/>
        <v>0.15623264507460366</v>
      </c>
      <c r="E208">
        <f t="shared" ca="1" si="82"/>
        <v>0.88244927549704788</v>
      </c>
      <c r="F208">
        <f t="shared" ca="1" si="82"/>
        <v>0.88338109189450853</v>
      </c>
      <c r="G208">
        <f t="shared" ca="1" si="82"/>
        <v>0.68475989159429318</v>
      </c>
      <c r="H208">
        <f t="shared" ca="1" si="82"/>
        <v>0.62596540546085766</v>
      </c>
      <c r="I208">
        <f t="shared" ca="1" si="82"/>
        <v>0.1070740926913254</v>
      </c>
      <c r="M208" t="str">
        <f t="shared" ca="1" si="73"/>
        <v>지정 장비</v>
      </c>
      <c r="N208" t="str">
        <f t="shared" ca="1" si="74"/>
        <v>Equip7301</v>
      </c>
      <c r="O208">
        <f t="shared" ca="1" si="75"/>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22100</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t="shared" ca="1" si="76"/>
        <v/>
      </c>
      <c r="U208" t="s">
        <v>83</v>
      </c>
      <c r="V208" t="s">
        <v>297</v>
      </c>
      <c r="W208">
        <v>1</v>
      </c>
      <c r="X208" t="s">
        <v>133</v>
      </c>
      <c r="Y208">
        <v>26</v>
      </c>
      <c r="Z208">
        <v>14</v>
      </c>
      <c r="AA208" t="str">
        <f t="shared" ca="1" si="77"/>
        <v>fe</v>
      </c>
      <c r="AB208" t="s">
        <v>83</v>
      </c>
      <c r="AC208" t="s">
        <v>330</v>
      </c>
      <c r="AD208">
        <v>1</v>
      </c>
      <c r="AE208" t="s">
        <v>129</v>
      </c>
      <c r="AG208">
        <v>22200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 t="shared" si="78"/>
        <v/>
      </c>
      <c r="AJ208" t="str">
        <f t="shared" si="79"/>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광학발생기</v>
      </c>
      <c r="AL208">
        <v>1</v>
      </c>
      <c r="AM20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v>
      </c>
      <c r="AN208" t="str">
        <f t="shared" ca="1" si="81"/>
        <v>{"dy":21,"sl":6,"tp":"fe","vl":"Equip6301","cn":1,"pt":"GO","pr":22200}</v>
      </c>
    </row>
    <row r="209" spans="1:40">
      <c r="A209">
        <v>21</v>
      </c>
      <c r="B209">
        <v>7</v>
      </c>
      <c r="C209">
        <f t="shared" si="72"/>
        <v>0</v>
      </c>
      <c r="D209">
        <f t="shared" ca="1" si="82"/>
        <v>0.29633417507461068</v>
      </c>
      <c r="E209">
        <f t="shared" ca="1" si="82"/>
        <v>0.672357068755573</v>
      </c>
      <c r="F209">
        <f t="shared" ca="1" si="82"/>
        <v>0.26501605515981419</v>
      </c>
      <c r="G209">
        <f t="shared" ca="1" si="82"/>
        <v>0.91300347718574393</v>
      </c>
      <c r="H209">
        <f t="shared" ca="1" si="82"/>
        <v>0.15403014572930018</v>
      </c>
      <c r="I209">
        <f t="shared" ca="1" si="82"/>
        <v>0.59838975311235898</v>
      </c>
      <c r="M209" t="str">
        <f t="shared" ca="1" si="73"/>
        <v>지정 장비</v>
      </c>
      <c r="N209" t="str">
        <f t="shared" ca="1" si="74"/>
        <v>Equip8001</v>
      </c>
      <c r="O209">
        <f t="shared" ca="1" si="75"/>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5100</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t="shared" ca="1" si="76"/>
        <v/>
      </c>
      <c r="U209" t="s">
        <v>83</v>
      </c>
      <c r="V209" t="s">
        <v>192</v>
      </c>
      <c r="W209">
        <v>1</v>
      </c>
      <c r="X209" t="s">
        <v>129</v>
      </c>
      <c r="Z209">
        <v>74300</v>
      </c>
      <c r="AA209" t="str">
        <f t="shared" ca="1" si="77"/>
        <v>fe</v>
      </c>
      <c r="AB209" t="s">
        <v>83</v>
      </c>
      <c r="AC209" t="s">
        <v>186</v>
      </c>
      <c r="AD209">
        <v>1</v>
      </c>
      <c r="AE209" t="s">
        <v>133</v>
      </c>
      <c r="AG209">
        <v>15</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 t="shared" si="78"/>
        <v/>
      </c>
      <c r="AJ209" t="str">
        <f t="shared" si="79"/>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귀족의 하사품</v>
      </c>
      <c r="AL209">
        <v>1</v>
      </c>
      <c r="AM20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v>
      </c>
      <c r="AN209" t="str">
        <f t="shared" ca="1" si="81"/>
        <v>{"dy":21,"sl":7,"tp":"fe","vl":"Equip7201","cn":1,"pt":"DI","pr":15}</v>
      </c>
    </row>
    <row r="210" spans="1:40">
      <c r="A210">
        <v>21</v>
      </c>
      <c r="B210">
        <v>8</v>
      </c>
      <c r="C210">
        <f t="shared" si="72"/>
        <v>0</v>
      </c>
      <c r="D210">
        <f t="shared" ca="1" si="82"/>
        <v>0.28143338839505394</v>
      </c>
      <c r="E210">
        <f t="shared" ca="1" si="82"/>
        <v>0.28156102473635003</v>
      </c>
      <c r="F210">
        <f t="shared" ca="1" si="82"/>
        <v>0.28604267773454883</v>
      </c>
      <c r="G210">
        <f t="shared" ca="1" si="82"/>
        <v>0.21852525370188514</v>
      </c>
      <c r="H210">
        <f t="shared" ca="1" si="82"/>
        <v>0.38846563767280817</v>
      </c>
      <c r="I210">
        <f t="shared" ca="1" si="82"/>
        <v>0.89608585119999584</v>
      </c>
      <c r="M210" t="str">
        <f t="shared" ca="1" si="73"/>
        <v>삭제</v>
      </c>
      <c r="N210" t="str">
        <f t="shared" ca="1" si="74"/>
        <v>삭제</v>
      </c>
      <c r="O210" t="str">
        <f t="shared" ca="1" si="75"/>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t="shared" ca="1" si="76"/>
        <v/>
      </c>
      <c r="AA210" t="str">
        <f t="shared" ca="1" si="77"/>
        <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 t="shared" si="78"/>
        <v/>
      </c>
      <c r="AJ210" t="str">
        <f t="shared" si="79"/>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
      </c>
      <c r="AL210">
        <v>1</v>
      </c>
      <c r="AM21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v>
      </c>
      <c r="AN210" t="str">
        <f t="shared" ca="1" si="81"/>
        <v>{"dy":21,"sl":8}</v>
      </c>
    </row>
    <row r="211" spans="1:40">
      <c r="A211">
        <v>21</v>
      </c>
      <c r="B211">
        <v>9</v>
      </c>
      <c r="C211">
        <f t="shared" si="72"/>
        <v>0</v>
      </c>
      <c r="D211">
        <f t="shared" ca="1" si="82"/>
        <v>0.44391631400561837</v>
      </c>
      <c r="E211">
        <f t="shared" ca="1" si="82"/>
        <v>0.55718073895230591</v>
      </c>
      <c r="F211">
        <f t="shared" ca="1" si="82"/>
        <v>0.38965259147377074</v>
      </c>
      <c r="G211">
        <f t="shared" ca="1" si="82"/>
        <v>0.5871305455879251</v>
      </c>
      <c r="H211">
        <f t="shared" ca="1" si="82"/>
        <v>0.10851411835493208</v>
      </c>
      <c r="I211">
        <f t="shared" ca="1" si="82"/>
        <v>0.45226538611237066</v>
      </c>
      <c r="M211" t="str">
        <f t="shared" ca="1" si="73"/>
        <v>삭제</v>
      </c>
      <c r="N211" t="str">
        <f t="shared" ca="1" si="74"/>
        <v>삭제</v>
      </c>
      <c r="O211" t="str">
        <f t="shared" ca="1" si="75"/>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t="shared" ca="1" si="76"/>
        <v/>
      </c>
      <c r="AA211" t="str">
        <f t="shared" ca="1" si="77"/>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 t="shared" si="78"/>
        <v/>
      </c>
      <c r="AJ211" t="str">
        <f t="shared" si="79"/>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v>
      </c>
      <c r="AN211" t="str">
        <f t="shared" ca="1" si="81"/>
        <v>{"dy":21,"sl":9}</v>
      </c>
    </row>
    <row r="212" spans="1:40">
      <c r="A212">
        <v>22</v>
      </c>
      <c r="B212">
        <v>0</v>
      </c>
      <c r="C212">
        <f t="shared" si="72"/>
        <v>0</v>
      </c>
      <c r="D212">
        <f t="shared" ref="D212:I221" ca="1" si="83">RAND()</f>
        <v>7.6472720559963903E-2</v>
      </c>
      <c r="E212">
        <f t="shared" ca="1" si="83"/>
        <v>0.63365462855132548</v>
      </c>
      <c r="F212">
        <f t="shared" ca="1" si="83"/>
        <v>0.31703589837321444</v>
      </c>
      <c r="G212">
        <f t="shared" ca="1" si="83"/>
        <v>0.91729536274681422</v>
      </c>
      <c r="H212">
        <f t="shared" ca="1" si="83"/>
        <v>0.21385617896673292</v>
      </c>
      <c r="I212">
        <f t="shared" ca="1" si="83"/>
        <v>0.59576496886815333</v>
      </c>
      <c r="M212" t="str">
        <f t="shared" ca="1" si="73"/>
        <v>지정 장비</v>
      </c>
      <c r="N212" t="str">
        <f t="shared" ca="1" si="74"/>
        <v>Equip5202</v>
      </c>
      <c r="O212">
        <f t="shared" ca="1" si="75"/>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GO</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3100</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t="shared" ca="1" si="76"/>
        <v/>
      </c>
      <c r="U212" t="s">
        <v>83</v>
      </c>
      <c r="V212" t="s">
        <v>273</v>
      </c>
      <c r="W212">
        <v>1</v>
      </c>
      <c r="X212" t="s">
        <v>133</v>
      </c>
      <c r="Y212">
        <v>87</v>
      </c>
      <c r="Z212">
        <v>61</v>
      </c>
      <c r="AA212" t="str">
        <f t="shared" ca="1" si="77"/>
        <v>fe</v>
      </c>
      <c r="AB212" t="s">
        <v>83</v>
      </c>
      <c r="AC212" t="s">
        <v>113</v>
      </c>
      <c r="AD212">
        <v>1</v>
      </c>
      <c r="AE212" t="s">
        <v>129</v>
      </c>
      <c r="AG212">
        <v>600</v>
      </c>
      <c r="AH212" t="str">
        <f ca="1">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 t="shared" si="78"/>
        <v/>
      </c>
      <c r="AJ212" t="str">
        <f t="shared" si="79"/>
        <v/>
      </c>
      <c r="AK212" t="str">
        <f ca="1">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석공의 망치</v>
      </c>
      <c r="AL212">
        <v>1</v>
      </c>
      <c r="AM21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v>
      </c>
      <c r="AN212" t="str">
        <f t="shared" ca="1" si="81"/>
        <v>{"dy":22,"sl":0,"tp":"fe","vl":"Equip4001","cn":1,"pt":"GO","pr":600}</v>
      </c>
    </row>
    <row r="213" spans="1:40">
      <c r="A213">
        <v>22</v>
      </c>
      <c r="B213">
        <v>1</v>
      </c>
      <c r="C213">
        <f t="shared" si="72"/>
        <v>0</v>
      </c>
      <c r="D213">
        <f t="shared" ca="1" si="83"/>
        <v>0.81176589426103318</v>
      </c>
      <c r="E213">
        <f t="shared" ca="1" si="83"/>
        <v>0.50543253462281834</v>
      </c>
      <c r="F213">
        <f t="shared" ca="1" si="83"/>
        <v>0.57914309231518546</v>
      </c>
      <c r="G213">
        <f t="shared" ca="1" si="83"/>
        <v>0.52220294950466783</v>
      </c>
      <c r="H213">
        <f t="shared" ca="1" si="83"/>
        <v>0.46917307763678162</v>
      </c>
      <c r="I213">
        <f t="shared" ca="1" si="83"/>
        <v>3.5036288981869168E-2</v>
      </c>
      <c r="M213" t="str">
        <f t="shared" ca="1" si="73"/>
        <v>지정 장비</v>
      </c>
      <c r="N213" t="str">
        <f t="shared" ca="1" si="74"/>
        <v>Equip4201</v>
      </c>
      <c r="O213">
        <f t="shared" ca="1" si="75"/>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GO</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2500</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t="shared" ca="1" si="76"/>
        <v/>
      </c>
      <c r="U213" t="s">
        <v>83</v>
      </c>
      <c r="V213" t="s">
        <v>201</v>
      </c>
      <c r="W213">
        <v>1</v>
      </c>
      <c r="X213" t="s">
        <v>129</v>
      </c>
      <c r="Z213">
        <v>700</v>
      </c>
      <c r="AA213" t="str">
        <f t="shared" ca="1" si="77"/>
        <v>fe</v>
      </c>
      <c r="AB213" t="s">
        <v>83</v>
      </c>
      <c r="AC213" t="s">
        <v>203</v>
      </c>
      <c r="AD213">
        <v>1</v>
      </c>
      <c r="AE213" t="s">
        <v>133</v>
      </c>
      <c r="AG213">
        <v>10</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 t="shared" si="78"/>
        <v/>
      </c>
      <c r="AJ213" t="str">
        <f t="shared" si="79"/>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전투마법사의 지팡이</v>
      </c>
      <c r="AL213">
        <v>1</v>
      </c>
      <c r="AM21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v>
      </c>
      <c r="AN213" t="str">
        <f t="shared" ca="1" si="81"/>
        <v>{"dy":22,"sl":1,"tp":"fe","vl":"Equip3301","cn":1,"pt":"DI","pr":10}</v>
      </c>
    </row>
    <row r="214" spans="1:40">
      <c r="A214">
        <v>22</v>
      </c>
      <c r="B214">
        <v>2</v>
      </c>
      <c r="C214">
        <f t="shared" si="72"/>
        <v>0</v>
      </c>
      <c r="D214">
        <f t="shared" ca="1" si="83"/>
        <v>0.53852561979110392</v>
      </c>
      <c r="E214">
        <f t="shared" ca="1" si="83"/>
        <v>0.24963476774731241</v>
      </c>
      <c r="F214">
        <f t="shared" ca="1" si="83"/>
        <v>0.88993842996957784</v>
      </c>
      <c r="G214">
        <f t="shared" ca="1" si="83"/>
        <v>0.56091879587835058</v>
      </c>
      <c r="H214">
        <f t="shared" ca="1" si="83"/>
        <v>0.43522999053005729</v>
      </c>
      <c r="I214">
        <f t="shared" ca="1" si="83"/>
        <v>0.59501712322701272</v>
      </c>
      <c r="M214" t="str">
        <f t="shared" ca="1" si="73"/>
        <v>안 지정 캐릭터 PP 영웅등급</v>
      </c>
      <c r="N214">
        <f t="shared" ca="1" si="74"/>
        <v>24963</v>
      </c>
      <c r="O214">
        <f t="shared" ca="1" si="75"/>
        <v>10</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1000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t="shared" ca="1" si="76"/>
        <v/>
      </c>
      <c r="U214" t="s">
        <v>92</v>
      </c>
      <c r="V214">
        <v>29971</v>
      </c>
      <c r="W214">
        <v>10</v>
      </c>
      <c r="X214" t="s">
        <v>129</v>
      </c>
      <c r="Z214">
        <v>1000</v>
      </c>
      <c r="AA214" t="str">
        <f t="shared" ca="1" si="77"/>
        <v>uph</v>
      </c>
      <c r="AB214" t="s">
        <v>92</v>
      </c>
      <c r="AC214">
        <v>80746</v>
      </c>
      <c r="AD214">
        <v>11</v>
      </c>
      <c r="AE214" t="s">
        <v>129</v>
      </c>
      <c r="AG214">
        <v>1100</v>
      </c>
      <c r="AH214" t="str">
        <f>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 t="shared" si="78"/>
        <v/>
      </c>
      <c r="AJ214" t="str">
        <f t="shared" si="79"/>
        <v/>
      </c>
      <c r="AK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
      </c>
      <c r="AL214">
        <v>1</v>
      </c>
      <c r="AM21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v>
      </c>
      <c r="AN214" t="str">
        <f t="shared" ca="1" si="81"/>
        <v>{"dy":22,"sl":2,"tp":"uph","vl":"80746","cn":11,"pt":"GO","pr":1100}</v>
      </c>
    </row>
    <row r="215" spans="1:40">
      <c r="A215">
        <v>22</v>
      </c>
      <c r="B215">
        <v>3</v>
      </c>
      <c r="C215">
        <f t="shared" si="72"/>
        <v>0</v>
      </c>
      <c r="D215">
        <f t="shared" ca="1" si="83"/>
        <v>0.77394109358548768</v>
      </c>
      <c r="E215">
        <f t="shared" ca="1" si="83"/>
        <v>0.87143110208645846</v>
      </c>
      <c r="F215">
        <f t="shared" ca="1" si="83"/>
        <v>0.70357423357886384</v>
      </c>
      <c r="G215">
        <f t="shared" ca="1" si="83"/>
        <v>0.94486912091052577</v>
      </c>
      <c r="H215">
        <f t="shared" ca="1" si="83"/>
        <v>0.33422913873964455</v>
      </c>
      <c r="I215">
        <f t="shared" ca="1" si="83"/>
        <v>0.86488434702976813</v>
      </c>
      <c r="M215" t="str">
        <f t="shared" ca="1" si="73"/>
        <v>안 지정 캐릭터 PP 일반등급</v>
      </c>
      <c r="N215">
        <f t="shared" ca="1" si="74"/>
        <v>87143</v>
      </c>
      <c r="O215">
        <f t="shared" ca="1" si="75"/>
        <v>14</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1400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t="shared" ca="1" si="76"/>
        <v/>
      </c>
      <c r="U215" t="s">
        <v>93</v>
      </c>
      <c r="V215">
        <v>96946</v>
      </c>
      <c r="W215">
        <v>14</v>
      </c>
      <c r="X215" t="s">
        <v>129</v>
      </c>
      <c r="Z215">
        <v>1400</v>
      </c>
      <c r="AA215" t="str">
        <f t="shared" ca="1" si="77"/>
        <v>upn</v>
      </c>
      <c r="AB215" t="s">
        <v>93</v>
      </c>
      <c r="AC215">
        <v>4623</v>
      </c>
      <c r="AD215">
        <v>12</v>
      </c>
      <c r="AE215" t="s">
        <v>129</v>
      </c>
      <c r="AG215">
        <v>1200</v>
      </c>
      <c r="AH215" t="str">
        <f>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 t="shared" si="78"/>
        <v/>
      </c>
      <c r="AJ215" t="str">
        <f t="shared" si="79"/>
        <v/>
      </c>
      <c r="AK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
      </c>
      <c r="AL215">
        <v>1</v>
      </c>
      <c r="AM21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v>
      </c>
      <c r="AN215" t="str">
        <f t="shared" ca="1" si="81"/>
        <v>{"dy":22,"sl":3,"tp":"upn","vl":"4623","cn":12,"pt":"GO","pr":1200}</v>
      </c>
    </row>
    <row r="216" spans="1:40">
      <c r="A216">
        <v>22</v>
      </c>
      <c r="B216">
        <v>4</v>
      </c>
      <c r="C216">
        <f t="shared" si="72"/>
        <v>0</v>
      </c>
      <c r="D216">
        <f t="shared" ca="1" si="83"/>
        <v>0.76204010183934545</v>
      </c>
      <c r="E216">
        <f t="shared" ca="1" si="83"/>
        <v>4.3278059959332982E-3</v>
      </c>
      <c r="F216">
        <f t="shared" ca="1" si="83"/>
        <v>0.7591126446482912</v>
      </c>
      <c r="G216">
        <f t="shared" ca="1" si="83"/>
        <v>0.27713136655571158</v>
      </c>
      <c r="H216">
        <f t="shared" ca="1" si="83"/>
        <v>0.85865753727804606</v>
      </c>
      <c r="I216">
        <f t="shared" ca="1" si="83"/>
        <v>0.63381310139498692</v>
      </c>
      <c r="M216" t="str">
        <f t="shared" ca="1" si="73"/>
        <v>안 지정 캐릭터 PP 일반등급</v>
      </c>
      <c r="N216">
        <f t="shared" ca="1" si="74"/>
        <v>432</v>
      </c>
      <c r="O216">
        <f t="shared" ca="1" si="75"/>
        <v>9</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900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t="shared" ca="1" si="76"/>
        <v/>
      </c>
      <c r="U216" t="s">
        <v>93</v>
      </c>
      <c r="V216">
        <v>46582</v>
      </c>
      <c r="W216">
        <v>11</v>
      </c>
      <c r="X216" t="s">
        <v>129</v>
      </c>
      <c r="Z216">
        <v>1100</v>
      </c>
      <c r="AA216" t="str">
        <f t="shared" ca="1" si="77"/>
        <v>upn</v>
      </c>
      <c r="AB216" t="s">
        <v>93</v>
      </c>
      <c r="AC216">
        <v>53553</v>
      </c>
      <c r="AD216">
        <v>10</v>
      </c>
      <c r="AE216" t="s">
        <v>129</v>
      </c>
      <c r="AG216">
        <v>1000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 t="shared" si="78"/>
        <v/>
      </c>
      <c r="AJ216" t="str">
        <f t="shared" si="79"/>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v>
      </c>
      <c r="AN216" t="str">
        <f t="shared" ca="1" si="81"/>
        <v>{"dy":22,"sl":4,"tp":"upn","vl":"53553","cn":10,"pt":"GO","pr":1000}</v>
      </c>
    </row>
    <row r="217" spans="1:40">
      <c r="A217">
        <v>22</v>
      </c>
      <c r="B217">
        <v>5</v>
      </c>
      <c r="C217">
        <f t="shared" si="72"/>
        <v>0</v>
      </c>
      <c r="D217">
        <f t="shared" ca="1" si="83"/>
        <v>0.68248863015831385</v>
      </c>
      <c r="E217">
        <f t="shared" ca="1" si="83"/>
        <v>0.16321024660529349</v>
      </c>
      <c r="F217">
        <f t="shared" ca="1" si="83"/>
        <v>7.830596799267342E-3</v>
      </c>
      <c r="G217">
        <f t="shared" ca="1" si="83"/>
        <v>0.32225607176014581</v>
      </c>
      <c r="H217">
        <f t="shared" ca="1" si="83"/>
        <v>0.66783053785518853</v>
      </c>
      <c r="I217">
        <f t="shared" ca="1" si="83"/>
        <v>0.50429872803060427</v>
      </c>
      <c r="M217" t="str">
        <f t="shared" ca="1" si="73"/>
        <v>안 지정 캐릭터 PP 영웅등급</v>
      </c>
      <c r="N217">
        <f t="shared" ca="1" si="74"/>
        <v>16321</v>
      </c>
      <c r="O217">
        <f t="shared" ca="1" si="75"/>
        <v>9</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900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t="shared" ca="1" si="76"/>
        <v/>
      </c>
      <c r="U217" t="s">
        <v>92</v>
      </c>
      <c r="V217">
        <v>55285</v>
      </c>
      <c r="W217">
        <v>12</v>
      </c>
      <c r="X217" t="s">
        <v>129</v>
      </c>
      <c r="Z217">
        <v>1200</v>
      </c>
      <c r="AA217" t="str">
        <f t="shared" ca="1" si="77"/>
        <v>fe</v>
      </c>
      <c r="AB217" t="s">
        <v>83</v>
      </c>
      <c r="AC217" t="s">
        <v>267</v>
      </c>
      <c r="AD217">
        <v>1</v>
      </c>
      <c r="AE217" t="s">
        <v>129</v>
      </c>
      <c r="AG217">
        <v>8000</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 t="shared" si="78"/>
        <v/>
      </c>
      <c r="AJ217" t="str">
        <f t="shared" si="79"/>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울려퍼지는 여명</v>
      </c>
      <c r="AL217">
        <v>1</v>
      </c>
      <c r="AM21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v>
      </c>
      <c r="AN217" t="str">
        <f t="shared" ca="1" si="81"/>
        <v>{"dy":22,"sl":5,"tp":"fe","vl":"Equip2302","cn":1,"pt":"GO","pr":8000}</v>
      </c>
    </row>
    <row r="218" spans="1:40">
      <c r="A218">
        <v>22</v>
      </c>
      <c r="B218">
        <v>6</v>
      </c>
      <c r="C218">
        <f t="shared" si="72"/>
        <v>0</v>
      </c>
      <c r="D218">
        <f t="shared" ca="1" si="83"/>
        <v>8.6722300779246586E-2</v>
      </c>
      <c r="E218">
        <f t="shared" ca="1" si="83"/>
        <v>0.7899770685316303</v>
      </c>
      <c r="F218">
        <f t="shared" ca="1" si="83"/>
        <v>0.88851985893780039</v>
      </c>
      <c r="G218">
        <f t="shared" ca="1" si="83"/>
        <v>8.0484089344982634E-2</v>
      </c>
      <c r="H218">
        <f t="shared" ca="1" si="83"/>
        <v>0.59701541074963715</v>
      </c>
      <c r="I218">
        <f t="shared" ca="1" si="83"/>
        <v>0.15601937891629658</v>
      </c>
      <c r="M218" t="str">
        <f t="shared" ca="1" si="73"/>
        <v>지정 장비</v>
      </c>
      <c r="N218" t="str">
        <f t="shared" ca="1" si="74"/>
        <v>Equip7102</v>
      </c>
      <c r="O218">
        <f t="shared" ca="1" si="75"/>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3200</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t="shared" ca="1" si="76"/>
        <v/>
      </c>
      <c r="U218" t="s">
        <v>83</v>
      </c>
      <c r="V218" t="s">
        <v>189</v>
      </c>
      <c r="W218">
        <v>1</v>
      </c>
      <c r="X218" t="s">
        <v>129</v>
      </c>
      <c r="Z218">
        <v>7100</v>
      </c>
      <c r="AA218" t="str">
        <f t="shared" ca="1" si="77"/>
        <v>fe</v>
      </c>
      <c r="AB218" t="s">
        <v>83</v>
      </c>
      <c r="AC218" t="s">
        <v>208</v>
      </c>
      <c r="AD218">
        <v>1</v>
      </c>
      <c r="AE218" t="s">
        <v>129</v>
      </c>
      <c r="AG218">
        <v>74600</v>
      </c>
      <c r="AH218" t="str">
        <f ca="1">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 t="shared" si="78"/>
        <v/>
      </c>
      <c r="AJ218" t="str">
        <f t="shared" si="79"/>
        <v/>
      </c>
      <c r="AK218" t="str">
        <f ca="1">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재앙의 끝</v>
      </c>
      <c r="AL218">
        <v>1</v>
      </c>
      <c r="AM21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v>
      </c>
      <c r="AN218" t="str">
        <f t="shared" ca="1" si="81"/>
        <v>{"dy":22,"sl":6,"tp":"fe","vl":"Equip8302","cn":1,"pt":"GO","pr":74600}</v>
      </c>
    </row>
    <row r="219" spans="1:40">
      <c r="A219">
        <v>22</v>
      </c>
      <c r="B219">
        <v>7</v>
      </c>
      <c r="C219">
        <f t="shared" si="72"/>
        <v>0</v>
      </c>
      <c r="D219">
        <f t="shared" ca="1" si="83"/>
        <v>0.57756283797010355</v>
      </c>
      <c r="E219">
        <f t="shared" ca="1" si="83"/>
        <v>0.27477620478171716</v>
      </c>
      <c r="F219">
        <f t="shared" ca="1" si="83"/>
        <v>0.72119754424062565</v>
      </c>
      <c r="G219">
        <f t="shared" ca="1" si="83"/>
        <v>0.13595705003169412</v>
      </c>
      <c r="H219">
        <f t="shared" ca="1" si="83"/>
        <v>0.94330847119002503</v>
      </c>
      <c r="I219">
        <f t="shared" ca="1" si="83"/>
        <v>0.19677437376847851</v>
      </c>
      <c r="M219" t="str">
        <f t="shared" ca="1" si="73"/>
        <v>지정 장비</v>
      </c>
      <c r="N219" t="str">
        <f t="shared" ca="1" si="74"/>
        <v>Equip3101</v>
      </c>
      <c r="O219">
        <f t="shared" ca="1" si="75"/>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1100</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t="shared" ca="1" si="76"/>
        <v/>
      </c>
      <c r="U219" t="s">
        <v>83</v>
      </c>
      <c r="V219" t="s">
        <v>204</v>
      </c>
      <c r="W219">
        <v>1</v>
      </c>
      <c r="X219" t="s">
        <v>133</v>
      </c>
      <c r="Z219">
        <v>37</v>
      </c>
      <c r="AA219" t="str">
        <f t="shared" ca="1" si="77"/>
        <v>fe</v>
      </c>
      <c r="AB219" t="s">
        <v>83</v>
      </c>
      <c r="AC219" t="s">
        <v>184</v>
      </c>
      <c r="AD219">
        <v>1</v>
      </c>
      <c r="AE219" t="s">
        <v>129</v>
      </c>
      <c r="AG219">
        <v>22900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 t="shared" si="78"/>
        <v/>
      </c>
      <c r="AJ219" t="str">
        <f t="shared" si="79"/>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블룸 유탄발사기</v>
      </c>
      <c r="AL219">
        <v>1</v>
      </c>
      <c r="AM21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v>
      </c>
      <c r="AN219" t="str">
        <f t="shared" ca="1" si="81"/>
        <v>{"dy":22,"sl":7,"tp":"fe","vl":"Equip6302","cn":1,"pt":"GO","pr":22900}</v>
      </c>
    </row>
    <row r="220" spans="1:40">
      <c r="A220">
        <v>22</v>
      </c>
      <c r="B220">
        <v>8</v>
      </c>
      <c r="C220">
        <f t="shared" si="72"/>
        <v>0</v>
      </c>
      <c r="D220">
        <f t="shared" ca="1" si="83"/>
        <v>0.28903085441796172</v>
      </c>
      <c r="E220">
        <f t="shared" ca="1" si="83"/>
        <v>0.16099048244173075</v>
      </c>
      <c r="F220">
        <f t="shared" ca="1" si="83"/>
        <v>0.64485741774068561</v>
      </c>
      <c r="G220">
        <f t="shared" ca="1" si="83"/>
        <v>0.83353510334405201</v>
      </c>
      <c r="H220">
        <f t="shared" ca="1" si="83"/>
        <v>0.31230468442692727</v>
      </c>
      <c r="I220">
        <f t="shared" ca="1" si="83"/>
        <v>0.46624528843711599</v>
      </c>
      <c r="M220" t="str">
        <f t="shared" ca="1" si="73"/>
        <v>삭제</v>
      </c>
      <c r="N220" t="str">
        <f t="shared" ca="1" si="74"/>
        <v>삭제</v>
      </c>
      <c r="O220" t="str">
        <f t="shared" ca="1" si="75"/>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t="shared" ca="1" si="76"/>
        <v/>
      </c>
      <c r="AA220" t="str">
        <f t="shared" ca="1" si="77"/>
        <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 t="shared" si="78"/>
        <v/>
      </c>
      <c r="AJ220" t="str">
        <f t="shared" si="79"/>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
      </c>
      <c r="AL220">
        <v>1</v>
      </c>
      <c r="AM22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v>
      </c>
      <c r="AN220" t="str">
        <f t="shared" ca="1" si="81"/>
        <v>{"dy":22,"sl":8}</v>
      </c>
    </row>
    <row r="221" spans="1:40">
      <c r="A221">
        <v>22</v>
      </c>
      <c r="B221">
        <v>9</v>
      </c>
      <c r="C221">
        <f t="shared" si="72"/>
        <v>0</v>
      </c>
      <c r="D221">
        <f t="shared" ca="1" si="83"/>
        <v>0.5627514324118934</v>
      </c>
      <c r="E221">
        <f t="shared" ca="1" si="83"/>
        <v>0.44034091463736635</v>
      </c>
      <c r="F221">
        <f t="shared" ca="1" si="83"/>
        <v>0.94247154270787781</v>
      </c>
      <c r="G221">
        <f t="shared" ca="1" si="83"/>
        <v>0.99350717342703965</v>
      </c>
      <c r="H221">
        <f t="shared" ca="1" si="83"/>
        <v>0.73626721809630846</v>
      </c>
      <c r="I221">
        <f t="shared" ca="1" si="83"/>
        <v>0.23989911109078343</v>
      </c>
      <c r="M221" t="str">
        <f t="shared" ca="1" si="73"/>
        <v>삭제</v>
      </c>
      <c r="N221" t="str">
        <f t="shared" ca="1" si="74"/>
        <v>삭제</v>
      </c>
      <c r="O221" t="str">
        <f t="shared" ca="1" si="75"/>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t="shared" ca="1" si="76"/>
        <v/>
      </c>
      <c r="AA221" t="str">
        <f t="shared" ca="1" si="77"/>
        <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 t="shared" si="78"/>
        <v/>
      </c>
      <c r="AJ221" t="str">
        <f t="shared" si="79"/>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
      </c>
      <c r="AL221">
        <v>1</v>
      </c>
      <c r="AM22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v>
      </c>
      <c r="AN221" t="str">
        <f t="shared" ca="1" si="81"/>
        <v>{"dy":22,"sl":9}</v>
      </c>
    </row>
    <row r="222" spans="1:40">
      <c r="A222">
        <v>23</v>
      </c>
      <c r="B222">
        <v>0</v>
      </c>
      <c r="C222">
        <f t="shared" si="72"/>
        <v>0</v>
      </c>
      <c r="D222">
        <f t="shared" ref="D222:I231" ca="1" si="84">RAND()</f>
        <v>0.6019635851713836</v>
      </c>
      <c r="E222">
        <f t="shared" ca="1" si="84"/>
        <v>0.60837582711475791</v>
      </c>
      <c r="F222">
        <f t="shared" ca="1" si="84"/>
        <v>0.48242538709701444</v>
      </c>
      <c r="G222">
        <f t="shared" ca="1" si="84"/>
        <v>0.80281080421447626</v>
      </c>
      <c r="H222">
        <f t="shared" ca="1" si="84"/>
        <v>0.86908677501238096</v>
      </c>
      <c r="I222">
        <f t="shared" ca="1" si="84"/>
        <v>0.10868045129185311</v>
      </c>
      <c r="M222" t="str">
        <f t="shared" ca="1" si="73"/>
        <v>지정 장비</v>
      </c>
      <c r="N222" t="str">
        <f t="shared" ca="1" si="74"/>
        <v>Equip5102</v>
      </c>
      <c r="O222">
        <f t="shared" ca="1" si="75"/>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GO</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1000</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t="shared" ca="1" si="76"/>
        <v/>
      </c>
      <c r="U222" t="s">
        <v>83</v>
      </c>
      <c r="V222" t="s">
        <v>203</v>
      </c>
      <c r="W222">
        <v>1</v>
      </c>
      <c r="X222" t="s">
        <v>133</v>
      </c>
      <c r="Z222">
        <v>12</v>
      </c>
      <c r="AA222" t="str">
        <f t="shared" ca="1" si="77"/>
        <v>fe</v>
      </c>
      <c r="AB222" t="s">
        <v>83</v>
      </c>
      <c r="AC222" t="s">
        <v>116</v>
      </c>
      <c r="AD222">
        <v>1</v>
      </c>
      <c r="AE222" t="s">
        <v>129</v>
      </c>
      <c r="AG222">
        <v>1500</v>
      </c>
      <c r="AH222" t="str">
        <f ca="1">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 t="shared" si="78"/>
        <v/>
      </c>
      <c r="AJ222" t="str">
        <f t="shared" si="79"/>
        <v/>
      </c>
      <c r="AK222" t="str">
        <f ca="1">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그림자 단검</v>
      </c>
      <c r="AL222">
        <v>1</v>
      </c>
      <c r="AM22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v>
      </c>
      <c r="AN222" t="str">
        <f t="shared" ca="1" si="81"/>
        <v>{"dy":23,"sl":0,"tp":"fe","vl":"Equip1102","cn":1,"pt":"GO","pr":1500}</v>
      </c>
    </row>
    <row r="223" spans="1:40">
      <c r="A223">
        <v>23</v>
      </c>
      <c r="B223">
        <v>1</v>
      </c>
      <c r="C223">
        <f t="shared" si="72"/>
        <v>0</v>
      </c>
      <c r="D223">
        <f t="shared" ca="1" si="84"/>
        <v>0.61667344435172267</v>
      </c>
      <c r="E223">
        <f t="shared" ca="1" si="84"/>
        <v>0.61216724163740277</v>
      </c>
      <c r="F223">
        <f t="shared" ca="1" si="84"/>
        <v>0.4356560779379739</v>
      </c>
      <c r="G223">
        <f t="shared" ca="1" si="84"/>
        <v>0.76958894443950032</v>
      </c>
      <c r="H223">
        <f t="shared" ca="1" si="84"/>
        <v>0.3876038674120259</v>
      </c>
      <c r="I223">
        <f t="shared" ca="1" si="84"/>
        <v>0.55304396592306682</v>
      </c>
      <c r="M223" t="str">
        <f t="shared" ca="1" si="73"/>
        <v>지정 장비</v>
      </c>
      <c r="N223" t="str">
        <f t="shared" ca="1" si="74"/>
        <v>Equip5201</v>
      </c>
      <c r="O223">
        <f t="shared" ca="1" si="75"/>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GO</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3100</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t="shared" ca="1" si="76"/>
        <v/>
      </c>
      <c r="U223" t="s">
        <v>83</v>
      </c>
      <c r="V223" t="s">
        <v>187</v>
      </c>
      <c r="W223">
        <v>1</v>
      </c>
      <c r="X223" t="s">
        <v>129</v>
      </c>
      <c r="Z223">
        <v>29800</v>
      </c>
      <c r="AA223" t="str">
        <f t="shared" ca="1" si="77"/>
        <v>fe</v>
      </c>
      <c r="AB223" t="s">
        <v>83</v>
      </c>
      <c r="AC223" t="s">
        <v>262</v>
      </c>
      <c r="AD223">
        <v>1</v>
      </c>
      <c r="AE223" t="s">
        <v>133</v>
      </c>
      <c r="AG223">
        <v>4</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 t="shared" si="78"/>
        <v/>
      </c>
      <c r="AJ223" t="str">
        <f t="shared" si="79"/>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빛의 트랩</v>
      </c>
      <c r="AL223">
        <v>1</v>
      </c>
      <c r="AM22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v>
      </c>
      <c r="AN223" t="str">
        <f t="shared" ca="1" si="81"/>
        <v>{"dy":23,"sl":1,"tp":"fe","vl":"Equip3201","cn":1,"pt":"DI","pr":4}</v>
      </c>
    </row>
    <row r="224" spans="1:40">
      <c r="A224">
        <v>23</v>
      </c>
      <c r="B224">
        <v>2</v>
      </c>
      <c r="C224">
        <f t="shared" si="72"/>
        <v>0</v>
      </c>
      <c r="D224">
        <f t="shared" ca="1" si="84"/>
        <v>0.39405126737133811</v>
      </c>
      <c r="E224">
        <f t="shared" ca="1" si="84"/>
        <v>0.27009813346938027</v>
      </c>
      <c r="F224">
        <f t="shared" ca="1" si="84"/>
        <v>0.72372501295965797</v>
      </c>
      <c r="G224">
        <f t="shared" ca="1" si="84"/>
        <v>0.49012963214105065</v>
      </c>
      <c r="H224">
        <f t="shared" ca="1" si="84"/>
        <v>0.59100297521101408</v>
      </c>
      <c r="I224">
        <f t="shared" ca="1" si="84"/>
        <v>0.60486992945491402</v>
      </c>
      <c r="M224" t="str">
        <f t="shared" ca="1" si="73"/>
        <v>안 지정 캐릭터 PP 영웅등급</v>
      </c>
      <c r="N224">
        <f t="shared" ca="1" si="74"/>
        <v>27009</v>
      </c>
      <c r="O224">
        <f t="shared" ca="1" si="75"/>
        <v>10</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1000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t="shared" ca="1" si="76"/>
        <v/>
      </c>
      <c r="U224" t="s">
        <v>92</v>
      </c>
      <c r="V224">
        <v>56621</v>
      </c>
      <c r="W224">
        <v>12</v>
      </c>
      <c r="X224" t="s">
        <v>129</v>
      </c>
      <c r="Z224">
        <v>1200</v>
      </c>
      <c r="AA224" t="str">
        <f t="shared" ca="1" si="77"/>
        <v>uph</v>
      </c>
      <c r="AB224" t="s">
        <v>92</v>
      </c>
      <c r="AC224">
        <v>49337</v>
      </c>
      <c r="AD224">
        <v>11</v>
      </c>
      <c r="AE224" t="s">
        <v>129</v>
      </c>
      <c r="AG224">
        <v>1100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 t="shared" si="78"/>
        <v/>
      </c>
      <c r="AJ224" t="str">
        <f t="shared" si="79"/>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v>
      </c>
      <c r="AN224" t="str">
        <f t="shared" ca="1" si="81"/>
        <v>{"dy":23,"sl":2,"tp":"uph","vl":"49337","cn":11,"pt":"GO","pr":1100}</v>
      </c>
    </row>
    <row r="225" spans="1:40">
      <c r="A225">
        <v>23</v>
      </c>
      <c r="B225">
        <v>3</v>
      </c>
      <c r="C225">
        <f t="shared" si="72"/>
        <v>0</v>
      </c>
      <c r="D225">
        <f t="shared" ca="1" si="84"/>
        <v>0.42497190332583101</v>
      </c>
      <c r="E225">
        <f t="shared" ca="1" si="84"/>
        <v>0.33161565545536487</v>
      </c>
      <c r="F225">
        <f t="shared" ca="1" si="84"/>
        <v>0.2698899448752079</v>
      </c>
      <c r="G225">
        <f t="shared" ca="1" si="84"/>
        <v>0.7394934445637853</v>
      </c>
      <c r="H225">
        <f t="shared" ca="1" si="84"/>
        <v>0.93022142471119573</v>
      </c>
      <c r="I225">
        <f t="shared" ca="1" si="84"/>
        <v>0.97290695941396943</v>
      </c>
      <c r="M225" t="str">
        <f t="shared" ca="1" si="73"/>
        <v>안 지정 캐릭터 PP 일반등급</v>
      </c>
      <c r="N225">
        <f t="shared" ca="1" si="74"/>
        <v>33161</v>
      </c>
      <c r="O225">
        <f t="shared" ca="1" si="75"/>
        <v>10</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1000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t="shared" ca="1" si="76"/>
        <v/>
      </c>
      <c r="U225" t="s">
        <v>93</v>
      </c>
      <c r="V225">
        <v>85042</v>
      </c>
      <c r="W225">
        <v>14</v>
      </c>
      <c r="X225" t="s">
        <v>129</v>
      </c>
      <c r="Z225">
        <v>1400</v>
      </c>
      <c r="AA225" t="str">
        <f t="shared" ca="1" si="77"/>
        <v>upn</v>
      </c>
      <c r="AB225" t="s">
        <v>93</v>
      </c>
      <c r="AC225">
        <v>25033</v>
      </c>
      <c r="AD225">
        <v>10</v>
      </c>
      <c r="AE225" t="s">
        <v>129</v>
      </c>
      <c r="AG225">
        <v>1000</v>
      </c>
      <c r="AH225" t="str">
        <f>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 t="shared" si="78"/>
        <v/>
      </c>
      <c r="AJ225" t="str">
        <f t="shared" si="79"/>
        <v/>
      </c>
      <c r="AK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
      </c>
      <c r="AL225">
        <v>1</v>
      </c>
      <c r="AM22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v>
      </c>
      <c r="AN225" t="str">
        <f t="shared" ca="1" si="81"/>
        <v>{"dy":23,"sl":3,"tp":"upn","vl":"25033","cn":10,"pt":"GO","pr":1000}</v>
      </c>
    </row>
    <row r="226" spans="1:40">
      <c r="A226">
        <v>23</v>
      </c>
      <c r="B226">
        <v>4</v>
      </c>
      <c r="C226">
        <f t="shared" si="72"/>
        <v>0</v>
      </c>
      <c r="D226">
        <f t="shared" ca="1" si="84"/>
        <v>0.21241610723815041</v>
      </c>
      <c r="E226">
        <f t="shared" ca="1" si="84"/>
        <v>0.66873389484623103</v>
      </c>
      <c r="F226">
        <f t="shared" ca="1" si="84"/>
        <v>0.43121389546896882</v>
      </c>
      <c r="G226">
        <f t="shared" ca="1" si="84"/>
        <v>0.48838818935908368</v>
      </c>
      <c r="H226">
        <f t="shared" ca="1" si="84"/>
        <v>0.45462758915172974</v>
      </c>
      <c r="I226">
        <f t="shared" ca="1" si="84"/>
        <v>0.15650539868636115</v>
      </c>
      <c r="M226" t="str">
        <f t="shared" ca="1" si="73"/>
        <v>안 지정 캐릭터 PP 일반등급</v>
      </c>
      <c r="N226">
        <f t="shared" ca="1" si="74"/>
        <v>66873</v>
      </c>
      <c r="O226">
        <f t="shared" ca="1" si="75"/>
        <v>13</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1300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t="shared" ca="1" si="76"/>
        <v/>
      </c>
      <c r="U226" t="s">
        <v>93</v>
      </c>
      <c r="V226">
        <v>32362</v>
      </c>
      <c r="W226">
        <v>10</v>
      </c>
      <c r="X226" t="s">
        <v>129</v>
      </c>
      <c r="Z226">
        <v>1000</v>
      </c>
      <c r="AA226" t="str">
        <f t="shared" ca="1" si="77"/>
        <v>upn</v>
      </c>
      <c r="AB226" t="s">
        <v>93</v>
      </c>
      <c r="AC226">
        <v>65020</v>
      </c>
      <c r="AD226">
        <v>12</v>
      </c>
      <c r="AE226" t="s">
        <v>129</v>
      </c>
      <c r="AG226">
        <v>1200</v>
      </c>
      <c r="AH226" t="str">
        <f>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 t="shared" si="78"/>
        <v/>
      </c>
      <c r="AJ226" t="str">
        <f t="shared" si="79"/>
        <v/>
      </c>
      <c r="AK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
      </c>
      <c r="AL226">
        <v>1</v>
      </c>
      <c r="AM22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v>
      </c>
      <c r="AN226" t="str">
        <f t="shared" ca="1" si="81"/>
        <v>{"dy":23,"sl":4,"tp":"upn","vl":"65020","cn":12,"pt":"GO","pr":1200}</v>
      </c>
    </row>
    <row r="227" spans="1:40">
      <c r="A227">
        <v>23</v>
      </c>
      <c r="B227">
        <v>5</v>
      </c>
      <c r="C227">
        <f t="shared" si="72"/>
        <v>0</v>
      </c>
      <c r="D227">
        <f t="shared" ca="1" si="84"/>
        <v>0.77009686801424515</v>
      </c>
      <c r="E227">
        <f t="shared" ca="1" si="84"/>
        <v>0.44259498493570604</v>
      </c>
      <c r="F227">
        <f t="shared" ca="1" si="84"/>
        <v>0.94265667866909775</v>
      </c>
      <c r="G227">
        <f t="shared" ca="1" si="84"/>
        <v>0.49031688535161777</v>
      </c>
      <c r="H227">
        <f t="shared" ca="1" si="84"/>
        <v>0.55530853271471337</v>
      </c>
      <c r="I227">
        <f t="shared" ca="1" si="84"/>
        <v>0.56261229658717815</v>
      </c>
      <c r="M227" t="str">
        <f t="shared" ca="1" si="73"/>
        <v>안 지정 캐릭터 PP 일반등급</v>
      </c>
      <c r="N227">
        <f t="shared" ca="1" si="74"/>
        <v>44259</v>
      </c>
      <c r="O227">
        <f t="shared" ca="1" si="75"/>
        <v>11</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1100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t="shared" ca="1" si="76"/>
        <v/>
      </c>
      <c r="U227" t="s">
        <v>92</v>
      </c>
      <c r="V227">
        <v>20510</v>
      </c>
      <c r="W227">
        <v>10</v>
      </c>
      <c r="X227" t="s">
        <v>129</v>
      </c>
      <c r="Z227">
        <v>1000</v>
      </c>
      <c r="AA227" t="str">
        <f t="shared" ca="1" si="77"/>
        <v>fe</v>
      </c>
      <c r="AB227" t="s">
        <v>83</v>
      </c>
      <c r="AC227" t="s">
        <v>189</v>
      </c>
      <c r="AD227">
        <v>1</v>
      </c>
      <c r="AE227" t="s">
        <v>129</v>
      </c>
      <c r="AG227">
        <v>7900</v>
      </c>
      <c r="AH227" t="str">
        <f ca="1">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 t="shared" si="78"/>
        <v/>
      </c>
      <c r="AJ227" t="str">
        <f t="shared" si="79"/>
        <v/>
      </c>
      <c r="AK227" t="str">
        <f ca="1">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홍연의 해머</v>
      </c>
      <c r="AL227">
        <v>1</v>
      </c>
      <c r="AM22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v>
      </c>
      <c r="AN227" t="str">
        <f t="shared" ca="1" si="81"/>
        <v>{"dy":23,"sl":5,"tp":"fe","vl":"Equip4301","cn":1,"pt":"GO","pr":7900}</v>
      </c>
    </row>
    <row r="228" spans="1:40">
      <c r="A228">
        <v>23</v>
      </c>
      <c r="B228">
        <v>6</v>
      </c>
      <c r="C228">
        <f t="shared" si="72"/>
        <v>0</v>
      </c>
      <c r="D228">
        <f t="shared" ca="1" si="84"/>
        <v>0.28599364133445759</v>
      </c>
      <c r="E228">
        <f t="shared" ca="1" si="84"/>
        <v>0.35309692847337859</v>
      </c>
      <c r="F228">
        <f t="shared" ca="1" si="84"/>
        <v>0.33941940008100258</v>
      </c>
      <c r="G228">
        <f t="shared" ca="1" si="84"/>
        <v>0.39003777091787595</v>
      </c>
      <c r="H228">
        <f t="shared" ca="1" si="84"/>
        <v>0.83261065334074058</v>
      </c>
      <c r="I228">
        <f t="shared" ca="1" si="84"/>
        <v>0.59193616679517669</v>
      </c>
      <c r="M228" t="str">
        <f t="shared" ca="1" si="73"/>
        <v>지정 장비</v>
      </c>
      <c r="N228" t="str">
        <f t="shared" ca="1" si="74"/>
        <v>Equip4201</v>
      </c>
      <c r="O228">
        <f t="shared" ca="1" si="75"/>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3100</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t="shared" ca="1" si="76"/>
        <v/>
      </c>
      <c r="U228" t="s">
        <v>83</v>
      </c>
      <c r="V228" t="s">
        <v>188</v>
      </c>
      <c r="W228">
        <v>1</v>
      </c>
      <c r="X228" t="s">
        <v>133</v>
      </c>
      <c r="Z228">
        <v>4</v>
      </c>
      <c r="AA228" t="str">
        <f t="shared" ca="1" si="77"/>
        <v>fe</v>
      </c>
      <c r="AB228" t="s">
        <v>83</v>
      </c>
      <c r="AC228" t="s">
        <v>214</v>
      </c>
      <c r="AD228">
        <v>1</v>
      </c>
      <c r="AE228" t="s">
        <v>129</v>
      </c>
      <c r="AG228">
        <v>8900</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 t="shared" si="78"/>
        <v/>
      </c>
      <c r="AJ228" t="str">
        <f t="shared" si="79"/>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더블 이퀄라이저</v>
      </c>
      <c r="AL228">
        <v>1</v>
      </c>
      <c r="AM22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v>
      </c>
      <c r="AN228" t="str">
        <f t="shared" ca="1" si="81"/>
        <v>{"dy":23,"sl":6,"tp":"fe","vl":"Equip6201","cn":1,"pt":"GO","pr":8900}</v>
      </c>
    </row>
    <row r="229" spans="1:40">
      <c r="A229">
        <v>23</v>
      </c>
      <c r="B229">
        <v>7</v>
      </c>
      <c r="C229">
        <f t="shared" si="72"/>
        <v>0</v>
      </c>
      <c r="D229">
        <f t="shared" ca="1" si="84"/>
        <v>4.7038505818307708E-2</v>
      </c>
      <c r="E229">
        <f t="shared" ca="1" si="84"/>
        <v>0.37603294452431879</v>
      </c>
      <c r="F229">
        <f t="shared" ca="1" si="84"/>
        <v>0.41314389723468692</v>
      </c>
      <c r="G229">
        <f t="shared" ca="1" si="84"/>
        <v>0.48894377887472351</v>
      </c>
      <c r="H229">
        <f t="shared" ca="1" si="84"/>
        <v>0.51361481398573339</v>
      </c>
      <c r="I229">
        <f t="shared" ca="1" si="84"/>
        <v>0.3694307299934988</v>
      </c>
      <c r="M229" t="str">
        <f t="shared" ca="1" si="73"/>
        <v>지정 장비</v>
      </c>
      <c r="N229" t="str">
        <f t="shared" ca="1" si="74"/>
        <v>Equip4102</v>
      </c>
      <c r="O229">
        <f t="shared" ca="1" si="75"/>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1200</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t="shared" ca="1" si="76"/>
        <v/>
      </c>
      <c r="U229" t="s">
        <v>83</v>
      </c>
      <c r="V229" t="s">
        <v>208</v>
      </c>
      <c r="W229">
        <v>1</v>
      </c>
      <c r="X229" t="s">
        <v>129</v>
      </c>
      <c r="Z229">
        <v>73900</v>
      </c>
      <c r="AA229" t="str">
        <f t="shared" ca="1" si="77"/>
        <v>fe</v>
      </c>
      <c r="AB229" t="s">
        <v>83</v>
      </c>
      <c r="AC229" t="s">
        <v>113</v>
      </c>
      <c r="AD229">
        <v>1</v>
      </c>
      <c r="AE229" t="s">
        <v>129</v>
      </c>
      <c r="AG229">
        <v>800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 t="shared" si="78"/>
        <v/>
      </c>
      <c r="AJ229" t="str">
        <f t="shared" si="79"/>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석공의 망치</v>
      </c>
      <c r="AL229">
        <v>1</v>
      </c>
      <c r="AM22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v>
      </c>
      <c r="AN229" t="str">
        <f t="shared" ca="1" si="81"/>
        <v>{"dy":23,"sl":7,"tp":"fe","vl":"Equip4001","cn":1,"pt":"GO","pr":800}</v>
      </c>
    </row>
    <row r="230" spans="1:40">
      <c r="A230">
        <v>23</v>
      </c>
      <c r="B230">
        <v>8</v>
      </c>
      <c r="C230">
        <f t="shared" si="72"/>
        <v>0</v>
      </c>
      <c r="D230">
        <f t="shared" ca="1" si="84"/>
        <v>0.58328797527746379</v>
      </c>
      <c r="E230">
        <f t="shared" ca="1" si="84"/>
        <v>0.36998233722979823</v>
      </c>
      <c r="F230">
        <f t="shared" ca="1" si="84"/>
        <v>0.32496387842819652</v>
      </c>
      <c r="G230">
        <f t="shared" ca="1" si="84"/>
        <v>0.61746972141820355</v>
      </c>
      <c r="H230">
        <f t="shared" ca="1" si="84"/>
        <v>0.81526691102202586</v>
      </c>
      <c r="I230">
        <f t="shared" ca="1" si="84"/>
        <v>0.43192263609746273</v>
      </c>
      <c r="M230" t="str">
        <f t="shared" ca="1" si="73"/>
        <v>삭제</v>
      </c>
      <c r="N230" t="str">
        <f t="shared" ca="1" si="74"/>
        <v>삭제</v>
      </c>
      <c r="O230" t="str">
        <f t="shared" ca="1" si="75"/>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t="shared" ca="1" si="76"/>
        <v/>
      </c>
      <c r="AA230" t="str">
        <f t="shared" ca="1" si="77"/>
        <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 t="shared" si="78"/>
        <v/>
      </c>
      <c r="AJ230" t="str">
        <f t="shared" si="79"/>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L230">
        <v>1</v>
      </c>
      <c r="AM23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v>
      </c>
      <c r="AN230" t="str">
        <f t="shared" ca="1" si="81"/>
        <v>{"dy":23,"sl":8}</v>
      </c>
    </row>
    <row r="231" spans="1:40">
      <c r="A231">
        <v>23</v>
      </c>
      <c r="B231">
        <v>9</v>
      </c>
      <c r="C231">
        <f t="shared" si="72"/>
        <v>0</v>
      </c>
      <c r="D231">
        <f t="shared" ca="1" si="84"/>
        <v>0.55414152970111341</v>
      </c>
      <c r="E231">
        <f t="shared" ca="1" si="84"/>
        <v>0.56930086532399149</v>
      </c>
      <c r="F231">
        <f t="shared" ca="1" si="84"/>
        <v>0.22477066400124424</v>
      </c>
      <c r="G231">
        <f t="shared" ca="1" si="84"/>
        <v>6.6482543875869493E-2</v>
      </c>
      <c r="H231">
        <f t="shared" ca="1" si="84"/>
        <v>0.98949344882283863</v>
      </c>
      <c r="I231">
        <f t="shared" ca="1" si="84"/>
        <v>0.92740372516700176</v>
      </c>
      <c r="M231" t="str">
        <f t="shared" ca="1" si="73"/>
        <v>삭제</v>
      </c>
      <c r="N231" t="str">
        <f t="shared" ca="1" si="74"/>
        <v>삭제</v>
      </c>
      <c r="O231" t="str">
        <f t="shared" ca="1" si="75"/>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t="shared" ca="1" si="76"/>
        <v/>
      </c>
      <c r="AA231" t="str">
        <f t="shared" ca="1" si="77"/>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 t="shared" si="78"/>
        <v/>
      </c>
      <c r="AJ231" t="str">
        <f t="shared" si="79"/>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v>
      </c>
      <c r="AN231" t="str">
        <f t="shared" ca="1" si="81"/>
        <v>{"dy":23,"sl":9}</v>
      </c>
    </row>
    <row r="232" spans="1:40">
      <c r="A232">
        <v>24</v>
      </c>
      <c r="B232">
        <v>0</v>
      </c>
      <c r="C232">
        <f t="shared" si="72"/>
        <v>0</v>
      </c>
      <c r="D232">
        <f t="shared" ref="D232:I241" ca="1" si="85">RAND()</f>
        <v>0.45948183423390365</v>
      </c>
      <c r="E232">
        <f t="shared" ca="1" si="85"/>
        <v>0.14751812868550362</v>
      </c>
      <c r="F232">
        <f t="shared" ca="1" si="85"/>
        <v>0.39187343495590155</v>
      </c>
      <c r="G232">
        <f t="shared" ca="1" si="85"/>
        <v>0.70285654414828957</v>
      </c>
      <c r="H232">
        <f t="shared" ca="1" si="85"/>
        <v>5.672726432838715E-2</v>
      </c>
      <c r="I232">
        <f t="shared" ca="1" si="85"/>
        <v>0.22605683247802899</v>
      </c>
      <c r="M232" t="str">
        <f t="shared" ca="1" si="73"/>
        <v>지정 장비</v>
      </c>
      <c r="N232" t="str">
        <f t="shared" ca="1" si="74"/>
        <v>Equip1101</v>
      </c>
      <c r="O232">
        <f t="shared" ca="1" si="75"/>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GO</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1100</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t="shared" ca="1" si="76"/>
        <v/>
      </c>
      <c r="U232" t="s">
        <v>83</v>
      </c>
      <c r="V232" t="s">
        <v>197</v>
      </c>
      <c r="W232">
        <v>1</v>
      </c>
      <c r="X232" t="s">
        <v>133</v>
      </c>
      <c r="Z232">
        <v>11</v>
      </c>
      <c r="AA232" t="str">
        <f t="shared" ca="1" si="77"/>
        <v>fe</v>
      </c>
      <c r="AB232" t="s">
        <v>83</v>
      </c>
      <c r="AC232" t="s">
        <v>216</v>
      </c>
      <c r="AD232">
        <v>1</v>
      </c>
      <c r="AE232" t="s">
        <v>129</v>
      </c>
      <c r="AG232">
        <v>3400</v>
      </c>
      <c r="AH232" t="str">
        <f ca="1">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 t="shared" si="78"/>
        <v/>
      </c>
      <c r="AJ232" t="str">
        <f t="shared" si="79"/>
        <v/>
      </c>
      <c r="AK232" t="str">
        <f ca="1">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야만인의 분노</v>
      </c>
      <c r="AL232">
        <v>1</v>
      </c>
      <c r="AM23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v>
      </c>
      <c r="AN232" t="str">
        <f t="shared" ca="1" si="81"/>
        <v>{"dy":24,"sl":0,"tp":"fe","vl":"Equip0201","cn":1,"pt":"GO","pr":3400}</v>
      </c>
    </row>
    <row r="233" spans="1:40">
      <c r="A233">
        <v>24</v>
      </c>
      <c r="B233">
        <v>1</v>
      </c>
      <c r="C233">
        <f t="shared" si="72"/>
        <v>0</v>
      </c>
      <c r="D233">
        <f t="shared" ca="1" si="85"/>
        <v>0.22950835095997069</v>
      </c>
      <c r="E233">
        <f t="shared" ca="1" si="85"/>
        <v>0.54981075814818303</v>
      </c>
      <c r="F233">
        <f t="shared" ca="1" si="85"/>
        <v>0.33226437476986326</v>
      </c>
      <c r="G233">
        <f t="shared" ca="1" si="85"/>
        <v>0.52175694970420639</v>
      </c>
      <c r="H233">
        <f t="shared" ca="1" si="85"/>
        <v>0.11318912536597814</v>
      </c>
      <c r="I233">
        <f t="shared" ca="1" si="85"/>
        <v>0.29668512134351221</v>
      </c>
      <c r="M233" t="str">
        <f t="shared" ca="1" si="73"/>
        <v>지정 장비</v>
      </c>
      <c r="N233" t="str">
        <f t="shared" ca="1" si="74"/>
        <v>Equip4302</v>
      </c>
      <c r="O233">
        <f t="shared" ca="1" si="75"/>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7300</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t="shared" ca="1" si="76"/>
        <v/>
      </c>
      <c r="U233" t="s">
        <v>83</v>
      </c>
      <c r="V233" t="s">
        <v>103</v>
      </c>
      <c r="W233">
        <v>1</v>
      </c>
      <c r="X233" t="s">
        <v>129</v>
      </c>
      <c r="Z233">
        <v>7200</v>
      </c>
      <c r="AA233" t="str">
        <f t="shared" ca="1" si="77"/>
        <v>fe</v>
      </c>
      <c r="AB233" t="s">
        <v>83</v>
      </c>
      <c r="AC233" t="s">
        <v>252</v>
      </c>
      <c r="AD233">
        <v>1</v>
      </c>
      <c r="AE233" t="s">
        <v>129</v>
      </c>
      <c r="AG233">
        <v>600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 t="shared" si="78"/>
        <v/>
      </c>
      <c r="AJ233" t="str">
        <f t="shared" si="79"/>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그린 아이즈</v>
      </c>
      <c r="AL233">
        <v>1</v>
      </c>
      <c r="AM23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v>
      </c>
      <c r="AN233" t="str">
        <f t="shared" ca="1" si="81"/>
        <v>{"dy":24,"sl":1,"tp":"fe","vl":"Equip5002","cn":1,"pt":"GO","pr":600}</v>
      </c>
    </row>
    <row r="234" spans="1:40">
      <c r="A234">
        <v>24</v>
      </c>
      <c r="B234">
        <v>2</v>
      </c>
      <c r="C234">
        <f t="shared" si="72"/>
        <v>0</v>
      </c>
      <c r="D234">
        <f t="shared" ca="1" si="85"/>
        <v>0.14578815546013424</v>
      </c>
      <c r="E234">
        <f t="shared" ca="1" si="85"/>
        <v>0.16734359438023216</v>
      </c>
      <c r="F234">
        <f t="shared" ca="1" si="85"/>
        <v>0.56970077316617584</v>
      </c>
      <c r="G234">
        <f t="shared" ca="1" si="85"/>
        <v>0.65814287880414035</v>
      </c>
      <c r="H234">
        <f t="shared" ca="1" si="85"/>
        <v>0.7072565701182898</v>
      </c>
      <c r="I234">
        <f t="shared" ca="1" si="85"/>
        <v>0.20087041340419542</v>
      </c>
      <c r="M234" t="str">
        <f t="shared" ca="1" si="73"/>
        <v>안 지정 캐릭터 PP 영웅등급</v>
      </c>
      <c r="N234">
        <f t="shared" ca="1" si="74"/>
        <v>16734</v>
      </c>
      <c r="O234">
        <f t="shared" ca="1" si="75"/>
        <v>10</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1000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t="shared" ca="1" si="76"/>
        <v/>
      </c>
      <c r="U234" t="s">
        <v>92</v>
      </c>
      <c r="V234">
        <v>32649</v>
      </c>
      <c r="W234">
        <v>10</v>
      </c>
      <c r="X234" t="s">
        <v>129</v>
      </c>
      <c r="Z234">
        <v>1000</v>
      </c>
      <c r="AA234" t="str">
        <f t="shared" ca="1" si="77"/>
        <v>uph</v>
      </c>
      <c r="AB234" t="s">
        <v>92</v>
      </c>
      <c r="AC234">
        <v>23688</v>
      </c>
      <c r="AD234">
        <v>10</v>
      </c>
      <c r="AE234" t="s">
        <v>129</v>
      </c>
      <c r="AG234">
        <v>1000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 t="shared" si="78"/>
        <v/>
      </c>
      <c r="AJ234" t="str">
        <f t="shared" si="79"/>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v>
      </c>
      <c r="AN234" t="str">
        <f t="shared" ca="1" si="81"/>
        <v>{"dy":24,"sl":2,"tp":"uph","vl":"23688","cn":10,"pt":"GO","pr":1000}</v>
      </c>
    </row>
    <row r="235" spans="1:40">
      <c r="A235">
        <v>24</v>
      </c>
      <c r="B235">
        <v>3</v>
      </c>
      <c r="C235">
        <f t="shared" si="72"/>
        <v>0</v>
      </c>
      <c r="D235">
        <f t="shared" ca="1" si="85"/>
        <v>0.19563835210499581</v>
      </c>
      <c r="E235">
        <f t="shared" ca="1" si="85"/>
        <v>0.25984072374951728</v>
      </c>
      <c r="F235">
        <f t="shared" ca="1" si="85"/>
        <v>0.97992958673636799</v>
      </c>
      <c r="G235">
        <f t="shared" ca="1" si="85"/>
        <v>0.72141601054724014</v>
      </c>
      <c r="H235">
        <f t="shared" ca="1" si="85"/>
        <v>0.6374203781113208</v>
      </c>
      <c r="I235">
        <f t="shared" ca="1" si="85"/>
        <v>0.3526824039754819</v>
      </c>
      <c r="M235" t="str">
        <f t="shared" ca="1" si="73"/>
        <v>안 지정 캐릭터 PP 영웅등급</v>
      </c>
      <c r="N235">
        <f t="shared" ca="1" si="74"/>
        <v>25984</v>
      </c>
      <c r="O235">
        <f t="shared" ca="1" si="75"/>
        <v>10</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1000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t="shared" ca="1" si="76"/>
        <v/>
      </c>
      <c r="U235" t="s">
        <v>93</v>
      </c>
      <c r="V235">
        <v>23601</v>
      </c>
      <c r="W235">
        <v>10</v>
      </c>
      <c r="X235" t="s">
        <v>129</v>
      </c>
      <c r="Z235">
        <v>1000</v>
      </c>
      <c r="AA235" t="str">
        <f t="shared" ca="1" si="77"/>
        <v>upn</v>
      </c>
      <c r="AB235" t="s">
        <v>93</v>
      </c>
      <c r="AC235">
        <v>51119</v>
      </c>
      <c r="AD235">
        <v>12</v>
      </c>
      <c r="AE235" t="s">
        <v>129</v>
      </c>
      <c r="AG235">
        <v>1200</v>
      </c>
      <c r="AH235" t="str">
        <f>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 t="shared" si="78"/>
        <v/>
      </c>
      <c r="AJ235" t="str">
        <f t="shared" si="79"/>
        <v/>
      </c>
      <c r="AK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
      </c>
      <c r="AL235">
        <v>1</v>
      </c>
      <c r="AM23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v>
      </c>
      <c r="AN235" t="str">
        <f t="shared" ca="1" si="81"/>
        <v>{"dy":24,"sl":3,"tp":"upn","vl":"51119","cn":12,"pt":"GO","pr":1200}</v>
      </c>
    </row>
    <row r="236" spans="1:40">
      <c r="A236">
        <v>24</v>
      </c>
      <c r="B236">
        <v>4</v>
      </c>
      <c r="C236">
        <f t="shared" si="72"/>
        <v>0</v>
      </c>
      <c r="D236">
        <f t="shared" ca="1" si="85"/>
        <v>0.90865321213101014</v>
      </c>
      <c r="E236">
        <f t="shared" ca="1" si="85"/>
        <v>0.84818708499353512</v>
      </c>
      <c r="F236">
        <f t="shared" ca="1" si="85"/>
        <v>0.4968387778474439</v>
      </c>
      <c r="G236">
        <f t="shared" ca="1" si="85"/>
        <v>0.39141536424229428</v>
      </c>
      <c r="H236">
        <f t="shared" ca="1" si="85"/>
        <v>0.73740942980527591</v>
      </c>
      <c r="I236">
        <f t="shared" ca="1" si="85"/>
        <v>0.68336544884208272</v>
      </c>
      <c r="M236" t="str">
        <f t="shared" ca="1" si="73"/>
        <v>안 지정 캐릭터 PP 일반등급</v>
      </c>
      <c r="N236">
        <f t="shared" ca="1" si="74"/>
        <v>84818</v>
      </c>
      <c r="O236">
        <f t="shared" ca="1" si="75"/>
        <v>14</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1400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t="shared" ca="1" si="76"/>
        <v/>
      </c>
      <c r="U236" t="s">
        <v>93</v>
      </c>
      <c r="V236">
        <v>97439</v>
      </c>
      <c r="W236">
        <v>14</v>
      </c>
      <c r="X236" t="s">
        <v>129</v>
      </c>
      <c r="Z236">
        <v>1400</v>
      </c>
      <c r="AA236" t="str">
        <f t="shared" ca="1" si="77"/>
        <v>upn</v>
      </c>
      <c r="AB236" t="s">
        <v>93</v>
      </c>
      <c r="AC236">
        <v>74232</v>
      </c>
      <c r="AD236">
        <v>13</v>
      </c>
      <c r="AE236" t="s">
        <v>129</v>
      </c>
      <c r="AG236">
        <v>1300</v>
      </c>
      <c r="AH236" t="str">
        <f>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 t="shared" si="78"/>
        <v/>
      </c>
      <c r="AJ236" t="str">
        <f t="shared" si="79"/>
        <v/>
      </c>
      <c r="AK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
      </c>
      <c r="AL236">
        <v>1</v>
      </c>
      <c r="AM23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v>
      </c>
      <c r="AN236" t="str">
        <f t="shared" ca="1" si="81"/>
        <v>{"dy":24,"sl":4,"tp":"upn","vl":"74232","cn":13,"pt":"GO","pr":1300}</v>
      </c>
    </row>
    <row r="237" spans="1:40">
      <c r="A237">
        <v>24</v>
      </c>
      <c r="B237">
        <v>5</v>
      </c>
      <c r="C237">
        <f t="shared" si="72"/>
        <v>0</v>
      </c>
      <c r="D237">
        <f t="shared" ca="1" si="85"/>
        <v>0.42603872751863014</v>
      </c>
      <c r="E237">
        <f t="shared" ca="1" si="85"/>
        <v>0.95558005259839707</v>
      </c>
      <c r="F237">
        <f t="shared" ca="1" si="85"/>
        <v>0.69032342813093417</v>
      </c>
      <c r="G237">
        <f t="shared" ca="1" si="85"/>
        <v>0.25151070729312297</v>
      </c>
      <c r="H237">
        <f t="shared" ca="1" si="85"/>
        <v>0.60212890159337251</v>
      </c>
      <c r="I237">
        <f t="shared" ca="1" si="85"/>
        <v>0.68515575091131564</v>
      </c>
      <c r="M237" t="str">
        <f t="shared" ca="1" si="73"/>
        <v>지정 장비</v>
      </c>
      <c r="N237" t="str">
        <f t="shared" ca="1" si="74"/>
        <v>Equip8201</v>
      </c>
      <c r="O237">
        <f t="shared" ca="1" si="75"/>
        <v>1</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29600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t="shared" ca="1" si="76"/>
        <v/>
      </c>
      <c r="U237" t="s">
        <v>83</v>
      </c>
      <c r="V237" t="s">
        <v>117</v>
      </c>
      <c r="W237">
        <v>1</v>
      </c>
      <c r="X237" t="s">
        <v>129</v>
      </c>
      <c r="Z237">
        <v>1100</v>
      </c>
      <c r="AA237" t="str">
        <f t="shared" ca="1" si="77"/>
        <v>fe</v>
      </c>
      <c r="AB237" t="s">
        <v>83</v>
      </c>
      <c r="AC237" t="s">
        <v>112</v>
      </c>
      <c r="AD237">
        <v>1</v>
      </c>
      <c r="AE237" t="s">
        <v>129</v>
      </c>
      <c r="AG237">
        <v>3700</v>
      </c>
      <c r="AH237" t="str">
        <f ca="1">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 t="shared" si="78"/>
        <v/>
      </c>
      <c r="AJ237" t="str">
        <f t="shared" si="79"/>
        <v/>
      </c>
      <c r="AK237" t="str">
        <f ca="1">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빅 바디</v>
      </c>
      <c r="AL237">
        <v>1</v>
      </c>
      <c r="AM23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v>
      </c>
      <c r="AN237" t="str">
        <f t="shared" ca="1" si="81"/>
        <v>{"dy":24,"sl":5,"tp":"fe","vl":"Equip6101","cn":1,"pt":"GO","pr":3700}</v>
      </c>
    </row>
    <row r="238" spans="1:40">
      <c r="A238">
        <v>24</v>
      </c>
      <c r="B238">
        <v>6</v>
      </c>
      <c r="C238">
        <f t="shared" si="72"/>
        <v>0</v>
      </c>
      <c r="D238">
        <f t="shared" ca="1" si="85"/>
        <v>0.90325577840295435</v>
      </c>
      <c r="E238">
        <f t="shared" ca="1" si="85"/>
        <v>0.41024453262273652</v>
      </c>
      <c r="F238">
        <f t="shared" ca="1" si="85"/>
        <v>0.60160691262551114</v>
      </c>
      <c r="G238">
        <f t="shared" ca="1" si="85"/>
        <v>0.92366489233153748</v>
      </c>
      <c r="H238">
        <f t="shared" ca="1" si="85"/>
        <v>0.81216507325941856</v>
      </c>
      <c r="I238">
        <f t="shared" ca="1" si="85"/>
        <v>0.66744310471631074</v>
      </c>
      <c r="M238" t="str">
        <f t="shared" ca="1" si="73"/>
        <v>지정 장비</v>
      </c>
      <c r="N238" t="str">
        <f t="shared" ca="1" si="74"/>
        <v>Equip5101</v>
      </c>
      <c r="O238">
        <f t="shared" ca="1" si="75"/>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1400</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t="shared" ca="1" si="76"/>
        <v/>
      </c>
      <c r="U238" t="s">
        <v>83</v>
      </c>
      <c r="V238" t="s">
        <v>199</v>
      </c>
      <c r="W238">
        <v>1</v>
      </c>
      <c r="X238" t="s">
        <v>129</v>
      </c>
      <c r="Z238">
        <v>1500</v>
      </c>
      <c r="AA238" t="str">
        <f t="shared" ca="1" si="77"/>
        <v>fe</v>
      </c>
      <c r="AB238" t="s">
        <v>83</v>
      </c>
      <c r="AC238" t="s">
        <v>331</v>
      </c>
      <c r="AD238">
        <v>1</v>
      </c>
      <c r="AE238" t="s">
        <v>133</v>
      </c>
      <c r="AG238">
        <v>43</v>
      </c>
      <c r="AH238" t="str">
        <f ca="1">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 t="shared" si="78"/>
        <v/>
      </c>
      <c r="AJ238" t="str">
        <f t="shared" si="79"/>
        <v/>
      </c>
      <c r="AK238" t="str">
        <f ca="1">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스톰 브링어</v>
      </c>
      <c r="AL238">
        <v>1</v>
      </c>
      <c r="AM23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v>
      </c>
      <c r="AN238" t="str">
        <f t="shared" ca="1" si="81"/>
        <v>{"dy":24,"sl":6,"tp":"fe","vl":"Equip8202","cn":1,"pt":"DI","pr":43}</v>
      </c>
    </row>
    <row r="239" spans="1:40">
      <c r="A239">
        <v>24</v>
      </c>
      <c r="B239">
        <v>7</v>
      </c>
      <c r="C239">
        <f t="shared" si="72"/>
        <v>0</v>
      </c>
      <c r="D239">
        <f t="shared" ca="1" si="85"/>
        <v>0.402419078599211</v>
      </c>
      <c r="E239">
        <f t="shared" ca="1" si="85"/>
        <v>0.59659428306106344</v>
      </c>
      <c r="F239">
        <f t="shared" ca="1" si="85"/>
        <v>0.87263645070675477</v>
      </c>
      <c r="G239">
        <f t="shared" ca="1" si="85"/>
        <v>0.32291194523842304</v>
      </c>
      <c r="H239">
        <f t="shared" ca="1" si="85"/>
        <v>0.76771634967248592</v>
      </c>
      <c r="I239">
        <f t="shared" ca="1" si="85"/>
        <v>0.6468434533867643</v>
      </c>
      <c r="M239" t="str">
        <f t="shared" ca="1" si="73"/>
        <v>지정 장비</v>
      </c>
      <c r="N239" t="str">
        <f t="shared" ca="1" si="74"/>
        <v>Equip7001</v>
      </c>
      <c r="O239">
        <f t="shared" ca="1" si="75"/>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2100</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t="shared" ca="1" si="76"/>
        <v/>
      </c>
      <c r="U239" t="s">
        <v>83</v>
      </c>
      <c r="V239" t="s">
        <v>208</v>
      </c>
      <c r="W239">
        <v>1</v>
      </c>
      <c r="X239" t="s">
        <v>133</v>
      </c>
      <c r="Z239">
        <v>89</v>
      </c>
      <c r="AA239" t="str">
        <f t="shared" ca="1" si="77"/>
        <v>fe</v>
      </c>
      <c r="AB239" t="s">
        <v>83</v>
      </c>
      <c r="AC239" t="s">
        <v>278</v>
      </c>
      <c r="AD239">
        <v>1</v>
      </c>
      <c r="AE239" t="s">
        <v>129</v>
      </c>
      <c r="AG239">
        <v>7600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 t="shared" si="78"/>
        <v/>
      </c>
      <c r="AJ239" t="str">
        <f t="shared" si="79"/>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태양과 달과 별</v>
      </c>
      <c r="AL239">
        <v>1</v>
      </c>
      <c r="AM23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v>
      </c>
      <c r="AN239" t="str">
        <f t="shared" ca="1" si="81"/>
        <v>{"dy":24,"sl":7,"tp":"fe","vl":"Equip3302","cn":1,"pt":"GO","pr":7600}</v>
      </c>
    </row>
    <row r="240" spans="1:40">
      <c r="A240">
        <v>24</v>
      </c>
      <c r="B240">
        <v>8</v>
      </c>
      <c r="C240">
        <f t="shared" si="72"/>
        <v>0</v>
      </c>
      <c r="D240">
        <f t="shared" ca="1" si="85"/>
        <v>0.90697829512410189</v>
      </c>
      <c r="E240">
        <f t="shared" ca="1" si="85"/>
        <v>3.3572248363251345E-2</v>
      </c>
      <c r="F240">
        <f t="shared" ca="1" si="85"/>
        <v>0.58793808450233842</v>
      </c>
      <c r="G240">
        <f t="shared" ca="1" si="85"/>
        <v>0.75850196438123119</v>
      </c>
      <c r="H240">
        <f t="shared" ca="1" si="85"/>
        <v>0.42277451679647571</v>
      </c>
      <c r="I240">
        <f t="shared" ca="1" si="85"/>
        <v>4.454950908849431E-2</v>
      </c>
      <c r="M240" t="str">
        <f t="shared" ca="1" si="73"/>
        <v>삭제</v>
      </c>
      <c r="N240" t="str">
        <f t="shared" ca="1" si="74"/>
        <v>삭제</v>
      </c>
      <c r="O240" t="str">
        <f t="shared" ca="1" si="75"/>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t="shared" ca="1" si="76"/>
        <v/>
      </c>
      <c r="AA240" t="str">
        <f t="shared" ca="1" si="77"/>
        <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 t="shared" si="78"/>
        <v/>
      </c>
      <c r="AJ240" t="str">
        <f t="shared" si="79"/>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
      </c>
      <c r="AL240">
        <v>1</v>
      </c>
      <c r="AM24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v>
      </c>
      <c r="AN240" t="str">
        <f t="shared" ca="1" si="81"/>
        <v>{"dy":24,"sl":8}</v>
      </c>
    </row>
    <row r="241" spans="1:40">
      <c r="A241">
        <v>24</v>
      </c>
      <c r="B241">
        <v>9</v>
      </c>
      <c r="C241">
        <f t="shared" si="72"/>
        <v>0</v>
      </c>
      <c r="D241">
        <f t="shared" ca="1" si="85"/>
        <v>0.21060096725790245</v>
      </c>
      <c r="E241">
        <f t="shared" ca="1" si="85"/>
        <v>0.90715968051486451</v>
      </c>
      <c r="F241">
        <f t="shared" ca="1" si="85"/>
        <v>0.23107816653301139</v>
      </c>
      <c r="G241">
        <f t="shared" ca="1" si="85"/>
        <v>0.59427634621060976</v>
      </c>
      <c r="H241">
        <f t="shared" ca="1" si="85"/>
        <v>8.7046322756412886E-2</v>
      </c>
      <c r="I241">
        <f t="shared" ca="1" si="85"/>
        <v>0.28956446913212974</v>
      </c>
      <c r="M241" t="str">
        <f t="shared" ca="1" si="73"/>
        <v>삭제</v>
      </c>
      <c r="N241" t="str">
        <f t="shared" ca="1" si="74"/>
        <v>삭제</v>
      </c>
      <c r="O241" t="str">
        <f t="shared" ca="1" si="75"/>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t="shared" ca="1" si="76"/>
        <v/>
      </c>
      <c r="AA241" t="str">
        <f t="shared" ca="1" si="77"/>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 t="shared" si="78"/>
        <v/>
      </c>
      <c r="AJ241" t="str">
        <f t="shared" si="79"/>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v>
      </c>
      <c r="AN241" t="str">
        <f t="shared" ca="1" si="81"/>
        <v>{"dy":24,"sl":9}</v>
      </c>
    </row>
    <row r="242" spans="1:40">
      <c r="A242">
        <v>25</v>
      </c>
      <c r="B242">
        <v>0</v>
      </c>
      <c r="C242">
        <f t="shared" si="72"/>
        <v>0</v>
      </c>
      <c r="D242">
        <f t="shared" ref="D242:I251" ca="1" si="86">RAND()</f>
        <v>0.28866937429920736</v>
      </c>
      <c r="E242">
        <f t="shared" ca="1" si="86"/>
        <v>0.99878274529575883</v>
      </c>
      <c r="F242">
        <f t="shared" ca="1" si="86"/>
        <v>0.47581888621051027</v>
      </c>
      <c r="G242">
        <f t="shared" ca="1" si="86"/>
        <v>1.1694282410926848E-2</v>
      </c>
      <c r="H242">
        <f t="shared" ca="1" si="86"/>
        <v>0.96925647651478553</v>
      </c>
      <c r="I242">
        <f t="shared" ca="1" si="86"/>
        <v>0.19701566877733268</v>
      </c>
      <c r="M242" t="str">
        <f t="shared" ca="1" si="73"/>
        <v>지정 장비</v>
      </c>
      <c r="N242" t="str">
        <f t="shared" ca="1" si="74"/>
        <v>Equip8402</v>
      </c>
      <c r="O242">
        <f t="shared" ca="1" si="75"/>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DI</v>
      </c>
      <c r="Q242">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250</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116</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t="shared" ca="1" si="76"/>
        <v>전설</v>
      </c>
      <c r="U242" t="s">
        <v>83</v>
      </c>
      <c r="V242" t="s">
        <v>192</v>
      </c>
      <c r="W242">
        <v>1</v>
      </c>
      <c r="X242" t="s">
        <v>133</v>
      </c>
      <c r="Z242">
        <v>90</v>
      </c>
      <c r="AA242" t="str">
        <f t="shared" ca="1" si="77"/>
        <v>fe</v>
      </c>
      <c r="AB242" t="s">
        <v>83</v>
      </c>
      <c r="AC242" t="s">
        <v>256</v>
      </c>
      <c r="AD242">
        <v>1</v>
      </c>
      <c r="AE242" t="s">
        <v>129</v>
      </c>
      <c r="AG242">
        <v>7700</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 t="shared" si="78"/>
        <v/>
      </c>
      <c r="AJ242" t="str">
        <f t="shared" si="79"/>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영롱한 반증</v>
      </c>
      <c r="AL242">
        <v>1</v>
      </c>
      <c r="AM24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v>
      </c>
      <c r="AN242" t="str">
        <f t="shared" ca="1" si="81"/>
        <v>{"dy":25,"sl":0,"tp":"fe","vl":"Equip5301","cn":1,"pt":"GO","pr":7700}</v>
      </c>
    </row>
    <row r="243" spans="1:40">
      <c r="A243">
        <v>25</v>
      </c>
      <c r="B243">
        <v>1</v>
      </c>
      <c r="C243">
        <f t="shared" si="72"/>
        <v>0</v>
      </c>
      <c r="D243">
        <f t="shared" ca="1" si="86"/>
        <v>0.51659190485782047</v>
      </c>
      <c r="E243">
        <f t="shared" ca="1" si="86"/>
        <v>0.82604285464422533</v>
      </c>
      <c r="F243">
        <f t="shared" ca="1" si="86"/>
        <v>0.35593020056470359</v>
      </c>
      <c r="G243">
        <f t="shared" ca="1" si="86"/>
        <v>0.43458314706412127</v>
      </c>
      <c r="H243">
        <f t="shared" ca="1" si="86"/>
        <v>0.31767895609452401</v>
      </c>
      <c r="I243">
        <f t="shared" ca="1" si="86"/>
        <v>0.65264967148561981</v>
      </c>
      <c r="M243" t="str">
        <f t="shared" ca="1" si="73"/>
        <v>지정 장비</v>
      </c>
      <c r="N243" t="str">
        <f t="shared" ca="1" si="74"/>
        <v>Equip7102</v>
      </c>
      <c r="O243">
        <f t="shared" ca="1" si="75"/>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3600</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t="shared" ca="1" si="76"/>
        <v/>
      </c>
      <c r="U243" t="s">
        <v>83</v>
      </c>
      <c r="V243" t="s">
        <v>184</v>
      </c>
      <c r="W243">
        <v>1</v>
      </c>
      <c r="X243" t="s">
        <v>133</v>
      </c>
      <c r="Z243">
        <v>37</v>
      </c>
      <c r="AA243" t="str">
        <f t="shared" ca="1" si="77"/>
        <v>fe</v>
      </c>
      <c r="AB243" t="s">
        <v>83</v>
      </c>
      <c r="AC243" t="s">
        <v>332</v>
      </c>
      <c r="AD243">
        <v>1</v>
      </c>
      <c r="AE243" t="s">
        <v>133</v>
      </c>
      <c r="AG243">
        <v>34</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 t="shared" si="78"/>
        <v/>
      </c>
      <c r="AJ243" t="str">
        <f t="shared" si="79"/>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광학발생기</v>
      </c>
      <c r="AL243">
        <v>1</v>
      </c>
      <c r="AM24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v>
      </c>
      <c r="AN243" t="str">
        <f t="shared" ca="1" si="81"/>
        <v>{"dy":25,"sl":1,"tp":"fe","vl":"Equip6301","cn":1,"pt":"DI","pr":34}</v>
      </c>
    </row>
    <row r="244" spans="1:40">
      <c r="A244">
        <v>25</v>
      </c>
      <c r="B244">
        <v>2</v>
      </c>
      <c r="C244">
        <f t="shared" si="72"/>
        <v>0</v>
      </c>
      <c r="D244">
        <f t="shared" ca="1" si="86"/>
        <v>0.50594518475822625</v>
      </c>
      <c r="E244">
        <f t="shared" ca="1" si="86"/>
        <v>0.18330040010361726</v>
      </c>
      <c r="F244">
        <f t="shared" ca="1" si="86"/>
        <v>0.48715234832059917</v>
      </c>
      <c r="G244">
        <f t="shared" ca="1" si="86"/>
        <v>8.5969183919874292E-2</v>
      </c>
      <c r="H244">
        <f t="shared" ca="1" si="86"/>
        <v>0.24108307290757036</v>
      </c>
      <c r="I244">
        <f t="shared" ca="1" si="86"/>
        <v>0.18570580908857848</v>
      </c>
      <c r="M244" t="str">
        <f t="shared" ca="1" si="73"/>
        <v>안 지정 캐릭터 PP 영웅등급</v>
      </c>
      <c r="N244">
        <f t="shared" ca="1" si="74"/>
        <v>18330</v>
      </c>
      <c r="O244">
        <f t="shared" ca="1" si="75"/>
        <v>10</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1000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t="shared" ca="1" si="76"/>
        <v/>
      </c>
      <c r="U244" t="s">
        <v>92</v>
      </c>
      <c r="V244">
        <v>91189</v>
      </c>
      <c r="W244">
        <v>14</v>
      </c>
      <c r="X244" t="s">
        <v>129</v>
      </c>
      <c r="Z244">
        <v>1400</v>
      </c>
      <c r="AA244" t="str">
        <f t="shared" ca="1" si="77"/>
        <v>uph</v>
      </c>
      <c r="AB244" t="s">
        <v>92</v>
      </c>
      <c r="AC244">
        <v>36392</v>
      </c>
      <c r="AD244">
        <v>11</v>
      </c>
      <c r="AE244" t="s">
        <v>129</v>
      </c>
      <c r="AG244">
        <v>1100</v>
      </c>
      <c r="AH244" t="str">
        <f>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 t="shared" si="78"/>
        <v/>
      </c>
      <c r="AJ244" t="str">
        <f t="shared" si="79"/>
        <v/>
      </c>
      <c r="AK244" t="str">
        <f>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
      </c>
      <c r="AL244">
        <v>1</v>
      </c>
      <c r="AM24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v>
      </c>
      <c r="AN244" t="str">
        <f t="shared" ca="1" si="81"/>
        <v>{"dy":25,"sl":2,"tp":"uph","vl":"36392","cn":11,"pt":"GO","pr":1100}</v>
      </c>
    </row>
    <row r="245" spans="1:40">
      <c r="A245">
        <v>25</v>
      </c>
      <c r="B245">
        <v>3</v>
      </c>
      <c r="C245">
        <f t="shared" si="72"/>
        <v>0</v>
      </c>
      <c r="D245">
        <f t="shared" ca="1" si="86"/>
        <v>0.93834861650416168</v>
      </c>
      <c r="E245">
        <f t="shared" ca="1" si="86"/>
        <v>0.33919144073813734</v>
      </c>
      <c r="F245">
        <f t="shared" ca="1" si="86"/>
        <v>0.33841784439184364</v>
      </c>
      <c r="G245">
        <f t="shared" ca="1" si="86"/>
        <v>0.3636735456988851</v>
      </c>
      <c r="H245">
        <f t="shared" ca="1" si="86"/>
        <v>0.76260615571889012</v>
      </c>
      <c r="I245">
        <f t="shared" ca="1" si="86"/>
        <v>0.59984980555748812</v>
      </c>
      <c r="M245" t="str">
        <f t="shared" ca="1" si="73"/>
        <v>안 지정 캐릭터 PP 일반등급</v>
      </c>
      <c r="N245">
        <f t="shared" ca="1" si="74"/>
        <v>33919</v>
      </c>
      <c r="O245">
        <f t="shared" ca="1" si="75"/>
        <v>11</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1100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t="shared" ca="1" si="76"/>
        <v/>
      </c>
      <c r="U245" t="s">
        <v>93</v>
      </c>
      <c r="V245">
        <v>33288</v>
      </c>
      <c r="W245">
        <v>10</v>
      </c>
      <c r="X245" t="s">
        <v>129</v>
      </c>
      <c r="Z245">
        <v>1000</v>
      </c>
      <c r="AA245" t="str">
        <f t="shared" ca="1" si="77"/>
        <v>upn</v>
      </c>
      <c r="AB245" t="s">
        <v>93</v>
      </c>
      <c r="AC245">
        <v>1938</v>
      </c>
      <c r="AD245">
        <v>9</v>
      </c>
      <c r="AE245" t="s">
        <v>129</v>
      </c>
      <c r="AG245">
        <v>900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 t="shared" si="78"/>
        <v/>
      </c>
      <c r="AJ245" t="str">
        <f t="shared" si="79"/>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v>
      </c>
      <c r="AN245" t="str">
        <f t="shared" ca="1" si="81"/>
        <v>{"dy":25,"sl":3,"tp":"upn","vl":"1938","cn":9,"pt":"GO","pr":900}</v>
      </c>
    </row>
    <row r="246" spans="1:40">
      <c r="A246">
        <v>25</v>
      </c>
      <c r="B246">
        <v>4</v>
      </c>
      <c r="C246">
        <f t="shared" si="72"/>
        <v>0</v>
      </c>
      <c r="D246">
        <f t="shared" ca="1" si="86"/>
        <v>0.95080158560803418</v>
      </c>
      <c r="E246">
        <f t="shared" ca="1" si="86"/>
        <v>0.90860944393590148</v>
      </c>
      <c r="F246">
        <f t="shared" ca="1" si="86"/>
        <v>0.77155568346835535</v>
      </c>
      <c r="G246">
        <f t="shared" ca="1" si="86"/>
        <v>0.66253893836015776</v>
      </c>
      <c r="H246">
        <f t="shared" ca="1" si="86"/>
        <v>0.21304045439376829</v>
      </c>
      <c r="I246">
        <f t="shared" ca="1" si="86"/>
        <v>0.37970128409113191</v>
      </c>
      <c r="M246" t="str">
        <f t="shared" ca="1" si="73"/>
        <v>안 지정 캐릭터 PP 일반등급</v>
      </c>
      <c r="N246">
        <f t="shared" ca="1" si="74"/>
        <v>90860</v>
      </c>
      <c r="O246">
        <f t="shared" ca="1" si="75"/>
        <v>14</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1400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t="shared" ca="1" si="76"/>
        <v/>
      </c>
      <c r="U246" t="s">
        <v>93</v>
      </c>
      <c r="V246">
        <v>49664</v>
      </c>
      <c r="W246">
        <v>11</v>
      </c>
      <c r="X246" t="s">
        <v>129</v>
      </c>
      <c r="Z246">
        <v>1100</v>
      </c>
      <c r="AA246" t="str">
        <f t="shared" ca="1" si="77"/>
        <v>upn</v>
      </c>
      <c r="AB246" t="s">
        <v>93</v>
      </c>
      <c r="AC246">
        <v>10707</v>
      </c>
      <c r="AD246">
        <v>9</v>
      </c>
      <c r="AE246" t="s">
        <v>129</v>
      </c>
      <c r="AG246">
        <v>900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 t="shared" si="78"/>
        <v/>
      </c>
      <c r="AJ246" t="str">
        <f t="shared" si="79"/>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v>
      </c>
      <c r="AN246" t="str">
        <f t="shared" ca="1" si="81"/>
        <v>{"dy":25,"sl":4,"tp":"upn","vl":"10707","cn":9,"pt":"GO","pr":900}</v>
      </c>
    </row>
    <row r="247" spans="1:40">
      <c r="A247">
        <v>25</v>
      </c>
      <c r="B247">
        <v>5</v>
      </c>
      <c r="C247">
        <f t="shared" si="72"/>
        <v>0</v>
      </c>
      <c r="D247">
        <f t="shared" ca="1" si="86"/>
        <v>0.84008754568346344</v>
      </c>
      <c r="E247">
        <f t="shared" ca="1" si="86"/>
        <v>0.54114047814733357</v>
      </c>
      <c r="F247">
        <f t="shared" ca="1" si="86"/>
        <v>0.1475133723941483</v>
      </c>
      <c r="G247">
        <f t="shared" ca="1" si="86"/>
        <v>0.88581940112871127</v>
      </c>
      <c r="H247">
        <f t="shared" ca="1" si="86"/>
        <v>0.93661474841468217</v>
      </c>
      <c r="I247">
        <f t="shared" ca="1" si="86"/>
        <v>0.1659835699136134</v>
      </c>
      <c r="M247" t="str">
        <f t="shared" ca="1" si="73"/>
        <v>안 지정 캐릭터 PP 일반등급</v>
      </c>
      <c r="N247">
        <f t="shared" ca="1" si="74"/>
        <v>54114</v>
      </c>
      <c r="O247">
        <f t="shared" ca="1" si="75"/>
        <v>12</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1200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t="shared" ca="1" si="76"/>
        <v/>
      </c>
      <c r="U247" t="s">
        <v>92</v>
      </c>
      <c r="V247">
        <v>33152</v>
      </c>
      <c r="W247">
        <v>10</v>
      </c>
      <c r="X247" t="s">
        <v>129</v>
      </c>
      <c r="Z247">
        <v>1000</v>
      </c>
      <c r="AA247" t="str">
        <f t="shared" ca="1" si="77"/>
        <v>fe</v>
      </c>
      <c r="AB247" t="s">
        <v>83</v>
      </c>
      <c r="AC247" t="s">
        <v>254</v>
      </c>
      <c r="AD247">
        <v>1</v>
      </c>
      <c r="AE247" t="s">
        <v>129</v>
      </c>
      <c r="AG247">
        <v>1500</v>
      </c>
      <c r="AH247" t="str">
        <f ca="1">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 t="shared" si="78"/>
        <v/>
      </c>
      <c r="AJ247" t="str">
        <f t="shared" si="79"/>
        <v/>
      </c>
      <c r="AK247" t="str">
        <f ca="1">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원시 부족 지팡이</v>
      </c>
      <c r="AL247">
        <v>1</v>
      </c>
      <c r="AM24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v>
      </c>
      <c r="AN247" t="str">
        <f t="shared" ca="1" si="81"/>
        <v>{"dy":25,"sl":5,"tp":"fe","vl":"Equip3101","cn":1,"pt":"GO","pr":1500}</v>
      </c>
    </row>
    <row r="248" spans="1:40">
      <c r="A248">
        <v>25</v>
      </c>
      <c r="B248">
        <v>6</v>
      </c>
      <c r="C248">
        <f t="shared" si="72"/>
        <v>0</v>
      </c>
      <c r="D248">
        <f t="shared" ca="1" si="86"/>
        <v>5.0672409865571977E-2</v>
      </c>
      <c r="E248">
        <f t="shared" ca="1" si="86"/>
        <v>0.11625540755459141</v>
      </c>
      <c r="F248">
        <f t="shared" ca="1" si="86"/>
        <v>0.60644162958911862</v>
      </c>
      <c r="G248">
        <f t="shared" ca="1" si="86"/>
        <v>0.36107101486578175</v>
      </c>
      <c r="H248">
        <f t="shared" ca="1" si="86"/>
        <v>0.28204683310073708</v>
      </c>
      <c r="I248">
        <f t="shared" ca="1" si="86"/>
        <v>0.84878538769019096</v>
      </c>
      <c r="M248" t="str">
        <f t="shared" ca="1" si="73"/>
        <v>지정 장비</v>
      </c>
      <c r="N248" t="str">
        <f t="shared" ca="1" si="74"/>
        <v>Equip1201</v>
      </c>
      <c r="O248">
        <f t="shared" ca="1" si="75"/>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3400</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t="shared" ca="1" si="76"/>
        <v/>
      </c>
      <c r="U248" t="s">
        <v>83</v>
      </c>
      <c r="V248" t="s">
        <v>216</v>
      </c>
      <c r="W248">
        <v>1</v>
      </c>
      <c r="X248" t="s">
        <v>133</v>
      </c>
      <c r="Z248">
        <v>5</v>
      </c>
      <c r="AA248" t="str">
        <f t="shared" ca="1" si="77"/>
        <v>fe</v>
      </c>
      <c r="AB248" t="s">
        <v>83</v>
      </c>
      <c r="AC248" t="s">
        <v>193</v>
      </c>
      <c r="AD248">
        <v>1</v>
      </c>
      <c r="AE248" t="s">
        <v>129</v>
      </c>
      <c r="AG248">
        <v>2000</v>
      </c>
      <c r="AH248" t="str">
        <f ca="1">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 t="shared" si="78"/>
        <v/>
      </c>
      <c r="AJ248" t="str">
        <f t="shared" si="79"/>
        <v/>
      </c>
      <c r="AK248" t="str">
        <f ca="1">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해골 벽</v>
      </c>
      <c r="AL248">
        <v>1</v>
      </c>
      <c r="AM24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v>
      </c>
      <c r="AN248" t="str">
        <f t="shared" ca="1" si="81"/>
        <v>{"dy":25,"sl":6,"tp":"fe","vl":"Equip7002","cn":1,"pt":"GO","pr":2000}</v>
      </c>
    </row>
    <row r="249" spans="1:40">
      <c r="A249">
        <v>25</v>
      </c>
      <c r="B249">
        <v>7</v>
      </c>
      <c r="C249">
        <f t="shared" si="72"/>
        <v>0</v>
      </c>
      <c r="D249">
        <f t="shared" ca="1" si="86"/>
        <v>0.63188698517136388</v>
      </c>
      <c r="E249">
        <f t="shared" ca="1" si="86"/>
        <v>0.66668579370848347</v>
      </c>
      <c r="F249">
        <f t="shared" ca="1" si="86"/>
        <v>0.20081830873135909</v>
      </c>
      <c r="G249">
        <f t="shared" ca="1" si="86"/>
        <v>0.53092113071234837</v>
      </c>
      <c r="H249">
        <f t="shared" ca="1" si="86"/>
        <v>0.98192876233656567</v>
      </c>
      <c r="I249">
        <f t="shared" ca="1" si="86"/>
        <v>0.61904290959856789</v>
      </c>
      <c r="M249" t="str">
        <f t="shared" ca="1" si="73"/>
        <v>지정 장비</v>
      </c>
      <c r="N249" t="str">
        <f t="shared" ca="1" si="74"/>
        <v>Equip7302</v>
      </c>
      <c r="O249">
        <f t="shared" ca="1" si="75"/>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22600</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t="shared" ca="1" si="76"/>
        <v/>
      </c>
      <c r="U249" t="s">
        <v>83</v>
      </c>
      <c r="V249" t="s">
        <v>210</v>
      </c>
      <c r="W249">
        <v>1</v>
      </c>
      <c r="X249" t="s">
        <v>129</v>
      </c>
      <c r="Z249">
        <v>700</v>
      </c>
      <c r="AA249" t="str">
        <f t="shared" ca="1" si="77"/>
        <v>fe</v>
      </c>
      <c r="AB249" t="s">
        <v>83</v>
      </c>
      <c r="AC249" t="s">
        <v>202</v>
      </c>
      <c r="AD249">
        <v>1</v>
      </c>
      <c r="AE249" t="s">
        <v>129</v>
      </c>
      <c r="AG249">
        <v>900</v>
      </c>
      <c r="AH249" t="str">
        <f ca="1">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 t="shared" si="78"/>
        <v/>
      </c>
      <c r="AJ249" t="str">
        <f t="shared" si="79"/>
        <v/>
      </c>
      <c r="AK249" t="str">
        <f ca="1">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피의 착즙기</v>
      </c>
      <c r="AL249">
        <v>1</v>
      </c>
      <c r="AM24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v>
      </c>
      <c r="AN249" t="str">
        <f t="shared" ca="1" si="81"/>
        <v>{"dy":25,"sl":7,"tp":"fe","vl":"Equip4002","cn":1,"pt":"GO","pr":900}</v>
      </c>
    </row>
    <row r="250" spans="1:40">
      <c r="A250">
        <v>25</v>
      </c>
      <c r="B250">
        <v>8</v>
      </c>
      <c r="C250">
        <f t="shared" si="72"/>
        <v>0</v>
      </c>
      <c r="D250">
        <f t="shared" ca="1" si="86"/>
        <v>0.33690359838934381</v>
      </c>
      <c r="E250">
        <f t="shared" ca="1" si="86"/>
        <v>0.26415932963073685</v>
      </c>
      <c r="F250">
        <f t="shared" ca="1" si="86"/>
        <v>0.41683072185180858</v>
      </c>
      <c r="G250">
        <f t="shared" ca="1" si="86"/>
        <v>0.83479309729593976</v>
      </c>
      <c r="H250">
        <f t="shared" ca="1" si="86"/>
        <v>0.55235969486553838</v>
      </c>
      <c r="I250">
        <f t="shared" ca="1" si="86"/>
        <v>0.85075176982033518</v>
      </c>
      <c r="M250" t="str">
        <f t="shared" ca="1" si="73"/>
        <v>삭제</v>
      </c>
      <c r="N250" t="str">
        <f t="shared" ca="1" si="74"/>
        <v>삭제</v>
      </c>
      <c r="O250" t="str">
        <f t="shared" ca="1" si="75"/>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t="shared" ca="1" si="76"/>
        <v/>
      </c>
      <c r="AA250" t="str">
        <f t="shared" ca="1" si="77"/>
        <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 t="shared" si="78"/>
        <v/>
      </c>
      <c r="AJ250" t="str">
        <f t="shared" si="79"/>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
      </c>
      <c r="AL250">
        <v>1</v>
      </c>
      <c r="AM25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v>
      </c>
      <c r="AN250" t="str">
        <f t="shared" ca="1" si="81"/>
        <v>{"dy":25,"sl":8}</v>
      </c>
    </row>
    <row r="251" spans="1:40">
      <c r="A251">
        <v>25</v>
      </c>
      <c r="B251">
        <v>9</v>
      </c>
      <c r="C251">
        <f t="shared" si="72"/>
        <v>0</v>
      </c>
      <c r="D251">
        <f t="shared" ca="1" si="86"/>
        <v>0.31736958002999294</v>
      </c>
      <c r="E251">
        <f t="shared" ca="1" si="86"/>
        <v>0.30954472671774114</v>
      </c>
      <c r="F251">
        <f t="shared" ca="1" si="86"/>
        <v>0.81710696833238805</v>
      </c>
      <c r="G251">
        <f t="shared" ca="1" si="86"/>
        <v>0.73287841067049753</v>
      </c>
      <c r="H251">
        <f t="shared" ca="1" si="86"/>
        <v>0.74436080676633898</v>
      </c>
      <c r="I251">
        <f t="shared" ca="1" si="86"/>
        <v>0.73731856474568114</v>
      </c>
      <c r="M251" t="str">
        <f t="shared" ca="1" si="73"/>
        <v>삭제</v>
      </c>
      <c r="N251" t="str">
        <f t="shared" ca="1" si="74"/>
        <v>삭제</v>
      </c>
      <c r="O251" t="str">
        <f t="shared" ca="1" si="75"/>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t="shared" ca="1" si="76"/>
        <v/>
      </c>
      <c r="AA251" t="str">
        <f t="shared" ca="1" si="77"/>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 t="shared" si="78"/>
        <v/>
      </c>
      <c r="AJ251" t="str">
        <f t="shared" si="79"/>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v>
      </c>
      <c r="AN251" t="str">
        <f t="shared" ca="1" si="81"/>
        <v>{"dy":25,"sl":9}</v>
      </c>
    </row>
    <row r="252" spans="1:40">
      <c r="A252">
        <v>26</v>
      </c>
      <c r="B252">
        <v>0</v>
      </c>
      <c r="C252">
        <f t="shared" si="72"/>
        <v>0</v>
      </c>
      <c r="D252">
        <f t="shared" ref="D252:I261" ca="1" si="87">RAND()</f>
        <v>0.70325352659032148</v>
      </c>
      <c r="E252">
        <f t="shared" ca="1" si="87"/>
        <v>0.33794229014471211</v>
      </c>
      <c r="F252">
        <f t="shared" ca="1" si="87"/>
        <v>0.28494235167312043</v>
      </c>
      <c r="G252">
        <f t="shared" ca="1" si="87"/>
        <v>0.9787634788771824</v>
      </c>
      <c r="H252">
        <f t="shared" ca="1" si="87"/>
        <v>0.67525836034131925</v>
      </c>
      <c r="I252">
        <f t="shared" ca="1" si="87"/>
        <v>0.39179789162817658</v>
      </c>
      <c r="M252" t="str">
        <f t="shared" ca="1" si="73"/>
        <v>지정 장비</v>
      </c>
      <c r="N252" t="str">
        <f t="shared" ca="1" si="74"/>
        <v>Equip3001</v>
      </c>
      <c r="O252">
        <f t="shared" ca="1" si="75"/>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GO</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700</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t="shared" ca="1" si="76"/>
        <v/>
      </c>
      <c r="U252" t="s">
        <v>83</v>
      </c>
      <c r="V252" t="s">
        <v>213</v>
      </c>
      <c r="W252">
        <v>1</v>
      </c>
      <c r="X252" t="s">
        <v>133</v>
      </c>
      <c r="Y252">
        <v>240</v>
      </c>
      <c r="Z252">
        <v>162</v>
      </c>
      <c r="AA252" t="str">
        <f t="shared" ca="1" si="77"/>
        <v>fe</v>
      </c>
      <c r="AB252" t="s">
        <v>83</v>
      </c>
      <c r="AC252" t="s">
        <v>115</v>
      </c>
      <c r="AD252">
        <v>1</v>
      </c>
      <c r="AE252" t="s">
        <v>129</v>
      </c>
      <c r="AG252">
        <v>1300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 t="shared" si="78"/>
        <v/>
      </c>
      <c r="AJ252" t="str">
        <f t="shared" si="79"/>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이국의 무기</v>
      </c>
      <c r="AL252">
        <v>1</v>
      </c>
      <c r="AM25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v>
      </c>
      <c r="AN252" t="str">
        <f t="shared" ca="1" si="81"/>
        <v>{"dy":26,"sl":0,"tp":"fe","vl":"Equip0102","cn":1,"pt":"GO","pr":1300}</v>
      </c>
    </row>
    <row r="253" spans="1:40">
      <c r="A253">
        <v>26</v>
      </c>
      <c r="B253">
        <v>1</v>
      </c>
      <c r="C253">
        <f t="shared" si="72"/>
        <v>0</v>
      </c>
      <c r="D253">
        <f t="shared" ca="1" si="87"/>
        <v>0.76496359199172836</v>
      </c>
      <c r="E253">
        <f t="shared" ca="1" si="87"/>
        <v>0.77606698128777474</v>
      </c>
      <c r="F253">
        <f t="shared" ca="1" si="87"/>
        <v>0.49877346324418748</v>
      </c>
      <c r="G253">
        <f t="shared" ca="1" si="87"/>
        <v>0.33240938351202809</v>
      </c>
      <c r="H253">
        <f t="shared" ca="1" si="87"/>
        <v>0.28576265558705549</v>
      </c>
      <c r="I253">
        <f t="shared" ca="1" si="87"/>
        <v>1.9135677684018026E-2</v>
      </c>
      <c r="M253" t="str">
        <f t="shared" ca="1" si="73"/>
        <v>지정 장비</v>
      </c>
      <c r="N253" t="str">
        <f t="shared" ca="1" si="74"/>
        <v>Equip6401</v>
      </c>
      <c r="O253">
        <f t="shared" ca="1" si="75"/>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DI</v>
      </c>
      <c r="Q253">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83</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45</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t="shared" ca="1" si="76"/>
        <v>전설</v>
      </c>
      <c r="U253" t="s">
        <v>83</v>
      </c>
      <c r="V253" t="s">
        <v>274</v>
      </c>
      <c r="W253">
        <v>1</v>
      </c>
      <c r="X253" t="s">
        <v>133</v>
      </c>
      <c r="Z253">
        <v>37</v>
      </c>
      <c r="AA253" t="str">
        <f t="shared" ca="1" si="77"/>
        <v>fe</v>
      </c>
      <c r="AB253" t="s">
        <v>83</v>
      </c>
      <c r="AC253" t="s">
        <v>274</v>
      </c>
      <c r="AD253">
        <v>1</v>
      </c>
      <c r="AE253" t="s">
        <v>129</v>
      </c>
      <c r="AG253">
        <v>22000</v>
      </c>
      <c r="AH253" t="str">
        <f ca="1">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 t="shared" si="78"/>
        <v/>
      </c>
      <c r="AJ253" t="str">
        <f t="shared" si="79"/>
        <v/>
      </c>
      <c r="AK253" t="str">
        <f ca="1">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광학발생기</v>
      </c>
      <c r="AL253">
        <v>1</v>
      </c>
      <c r="AM25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v>
      </c>
      <c r="AN253" t="str">
        <f t="shared" ca="1" si="81"/>
        <v>{"dy":26,"sl":1,"tp":"fe","vl":"Equip6301","cn":1,"pt":"GO","pr":22000}</v>
      </c>
    </row>
    <row r="254" spans="1:40">
      <c r="A254">
        <v>26</v>
      </c>
      <c r="B254">
        <v>2</v>
      </c>
      <c r="C254">
        <f t="shared" si="72"/>
        <v>0</v>
      </c>
      <c r="D254">
        <f t="shared" ca="1" si="87"/>
        <v>0.27501550050846924</v>
      </c>
      <c r="E254">
        <f t="shared" ca="1" si="87"/>
        <v>2.0185461499453106E-2</v>
      </c>
      <c r="F254">
        <f t="shared" ca="1" si="87"/>
        <v>9.0234573606853608E-2</v>
      </c>
      <c r="G254">
        <f t="shared" ca="1" si="87"/>
        <v>0.88744205633783246</v>
      </c>
      <c r="H254">
        <f t="shared" ca="1" si="87"/>
        <v>0.37988038023519821</v>
      </c>
      <c r="I254">
        <f t="shared" ca="1" si="87"/>
        <v>0.57013025284274044</v>
      </c>
      <c r="M254" t="str">
        <f t="shared" ca="1" si="73"/>
        <v>안 지정 캐릭터 PP 영웅등급</v>
      </c>
      <c r="N254">
        <f t="shared" ca="1" si="74"/>
        <v>2018</v>
      </c>
      <c r="O254">
        <f t="shared" ca="1" si="75"/>
        <v>9</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900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t="shared" ca="1" si="76"/>
        <v/>
      </c>
      <c r="U254" t="s">
        <v>92</v>
      </c>
      <c r="V254">
        <v>90970</v>
      </c>
      <c r="W254">
        <v>14</v>
      </c>
      <c r="X254" t="s">
        <v>129</v>
      </c>
      <c r="Z254">
        <v>1400</v>
      </c>
      <c r="AA254" t="str">
        <f t="shared" ca="1" si="77"/>
        <v>uph</v>
      </c>
      <c r="AB254" t="s">
        <v>92</v>
      </c>
      <c r="AC254">
        <v>84983</v>
      </c>
      <c r="AD254">
        <v>14</v>
      </c>
      <c r="AE254" t="s">
        <v>129</v>
      </c>
      <c r="AG254">
        <v>1400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 t="shared" si="78"/>
        <v/>
      </c>
      <c r="AJ254" t="str">
        <f t="shared" si="79"/>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v>
      </c>
      <c r="AN254" t="str">
        <f t="shared" ca="1" si="81"/>
        <v>{"dy":26,"sl":2,"tp":"uph","vl":"84983","cn":14,"pt":"GO","pr":1400}</v>
      </c>
    </row>
    <row r="255" spans="1:40">
      <c r="A255">
        <v>26</v>
      </c>
      <c r="B255">
        <v>3</v>
      </c>
      <c r="C255">
        <f t="shared" si="72"/>
        <v>0</v>
      </c>
      <c r="D255">
        <f t="shared" ca="1" si="87"/>
        <v>0.8947885835310887</v>
      </c>
      <c r="E255">
        <f t="shared" ca="1" si="87"/>
        <v>0.68090498953346934</v>
      </c>
      <c r="F255">
        <f t="shared" ca="1" si="87"/>
        <v>0.31775811442928126</v>
      </c>
      <c r="G255">
        <f t="shared" ca="1" si="87"/>
        <v>0.55060956862588151</v>
      </c>
      <c r="H255">
        <f t="shared" ca="1" si="87"/>
        <v>0.26736381316383295</v>
      </c>
      <c r="I255">
        <f t="shared" ca="1" si="87"/>
        <v>0.97343449812324279</v>
      </c>
      <c r="M255" t="str">
        <f t="shared" ca="1" si="73"/>
        <v>안 지정 캐릭터 PP 일반등급</v>
      </c>
      <c r="N255">
        <f t="shared" ca="1" si="74"/>
        <v>68090</v>
      </c>
      <c r="O255">
        <f t="shared" ca="1" si="75"/>
        <v>13</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1300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t="shared" ca="1" si="76"/>
        <v/>
      </c>
      <c r="U255" t="s">
        <v>93</v>
      </c>
      <c r="V255">
        <v>13068</v>
      </c>
      <c r="W255">
        <v>9</v>
      </c>
      <c r="X255" t="s">
        <v>129</v>
      </c>
      <c r="Z255">
        <v>900</v>
      </c>
      <c r="AA255" t="str">
        <f t="shared" ca="1" si="77"/>
        <v>upn</v>
      </c>
      <c r="AB255" t="s">
        <v>93</v>
      </c>
      <c r="AC255">
        <v>30283</v>
      </c>
      <c r="AD255">
        <v>10</v>
      </c>
      <c r="AE255" t="s">
        <v>129</v>
      </c>
      <c r="AG255">
        <v>1000</v>
      </c>
      <c r="AH255" t="str">
        <f>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 t="shared" si="78"/>
        <v/>
      </c>
      <c r="AJ255" t="str">
        <f t="shared" si="79"/>
        <v/>
      </c>
      <c r="AK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
      </c>
      <c r="AL255">
        <v>1</v>
      </c>
      <c r="AM25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v>
      </c>
      <c r="AN255" t="str">
        <f t="shared" ca="1" si="81"/>
        <v>{"dy":26,"sl":3,"tp":"upn","vl":"30283","cn":10,"pt":"GO","pr":1000}</v>
      </c>
    </row>
    <row r="256" spans="1:40">
      <c r="A256">
        <v>26</v>
      </c>
      <c r="B256">
        <v>4</v>
      </c>
      <c r="C256">
        <f t="shared" si="72"/>
        <v>0</v>
      </c>
      <c r="D256">
        <f t="shared" ca="1" si="87"/>
        <v>0.26870714295373466</v>
      </c>
      <c r="E256">
        <f t="shared" ca="1" si="87"/>
        <v>0.52437775826970345</v>
      </c>
      <c r="F256">
        <f t="shared" ca="1" si="87"/>
        <v>0.61746293058848545</v>
      </c>
      <c r="G256">
        <f t="shared" ca="1" si="87"/>
        <v>7.479857024857095E-3</v>
      </c>
      <c r="H256">
        <f t="shared" ca="1" si="87"/>
        <v>0.71150955003551963</v>
      </c>
      <c r="I256">
        <f t="shared" ca="1" si="87"/>
        <v>0.11842547684222127</v>
      </c>
      <c r="M256" t="str">
        <f t="shared" ca="1" si="73"/>
        <v>안 지정 캐릭터 PP 일반등급</v>
      </c>
      <c r="N256">
        <f t="shared" ca="1" si="74"/>
        <v>52437</v>
      </c>
      <c r="O256">
        <f t="shared" ca="1" si="75"/>
        <v>12</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1200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t="shared" ca="1" si="76"/>
        <v/>
      </c>
      <c r="U256" t="s">
        <v>93</v>
      </c>
      <c r="V256">
        <v>55476</v>
      </c>
      <c r="W256">
        <v>12</v>
      </c>
      <c r="X256" t="s">
        <v>129</v>
      </c>
      <c r="Z256">
        <v>1200</v>
      </c>
      <c r="AA256" t="str">
        <f t="shared" ca="1" si="77"/>
        <v>upn</v>
      </c>
      <c r="AB256" t="s">
        <v>93</v>
      </c>
      <c r="AC256">
        <v>14175</v>
      </c>
      <c r="AD256">
        <v>9</v>
      </c>
      <c r="AE256" t="s">
        <v>129</v>
      </c>
      <c r="AG256">
        <v>900</v>
      </c>
      <c r="AH256" t="str">
        <f>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 t="shared" si="78"/>
        <v/>
      </c>
      <c r="AJ256" t="str">
        <f t="shared" si="79"/>
        <v/>
      </c>
      <c r="AK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
      </c>
      <c r="AL256">
        <v>1</v>
      </c>
      <c r="AM25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v>
      </c>
      <c r="AN256" t="str">
        <f t="shared" ca="1" si="81"/>
        <v>{"dy":26,"sl":4,"tp":"upn","vl":"14175","cn":9,"pt":"GO","pr":900}</v>
      </c>
    </row>
    <row r="257" spans="1:40">
      <c r="A257">
        <v>26</v>
      </c>
      <c r="B257">
        <v>5</v>
      </c>
      <c r="C257">
        <f t="shared" si="72"/>
        <v>0</v>
      </c>
      <c r="D257">
        <f t="shared" ca="1" si="87"/>
        <v>0.53359682868017844</v>
      </c>
      <c r="E257">
        <f t="shared" ca="1" si="87"/>
        <v>0.71130126478849276</v>
      </c>
      <c r="F257">
        <f t="shared" ca="1" si="87"/>
        <v>9.7963430081895453E-2</v>
      </c>
      <c r="G257">
        <f t="shared" ca="1" si="87"/>
        <v>0.58170592197986415</v>
      </c>
      <c r="H257">
        <f t="shared" ca="1" si="87"/>
        <v>0.82389055178735937</v>
      </c>
      <c r="I257">
        <f t="shared" ca="1" si="87"/>
        <v>0.63295091457756947</v>
      </c>
      <c r="M257" t="str">
        <f t="shared" ca="1" si="73"/>
        <v>안 지정 캐릭터 PP 영웅등급</v>
      </c>
      <c r="N257">
        <f t="shared" ca="1" si="74"/>
        <v>71130</v>
      </c>
      <c r="O257">
        <f t="shared" ca="1" si="75"/>
        <v>13</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1300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t="shared" ca="1" si="76"/>
        <v/>
      </c>
      <c r="U257" t="s">
        <v>83</v>
      </c>
      <c r="V257" t="s">
        <v>182</v>
      </c>
      <c r="W257">
        <v>1</v>
      </c>
      <c r="X257" t="s">
        <v>129</v>
      </c>
      <c r="Z257">
        <v>1400</v>
      </c>
      <c r="AA257" t="str">
        <f t="shared" ca="1" si="77"/>
        <v>fe</v>
      </c>
      <c r="AB257" t="s">
        <v>83</v>
      </c>
      <c r="AC257" t="s">
        <v>216</v>
      </c>
      <c r="AD257">
        <v>1</v>
      </c>
      <c r="AE257" t="s">
        <v>129</v>
      </c>
      <c r="AG257">
        <v>2500</v>
      </c>
      <c r="AH257" t="str">
        <f ca="1">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 t="shared" si="78"/>
        <v/>
      </c>
      <c r="AJ257" t="str">
        <f t="shared" si="79"/>
        <v/>
      </c>
      <c r="AK257" t="str">
        <f ca="1">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야만인의 분노</v>
      </c>
      <c r="AL257">
        <v>1</v>
      </c>
      <c r="AM25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v>
      </c>
      <c r="AN257" t="str">
        <f t="shared" ca="1" si="81"/>
        <v>{"dy":26,"sl":5,"tp":"fe","vl":"Equip0201","cn":1,"pt":"GO","pr":2500}</v>
      </c>
    </row>
    <row r="258" spans="1:40">
      <c r="A258">
        <v>26</v>
      </c>
      <c r="B258">
        <v>6</v>
      </c>
      <c r="C258">
        <f t="shared" ref="C258:C321" si="88">IF(B258&lt;=9,0,
IF(B258=10,1,2))</f>
        <v>0</v>
      </c>
      <c r="D258">
        <f t="shared" ca="1" si="87"/>
        <v>0.14745206665973998</v>
      </c>
      <c r="E258">
        <f t="shared" ca="1" si="87"/>
        <v>0.62761212872723271</v>
      </c>
      <c r="F258">
        <f t="shared" ca="1" si="87"/>
        <v>0.67261048796560785</v>
      </c>
      <c r="G258">
        <f t="shared" ca="1" si="87"/>
        <v>0.48847764678986572</v>
      </c>
      <c r="H258">
        <f t="shared" ca="1" si="87"/>
        <v>0.68407036483656702</v>
      </c>
      <c r="I258">
        <f t="shared" ca="1" si="87"/>
        <v>0.65927048469691807</v>
      </c>
      <c r="M258" t="str">
        <f t="shared" ref="M258:M321" ca="1" si="89">IF(LEN(J258)&lt;&gt;0,J258,VLOOKUP(D258+$B258,$BJ:$BK,MATCH($BK$1,$BJ$1:$BK$1,0),1))</f>
        <v>지정 장비</v>
      </c>
      <c r="N258" t="str">
        <f t="shared" ref="N258:N321" ca="1" si="90">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Equip6202</v>
      </c>
      <c r="O258">
        <f t="shared" ref="O258:O321" ca="1" si="9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9600</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t="shared" ref="T258:T321" ca="1" si="92">IF(OR(ISNUMBER(N258),N258="삭제",ISBLANK(N258)),"",
IF(LEFT(N258,5)="Equip",IF(MID(N258,7,1)="4","전설",""),
IF(LEFT(N258,5)="Actor",IF(MID(N258,7,1)="2","전설",""),
"그외없음")))</f>
        <v/>
      </c>
      <c r="U258" t="s">
        <v>83</v>
      </c>
      <c r="V258" t="s">
        <v>203</v>
      </c>
      <c r="W258">
        <v>1</v>
      </c>
      <c r="X258" t="s">
        <v>133</v>
      </c>
      <c r="Z258">
        <v>11</v>
      </c>
      <c r="AA258" t="str">
        <f t="shared" ref="AA258:AA321" ca="1" si="93">IF(ISBLANK(AB258),"",
VLOOKUP(AB258,OFFSET(INDIRECT("$A:$B"),0,MATCH(AB$1&amp;"_Verify",INDIRECT("$1:$1"),0)-1),2,0)
)</f>
        <v>fe</v>
      </c>
      <c r="AB258" t="s">
        <v>83</v>
      </c>
      <c r="AC258" t="s">
        <v>215</v>
      </c>
      <c r="AD258">
        <v>1</v>
      </c>
      <c r="AE258" t="s">
        <v>129</v>
      </c>
      <c r="AG258">
        <v>2600</v>
      </c>
      <c r="AH258" t="str">
        <f ca="1">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 t="shared" ref="AI258:AI321" si="94">IF(OR(ISNUMBER(AC258),AC258="삭제",ISBLANK(AC258)),"",
IF(LEFT(AC258,5)="Equip",IF(MID(AC258,7,1)="4","전설",""),
IF(LEFT(AC258,5)="Actor",IF(MID(AC258,7,1)="2","전설",""),
"그외없음")))</f>
        <v/>
      </c>
      <c r="AJ258" t="str">
        <f t="shared" ref="AJ258:AJ321" si="95">IF(ISBLANK($AB258),"",
IF(AND($B258&gt;=VLOOKUP($AB258,$AP:$AS,3,0),$B258&lt;=VLOOKUP($AB258,$AP:$AS,4,0)),"","슬롯타입이상"))</f>
        <v/>
      </c>
      <c r="AK258" t="str">
        <f ca="1">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잔혹한 지배자</v>
      </c>
      <c r="AL258">
        <v>1</v>
      </c>
      <c r="AM258" t="str">
        <f t="shared" ref="AM258:AM321" ca="1" si="96">IF(ROW()=2,AN258,OFFSET(AM258,-1,0)&amp;IF(LEN(AN258)=0,"",","&amp;AN258))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v>
      </c>
      <c r="AN258" t="str">
        <f t="shared" ref="AN258:AN321" ca="1" si="97">IF(AL258&lt;&gt;1,"",
"{"""&amp;A$1&amp;""":"&amp;A258
&amp;","""&amp;B$1&amp;""":"&amp;B258
&amp;IF(LEN(AA258)=0,"",","""&amp;AA$1&amp;""":"""&amp;AA258&amp;"""")
&amp;IF(LEN(AC258)=0,"",","""&amp;AC$1&amp;""":"""&amp;AC258&amp;"""")
&amp;IF(LEN(AD258)=0,"",","""&amp;AD$1&amp;""":"&amp;AD258)
&amp;IF(LEN(AE258)=0,"",","""&amp;AE$1&amp;""":"""&amp;AE258&amp;"""")
&amp;IF(LEN(AF258)=0,"",","""&amp;AF$1&amp;""":"&amp;AF258)
&amp;IF(LEN(AG258)=0,"",","""&amp;AG$1&amp;""":"&amp;AG258)&amp;"}")</f>
        <v>{"dy":26,"sl":6,"tp":"fe","vl":"Equip4201","cn":1,"pt":"GO","pr":2600}</v>
      </c>
    </row>
    <row r="259" spans="1:40">
      <c r="A259">
        <v>26</v>
      </c>
      <c r="B259">
        <v>7</v>
      </c>
      <c r="C259">
        <f t="shared" si="88"/>
        <v>0</v>
      </c>
      <c r="D259">
        <f t="shared" ca="1" si="87"/>
        <v>0.81544959088510149</v>
      </c>
      <c r="E259">
        <f t="shared" ca="1" si="87"/>
        <v>0.10400489985107653</v>
      </c>
      <c r="F259">
        <f t="shared" ca="1" si="87"/>
        <v>0.84438651984022117</v>
      </c>
      <c r="G259">
        <f t="shared" ca="1" si="87"/>
        <v>0.39262956673636162</v>
      </c>
      <c r="H259">
        <f t="shared" ca="1" si="87"/>
        <v>0.65710195566006346</v>
      </c>
      <c r="I259">
        <f t="shared" ca="1" si="87"/>
        <v>3.0395535207329849E-2</v>
      </c>
      <c r="M259" t="str">
        <f t="shared" ca="1" si="89"/>
        <v>지정 장비</v>
      </c>
      <c r="N259" t="str">
        <f t="shared" ca="1" si="90"/>
        <v>Equip1002</v>
      </c>
      <c r="O259">
        <f t="shared" ca="1" si="91"/>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600</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t="shared" ca="1" si="92"/>
        <v/>
      </c>
      <c r="U259" t="s">
        <v>83</v>
      </c>
      <c r="V259" t="s">
        <v>251</v>
      </c>
      <c r="W259">
        <v>1</v>
      </c>
      <c r="X259" t="s">
        <v>129</v>
      </c>
      <c r="Z259">
        <v>7600</v>
      </c>
      <c r="AA259" t="str">
        <f t="shared" ca="1" si="93"/>
        <v>fe</v>
      </c>
      <c r="AB259" t="s">
        <v>83</v>
      </c>
      <c r="AC259" t="s">
        <v>200</v>
      </c>
      <c r="AD259">
        <v>1</v>
      </c>
      <c r="AE259" t="s">
        <v>129</v>
      </c>
      <c r="AG259">
        <v>2000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 t="shared" si="94"/>
        <v/>
      </c>
      <c r="AJ259" t="str">
        <f t="shared" si="95"/>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까마귀 리볼버</v>
      </c>
      <c r="AL259">
        <v>1</v>
      </c>
      <c r="AM25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v>
      </c>
      <c r="AN259" t="str">
        <f t="shared" ca="1" si="97"/>
        <v>{"dy":26,"sl":7,"tp":"fe","vl":"Equip6001","cn":1,"pt":"GO","pr":2000}</v>
      </c>
    </row>
    <row r="260" spans="1:40">
      <c r="A260">
        <v>26</v>
      </c>
      <c r="B260">
        <v>8</v>
      </c>
      <c r="C260">
        <f t="shared" si="88"/>
        <v>0</v>
      </c>
      <c r="D260">
        <f t="shared" ca="1" si="87"/>
        <v>0.93520222966726152</v>
      </c>
      <c r="E260">
        <f t="shared" ca="1" si="87"/>
        <v>0.32437984216899984</v>
      </c>
      <c r="F260">
        <f t="shared" ca="1" si="87"/>
        <v>0.56951053471720114</v>
      </c>
      <c r="G260">
        <f t="shared" ca="1" si="87"/>
        <v>0.9436590099907225</v>
      </c>
      <c r="H260">
        <f t="shared" ca="1" si="87"/>
        <v>0.48503493049034874</v>
      </c>
      <c r="I260">
        <f t="shared" ca="1" si="87"/>
        <v>0.66754315789548346</v>
      </c>
      <c r="M260" t="str">
        <f t="shared" ca="1" si="89"/>
        <v>삭제</v>
      </c>
      <c r="N260" t="str">
        <f t="shared" ca="1" si="90"/>
        <v>삭제</v>
      </c>
      <c r="O260" t="str">
        <f t="shared" ca="1" si="91"/>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t="shared" ca="1" si="92"/>
        <v/>
      </c>
      <c r="AA260" t="str">
        <f t="shared" ca="1" si="93"/>
        <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 t="shared" si="94"/>
        <v/>
      </c>
      <c r="AJ260" t="str">
        <f t="shared" si="95"/>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
      </c>
      <c r="AL260">
        <v>1</v>
      </c>
      <c r="AM26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v>
      </c>
      <c r="AN260" t="str">
        <f t="shared" ca="1" si="97"/>
        <v>{"dy":26,"sl":8}</v>
      </c>
    </row>
    <row r="261" spans="1:40">
      <c r="A261">
        <v>26</v>
      </c>
      <c r="B261">
        <v>9</v>
      </c>
      <c r="C261">
        <f t="shared" si="88"/>
        <v>0</v>
      </c>
      <c r="D261">
        <f t="shared" ca="1" si="87"/>
        <v>0.92272205918493577</v>
      </c>
      <c r="E261">
        <f t="shared" ca="1" si="87"/>
        <v>0.51799795726198627</v>
      </c>
      <c r="F261">
        <f t="shared" ca="1" si="87"/>
        <v>0.22564374004478083</v>
      </c>
      <c r="G261">
        <f t="shared" ca="1" si="87"/>
        <v>0.90092248309363532</v>
      </c>
      <c r="H261">
        <f t="shared" ca="1" si="87"/>
        <v>7.8919569585025107E-2</v>
      </c>
      <c r="I261">
        <f t="shared" ca="1" si="87"/>
        <v>0.2171795018015592</v>
      </c>
      <c r="M261" t="str">
        <f t="shared" ca="1" si="89"/>
        <v>삭제</v>
      </c>
      <c r="N261" t="str">
        <f t="shared" ca="1" si="90"/>
        <v>삭제</v>
      </c>
      <c r="O261" t="str">
        <f t="shared" ca="1" si="91"/>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t="shared" ca="1" si="92"/>
        <v/>
      </c>
      <c r="AA261" t="str">
        <f t="shared" ca="1" si="93"/>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 t="shared" si="94"/>
        <v/>
      </c>
      <c r="AJ261" t="str">
        <f t="shared" si="95"/>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v>
      </c>
      <c r="AN261" t="str">
        <f t="shared" ca="1" si="97"/>
        <v>{"dy":26,"sl":9}</v>
      </c>
    </row>
    <row r="262" spans="1:40">
      <c r="A262">
        <v>27</v>
      </c>
      <c r="B262">
        <v>0</v>
      </c>
      <c r="C262">
        <f t="shared" si="88"/>
        <v>0</v>
      </c>
      <c r="D262">
        <f t="shared" ref="D262:I271" ca="1" si="98">RAND()</f>
        <v>0.15848824284051533</v>
      </c>
      <c r="E262">
        <f t="shared" ca="1" si="98"/>
        <v>0.29457367430979009</v>
      </c>
      <c r="F262">
        <f t="shared" ca="1" si="98"/>
        <v>0.74182118939275488</v>
      </c>
      <c r="G262">
        <f t="shared" ca="1" si="98"/>
        <v>0.22320219313620948</v>
      </c>
      <c r="H262">
        <f t="shared" ca="1" si="98"/>
        <v>6.6453595400552179E-2</v>
      </c>
      <c r="I262">
        <f t="shared" ca="1" si="98"/>
        <v>0.58654453764737924</v>
      </c>
      <c r="M262" t="str">
        <f t="shared" ca="1" si="89"/>
        <v>지정 장비</v>
      </c>
      <c r="N262" t="str">
        <f t="shared" ca="1" si="90"/>
        <v>Equip2202</v>
      </c>
      <c r="O262">
        <f t="shared" ca="1" si="91"/>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DI</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5</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t="shared" ca="1" si="92"/>
        <v/>
      </c>
      <c r="U262" t="s">
        <v>85</v>
      </c>
      <c r="W262">
        <v>1</v>
      </c>
      <c r="X262" t="s">
        <v>133</v>
      </c>
      <c r="Z262">
        <v>149</v>
      </c>
      <c r="AA262" t="str">
        <f t="shared" ca="1" si="93"/>
        <v>fe</v>
      </c>
      <c r="AB262" t="s">
        <v>83</v>
      </c>
      <c r="AC262" t="s">
        <v>253</v>
      </c>
      <c r="AD262">
        <v>1</v>
      </c>
      <c r="AE262" t="s">
        <v>129</v>
      </c>
      <c r="AG262">
        <v>29800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 t="shared" si="94"/>
        <v/>
      </c>
      <c r="AJ262" t="str">
        <f t="shared" si="95"/>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스톰 브링어</v>
      </c>
      <c r="AL262">
        <v>1</v>
      </c>
      <c r="AM26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v>
      </c>
      <c r="AN262" t="str">
        <f t="shared" ca="1" si="97"/>
        <v>{"dy":27,"sl":0,"tp":"fe","vl":"Equip8202","cn":1,"pt":"GO","pr":29800}</v>
      </c>
    </row>
    <row r="263" spans="1:40">
      <c r="A263">
        <v>27</v>
      </c>
      <c r="B263">
        <v>1</v>
      </c>
      <c r="C263">
        <f t="shared" si="88"/>
        <v>0</v>
      </c>
      <c r="D263">
        <f t="shared" ca="1" si="98"/>
        <v>5.6952413809665092E-2</v>
      </c>
      <c r="E263">
        <f t="shared" ca="1" si="98"/>
        <v>0.81881687731381936</v>
      </c>
      <c r="F263">
        <f t="shared" ca="1" si="98"/>
        <v>0.14980245098498401</v>
      </c>
      <c r="G263">
        <f t="shared" ca="1" si="98"/>
        <v>0.92749962919585238</v>
      </c>
      <c r="H263">
        <f t="shared" ca="1" si="98"/>
        <v>7.2962966852842315E-2</v>
      </c>
      <c r="I263">
        <f t="shared" ca="1" si="98"/>
        <v>0.10229512157190246</v>
      </c>
      <c r="M263" t="str">
        <f t="shared" ca="1" si="89"/>
        <v>지정 장비</v>
      </c>
      <c r="N263" t="str">
        <f t="shared" ca="1" si="90"/>
        <v>Equip7102</v>
      </c>
      <c r="O263">
        <f t="shared" ca="1" si="91"/>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3100</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t="shared" ca="1" si="92"/>
        <v/>
      </c>
      <c r="U263" t="s">
        <v>83</v>
      </c>
      <c r="V263" t="s">
        <v>263</v>
      </c>
      <c r="W263">
        <v>1</v>
      </c>
      <c r="X263" t="s">
        <v>129</v>
      </c>
      <c r="Z263">
        <v>700</v>
      </c>
      <c r="AA263" t="str">
        <f t="shared" ca="1" si="93"/>
        <v>fe</v>
      </c>
      <c r="AB263" t="s">
        <v>83</v>
      </c>
      <c r="AC263" t="s">
        <v>199</v>
      </c>
      <c r="AD263">
        <v>1</v>
      </c>
      <c r="AE263" t="s">
        <v>129</v>
      </c>
      <c r="AG263">
        <v>1300</v>
      </c>
      <c r="AH263" t="str">
        <f ca="1">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 t="shared" si="94"/>
        <v/>
      </c>
      <c r="AJ263" t="str">
        <f t="shared" si="95"/>
        <v/>
      </c>
      <c r="AK263" t="str">
        <f ca="1">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몬스터 세포</v>
      </c>
      <c r="AL263">
        <v>1</v>
      </c>
      <c r="AM26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v>
      </c>
      <c r="AN263" t="str">
        <f t="shared" ca="1" si="97"/>
        <v>{"dy":27,"sl":1,"tp":"fe","vl":"Equip2102","cn":1,"pt":"GO","pr":1300}</v>
      </c>
    </row>
    <row r="264" spans="1:40">
      <c r="A264">
        <v>27</v>
      </c>
      <c r="B264">
        <v>2</v>
      </c>
      <c r="C264">
        <f t="shared" si="88"/>
        <v>0</v>
      </c>
      <c r="D264">
        <f t="shared" ca="1" si="98"/>
        <v>0.22388407857460879</v>
      </c>
      <c r="E264">
        <f t="shared" ca="1" si="98"/>
        <v>0.10658455245801168</v>
      </c>
      <c r="F264">
        <f t="shared" ca="1" si="98"/>
        <v>0.71272853752368137</v>
      </c>
      <c r="G264">
        <f t="shared" ca="1" si="98"/>
        <v>0.18922697770680197</v>
      </c>
      <c r="H264">
        <f t="shared" ca="1" si="98"/>
        <v>0.82473037321019882</v>
      </c>
      <c r="I264">
        <f t="shared" ca="1" si="98"/>
        <v>0.46685394608448871</v>
      </c>
      <c r="M264" t="str">
        <f t="shared" ca="1" si="89"/>
        <v>안 지정 캐릭터 PP 영웅등급</v>
      </c>
      <c r="N264">
        <f t="shared" ca="1" si="90"/>
        <v>10658</v>
      </c>
      <c r="O264">
        <f t="shared" ca="1" si="91"/>
        <v>9</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900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t="shared" ca="1" si="92"/>
        <v/>
      </c>
      <c r="U264" t="s">
        <v>92</v>
      </c>
      <c r="V264">
        <v>95693</v>
      </c>
      <c r="W264">
        <v>14</v>
      </c>
      <c r="X264" t="s">
        <v>129</v>
      </c>
      <c r="Z264">
        <v>1400</v>
      </c>
      <c r="AA264" t="str">
        <f t="shared" ca="1" si="93"/>
        <v>uph</v>
      </c>
      <c r="AB264" t="s">
        <v>92</v>
      </c>
      <c r="AC264">
        <v>34952</v>
      </c>
      <c r="AD264">
        <v>11</v>
      </c>
      <c r="AE264" t="s">
        <v>129</v>
      </c>
      <c r="AG264">
        <v>1100</v>
      </c>
      <c r="AH264" t="str">
        <f>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 t="shared" si="94"/>
        <v/>
      </c>
      <c r="AJ264" t="str">
        <f t="shared" si="95"/>
        <v/>
      </c>
      <c r="AK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
      </c>
      <c r="AL264">
        <v>1</v>
      </c>
      <c r="AM26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v>
      </c>
      <c r="AN264" t="str">
        <f t="shared" ca="1" si="97"/>
        <v>{"dy":27,"sl":2,"tp":"uph","vl":"34952","cn":11,"pt":"GO","pr":1100}</v>
      </c>
    </row>
    <row r="265" spans="1:40">
      <c r="A265">
        <v>27</v>
      </c>
      <c r="B265">
        <v>3</v>
      </c>
      <c r="C265">
        <f t="shared" si="88"/>
        <v>0</v>
      </c>
      <c r="D265">
        <f t="shared" ca="1" si="98"/>
        <v>0.63884063056345841</v>
      </c>
      <c r="E265">
        <f t="shared" ca="1" si="98"/>
        <v>0.42161464417131667</v>
      </c>
      <c r="F265">
        <f t="shared" ca="1" si="98"/>
        <v>0.18190611114652178</v>
      </c>
      <c r="G265">
        <f t="shared" ca="1" si="98"/>
        <v>0.4175721944080627</v>
      </c>
      <c r="H265">
        <f t="shared" ca="1" si="98"/>
        <v>0.52067611644537837</v>
      </c>
      <c r="I265">
        <f t="shared" ca="1" si="98"/>
        <v>0.53963288615892979</v>
      </c>
      <c r="M265" t="str">
        <f t="shared" ca="1" si="89"/>
        <v>안 지정 캐릭터 PP 일반등급</v>
      </c>
      <c r="N265">
        <f t="shared" ca="1" si="90"/>
        <v>42161</v>
      </c>
      <c r="O265">
        <f t="shared" ca="1" si="91"/>
        <v>11</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1100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t="shared" ca="1" si="92"/>
        <v/>
      </c>
      <c r="U265" t="s">
        <v>92</v>
      </c>
      <c r="V265">
        <v>99571</v>
      </c>
      <c r="W265">
        <v>14</v>
      </c>
      <c r="X265" t="s">
        <v>129</v>
      </c>
      <c r="Z265">
        <v>1400</v>
      </c>
      <c r="AA265" t="str">
        <f t="shared" ca="1" si="93"/>
        <v>upn</v>
      </c>
      <c r="AB265" t="s">
        <v>93</v>
      </c>
      <c r="AC265">
        <v>46336</v>
      </c>
      <c r="AD265">
        <v>11</v>
      </c>
      <c r="AE265" t="s">
        <v>129</v>
      </c>
      <c r="AG265">
        <v>1100</v>
      </c>
      <c r="AH265" t="str">
        <f>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 t="shared" si="94"/>
        <v/>
      </c>
      <c r="AJ265" t="str">
        <f t="shared" si="95"/>
        <v/>
      </c>
      <c r="AK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
      </c>
      <c r="AL265">
        <v>1</v>
      </c>
      <c r="AM26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v>
      </c>
      <c r="AN265" t="str">
        <f t="shared" ca="1" si="97"/>
        <v>{"dy":27,"sl":3,"tp":"upn","vl":"46336","cn":11,"pt":"GO","pr":1100}</v>
      </c>
    </row>
    <row r="266" spans="1:40">
      <c r="A266">
        <v>27</v>
      </c>
      <c r="B266">
        <v>4</v>
      </c>
      <c r="C266">
        <f t="shared" si="88"/>
        <v>0</v>
      </c>
      <c r="D266">
        <f t="shared" ca="1" si="98"/>
        <v>0.14831331841064621</v>
      </c>
      <c r="E266">
        <f t="shared" ca="1" si="98"/>
        <v>0.43455890613799408</v>
      </c>
      <c r="F266">
        <f t="shared" ca="1" si="98"/>
        <v>8.0051488209105681E-2</v>
      </c>
      <c r="G266">
        <f t="shared" ca="1" si="98"/>
        <v>0.52950318500724491</v>
      </c>
      <c r="H266">
        <f t="shared" ca="1" si="98"/>
        <v>0.64926313821669912</v>
      </c>
      <c r="I266">
        <f t="shared" ca="1" si="98"/>
        <v>0.3494203968685583</v>
      </c>
      <c r="M266" t="str">
        <f t="shared" ca="1" si="89"/>
        <v>안 지정 캐릭터 PP 일반등급</v>
      </c>
      <c r="N266">
        <f t="shared" ca="1" si="90"/>
        <v>43455</v>
      </c>
      <c r="O266">
        <f t="shared" ca="1" si="91"/>
        <v>11</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1100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t="shared" ca="1" si="92"/>
        <v/>
      </c>
      <c r="U266" t="s">
        <v>93</v>
      </c>
      <c r="V266">
        <v>19556</v>
      </c>
      <c r="W266">
        <v>10</v>
      </c>
      <c r="X266" t="s">
        <v>129</v>
      </c>
      <c r="Z266">
        <v>1000</v>
      </c>
      <c r="AA266" t="str">
        <f t="shared" ca="1" si="93"/>
        <v>upn</v>
      </c>
      <c r="AB266" t="s">
        <v>93</v>
      </c>
      <c r="AC266">
        <v>58093</v>
      </c>
      <c r="AD266">
        <v>12</v>
      </c>
      <c r="AE266" t="s">
        <v>129</v>
      </c>
      <c r="AG266">
        <v>1200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 t="shared" si="94"/>
        <v/>
      </c>
      <c r="AJ266" t="str">
        <f t="shared" si="95"/>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v>
      </c>
      <c r="AN266" t="str">
        <f t="shared" ca="1" si="97"/>
        <v>{"dy":27,"sl":4,"tp":"upn","vl":"58093","cn":12,"pt":"GO","pr":1200}</v>
      </c>
    </row>
    <row r="267" spans="1:40">
      <c r="A267">
        <v>27</v>
      </c>
      <c r="B267">
        <v>5</v>
      </c>
      <c r="C267">
        <f t="shared" si="88"/>
        <v>0</v>
      </c>
      <c r="D267">
        <f t="shared" ca="1" si="98"/>
        <v>0.10397448499001938</v>
      </c>
      <c r="E267">
        <f t="shared" ca="1" si="98"/>
        <v>0.86267579753565204</v>
      </c>
      <c r="F267">
        <f t="shared" ca="1" si="98"/>
        <v>0.68243502526427002</v>
      </c>
      <c r="G267">
        <f t="shared" ca="1" si="98"/>
        <v>0.93687108446742751</v>
      </c>
      <c r="H267">
        <f t="shared" ca="1" si="98"/>
        <v>0.64815883751470149</v>
      </c>
      <c r="I267">
        <f t="shared" ca="1" si="98"/>
        <v>0.65146136238440011</v>
      </c>
      <c r="M267" t="str">
        <f t="shared" ca="1" si="89"/>
        <v>지정 장비</v>
      </c>
      <c r="N267" t="str">
        <f t="shared" ca="1" si="90"/>
        <v>Equip7301</v>
      </c>
      <c r="O267">
        <f t="shared" ca="1" si="91"/>
        <v>1</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22700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t="shared" ca="1" si="92"/>
        <v/>
      </c>
      <c r="U267" t="s">
        <v>83</v>
      </c>
      <c r="V267" t="s">
        <v>114</v>
      </c>
      <c r="W267">
        <v>1</v>
      </c>
      <c r="X267" t="s">
        <v>133</v>
      </c>
      <c r="Z267">
        <v>4</v>
      </c>
      <c r="AA267" t="str">
        <f t="shared" ca="1" si="93"/>
        <v>fe</v>
      </c>
      <c r="AB267" t="s">
        <v>83</v>
      </c>
      <c r="AC267" t="s">
        <v>193</v>
      </c>
      <c r="AD267">
        <v>1</v>
      </c>
      <c r="AE267" t="s">
        <v>129</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 t="shared" si="94"/>
        <v/>
      </c>
      <c r="AJ267" t="str">
        <f t="shared" si="95"/>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해골 벽</v>
      </c>
      <c r="AL267">
        <v>1</v>
      </c>
      <c r="AM26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v>
      </c>
      <c r="AN267" t="str">
        <f t="shared" ca="1" si="97"/>
        <v>{"dy":27,"sl":5,"tp":"fe","vl":"Equip7002","cn":1,"pt":"GO","pr":2200}</v>
      </c>
    </row>
    <row r="268" spans="1:40">
      <c r="A268">
        <v>27</v>
      </c>
      <c r="B268">
        <v>6</v>
      </c>
      <c r="C268">
        <f t="shared" si="88"/>
        <v>0</v>
      </c>
      <c r="D268">
        <f t="shared" ca="1" si="98"/>
        <v>0.93331050646536451</v>
      </c>
      <c r="E268">
        <f t="shared" ca="1" si="98"/>
        <v>0.46582441368322669</v>
      </c>
      <c r="F268">
        <f t="shared" ca="1" si="98"/>
        <v>0.44655228025565952</v>
      </c>
      <c r="G268">
        <f t="shared" ca="1" si="98"/>
        <v>0.16365279844779479</v>
      </c>
      <c r="H268">
        <f t="shared" ca="1" si="98"/>
        <v>0.7045857329821047</v>
      </c>
      <c r="I268">
        <f t="shared" ca="1" si="98"/>
        <v>0.80269844478669328</v>
      </c>
      <c r="M268" t="str">
        <f t="shared" ca="1" si="89"/>
        <v>지정 장비</v>
      </c>
      <c r="N268" t="str">
        <f t="shared" ca="1" si="90"/>
        <v>Equip6001</v>
      </c>
      <c r="O268">
        <f t="shared" ca="1" si="91"/>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2200</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t="shared" ca="1" si="92"/>
        <v/>
      </c>
      <c r="U268" t="s">
        <v>83</v>
      </c>
      <c r="V268" t="s">
        <v>113</v>
      </c>
      <c r="W268">
        <v>1</v>
      </c>
      <c r="X268" t="s">
        <v>129</v>
      </c>
      <c r="Z268">
        <v>800</v>
      </c>
      <c r="AA268" t="str">
        <f t="shared" ca="1" si="93"/>
        <v>fe</v>
      </c>
      <c r="AB268" t="s">
        <v>83</v>
      </c>
      <c r="AC268" t="s">
        <v>276</v>
      </c>
      <c r="AD268">
        <v>1</v>
      </c>
      <c r="AE268" t="s">
        <v>129</v>
      </c>
      <c r="AG268">
        <v>1500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 t="shared" si="94"/>
        <v/>
      </c>
      <c r="AJ268" t="str">
        <f t="shared" si="95"/>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별의 계시</v>
      </c>
      <c r="AL268">
        <v>1</v>
      </c>
      <c r="AM26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v>
      </c>
      <c r="AN268" t="str">
        <f t="shared" ca="1" si="97"/>
        <v>{"dy":27,"sl":6,"tp":"fe","vl":"Equip4101","cn":1,"pt":"GO","pr":1500}</v>
      </c>
    </row>
    <row r="269" spans="1:40">
      <c r="A269">
        <v>27</v>
      </c>
      <c r="B269">
        <v>7</v>
      </c>
      <c r="C269">
        <f t="shared" si="88"/>
        <v>0</v>
      </c>
      <c r="D269">
        <f t="shared" ca="1" si="98"/>
        <v>0.54174953528345171</v>
      </c>
      <c r="E269">
        <f t="shared" ca="1" si="98"/>
        <v>0.33428604362918479</v>
      </c>
      <c r="F269">
        <f t="shared" ca="1" si="98"/>
        <v>0.7292836209391258</v>
      </c>
      <c r="G269">
        <f t="shared" ca="1" si="98"/>
        <v>0.52450991025325577</v>
      </c>
      <c r="H269">
        <f t="shared" ca="1" si="98"/>
        <v>0.28229663987844089</v>
      </c>
      <c r="I269">
        <f t="shared" ca="1" si="98"/>
        <v>0.58113654604012488</v>
      </c>
      <c r="M269" t="str">
        <f t="shared" ca="1" si="89"/>
        <v>지정 장비</v>
      </c>
      <c r="N269" t="str">
        <f t="shared" ca="1" si="90"/>
        <v>Equip3401</v>
      </c>
      <c r="O269">
        <f t="shared" ca="1" si="91"/>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DI</v>
      </c>
      <c r="Q269">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27</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18</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t="shared" ca="1" si="92"/>
        <v>전설</v>
      </c>
      <c r="U269" t="s">
        <v>83</v>
      </c>
      <c r="V269" t="s">
        <v>112</v>
      </c>
      <c r="W269">
        <v>1</v>
      </c>
      <c r="X269" t="s">
        <v>129</v>
      </c>
      <c r="Z269">
        <v>3500</v>
      </c>
      <c r="AA269" t="str">
        <f t="shared" ca="1" si="93"/>
        <v>fe</v>
      </c>
      <c r="AB269" t="s">
        <v>83</v>
      </c>
      <c r="AC269" t="s">
        <v>269</v>
      </c>
      <c r="AD269">
        <v>1</v>
      </c>
      <c r="AE269" t="s">
        <v>129</v>
      </c>
      <c r="AG269">
        <v>3900</v>
      </c>
      <c r="AH269" t="str">
        <f ca="1">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 t="shared" si="94"/>
        <v/>
      </c>
      <c r="AJ269" t="str">
        <f t="shared" si="95"/>
        <v/>
      </c>
      <c r="AK269" t="str">
        <f ca="1">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용력의 방패</v>
      </c>
      <c r="AL269">
        <v>1</v>
      </c>
      <c r="AM26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v>
      </c>
      <c r="AN269" t="str">
        <f t="shared" ca="1" si="97"/>
        <v>{"dy":27,"sl":7,"tp":"fe","vl":"Equip7101","cn":1,"pt":"GO","pr":3900}</v>
      </c>
    </row>
    <row r="270" spans="1:40">
      <c r="A270">
        <v>27</v>
      </c>
      <c r="B270">
        <v>8</v>
      </c>
      <c r="C270">
        <f t="shared" si="88"/>
        <v>0</v>
      </c>
      <c r="D270">
        <f t="shared" ca="1" si="98"/>
        <v>0.17966508605803377</v>
      </c>
      <c r="E270">
        <f t="shared" ca="1" si="98"/>
        <v>0.72212415954528431</v>
      </c>
      <c r="F270">
        <f t="shared" ca="1" si="98"/>
        <v>0.27107398812389083</v>
      </c>
      <c r="G270">
        <f t="shared" ca="1" si="98"/>
        <v>0.22071656967551012</v>
      </c>
      <c r="H270">
        <f t="shared" ca="1" si="98"/>
        <v>0.94695822299343324</v>
      </c>
      <c r="I270">
        <f t="shared" ca="1" si="98"/>
        <v>0.38191964986759663</v>
      </c>
      <c r="M270" t="str">
        <f t="shared" ca="1" si="89"/>
        <v>삭제</v>
      </c>
      <c r="N270" t="str">
        <f t="shared" ca="1" si="90"/>
        <v>삭제</v>
      </c>
      <c r="O270" t="str">
        <f t="shared" ca="1" si="91"/>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t="shared" ca="1" si="92"/>
        <v/>
      </c>
      <c r="AA270" t="str">
        <f t="shared" ca="1" si="93"/>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 t="shared" si="94"/>
        <v/>
      </c>
      <c r="AJ270" t="str">
        <f t="shared" si="95"/>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v>
      </c>
      <c r="AN270" t="str">
        <f t="shared" ca="1" si="97"/>
        <v>{"dy":27,"sl":8}</v>
      </c>
    </row>
    <row r="271" spans="1:40">
      <c r="A271">
        <v>27</v>
      </c>
      <c r="B271">
        <v>9</v>
      </c>
      <c r="C271">
        <f t="shared" si="88"/>
        <v>0</v>
      </c>
      <c r="D271">
        <f t="shared" ca="1" si="98"/>
        <v>0.36804854562551326</v>
      </c>
      <c r="E271">
        <f t="shared" ca="1" si="98"/>
        <v>0.26045731584852128</v>
      </c>
      <c r="F271">
        <f t="shared" ca="1" si="98"/>
        <v>0.87560004718301399</v>
      </c>
      <c r="G271">
        <f t="shared" ca="1" si="98"/>
        <v>0.50110169690852424</v>
      </c>
      <c r="H271">
        <f t="shared" ca="1" si="98"/>
        <v>0.22713952995596787</v>
      </c>
      <c r="I271">
        <f t="shared" ca="1" si="98"/>
        <v>0.14351301328485433</v>
      </c>
      <c r="M271" t="str">
        <f t="shared" ca="1" si="89"/>
        <v>삭제</v>
      </c>
      <c r="N271" t="str">
        <f t="shared" ca="1" si="90"/>
        <v>삭제</v>
      </c>
      <c r="O271" t="str">
        <f t="shared" ca="1" si="91"/>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t="shared" ca="1" si="92"/>
        <v/>
      </c>
      <c r="AA271" t="str">
        <f t="shared" ca="1" si="93"/>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 t="shared" si="94"/>
        <v/>
      </c>
      <c r="AJ271" t="str">
        <f t="shared" si="95"/>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v>
      </c>
      <c r="AN271" t="str">
        <f t="shared" ca="1" si="97"/>
        <v>{"dy":27,"sl":9}</v>
      </c>
    </row>
    <row r="272" spans="1:40">
      <c r="A272">
        <v>28</v>
      </c>
      <c r="B272">
        <v>0</v>
      </c>
      <c r="C272">
        <f t="shared" si="88"/>
        <v>0</v>
      </c>
      <c r="D272">
        <f t="shared" ref="D272:I281" ca="1" si="99">RAND()</f>
        <v>0.63947365787190125</v>
      </c>
      <c r="E272">
        <f t="shared" ca="1" si="99"/>
        <v>0.44589296550202329</v>
      </c>
      <c r="F272">
        <f t="shared" ca="1" si="99"/>
        <v>0.11444372266411007</v>
      </c>
      <c r="G272">
        <f t="shared" ca="1" si="99"/>
        <v>0.40580845334241289</v>
      </c>
      <c r="H272">
        <f t="shared" ca="1" si="99"/>
        <v>0.45792535645861998</v>
      </c>
      <c r="I272">
        <f t="shared" ca="1" si="99"/>
        <v>0.68599560471639476</v>
      </c>
      <c r="M272" t="str">
        <f t="shared" ca="1" si="89"/>
        <v>지정 장비</v>
      </c>
      <c r="N272" t="str">
        <f t="shared" ca="1" si="90"/>
        <v>Equip4001</v>
      </c>
      <c r="O272">
        <f t="shared" ca="1" si="91"/>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GO</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800</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t="shared" ca="1" si="92"/>
        <v/>
      </c>
      <c r="U272" t="s">
        <v>83</v>
      </c>
      <c r="V272" t="s">
        <v>267</v>
      </c>
      <c r="W272">
        <v>1</v>
      </c>
      <c r="X272" t="s">
        <v>133</v>
      </c>
      <c r="Z272">
        <v>11</v>
      </c>
      <c r="AA272" t="str">
        <f t="shared" ca="1" si="93"/>
        <v>fe</v>
      </c>
      <c r="AB272" t="s">
        <v>83</v>
      </c>
      <c r="AC272" t="s">
        <v>199</v>
      </c>
      <c r="AD272">
        <v>1</v>
      </c>
      <c r="AE272" t="s">
        <v>129</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 t="shared" si="94"/>
        <v/>
      </c>
      <c r="AJ272" t="str">
        <f t="shared" si="95"/>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몬스터 세포</v>
      </c>
      <c r="AL272">
        <v>1</v>
      </c>
      <c r="AM27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v>
      </c>
      <c r="AN272" t="str">
        <f t="shared" ca="1" si="97"/>
        <v>{"dy":28,"sl":0,"tp":"fe","vl":"Equip2102","cn":1,"pt":"GO","pr":1100}</v>
      </c>
    </row>
    <row r="273" spans="1:40">
      <c r="A273">
        <v>28</v>
      </c>
      <c r="B273">
        <v>1</v>
      </c>
      <c r="C273">
        <f t="shared" si="88"/>
        <v>0</v>
      </c>
      <c r="D273">
        <f t="shared" ca="1" si="99"/>
        <v>0.21474844639666191</v>
      </c>
      <c r="E273">
        <f t="shared" ca="1" si="99"/>
        <v>0.22982561104941146</v>
      </c>
      <c r="F273">
        <f t="shared" ca="1" si="99"/>
        <v>0.78321840112039909</v>
      </c>
      <c r="G273">
        <f t="shared" ca="1" si="99"/>
        <v>0.75381383807411362</v>
      </c>
      <c r="H273">
        <f t="shared" ca="1" si="99"/>
        <v>0.12547746412604277</v>
      </c>
      <c r="I273">
        <f t="shared" ca="1" si="99"/>
        <v>0.96268440329120075</v>
      </c>
      <c r="M273" t="str">
        <f t="shared" ca="1" si="89"/>
        <v>지정 장비</v>
      </c>
      <c r="N273" t="str">
        <f t="shared" ca="1" si="90"/>
        <v>Equip2001</v>
      </c>
      <c r="O273">
        <f t="shared" ca="1" si="91"/>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900</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t="shared" ca="1" si="92"/>
        <v/>
      </c>
      <c r="U273" t="s">
        <v>83</v>
      </c>
      <c r="V273" t="s">
        <v>267</v>
      </c>
      <c r="W273">
        <v>1</v>
      </c>
      <c r="X273" t="s">
        <v>129</v>
      </c>
      <c r="Z273">
        <v>7200</v>
      </c>
      <c r="AA273" t="str">
        <f t="shared" ca="1" si="93"/>
        <v>fe</v>
      </c>
      <c r="AB273" t="s">
        <v>83</v>
      </c>
      <c r="AC273" t="s">
        <v>276</v>
      </c>
      <c r="AD273">
        <v>1</v>
      </c>
      <c r="AE273" t="s">
        <v>129</v>
      </c>
      <c r="AG273">
        <v>1500</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 t="shared" si="94"/>
        <v/>
      </c>
      <c r="AJ273" t="str">
        <f t="shared" si="95"/>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별의 계시</v>
      </c>
      <c r="AL273">
        <v>1</v>
      </c>
      <c r="AM27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v>
      </c>
      <c r="AN273" t="str">
        <f t="shared" ca="1" si="97"/>
        <v>{"dy":28,"sl":1,"tp":"fe","vl":"Equip4101","cn":1,"pt":"GO","pr":1500}</v>
      </c>
    </row>
    <row r="274" spans="1:40">
      <c r="A274">
        <v>28</v>
      </c>
      <c r="B274">
        <v>2</v>
      </c>
      <c r="C274">
        <f t="shared" si="88"/>
        <v>0</v>
      </c>
      <c r="D274">
        <f t="shared" ca="1" si="99"/>
        <v>4.389096780381796E-3</v>
      </c>
      <c r="E274">
        <f t="shared" ca="1" si="99"/>
        <v>0.97478365244735277</v>
      </c>
      <c r="F274">
        <f t="shared" ca="1" si="99"/>
        <v>0.327034073970495</v>
      </c>
      <c r="G274">
        <f t="shared" ca="1" si="99"/>
        <v>0.60299052189902846</v>
      </c>
      <c r="H274">
        <f t="shared" ca="1" si="99"/>
        <v>1.4005493400134239E-2</v>
      </c>
      <c r="I274">
        <f t="shared" ca="1" si="99"/>
        <v>0.15666685120034185</v>
      </c>
      <c r="M274" t="str">
        <f t="shared" ca="1" si="89"/>
        <v>안 지정 캐릭터 PP 영웅등급</v>
      </c>
      <c r="N274">
        <f t="shared" ca="1" si="90"/>
        <v>97478</v>
      </c>
      <c r="O274">
        <f t="shared" ca="1" si="91"/>
        <v>14</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1400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t="shared" ca="1" si="92"/>
        <v/>
      </c>
      <c r="U274" t="s">
        <v>92</v>
      </c>
      <c r="V274">
        <v>6089</v>
      </c>
      <c r="W274">
        <v>9</v>
      </c>
      <c r="X274" t="s">
        <v>129</v>
      </c>
      <c r="Z274">
        <v>900</v>
      </c>
      <c r="AA274" t="str">
        <f t="shared" ca="1" si="93"/>
        <v>uph</v>
      </c>
      <c r="AB274" t="s">
        <v>92</v>
      </c>
      <c r="AC274">
        <v>35730</v>
      </c>
      <c r="AD274">
        <v>11</v>
      </c>
      <c r="AE274" t="s">
        <v>129</v>
      </c>
      <c r="AG274">
        <v>1100</v>
      </c>
      <c r="AH274" t="str">
        <f>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 t="shared" si="94"/>
        <v/>
      </c>
      <c r="AJ274" t="str">
        <f t="shared" si="95"/>
        <v/>
      </c>
      <c r="AK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
      </c>
      <c r="AL274">
        <v>1</v>
      </c>
      <c r="AM27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v>
      </c>
      <c r="AN274" t="str">
        <f t="shared" ca="1" si="97"/>
        <v>{"dy":28,"sl":2,"tp":"uph","vl":"35730","cn":11,"pt":"GO","pr":1100}</v>
      </c>
    </row>
    <row r="275" spans="1:40">
      <c r="A275">
        <v>28</v>
      </c>
      <c r="B275">
        <v>3</v>
      </c>
      <c r="C275">
        <f t="shared" si="88"/>
        <v>0</v>
      </c>
      <c r="D275">
        <f t="shared" ca="1" si="99"/>
        <v>0.2420796524250094</v>
      </c>
      <c r="E275">
        <f t="shared" ca="1" si="99"/>
        <v>0.12617719630537783</v>
      </c>
      <c r="F275">
        <f t="shared" ca="1" si="99"/>
        <v>0.26103165738169121</v>
      </c>
      <c r="G275">
        <f t="shared" ca="1" si="99"/>
        <v>0.95483909091083863</v>
      </c>
      <c r="H275">
        <f t="shared" ca="1" si="99"/>
        <v>0.23634043685513328</v>
      </c>
      <c r="I275">
        <f t="shared" ca="1" si="99"/>
        <v>0.83400906619278359</v>
      </c>
      <c r="M275" t="str">
        <f t="shared" ca="1" si="89"/>
        <v>안 지정 캐릭터 PP 영웅등급</v>
      </c>
      <c r="N275">
        <f t="shared" ca="1" si="90"/>
        <v>12617</v>
      </c>
      <c r="O275">
        <f t="shared" ca="1" si="91"/>
        <v>9</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900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t="shared" ca="1" si="92"/>
        <v/>
      </c>
      <c r="U275" t="s">
        <v>92</v>
      </c>
      <c r="V275">
        <v>10463</v>
      </c>
      <c r="W275">
        <v>9</v>
      </c>
      <c r="X275" t="s">
        <v>129</v>
      </c>
      <c r="Z275">
        <v>900</v>
      </c>
      <c r="AA275" t="str">
        <f t="shared" ca="1" si="93"/>
        <v>upn</v>
      </c>
      <c r="AB275" t="s">
        <v>93</v>
      </c>
      <c r="AC275">
        <v>13144</v>
      </c>
      <c r="AD275">
        <v>9</v>
      </c>
      <c r="AE275" t="s">
        <v>129</v>
      </c>
      <c r="AG275">
        <v>900</v>
      </c>
      <c r="AH275" t="str">
        <f>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 t="shared" si="94"/>
        <v/>
      </c>
      <c r="AJ275" t="str">
        <f t="shared" si="95"/>
        <v/>
      </c>
      <c r="AK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
      </c>
      <c r="AL275">
        <v>1</v>
      </c>
      <c r="AM27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v>
      </c>
      <c r="AN275" t="str">
        <f t="shared" ca="1" si="97"/>
        <v>{"dy":28,"sl":3,"tp":"upn","vl":"13144","cn":9,"pt":"GO","pr":900}</v>
      </c>
    </row>
    <row r="276" spans="1:40">
      <c r="A276">
        <v>28</v>
      </c>
      <c r="B276">
        <v>4</v>
      </c>
      <c r="C276">
        <f t="shared" si="88"/>
        <v>0</v>
      </c>
      <c r="D276">
        <f t="shared" ca="1" si="99"/>
        <v>6.5458182841732326E-2</v>
      </c>
      <c r="E276">
        <f t="shared" ca="1" si="99"/>
        <v>0.10651349382699848</v>
      </c>
      <c r="F276">
        <f t="shared" ca="1" si="99"/>
        <v>0.88083940115126746</v>
      </c>
      <c r="G276">
        <f t="shared" ca="1" si="99"/>
        <v>0.81785065661546885</v>
      </c>
      <c r="H276">
        <f t="shared" ca="1" si="99"/>
        <v>0.45753821480337797</v>
      </c>
      <c r="I276">
        <f t="shared" ca="1" si="99"/>
        <v>0.91615314121818003</v>
      </c>
      <c r="M276" t="str">
        <f t="shared" ca="1" si="89"/>
        <v>안 지정 캐릭터 PP 일반등급</v>
      </c>
      <c r="N276">
        <f t="shared" ca="1" si="90"/>
        <v>10651</v>
      </c>
      <c r="O276">
        <f t="shared" ca="1" si="91"/>
        <v>9</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900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t="shared" ca="1" si="92"/>
        <v/>
      </c>
      <c r="U276" t="s">
        <v>93</v>
      </c>
      <c r="V276">
        <v>26955</v>
      </c>
      <c r="W276">
        <v>10</v>
      </c>
      <c r="X276" t="s">
        <v>129</v>
      </c>
      <c r="Z276">
        <v>1000</v>
      </c>
      <c r="AA276" t="str">
        <f t="shared" ca="1" si="93"/>
        <v>upn</v>
      </c>
      <c r="AB276" t="s">
        <v>93</v>
      </c>
      <c r="AC276">
        <v>41165</v>
      </c>
      <c r="AD276">
        <v>11</v>
      </c>
      <c r="AE276" t="s">
        <v>129</v>
      </c>
      <c r="AG276">
        <v>1100</v>
      </c>
      <c r="AH276" t="str">
        <f>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 t="shared" si="94"/>
        <v/>
      </c>
      <c r="AJ276" t="str">
        <f t="shared" si="95"/>
        <v/>
      </c>
      <c r="AK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
      </c>
      <c r="AL276">
        <v>1</v>
      </c>
      <c r="AM27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v>
      </c>
      <c r="AN276" t="str">
        <f t="shared" ca="1" si="97"/>
        <v>{"dy":28,"sl":4,"tp":"upn","vl":"41165","cn":11,"pt":"GO","pr":1100}</v>
      </c>
    </row>
    <row r="277" spans="1:40">
      <c r="A277">
        <v>28</v>
      </c>
      <c r="B277">
        <v>5</v>
      </c>
      <c r="C277">
        <f t="shared" si="88"/>
        <v>0</v>
      </c>
      <c r="D277">
        <f t="shared" ca="1" si="99"/>
        <v>0.28217427235678849</v>
      </c>
      <c r="E277">
        <f t="shared" ca="1" si="99"/>
        <v>0.21004769308452909</v>
      </c>
      <c r="F277">
        <f t="shared" ca="1" si="99"/>
        <v>5.4128119941474484E-3</v>
      </c>
      <c r="G277">
        <f t="shared" ca="1" si="99"/>
        <v>0.96944171640749555</v>
      </c>
      <c r="H277">
        <f t="shared" ca="1" si="99"/>
        <v>0.49983369607107986</v>
      </c>
      <c r="I277">
        <f t="shared" ca="1" si="99"/>
        <v>0.86179518275054512</v>
      </c>
      <c r="M277" t="str">
        <f t="shared" ca="1" si="89"/>
        <v>지정 장비</v>
      </c>
      <c r="N277" t="str">
        <f t="shared" ca="1" si="90"/>
        <v>Equip1302</v>
      </c>
      <c r="O277">
        <f t="shared" ca="1" si="91"/>
        <v>1</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7900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t="shared" ca="1" si="92"/>
        <v/>
      </c>
      <c r="U277" t="s">
        <v>83</v>
      </c>
      <c r="V277" t="s">
        <v>214</v>
      </c>
      <c r="W277">
        <v>1</v>
      </c>
      <c r="X277" t="s">
        <v>133</v>
      </c>
      <c r="Z277">
        <v>16</v>
      </c>
      <c r="AA277" t="str">
        <f t="shared" ca="1" si="93"/>
        <v>fe</v>
      </c>
      <c r="AB277" t="s">
        <v>83</v>
      </c>
      <c r="AC277" t="s">
        <v>260</v>
      </c>
      <c r="AD277">
        <v>1</v>
      </c>
      <c r="AE277" t="s">
        <v>129</v>
      </c>
      <c r="AG277">
        <v>9600</v>
      </c>
      <c r="AH277" t="str">
        <f ca="1">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 t="shared" si="94"/>
        <v/>
      </c>
      <c r="AJ277" t="str">
        <f t="shared" si="95"/>
        <v/>
      </c>
      <c r="AK277" t="str">
        <f ca="1">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낙원으로의 길</v>
      </c>
      <c r="AL277">
        <v>1</v>
      </c>
      <c r="AM27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v>
      </c>
      <c r="AN277" t="str">
        <f t="shared" ca="1" si="97"/>
        <v>{"dy":28,"sl":5,"tp":"fe","vl":"Equip7202","cn":1,"pt":"GO","pr":9600}</v>
      </c>
    </row>
    <row r="278" spans="1:40">
      <c r="A278">
        <v>28</v>
      </c>
      <c r="B278">
        <v>6</v>
      </c>
      <c r="C278">
        <f t="shared" si="88"/>
        <v>0</v>
      </c>
      <c r="D278">
        <f t="shared" ca="1" si="99"/>
        <v>0.12182627351867437</v>
      </c>
      <c r="E278">
        <f t="shared" ca="1" si="99"/>
        <v>0.47840989256575228</v>
      </c>
      <c r="F278">
        <f t="shared" ca="1" si="99"/>
        <v>0.14680230867815458</v>
      </c>
      <c r="G278">
        <f t="shared" ca="1" si="99"/>
        <v>0.32205383288974998</v>
      </c>
      <c r="H278">
        <f t="shared" ca="1" si="99"/>
        <v>0.14015372514593971</v>
      </c>
      <c r="I278">
        <f t="shared" ca="1" si="99"/>
        <v>0.29345657415207893</v>
      </c>
      <c r="M278" t="str">
        <f t="shared" ca="1" si="89"/>
        <v>지정 장비</v>
      </c>
      <c r="N278" t="str">
        <f t="shared" ca="1" si="90"/>
        <v>Equip6001</v>
      </c>
      <c r="O278">
        <f t="shared" ca="1" si="91"/>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1900</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t="shared" ca="1" si="92"/>
        <v/>
      </c>
      <c r="U278" t="s">
        <v>83</v>
      </c>
      <c r="V278" t="s">
        <v>216</v>
      </c>
      <c r="W278">
        <v>1</v>
      </c>
      <c r="X278" t="s">
        <v>133</v>
      </c>
      <c r="Z278">
        <v>5</v>
      </c>
      <c r="AA278" t="str">
        <f t="shared" ca="1" si="93"/>
        <v>fe</v>
      </c>
      <c r="AB278" t="s">
        <v>83</v>
      </c>
      <c r="AC278" t="s">
        <v>115</v>
      </c>
      <c r="AD278">
        <v>1</v>
      </c>
      <c r="AE278" t="s">
        <v>129</v>
      </c>
      <c r="AG278">
        <v>1200</v>
      </c>
      <c r="AH278" t="str">
        <f ca="1">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 t="shared" si="94"/>
        <v/>
      </c>
      <c r="AJ278" t="str">
        <f t="shared" si="95"/>
        <v/>
      </c>
      <c r="AK278" t="str">
        <f ca="1">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이국의 무기</v>
      </c>
      <c r="AL278">
        <v>1</v>
      </c>
      <c r="AM27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v>
      </c>
      <c r="AN278" t="str">
        <f t="shared" ca="1" si="97"/>
        <v>{"dy":28,"sl":6,"tp":"fe","vl":"Equip0102","cn":1,"pt":"GO","pr":1200}</v>
      </c>
    </row>
    <row r="279" spans="1:40">
      <c r="A279">
        <v>28</v>
      </c>
      <c r="B279">
        <v>7</v>
      </c>
      <c r="C279">
        <f t="shared" si="88"/>
        <v>0</v>
      </c>
      <c r="D279">
        <f t="shared" ca="1" si="99"/>
        <v>0.99130059921833047</v>
      </c>
      <c r="E279">
        <f t="shared" ca="1" si="99"/>
        <v>0.4070977215033218</v>
      </c>
      <c r="F279">
        <f t="shared" ca="1" si="99"/>
        <v>0.97020745737909309</v>
      </c>
      <c r="G279">
        <f t="shared" ca="1" si="99"/>
        <v>0.83452364677672586</v>
      </c>
      <c r="H279">
        <f t="shared" ca="1" si="99"/>
        <v>0.36549012540577563</v>
      </c>
      <c r="I279">
        <f t="shared" ca="1" si="99"/>
        <v>0.92989435826199451</v>
      </c>
      <c r="M279" t="str">
        <f t="shared" ca="1" si="89"/>
        <v>지정 장비</v>
      </c>
      <c r="N279" t="str">
        <f t="shared" ca="1" si="90"/>
        <v>Equip4302</v>
      </c>
      <c r="O279">
        <f t="shared" ca="1" si="91"/>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8000</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t="shared" ca="1" si="92"/>
        <v/>
      </c>
      <c r="U279" t="s">
        <v>83</v>
      </c>
      <c r="V279" t="s">
        <v>296</v>
      </c>
      <c r="W279">
        <v>1</v>
      </c>
      <c r="X279" t="s">
        <v>133</v>
      </c>
      <c r="Y279">
        <v>29</v>
      </c>
      <c r="Z279">
        <v>15</v>
      </c>
      <c r="AA279" t="str">
        <f t="shared" ca="1" si="93"/>
        <v>fe</v>
      </c>
      <c r="AB279" t="s">
        <v>83</v>
      </c>
      <c r="AC279" t="s">
        <v>256</v>
      </c>
      <c r="AD279">
        <v>1</v>
      </c>
      <c r="AE279" t="s">
        <v>129</v>
      </c>
      <c r="AG279">
        <v>7400</v>
      </c>
      <c r="AH279" t="str">
        <f ca="1">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 t="shared" si="94"/>
        <v/>
      </c>
      <c r="AJ279" t="str">
        <f t="shared" si="95"/>
        <v/>
      </c>
      <c r="AK279" t="str">
        <f ca="1">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영롱한 반증</v>
      </c>
      <c r="AL279">
        <v>1</v>
      </c>
      <c r="AM27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v>
      </c>
      <c r="AN279" t="str">
        <f t="shared" ca="1" si="97"/>
        <v>{"dy":28,"sl":7,"tp":"fe","vl":"Equip5301","cn":1,"pt":"GO","pr":7400}</v>
      </c>
    </row>
    <row r="280" spans="1:40">
      <c r="A280">
        <v>28</v>
      </c>
      <c r="B280">
        <v>8</v>
      </c>
      <c r="C280">
        <f t="shared" si="88"/>
        <v>0</v>
      </c>
      <c r="D280">
        <f t="shared" ca="1" si="99"/>
        <v>0.3190576297045713</v>
      </c>
      <c r="E280">
        <f t="shared" ca="1" si="99"/>
        <v>0.57592688197125708</v>
      </c>
      <c r="F280">
        <f t="shared" ca="1" si="99"/>
        <v>0.94943752301202944</v>
      </c>
      <c r="G280">
        <f t="shared" ca="1" si="99"/>
        <v>2.1735254526097481E-2</v>
      </c>
      <c r="H280">
        <f t="shared" ca="1" si="99"/>
        <v>0.53080808066129148</v>
      </c>
      <c r="I280">
        <f t="shared" ca="1" si="99"/>
        <v>1.985300009028379E-2</v>
      </c>
      <c r="M280" t="str">
        <f t="shared" ca="1" si="89"/>
        <v>삭제</v>
      </c>
      <c r="N280" t="str">
        <f t="shared" ca="1" si="90"/>
        <v>삭제</v>
      </c>
      <c r="O280" t="str">
        <f t="shared" ca="1" si="91"/>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t="shared" ca="1" si="92"/>
        <v/>
      </c>
      <c r="AA280" t="str">
        <f t="shared" ca="1" si="93"/>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 t="shared" si="94"/>
        <v/>
      </c>
      <c r="AJ280" t="str">
        <f t="shared" si="95"/>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v>
      </c>
      <c r="AN280" t="str">
        <f t="shared" ca="1" si="97"/>
        <v>{"dy":28,"sl":8}</v>
      </c>
    </row>
    <row r="281" spans="1:40">
      <c r="A281">
        <v>28</v>
      </c>
      <c r="B281">
        <v>9</v>
      </c>
      <c r="C281">
        <f t="shared" si="88"/>
        <v>0</v>
      </c>
      <c r="D281">
        <f t="shared" ca="1" si="99"/>
        <v>0.52725272630750197</v>
      </c>
      <c r="E281">
        <f t="shared" ca="1" si="99"/>
        <v>0.87564168124942499</v>
      </c>
      <c r="F281">
        <f t="shared" ca="1" si="99"/>
        <v>0.55312771480537659</v>
      </c>
      <c r="G281">
        <f t="shared" ca="1" si="99"/>
        <v>8.6032532963974506E-2</v>
      </c>
      <c r="H281">
        <f t="shared" ca="1" si="99"/>
        <v>0.97125353617588217</v>
      </c>
      <c r="I281">
        <f t="shared" ca="1" si="99"/>
        <v>0.45230116501795092</v>
      </c>
      <c r="M281" t="str">
        <f t="shared" ca="1" si="89"/>
        <v>삭제</v>
      </c>
      <c r="N281" t="str">
        <f t="shared" ca="1" si="90"/>
        <v>삭제</v>
      </c>
      <c r="O281" t="str">
        <f t="shared" ca="1" si="91"/>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t="shared" ca="1" si="92"/>
        <v/>
      </c>
      <c r="AA281" t="str">
        <f t="shared" ca="1" si="93"/>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 t="shared" si="94"/>
        <v/>
      </c>
      <c r="AJ281" t="str">
        <f t="shared" si="95"/>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v>
      </c>
      <c r="AN281" t="str">
        <f t="shared" ca="1" si="97"/>
        <v>{"dy":28,"sl":9}</v>
      </c>
    </row>
    <row r="282" spans="1:40">
      <c r="A282">
        <v>29</v>
      </c>
      <c r="B282">
        <v>0</v>
      </c>
      <c r="C282">
        <f t="shared" si="88"/>
        <v>0</v>
      </c>
      <c r="D282">
        <f t="shared" ref="D282:I291" ca="1" si="100">RAND()</f>
        <v>0.10028876635647843</v>
      </c>
      <c r="E282">
        <f t="shared" ca="1" si="100"/>
        <v>0.59135263981288466</v>
      </c>
      <c r="F282">
        <f t="shared" ca="1" si="100"/>
        <v>0.94066654593202081</v>
      </c>
      <c r="G282">
        <f t="shared" ca="1" si="100"/>
        <v>0.82644730505370567</v>
      </c>
      <c r="H282">
        <f t="shared" ca="1" si="100"/>
        <v>0.8802941296612421</v>
      </c>
      <c r="I282">
        <f t="shared" ca="1" si="100"/>
        <v>0.7694676958706973</v>
      </c>
      <c r="M282" t="str">
        <f t="shared" ca="1" si="89"/>
        <v>지정 장비</v>
      </c>
      <c r="N282" t="str">
        <f t="shared" ca="1" si="90"/>
        <v>Equip5101</v>
      </c>
      <c r="O282">
        <f t="shared" ca="1" si="91"/>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GO</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1400</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t="shared" ca="1" si="92"/>
        <v/>
      </c>
      <c r="U282" t="s">
        <v>83</v>
      </c>
      <c r="V282" t="s">
        <v>262</v>
      </c>
      <c r="W282">
        <v>1</v>
      </c>
      <c r="X282" t="s">
        <v>133</v>
      </c>
      <c r="Z282">
        <v>4</v>
      </c>
      <c r="AA282" t="str">
        <f t="shared" ca="1" si="93"/>
        <v>fe</v>
      </c>
      <c r="AB282" t="s">
        <v>83</v>
      </c>
      <c r="AC282" t="s">
        <v>256</v>
      </c>
      <c r="AD282">
        <v>1</v>
      </c>
      <c r="AE282" t="s">
        <v>133</v>
      </c>
      <c r="AG282">
        <v>12</v>
      </c>
      <c r="AH282" t="str">
        <f ca="1">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 t="shared" si="94"/>
        <v/>
      </c>
      <c r="AJ282" t="str">
        <f t="shared" si="95"/>
        <v/>
      </c>
      <c r="AK282" t="str">
        <f ca="1">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영롱한 반증</v>
      </c>
      <c r="AL282">
        <v>1</v>
      </c>
      <c r="AM28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v>
      </c>
      <c r="AN282" t="str">
        <f t="shared" ca="1" si="97"/>
        <v>{"dy":29,"sl":0,"tp":"fe","vl":"Equip5301","cn":1,"pt":"DI","pr":12}</v>
      </c>
    </row>
    <row r="283" spans="1:40">
      <c r="A283">
        <v>29</v>
      </c>
      <c r="B283">
        <v>1</v>
      </c>
      <c r="C283">
        <f t="shared" si="88"/>
        <v>0</v>
      </c>
      <c r="D283">
        <f t="shared" ca="1" si="100"/>
        <v>0.88382860167281363</v>
      </c>
      <c r="E283">
        <f t="shared" ca="1" si="100"/>
        <v>0.14482799812964553</v>
      </c>
      <c r="F283">
        <f t="shared" ca="1" si="100"/>
        <v>0.95044085611147067</v>
      </c>
      <c r="G283">
        <f t="shared" ca="1" si="100"/>
        <v>0.38166595755008981</v>
      </c>
      <c r="H283">
        <f t="shared" ca="1" si="100"/>
        <v>0.38208404156271047</v>
      </c>
      <c r="I283">
        <f t="shared" ca="1" si="100"/>
        <v>0.9308332034280653</v>
      </c>
      <c r="M283" t="str">
        <f t="shared" ca="1" si="89"/>
        <v>지정 장비</v>
      </c>
      <c r="N283" t="str">
        <f t="shared" ca="1" si="90"/>
        <v>Equip1101</v>
      </c>
      <c r="O283">
        <f t="shared" ca="1" si="91"/>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GO</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1500</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t="shared" ca="1" si="92"/>
        <v/>
      </c>
      <c r="U283" t="s">
        <v>83</v>
      </c>
      <c r="V283" t="s">
        <v>277</v>
      </c>
      <c r="W283">
        <v>1</v>
      </c>
      <c r="X283" t="s">
        <v>133</v>
      </c>
      <c r="Z283">
        <v>11</v>
      </c>
      <c r="AA283" t="str">
        <f t="shared" ca="1" si="93"/>
        <v>fe</v>
      </c>
      <c r="AB283" t="s">
        <v>83</v>
      </c>
      <c r="AC283" t="s">
        <v>201</v>
      </c>
      <c r="AD283">
        <v>1</v>
      </c>
      <c r="AE283" t="s">
        <v>129</v>
      </c>
      <c r="AG283">
        <v>800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 t="shared" si="94"/>
        <v/>
      </c>
      <c r="AJ283" t="str">
        <f t="shared" si="95"/>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얼룩진 도끼</v>
      </c>
      <c r="AL283">
        <v>1</v>
      </c>
      <c r="AM28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v>
      </c>
      <c r="AN283" t="str">
        <f t="shared" ca="1" si="97"/>
        <v>{"dy":29,"sl":1,"tp":"fe","vl":"Equip0002","cn":1,"pt":"GO","pr":800}</v>
      </c>
    </row>
    <row r="284" spans="1:40">
      <c r="A284">
        <v>29</v>
      </c>
      <c r="B284">
        <v>2</v>
      </c>
      <c r="C284">
        <f t="shared" si="88"/>
        <v>0</v>
      </c>
      <c r="D284">
        <f t="shared" ca="1" si="100"/>
        <v>9.2905518464499126E-2</v>
      </c>
      <c r="E284">
        <f t="shared" ca="1" si="100"/>
        <v>0.69660044331508497</v>
      </c>
      <c r="F284">
        <f t="shared" ca="1" si="100"/>
        <v>0.66078731620219422</v>
      </c>
      <c r="G284">
        <f t="shared" ca="1" si="100"/>
        <v>0.17056339505568674</v>
      </c>
      <c r="H284">
        <f t="shared" ca="1" si="100"/>
        <v>0.19613490764552566</v>
      </c>
      <c r="I284">
        <f t="shared" ca="1" si="100"/>
        <v>0.92705817180818573</v>
      </c>
      <c r="M284" t="str">
        <f t="shared" ca="1" si="89"/>
        <v>안 지정 캐릭터 PP 영웅등급</v>
      </c>
      <c r="N284">
        <f t="shared" ca="1" si="90"/>
        <v>69660</v>
      </c>
      <c r="O284">
        <f t="shared" ca="1" si="91"/>
        <v>13</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1300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t="shared" ca="1" si="92"/>
        <v/>
      </c>
      <c r="U284" t="s">
        <v>92</v>
      </c>
      <c r="V284">
        <v>80564</v>
      </c>
      <c r="W284">
        <v>13</v>
      </c>
      <c r="X284" t="s">
        <v>129</v>
      </c>
      <c r="Z284">
        <v>1300</v>
      </c>
      <c r="AA284" t="str">
        <f t="shared" ca="1" si="93"/>
        <v>uph</v>
      </c>
      <c r="AB284" t="s">
        <v>92</v>
      </c>
      <c r="AC284">
        <v>10094</v>
      </c>
      <c r="AD284">
        <v>9</v>
      </c>
      <c r="AE284" t="s">
        <v>129</v>
      </c>
      <c r="AG284">
        <v>900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 t="shared" si="94"/>
        <v/>
      </c>
      <c r="AJ284" t="str">
        <f t="shared" si="95"/>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v>
      </c>
      <c r="AN284" t="str">
        <f t="shared" ca="1" si="97"/>
        <v>{"dy":29,"sl":2,"tp":"uph","vl":"10094","cn":9,"pt":"GO","pr":900}</v>
      </c>
    </row>
    <row r="285" spans="1:40">
      <c r="A285">
        <v>29</v>
      </c>
      <c r="B285">
        <v>3</v>
      </c>
      <c r="C285">
        <f t="shared" si="88"/>
        <v>0</v>
      </c>
      <c r="D285">
        <f t="shared" ca="1" si="100"/>
        <v>0.60060557022914252</v>
      </c>
      <c r="E285">
        <f t="shared" ca="1" si="100"/>
        <v>0.18081444830239124</v>
      </c>
      <c r="F285">
        <f t="shared" ca="1" si="100"/>
        <v>0.60289003868112578</v>
      </c>
      <c r="G285">
        <f t="shared" ca="1" si="100"/>
        <v>0.85000806649787819</v>
      </c>
      <c r="H285">
        <f t="shared" ca="1" si="100"/>
        <v>0.54941921555204953</v>
      </c>
      <c r="I285">
        <f t="shared" ca="1" si="100"/>
        <v>0.62485160299314912</v>
      </c>
      <c r="M285" t="str">
        <f t="shared" ca="1" si="89"/>
        <v>안 지정 캐릭터 PP 일반등급</v>
      </c>
      <c r="N285">
        <f t="shared" ca="1" si="90"/>
        <v>18081</v>
      </c>
      <c r="O285">
        <f t="shared" ca="1" si="91"/>
        <v>10</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1000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t="shared" ca="1" si="92"/>
        <v/>
      </c>
      <c r="U285" t="s">
        <v>93</v>
      </c>
      <c r="V285">
        <v>12239</v>
      </c>
      <c r="W285">
        <v>9</v>
      </c>
      <c r="X285" t="s">
        <v>129</v>
      </c>
      <c r="Z285">
        <v>900</v>
      </c>
      <c r="AA285" t="str">
        <f t="shared" ca="1" si="93"/>
        <v>upn</v>
      </c>
      <c r="AB285" t="s">
        <v>93</v>
      </c>
      <c r="AC285">
        <v>71291</v>
      </c>
      <c r="AD285">
        <v>13</v>
      </c>
      <c r="AE285" t="s">
        <v>129</v>
      </c>
      <c r="AG285">
        <v>1300</v>
      </c>
      <c r="AH285" t="str">
        <f>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 t="shared" si="94"/>
        <v/>
      </c>
      <c r="AJ285" t="str">
        <f t="shared" si="95"/>
        <v/>
      </c>
      <c r="AK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
      </c>
      <c r="AL285">
        <v>1</v>
      </c>
      <c r="AM28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v>
      </c>
      <c r="AN285" t="str">
        <f t="shared" ca="1" si="97"/>
        <v>{"dy":29,"sl":3,"tp":"upn","vl":"71291","cn":13,"pt":"GO","pr":1300}</v>
      </c>
    </row>
    <row r="286" spans="1:40">
      <c r="A286">
        <v>29</v>
      </c>
      <c r="B286">
        <v>4</v>
      </c>
      <c r="C286">
        <f t="shared" si="88"/>
        <v>0</v>
      </c>
      <c r="D286">
        <f t="shared" ca="1" si="100"/>
        <v>0.65228729851200307</v>
      </c>
      <c r="E286">
        <f t="shared" ca="1" si="100"/>
        <v>0.65885102919597893</v>
      </c>
      <c r="F286">
        <f t="shared" ca="1" si="100"/>
        <v>0.58973650357841445</v>
      </c>
      <c r="G286">
        <f t="shared" ca="1" si="100"/>
        <v>0.61238478310178013</v>
      </c>
      <c r="H286">
        <f t="shared" ca="1" si="100"/>
        <v>3.9755981752797265E-2</v>
      </c>
      <c r="I286">
        <f t="shared" ca="1" si="100"/>
        <v>0.30174274367894993</v>
      </c>
      <c r="M286" t="str">
        <f t="shared" ca="1" si="89"/>
        <v>안 지정 캐릭터 PP 일반등급</v>
      </c>
      <c r="N286">
        <f t="shared" ca="1" si="90"/>
        <v>65885</v>
      </c>
      <c r="O286">
        <f t="shared" ca="1" si="91"/>
        <v>12</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1200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t="shared" ca="1" si="92"/>
        <v/>
      </c>
      <c r="U286" t="s">
        <v>93</v>
      </c>
      <c r="V286">
        <v>80039</v>
      </c>
      <c r="W286">
        <v>13</v>
      </c>
      <c r="X286" t="s">
        <v>129</v>
      </c>
      <c r="Z286">
        <v>1300</v>
      </c>
      <c r="AA286" t="str">
        <f t="shared" ca="1" si="93"/>
        <v>upn</v>
      </c>
      <c r="AB286" t="s">
        <v>93</v>
      </c>
      <c r="AC286">
        <v>4931</v>
      </c>
      <c r="AD286">
        <v>9</v>
      </c>
      <c r="AE286" t="s">
        <v>129</v>
      </c>
      <c r="AG286">
        <v>900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 t="shared" si="94"/>
        <v/>
      </c>
      <c r="AJ286" t="str">
        <f t="shared" si="95"/>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v>
      </c>
      <c r="AN286" t="str">
        <f t="shared" ca="1" si="97"/>
        <v>{"dy":29,"sl":4,"tp":"upn","vl":"4931","cn":9,"pt":"GO","pr":900}</v>
      </c>
    </row>
    <row r="287" spans="1:40">
      <c r="A287">
        <v>29</v>
      </c>
      <c r="B287">
        <v>5</v>
      </c>
      <c r="C287">
        <f t="shared" si="88"/>
        <v>0</v>
      </c>
      <c r="D287">
        <f t="shared" ca="1" si="100"/>
        <v>0.33317760381864148</v>
      </c>
      <c r="E287">
        <f t="shared" ca="1" si="100"/>
        <v>0.47236775915263318</v>
      </c>
      <c r="F287">
        <f t="shared" ca="1" si="100"/>
        <v>0.42547668819794127</v>
      </c>
      <c r="G287">
        <f t="shared" ca="1" si="100"/>
        <v>5.6293431495433532E-2</v>
      </c>
      <c r="H287">
        <f t="shared" ca="1" si="100"/>
        <v>0.47347855618137646</v>
      </c>
      <c r="I287">
        <f t="shared" ca="1" si="100"/>
        <v>0.59380912739098979</v>
      </c>
      <c r="M287" t="str">
        <f t="shared" ca="1" si="89"/>
        <v>지정 장비</v>
      </c>
      <c r="N287" t="str">
        <f t="shared" ca="1" si="90"/>
        <v>Equip4101</v>
      </c>
      <c r="O287">
        <f t="shared" ca="1" si="91"/>
        <v>1</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1300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t="shared" ca="1" si="92"/>
        <v/>
      </c>
      <c r="U287" t="s">
        <v>93</v>
      </c>
      <c r="V287">
        <v>71792</v>
      </c>
      <c r="W287">
        <v>13</v>
      </c>
      <c r="X287" t="s">
        <v>129</v>
      </c>
      <c r="Z287">
        <v>1300</v>
      </c>
      <c r="AA287" t="str">
        <f t="shared" ca="1" si="93"/>
        <v>fe</v>
      </c>
      <c r="AB287" t="s">
        <v>83</v>
      </c>
      <c r="AC287" t="s">
        <v>199</v>
      </c>
      <c r="AD287">
        <v>1</v>
      </c>
      <c r="AE287" t="s">
        <v>129</v>
      </c>
      <c r="AG287">
        <v>1400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 t="shared" si="94"/>
        <v/>
      </c>
      <c r="AJ287" t="str">
        <f t="shared" si="95"/>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몬스터 세포</v>
      </c>
      <c r="AL287">
        <v>1</v>
      </c>
      <c r="AM28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v>
      </c>
      <c r="AN287" t="str">
        <f t="shared" ca="1" si="97"/>
        <v>{"dy":29,"sl":5,"tp":"fe","vl":"Equip2102","cn":1,"pt":"GO","pr":1400}</v>
      </c>
    </row>
    <row r="288" spans="1:40">
      <c r="A288">
        <v>29</v>
      </c>
      <c r="B288">
        <v>6</v>
      </c>
      <c r="C288">
        <f t="shared" si="88"/>
        <v>0</v>
      </c>
      <c r="D288">
        <f t="shared" ca="1" si="100"/>
        <v>0.1290850669583069</v>
      </c>
      <c r="E288">
        <f t="shared" ca="1" si="100"/>
        <v>0.42625412776149585</v>
      </c>
      <c r="F288">
        <f t="shared" ca="1" si="100"/>
        <v>0.50268335077154569</v>
      </c>
      <c r="G288">
        <f t="shared" ca="1" si="100"/>
        <v>0.52764241926640276</v>
      </c>
      <c r="H288">
        <f t="shared" ca="1" si="100"/>
        <v>0.21305453386366935</v>
      </c>
      <c r="I288">
        <f t="shared" ca="1" si="100"/>
        <v>0.50273174616299743</v>
      </c>
      <c r="M288" t="str">
        <f t="shared" ca="1" si="89"/>
        <v>지정 장비</v>
      </c>
      <c r="N288" t="str">
        <f t="shared" ca="1" si="90"/>
        <v>Equip5201</v>
      </c>
      <c r="O288">
        <f t="shared" ca="1" si="91"/>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3000</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t="shared" ca="1" si="92"/>
        <v/>
      </c>
      <c r="U288" t="s">
        <v>83</v>
      </c>
      <c r="V288" t="s">
        <v>298</v>
      </c>
      <c r="W288">
        <v>1</v>
      </c>
      <c r="X288" t="s">
        <v>129</v>
      </c>
      <c r="Z288">
        <v>2800</v>
      </c>
      <c r="AA288" t="str">
        <f t="shared" ca="1" si="93"/>
        <v>fe</v>
      </c>
      <c r="AB288" t="s">
        <v>83</v>
      </c>
      <c r="AC288" t="s">
        <v>190</v>
      </c>
      <c r="AD288">
        <v>1</v>
      </c>
      <c r="AE288" t="s">
        <v>129</v>
      </c>
      <c r="AG288">
        <v>3400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 t="shared" si="94"/>
        <v/>
      </c>
      <c r="AJ288" t="str">
        <f t="shared" si="95"/>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버블 블래스터</v>
      </c>
      <c r="AL288">
        <v>1</v>
      </c>
      <c r="AM28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v>
      </c>
      <c r="AN288" t="str">
        <f t="shared" ca="1" si="97"/>
        <v>{"dy":29,"sl":6,"tp":"fe","vl":"Equip6102","cn":1,"pt":"GO","pr":3400}</v>
      </c>
    </row>
    <row r="289" spans="1:40">
      <c r="A289">
        <v>29</v>
      </c>
      <c r="B289">
        <v>7</v>
      </c>
      <c r="C289">
        <f t="shared" si="88"/>
        <v>0</v>
      </c>
      <c r="D289">
        <f t="shared" ca="1" si="100"/>
        <v>0.64597261924389582</v>
      </c>
      <c r="E289">
        <f t="shared" ca="1" si="100"/>
        <v>0.24100711035606359</v>
      </c>
      <c r="F289">
        <f t="shared" ca="1" si="100"/>
        <v>0.72110497532915852</v>
      </c>
      <c r="G289">
        <f t="shared" ca="1" si="100"/>
        <v>0.35083916731389242</v>
      </c>
      <c r="H289">
        <f t="shared" ca="1" si="100"/>
        <v>0.88010867989854291</v>
      </c>
      <c r="I289">
        <f t="shared" ca="1" si="100"/>
        <v>0.55175532698713248</v>
      </c>
      <c r="M289" t="str">
        <f t="shared" ca="1" si="89"/>
        <v>지정 장비</v>
      </c>
      <c r="N289" t="str">
        <f t="shared" ca="1" si="90"/>
        <v>Equip2302</v>
      </c>
      <c r="O289">
        <f t="shared" ca="1" si="91"/>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7600</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t="shared" ca="1" si="92"/>
        <v/>
      </c>
      <c r="U289" t="s">
        <v>83</v>
      </c>
      <c r="V289" t="s">
        <v>195</v>
      </c>
      <c r="W289">
        <v>1</v>
      </c>
      <c r="X289" t="s">
        <v>129</v>
      </c>
      <c r="Z289">
        <v>8300</v>
      </c>
      <c r="AA289" t="str">
        <f t="shared" ca="1" si="93"/>
        <v>fe</v>
      </c>
      <c r="AB289" t="s">
        <v>83</v>
      </c>
      <c r="AC289" t="s">
        <v>276</v>
      </c>
      <c r="AD289">
        <v>1</v>
      </c>
      <c r="AE289" t="s">
        <v>129</v>
      </c>
      <c r="AG289">
        <v>1100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 t="shared" si="94"/>
        <v/>
      </c>
      <c r="AJ289" t="str">
        <f t="shared" si="95"/>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별의 계시</v>
      </c>
      <c r="AL289">
        <v>1</v>
      </c>
      <c r="AM28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v>
      </c>
      <c r="AN289" t="str">
        <f t="shared" ca="1" si="97"/>
        <v>{"dy":29,"sl":7,"tp":"fe","vl":"Equip4101","cn":1,"pt":"GO","pr":1100}</v>
      </c>
    </row>
    <row r="290" spans="1:40">
      <c r="A290">
        <v>29</v>
      </c>
      <c r="B290">
        <v>8</v>
      </c>
      <c r="C290">
        <f t="shared" si="88"/>
        <v>0</v>
      </c>
      <c r="D290">
        <f t="shared" ca="1" si="100"/>
        <v>0.27096921067022872</v>
      </c>
      <c r="E290">
        <f t="shared" ca="1" si="100"/>
        <v>0.23744034943309877</v>
      </c>
      <c r="F290">
        <f t="shared" ca="1" si="100"/>
        <v>0.93011137822814327</v>
      </c>
      <c r="G290">
        <f t="shared" ca="1" si="100"/>
        <v>0.2072345677408487</v>
      </c>
      <c r="H290">
        <f t="shared" ca="1" si="100"/>
        <v>4.3458230697833389E-2</v>
      </c>
      <c r="I290">
        <f t="shared" ca="1" si="100"/>
        <v>0.86026711595478722</v>
      </c>
      <c r="M290" t="str">
        <f t="shared" ca="1" si="89"/>
        <v>삭제</v>
      </c>
      <c r="N290" t="str">
        <f t="shared" ca="1" si="90"/>
        <v>삭제</v>
      </c>
      <c r="O290" t="str">
        <f t="shared" ca="1" si="91"/>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t="shared" ca="1" si="92"/>
        <v/>
      </c>
      <c r="AA290" t="str">
        <f t="shared" ca="1" si="93"/>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 t="shared" si="94"/>
        <v/>
      </c>
      <c r="AJ290" t="str">
        <f t="shared" si="95"/>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v>
      </c>
      <c r="AN290" t="str">
        <f t="shared" ca="1" si="97"/>
        <v>{"dy":29,"sl":8}</v>
      </c>
    </row>
    <row r="291" spans="1:40">
      <c r="A291">
        <v>29</v>
      </c>
      <c r="B291">
        <v>9</v>
      </c>
      <c r="C291">
        <f t="shared" si="88"/>
        <v>0</v>
      </c>
      <c r="D291">
        <f t="shared" ca="1" si="100"/>
        <v>0.34155788930219078</v>
      </c>
      <c r="E291">
        <f t="shared" ca="1" si="100"/>
        <v>0.42139783848946555</v>
      </c>
      <c r="F291">
        <f t="shared" ca="1" si="100"/>
        <v>0.35038543210097772</v>
      </c>
      <c r="G291">
        <f t="shared" ca="1" si="100"/>
        <v>0.75486200957243343</v>
      </c>
      <c r="H291">
        <f t="shared" ca="1" si="100"/>
        <v>0.36167399726104921</v>
      </c>
      <c r="I291">
        <f t="shared" ca="1" si="100"/>
        <v>0.74202659105507129</v>
      </c>
      <c r="M291" t="str">
        <f t="shared" ca="1" si="89"/>
        <v>삭제</v>
      </c>
      <c r="N291" t="str">
        <f t="shared" ca="1" si="90"/>
        <v>삭제</v>
      </c>
      <c r="O291" t="str">
        <f t="shared" ca="1" si="91"/>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t="shared" ca="1" si="92"/>
        <v/>
      </c>
      <c r="AA291" t="str">
        <f t="shared" ca="1" si="93"/>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 t="shared" si="94"/>
        <v/>
      </c>
      <c r="AJ291" t="str">
        <f t="shared" si="95"/>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v>
      </c>
      <c r="AN291" t="str">
        <f t="shared" ca="1" si="97"/>
        <v>{"dy":29,"sl":9}</v>
      </c>
    </row>
    <row r="292" spans="1:40">
      <c r="A292">
        <v>30</v>
      </c>
      <c r="B292">
        <v>0</v>
      </c>
      <c r="C292">
        <f t="shared" si="88"/>
        <v>0</v>
      </c>
      <c r="D292">
        <f t="shared" ref="D292:I301" ca="1" si="101">RAND()</f>
        <v>2.5266051076527241E-2</v>
      </c>
      <c r="E292">
        <f t="shared" ca="1" si="101"/>
        <v>0.39935443765934731</v>
      </c>
      <c r="F292">
        <f t="shared" ca="1" si="101"/>
        <v>0.82165117710255009</v>
      </c>
      <c r="G292">
        <f t="shared" ca="1" si="101"/>
        <v>0.22787151602154943</v>
      </c>
      <c r="H292">
        <f t="shared" ca="1" si="101"/>
        <v>0.69899322488864946</v>
      </c>
      <c r="I292">
        <f t="shared" ca="1" si="101"/>
        <v>0.53112314097308932</v>
      </c>
      <c r="M292" t="str">
        <f t="shared" ca="1" si="89"/>
        <v>지정 장비</v>
      </c>
      <c r="N292" t="str">
        <f t="shared" ca="1" si="90"/>
        <v>Equip3201</v>
      </c>
      <c r="O292">
        <f t="shared" ca="1" si="91"/>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DI</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5</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t="shared" ca="1" si="92"/>
        <v/>
      </c>
      <c r="U292" t="s">
        <v>83</v>
      </c>
      <c r="V292" t="s">
        <v>217</v>
      </c>
      <c r="W292">
        <v>1</v>
      </c>
      <c r="X292" t="s">
        <v>129</v>
      </c>
      <c r="Z292">
        <v>3600</v>
      </c>
      <c r="AA292" t="str">
        <f t="shared" ca="1" si="93"/>
        <v>fe</v>
      </c>
      <c r="AB292" t="s">
        <v>83</v>
      </c>
      <c r="AC292" t="s">
        <v>210</v>
      </c>
      <c r="AD292">
        <v>1</v>
      </c>
      <c r="AE292" t="s">
        <v>129</v>
      </c>
      <c r="AG292">
        <v>700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 t="shared" si="94"/>
        <v/>
      </c>
      <c r="AJ292" t="str">
        <f t="shared" si="95"/>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용기의 도끼</v>
      </c>
      <c r="AL292">
        <v>1</v>
      </c>
      <c r="AM29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v>
      </c>
      <c r="AN292" t="str">
        <f t="shared" ca="1" si="97"/>
        <v>{"dy":30,"sl":0,"tp":"fe","vl":"Equip0001","cn":1,"pt":"GO","pr":700}</v>
      </c>
    </row>
    <row r="293" spans="1:40">
      <c r="A293">
        <v>30</v>
      </c>
      <c r="B293">
        <v>1</v>
      </c>
      <c r="C293">
        <f t="shared" si="88"/>
        <v>0</v>
      </c>
      <c r="D293">
        <f t="shared" ca="1" si="101"/>
        <v>0.24823848836708806</v>
      </c>
      <c r="E293">
        <f t="shared" ca="1" si="101"/>
        <v>0.30085746872561192</v>
      </c>
      <c r="F293">
        <f t="shared" ca="1" si="101"/>
        <v>0.60360822118027857</v>
      </c>
      <c r="G293">
        <f t="shared" ca="1" si="101"/>
        <v>0.28551224571875322</v>
      </c>
      <c r="H293">
        <f t="shared" ca="1" si="101"/>
        <v>0.70066147197642259</v>
      </c>
      <c r="I293">
        <f t="shared" ca="1" si="101"/>
        <v>0.12526216959586389</v>
      </c>
      <c r="M293" t="str">
        <f t="shared" ca="1" si="89"/>
        <v>지정 장비</v>
      </c>
      <c r="N293" t="str">
        <f t="shared" ca="1" si="90"/>
        <v>Equip2202</v>
      </c>
      <c r="O293">
        <f t="shared" ca="1" si="91"/>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DI</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4</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t="shared" ca="1" si="92"/>
        <v/>
      </c>
      <c r="U293" t="s">
        <v>83</v>
      </c>
      <c r="V293" t="s">
        <v>199</v>
      </c>
      <c r="W293">
        <v>1</v>
      </c>
      <c r="X293" t="s">
        <v>129</v>
      </c>
      <c r="Z293">
        <v>1000</v>
      </c>
      <c r="AA293" t="str">
        <f t="shared" ca="1" si="93"/>
        <v>fe</v>
      </c>
      <c r="AB293" t="s">
        <v>83</v>
      </c>
      <c r="AC293" t="s">
        <v>271</v>
      </c>
      <c r="AD293">
        <v>1</v>
      </c>
      <c r="AE293" t="s">
        <v>129</v>
      </c>
      <c r="AG293">
        <v>1800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 t="shared" si="94"/>
        <v/>
      </c>
      <c r="AJ293" t="str">
        <f t="shared" si="95"/>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SMG28</v>
      </c>
      <c r="AL293">
        <v>1</v>
      </c>
      <c r="AM29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v>
      </c>
      <c r="AN293" t="str">
        <f t="shared" ca="1" si="97"/>
        <v>{"dy":30,"sl":1,"tp":"fe","vl":"Equip6002","cn":1,"pt":"GO","pr":1800}</v>
      </c>
    </row>
    <row r="294" spans="1:40">
      <c r="A294">
        <v>30</v>
      </c>
      <c r="B294">
        <v>2</v>
      </c>
      <c r="C294">
        <f t="shared" si="88"/>
        <v>0</v>
      </c>
      <c r="D294">
        <f t="shared" ca="1" si="101"/>
        <v>0.16002662187780803</v>
      </c>
      <c r="E294">
        <f t="shared" ca="1" si="101"/>
        <v>0.95145264697471066</v>
      </c>
      <c r="F294">
        <f t="shared" ca="1" si="101"/>
        <v>0.216192613634275</v>
      </c>
      <c r="G294">
        <f t="shared" ca="1" si="101"/>
        <v>0.21471227003041049</v>
      </c>
      <c r="H294">
        <f t="shared" ca="1" si="101"/>
        <v>0.91477034351440334</v>
      </c>
      <c r="I294">
        <f t="shared" ca="1" si="101"/>
        <v>0.44995560671339896</v>
      </c>
      <c r="M294" t="str">
        <f t="shared" ca="1" si="89"/>
        <v>안 지정 캐릭터 PP 영웅등급</v>
      </c>
      <c r="N294">
        <f t="shared" ca="1" si="90"/>
        <v>95145</v>
      </c>
      <c r="O294">
        <f t="shared" ca="1" si="91"/>
        <v>14</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1400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t="shared" ca="1" si="92"/>
        <v/>
      </c>
      <c r="U294" t="s">
        <v>92</v>
      </c>
      <c r="V294">
        <v>49002</v>
      </c>
      <c r="W294">
        <v>11</v>
      </c>
      <c r="X294" t="s">
        <v>129</v>
      </c>
      <c r="Z294">
        <v>1100</v>
      </c>
      <c r="AA294" t="str">
        <f t="shared" ca="1" si="93"/>
        <v>uph</v>
      </c>
      <c r="AB294" t="s">
        <v>92</v>
      </c>
      <c r="AC294">
        <v>4121</v>
      </c>
      <c r="AD294">
        <v>9</v>
      </c>
      <c r="AE294" t="s">
        <v>129</v>
      </c>
      <c r="AG294">
        <v>900</v>
      </c>
      <c r="AH294" t="str">
        <f>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 t="shared" si="94"/>
        <v/>
      </c>
      <c r="AJ294" t="str">
        <f t="shared" si="95"/>
        <v/>
      </c>
      <c r="AK294" t="str">
        <f>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
      </c>
      <c r="AL294">
        <v>1</v>
      </c>
      <c r="AM29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v>
      </c>
      <c r="AN294" t="str">
        <f t="shared" ca="1" si="97"/>
        <v>{"dy":30,"sl":2,"tp":"uph","vl":"4121","cn":9,"pt":"GO","pr":900}</v>
      </c>
    </row>
    <row r="295" spans="1:40">
      <c r="A295">
        <v>30</v>
      </c>
      <c r="B295">
        <v>3</v>
      </c>
      <c r="C295">
        <f t="shared" si="88"/>
        <v>0</v>
      </c>
      <c r="D295">
        <f t="shared" ca="1" si="101"/>
        <v>0.64797419194002837</v>
      </c>
      <c r="E295">
        <f t="shared" ca="1" si="101"/>
        <v>3.1544340966594309E-2</v>
      </c>
      <c r="F295">
        <f t="shared" ca="1" si="101"/>
        <v>0.38567545251470725</v>
      </c>
      <c r="G295">
        <f t="shared" ca="1" si="101"/>
        <v>0.8427763656780769</v>
      </c>
      <c r="H295">
        <f t="shared" ca="1" si="101"/>
        <v>0.51111052647338062</v>
      </c>
      <c r="I295">
        <f t="shared" ca="1" si="101"/>
        <v>1.9717823474691309E-2</v>
      </c>
      <c r="M295" t="str">
        <f t="shared" ca="1" si="89"/>
        <v>안 지정 캐릭터 PP 일반등급</v>
      </c>
      <c r="N295">
        <f t="shared" ca="1" si="90"/>
        <v>3154</v>
      </c>
      <c r="O295">
        <f t="shared" ca="1" si="91"/>
        <v>9</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900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t="shared" ca="1" si="92"/>
        <v/>
      </c>
      <c r="U295" t="s">
        <v>93</v>
      </c>
      <c r="V295">
        <v>73097</v>
      </c>
      <c r="W295">
        <v>13</v>
      </c>
      <c r="X295" t="s">
        <v>129</v>
      </c>
      <c r="Z295">
        <v>1300</v>
      </c>
      <c r="AA295" t="str">
        <f t="shared" ca="1" si="93"/>
        <v>upn</v>
      </c>
      <c r="AB295" t="s">
        <v>93</v>
      </c>
      <c r="AC295">
        <v>26429</v>
      </c>
      <c r="AD295">
        <v>10</v>
      </c>
      <c r="AE295" t="s">
        <v>129</v>
      </c>
      <c r="AG295">
        <v>1000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 t="shared" si="94"/>
        <v/>
      </c>
      <c r="AJ295" t="str">
        <f t="shared" si="95"/>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v>
      </c>
      <c r="AN295" t="str">
        <f t="shared" ca="1" si="97"/>
        <v>{"dy":30,"sl":3,"tp":"upn","vl":"26429","cn":10,"pt":"GO","pr":1000}</v>
      </c>
    </row>
    <row r="296" spans="1:40">
      <c r="A296">
        <v>30</v>
      </c>
      <c r="B296">
        <v>4</v>
      </c>
      <c r="C296">
        <f t="shared" si="88"/>
        <v>0</v>
      </c>
      <c r="D296">
        <f t="shared" ca="1" si="101"/>
        <v>0.69518751159675118</v>
      </c>
      <c r="E296">
        <f t="shared" ca="1" si="101"/>
        <v>0.10298511220986628</v>
      </c>
      <c r="F296">
        <f t="shared" ca="1" si="101"/>
        <v>0.11866884874040096</v>
      </c>
      <c r="G296">
        <f t="shared" ca="1" si="101"/>
        <v>0.31091963117517363</v>
      </c>
      <c r="H296">
        <f t="shared" ca="1" si="101"/>
        <v>0.73102176210897785</v>
      </c>
      <c r="I296">
        <f t="shared" ca="1" si="101"/>
        <v>0.26680558520582431</v>
      </c>
      <c r="M296" t="str">
        <f t="shared" ca="1" si="89"/>
        <v>안 지정 캐릭터 PP 일반등급</v>
      </c>
      <c r="N296">
        <f t="shared" ca="1" si="90"/>
        <v>10298</v>
      </c>
      <c r="O296">
        <f t="shared" ca="1" si="91"/>
        <v>9</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900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t="shared" ca="1" si="92"/>
        <v/>
      </c>
      <c r="U296" t="s">
        <v>93</v>
      </c>
      <c r="V296">
        <v>77217</v>
      </c>
      <c r="W296">
        <v>13</v>
      </c>
      <c r="X296" t="s">
        <v>129</v>
      </c>
      <c r="Z296">
        <v>1300</v>
      </c>
      <c r="AA296" t="str">
        <f t="shared" ca="1" si="93"/>
        <v>upn</v>
      </c>
      <c r="AB296" t="s">
        <v>93</v>
      </c>
      <c r="AC296">
        <v>62625</v>
      </c>
      <c r="AD296">
        <v>12</v>
      </c>
      <c r="AE296" t="s">
        <v>129</v>
      </c>
      <c r="AG296">
        <v>1200</v>
      </c>
      <c r="AH296" t="str">
        <f>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 t="shared" si="94"/>
        <v/>
      </c>
      <c r="AJ296" t="str">
        <f t="shared" si="95"/>
        <v/>
      </c>
      <c r="AK296" t="str">
        <f>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
      </c>
      <c r="AL296">
        <v>1</v>
      </c>
      <c r="AM29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v>
      </c>
      <c r="AN296" t="str">
        <f t="shared" ca="1" si="97"/>
        <v>{"dy":30,"sl":4,"tp":"upn","vl":"62625","cn":12,"pt":"GO","pr":1200}</v>
      </c>
    </row>
    <row r="297" spans="1:40">
      <c r="A297">
        <v>30</v>
      </c>
      <c r="B297">
        <v>5</v>
      </c>
      <c r="C297">
        <f t="shared" si="88"/>
        <v>0</v>
      </c>
      <c r="D297">
        <f t="shared" ca="1" si="101"/>
        <v>8.44175747358894E-2</v>
      </c>
      <c r="E297">
        <f t="shared" ca="1" si="101"/>
        <v>0.98057735515948075</v>
      </c>
      <c r="F297">
        <f t="shared" ca="1" si="101"/>
        <v>0.98339863644452075</v>
      </c>
      <c r="G297">
        <f t="shared" ca="1" si="101"/>
        <v>0.89125733704053223</v>
      </c>
      <c r="H297">
        <f t="shared" ca="1" si="101"/>
        <v>3.6742717161452165E-2</v>
      </c>
      <c r="I297">
        <f t="shared" ca="1" si="101"/>
        <v>0.41035458867699259</v>
      </c>
      <c r="M297" t="str">
        <f t="shared" ca="1" si="89"/>
        <v>지정 장비</v>
      </c>
      <c r="N297" t="str">
        <f t="shared" ca="1" si="90"/>
        <v>Equip8301</v>
      </c>
      <c r="O297">
        <f t="shared" ca="1" si="91"/>
        <v>1</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74300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t="shared" ca="1" si="92"/>
        <v/>
      </c>
      <c r="U297" t="s">
        <v>83</v>
      </c>
      <c r="V297" t="s">
        <v>203</v>
      </c>
      <c r="W297">
        <v>1</v>
      </c>
      <c r="X297" t="s">
        <v>129</v>
      </c>
      <c r="Z297">
        <v>8000</v>
      </c>
      <c r="AA297" t="str">
        <f t="shared" ca="1" si="93"/>
        <v>upn</v>
      </c>
      <c r="AB297" t="s">
        <v>93</v>
      </c>
      <c r="AC297">
        <v>22920</v>
      </c>
      <c r="AD297">
        <v>10</v>
      </c>
      <c r="AE297" t="s">
        <v>129</v>
      </c>
      <c r="AG297">
        <v>1000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 t="shared" si="94"/>
        <v/>
      </c>
      <c r="AJ297" t="str">
        <f t="shared" si="95"/>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L297">
        <v>1</v>
      </c>
      <c r="AM29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v>
      </c>
      <c r="AN297" t="str">
        <f t="shared" ca="1" si="97"/>
        <v>{"dy":30,"sl":5,"tp":"upn","vl":"22920","cn":10,"pt":"GO","pr":1000}</v>
      </c>
    </row>
    <row r="298" spans="1:40">
      <c r="A298">
        <v>30</v>
      </c>
      <c r="B298">
        <v>6</v>
      </c>
      <c r="C298">
        <f t="shared" si="88"/>
        <v>0</v>
      </c>
      <c r="D298">
        <f t="shared" ca="1" si="101"/>
        <v>0.46524653409370564</v>
      </c>
      <c r="E298">
        <f t="shared" ca="1" si="101"/>
        <v>0.82405380078347557</v>
      </c>
      <c r="F298">
        <f t="shared" ca="1" si="101"/>
        <v>0.7570634762929459</v>
      </c>
      <c r="G298">
        <f t="shared" ca="1" si="101"/>
        <v>0.65668051990080778</v>
      </c>
      <c r="H298">
        <f t="shared" ca="1" si="101"/>
        <v>0.17292508667992523</v>
      </c>
      <c r="I298">
        <f t="shared" ca="1" si="101"/>
        <v>0.5920965388514885</v>
      </c>
      <c r="M298" t="str">
        <f t="shared" ca="1" si="89"/>
        <v>지정 장비</v>
      </c>
      <c r="N298" t="str">
        <f t="shared" ca="1" si="90"/>
        <v>Equip7201</v>
      </c>
      <c r="O298">
        <f t="shared" ca="1" si="91"/>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9500</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t="shared" ca="1" si="92"/>
        <v/>
      </c>
      <c r="U298" t="s">
        <v>83</v>
      </c>
      <c r="V298" t="s">
        <v>117</v>
      </c>
      <c r="W298">
        <v>1</v>
      </c>
      <c r="X298" t="s">
        <v>129</v>
      </c>
      <c r="Z298">
        <v>1500</v>
      </c>
      <c r="AA298" t="str">
        <f t="shared" ca="1" si="93"/>
        <v>fe</v>
      </c>
      <c r="AB298" t="s">
        <v>83</v>
      </c>
      <c r="AC298" t="s">
        <v>269</v>
      </c>
      <c r="AD298">
        <v>1</v>
      </c>
      <c r="AE298" t="s">
        <v>129</v>
      </c>
      <c r="AG298">
        <v>3200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 t="shared" si="94"/>
        <v/>
      </c>
      <c r="AJ298" t="str">
        <f t="shared" si="95"/>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용력의 방패</v>
      </c>
      <c r="AL298">
        <v>1</v>
      </c>
      <c r="AM29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v>
      </c>
      <c r="AN298" t="str">
        <f t="shared" ca="1" si="97"/>
        <v>{"dy":30,"sl":6,"tp":"fe","vl":"Equip7101","cn":1,"pt":"GO","pr":3200}</v>
      </c>
    </row>
    <row r="299" spans="1:40">
      <c r="A299">
        <v>30</v>
      </c>
      <c r="B299">
        <v>7</v>
      </c>
      <c r="C299">
        <f t="shared" si="88"/>
        <v>0</v>
      </c>
      <c r="D299">
        <f t="shared" ca="1" si="101"/>
        <v>0.1752438615922598</v>
      </c>
      <c r="E299">
        <f t="shared" ca="1" si="101"/>
        <v>5.1552045903142107E-2</v>
      </c>
      <c r="F299">
        <f t="shared" ca="1" si="101"/>
        <v>0.88408736080414563</v>
      </c>
      <c r="G299">
        <f t="shared" ca="1" si="101"/>
        <v>0.76019601947756665</v>
      </c>
      <c r="H299">
        <f t="shared" ca="1" si="101"/>
        <v>0.78036174775931244</v>
      </c>
      <c r="I299">
        <f t="shared" ca="1" si="101"/>
        <v>0.86872843766622942</v>
      </c>
      <c r="M299" t="str">
        <f t="shared" ca="1" si="89"/>
        <v>지정 장비</v>
      </c>
      <c r="N299" t="str">
        <f t="shared" ca="1" si="90"/>
        <v>Equip0202</v>
      </c>
      <c r="O299">
        <f t="shared" ca="1" si="91"/>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3400</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t="shared" ca="1" si="92"/>
        <v/>
      </c>
      <c r="U299" t="s">
        <v>83</v>
      </c>
      <c r="V299" t="s">
        <v>187</v>
      </c>
      <c r="W299">
        <v>1</v>
      </c>
      <c r="X299" t="s">
        <v>133</v>
      </c>
      <c r="Z299">
        <v>43</v>
      </c>
      <c r="AA299" t="str">
        <f t="shared" ca="1" si="93"/>
        <v>fe</v>
      </c>
      <c r="AB299" t="s">
        <v>83</v>
      </c>
      <c r="AC299" t="s">
        <v>187</v>
      </c>
      <c r="AD299">
        <v>1</v>
      </c>
      <c r="AE299" t="s">
        <v>129</v>
      </c>
      <c r="AG299">
        <v>29800</v>
      </c>
      <c r="AH299" t="str">
        <f ca="1">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 t="shared" si="94"/>
        <v/>
      </c>
      <c r="AJ299" t="str">
        <f t="shared" si="95"/>
        <v/>
      </c>
      <c r="AK299" t="str">
        <f ca="1">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M29 그레이트소드</v>
      </c>
      <c r="AL299">
        <v>1</v>
      </c>
      <c r="AM29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v>
      </c>
      <c r="AN299" t="str">
        <f t="shared" ca="1" si="97"/>
        <v>{"dy":30,"sl":7,"tp":"fe","vl":"Equip8201","cn":1,"pt":"GO","pr":29800}</v>
      </c>
    </row>
    <row r="300" spans="1:40">
      <c r="A300">
        <v>30</v>
      </c>
      <c r="B300">
        <v>8</v>
      </c>
      <c r="C300">
        <f t="shared" si="88"/>
        <v>0</v>
      </c>
      <c r="D300">
        <f t="shared" ca="1" si="101"/>
        <v>0.91269411444881565</v>
      </c>
      <c r="E300">
        <f t="shared" ca="1" si="101"/>
        <v>0.41752986777573953</v>
      </c>
      <c r="F300">
        <f t="shared" ca="1" si="101"/>
        <v>0.48633861064752282</v>
      </c>
      <c r="G300">
        <f t="shared" ca="1" si="101"/>
        <v>0.7215001337085325</v>
      </c>
      <c r="H300">
        <f t="shared" ca="1" si="101"/>
        <v>9.3980721647979104E-2</v>
      </c>
      <c r="I300">
        <f t="shared" ca="1" si="101"/>
        <v>0.76899319369234387</v>
      </c>
      <c r="M300" t="str">
        <f t="shared" ca="1" si="89"/>
        <v>삭제</v>
      </c>
      <c r="N300" t="str">
        <f t="shared" ca="1" si="90"/>
        <v>삭제</v>
      </c>
      <c r="O300" t="str">
        <f t="shared" ca="1" si="91"/>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t="shared" ca="1" si="92"/>
        <v/>
      </c>
      <c r="AA300" t="str">
        <f t="shared" ca="1" si="93"/>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 t="shared" si="94"/>
        <v/>
      </c>
      <c r="AJ300" t="str">
        <f t="shared" si="95"/>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v>
      </c>
      <c r="AN300" t="str">
        <f t="shared" ca="1" si="97"/>
        <v>{"dy":30,"sl":8}</v>
      </c>
    </row>
    <row r="301" spans="1:40">
      <c r="A301">
        <v>30</v>
      </c>
      <c r="B301">
        <v>9</v>
      </c>
      <c r="C301">
        <f t="shared" si="88"/>
        <v>0</v>
      </c>
      <c r="D301">
        <f t="shared" ca="1" si="101"/>
        <v>0.34692495933220546</v>
      </c>
      <c r="E301">
        <f t="shared" ca="1" si="101"/>
        <v>0.52957562655604318</v>
      </c>
      <c r="F301">
        <f t="shared" ca="1" si="101"/>
        <v>0.68344003526717567</v>
      </c>
      <c r="G301">
        <f t="shared" ca="1" si="101"/>
        <v>0.43145312941892122</v>
      </c>
      <c r="H301">
        <f t="shared" ca="1" si="101"/>
        <v>0.2588917667150622</v>
      </c>
      <c r="I301">
        <f t="shared" ca="1" si="101"/>
        <v>1.9825099284956904E-3</v>
      </c>
      <c r="M301" t="str">
        <f t="shared" ca="1" si="89"/>
        <v>삭제</v>
      </c>
      <c r="N301" t="str">
        <f t="shared" ca="1" si="90"/>
        <v>삭제</v>
      </c>
      <c r="O301" t="str">
        <f t="shared" ca="1" si="91"/>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t="shared" ca="1" si="92"/>
        <v/>
      </c>
      <c r="AA301" t="str">
        <f t="shared" ca="1" si="93"/>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 t="shared" si="94"/>
        <v/>
      </c>
      <c r="AJ301" t="str">
        <f t="shared" si="95"/>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v>
      </c>
      <c r="AN301" t="str">
        <f t="shared" ca="1" si="97"/>
        <v>{"dy":30,"sl":9}</v>
      </c>
    </row>
    <row r="302" spans="1:40">
      <c r="A302">
        <v>31</v>
      </c>
      <c r="B302">
        <v>0</v>
      </c>
      <c r="C302">
        <f t="shared" si="88"/>
        <v>0</v>
      </c>
      <c r="D302">
        <f t="shared" ref="D302:I311" ca="1" si="102">RAND()</f>
        <v>0.93118983309156877</v>
      </c>
      <c r="E302">
        <f t="shared" ca="1" si="102"/>
        <v>0.53416608514481201</v>
      </c>
      <c r="F302">
        <f t="shared" ca="1" si="102"/>
        <v>0.47541333203256309</v>
      </c>
      <c r="G302">
        <f t="shared" ca="1" si="102"/>
        <v>0.47446910876986126</v>
      </c>
      <c r="H302">
        <f t="shared" ca="1" si="102"/>
        <v>0.25879582175007509</v>
      </c>
      <c r="I302">
        <f t="shared" ca="1" si="102"/>
        <v>0.10807815601235815</v>
      </c>
      <c r="M302" t="str">
        <f t="shared" ca="1" si="89"/>
        <v>캐릭터 상자 일반등급</v>
      </c>
      <c r="N302" t="str">
        <f t="shared" ca="1" si="90"/>
        <v>삭제</v>
      </c>
      <c r="O302">
        <f t="shared" ca="1" si="91"/>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DI</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29</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t="shared" ca="1" si="92"/>
        <v/>
      </c>
      <c r="U302" t="s">
        <v>83</v>
      </c>
      <c r="V302" t="s">
        <v>255</v>
      </c>
      <c r="W302">
        <v>1</v>
      </c>
      <c r="X302" t="s">
        <v>129</v>
      </c>
      <c r="Z302">
        <v>7500</v>
      </c>
      <c r="AA302" t="str">
        <f t="shared" ca="1" si="93"/>
        <v>bn</v>
      </c>
      <c r="AB302" t="s">
        <v>84</v>
      </c>
      <c r="AD302">
        <v>1</v>
      </c>
      <c r="AE302" t="s">
        <v>133</v>
      </c>
      <c r="AG302">
        <v>29</v>
      </c>
      <c r="AH302" t="str">
        <f>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 t="shared" si="94"/>
        <v/>
      </c>
      <c r="AJ302" t="str">
        <f t="shared" si="95"/>
        <v/>
      </c>
      <c r="AK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
      </c>
      <c r="AL302">
        <v>1</v>
      </c>
      <c r="AM30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v>
      </c>
      <c r="AN302" t="str">
        <f t="shared" ca="1" si="97"/>
        <v>{"dy":31,"sl":0,"tp":"bn","cn":1,"pt":"DI","pr":29}</v>
      </c>
    </row>
    <row r="303" spans="1:40">
      <c r="A303">
        <v>31</v>
      </c>
      <c r="B303">
        <v>1</v>
      </c>
      <c r="C303">
        <f t="shared" si="88"/>
        <v>0</v>
      </c>
      <c r="D303">
        <f t="shared" ca="1" si="102"/>
        <v>0.97335972740858456</v>
      </c>
      <c r="E303">
        <f t="shared" ca="1" si="102"/>
        <v>0.70691338957084748</v>
      </c>
      <c r="F303">
        <f t="shared" ca="1" si="102"/>
        <v>2.9719650848912704E-2</v>
      </c>
      <c r="G303">
        <f t="shared" ca="1" si="102"/>
        <v>0.2016577706203504</v>
      </c>
      <c r="H303">
        <f t="shared" ca="1" si="102"/>
        <v>0.71033954889076911</v>
      </c>
      <c r="I303">
        <f t="shared" ca="1" si="102"/>
        <v>3.2035627626785246E-3</v>
      </c>
      <c r="M303" t="str">
        <f t="shared" ca="1" si="89"/>
        <v>지정 장비</v>
      </c>
      <c r="N303" t="str">
        <f t="shared" ca="1" si="90"/>
        <v>Equip6101</v>
      </c>
      <c r="O303">
        <f t="shared" ca="1" si="91"/>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GO</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3100</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t="shared" ca="1" si="92"/>
        <v/>
      </c>
      <c r="U303" t="s">
        <v>83</v>
      </c>
      <c r="V303" t="s">
        <v>190</v>
      </c>
      <c r="W303">
        <v>1</v>
      </c>
      <c r="X303" t="s">
        <v>129</v>
      </c>
      <c r="Z303">
        <v>3500</v>
      </c>
      <c r="AA303" t="str">
        <f t="shared" ca="1" si="93"/>
        <v>fe</v>
      </c>
      <c r="AB303" t="s">
        <v>83</v>
      </c>
      <c r="AC303" t="s">
        <v>199</v>
      </c>
      <c r="AD303">
        <v>1</v>
      </c>
      <c r="AE303" t="s">
        <v>129</v>
      </c>
      <c r="AG303">
        <v>1000</v>
      </c>
      <c r="AH303" t="str">
        <f ca="1">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 t="shared" si="94"/>
        <v/>
      </c>
      <c r="AJ303" t="str">
        <f t="shared" si="95"/>
        <v/>
      </c>
      <c r="AK303" t="str">
        <f ca="1">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몬스터 세포</v>
      </c>
      <c r="AL303">
        <v>1</v>
      </c>
      <c r="AM30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v>
      </c>
      <c r="AN303" t="str">
        <f t="shared" ca="1" si="97"/>
        <v>{"dy":31,"sl":1,"tp":"fe","vl":"Equip2102","cn":1,"pt":"GO","pr":1000}</v>
      </c>
    </row>
    <row r="304" spans="1:40">
      <c r="A304">
        <v>31</v>
      </c>
      <c r="B304">
        <v>2</v>
      </c>
      <c r="C304">
        <f t="shared" si="88"/>
        <v>0</v>
      </c>
      <c r="D304">
        <f t="shared" ca="1" si="102"/>
        <v>0.62922026104590645</v>
      </c>
      <c r="E304">
        <f t="shared" ca="1" si="102"/>
        <v>0.78929887040192726</v>
      </c>
      <c r="F304">
        <f t="shared" ca="1" si="102"/>
        <v>0.63438236190634878</v>
      </c>
      <c r="G304">
        <f t="shared" ca="1" si="102"/>
        <v>0.11127732815693614</v>
      </c>
      <c r="H304">
        <f t="shared" ca="1" si="102"/>
        <v>0.24192962456468758</v>
      </c>
      <c r="I304">
        <f t="shared" ca="1" si="102"/>
        <v>0.96150361181196931</v>
      </c>
      <c r="M304" t="str">
        <f t="shared" ca="1" si="89"/>
        <v>안 지정 캐릭터 PP 영웅등급</v>
      </c>
      <c r="N304">
        <f t="shared" ca="1" si="90"/>
        <v>78929</v>
      </c>
      <c r="O304">
        <f t="shared" ca="1" si="91"/>
        <v>13</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1300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t="shared" ca="1" si="92"/>
        <v/>
      </c>
      <c r="U304" t="s">
        <v>92</v>
      </c>
      <c r="V304">
        <v>77307</v>
      </c>
      <c r="W304">
        <v>13</v>
      </c>
      <c r="X304" t="s">
        <v>129</v>
      </c>
      <c r="Z304">
        <v>1300</v>
      </c>
      <c r="AA304" t="str">
        <f t="shared" ca="1" si="93"/>
        <v>uph</v>
      </c>
      <c r="AB304" t="s">
        <v>92</v>
      </c>
      <c r="AC304">
        <v>42475</v>
      </c>
      <c r="AD304">
        <v>11</v>
      </c>
      <c r="AE304" t="s">
        <v>129</v>
      </c>
      <c r="AG304">
        <v>1100</v>
      </c>
      <c r="AH304" t="str">
        <f>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 t="shared" si="94"/>
        <v/>
      </c>
      <c r="AJ304" t="str">
        <f t="shared" si="95"/>
        <v/>
      </c>
      <c r="AK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
      </c>
      <c r="AL304">
        <v>1</v>
      </c>
      <c r="AM30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v>
      </c>
      <c r="AN304" t="str">
        <f t="shared" ca="1" si="97"/>
        <v>{"dy":31,"sl":2,"tp":"uph","vl":"42475","cn":11,"pt":"GO","pr":1100}</v>
      </c>
    </row>
    <row r="305" spans="1:40">
      <c r="A305">
        <v>31</v>
      </c>
      <c r="B305">
        <v>3</v>
      </c>
      <c r="C305">
        <f t="shared" si="88"/>
        <v>0</v>
      </c>
      <c r="D305">
        <f t="shared" ca="1" si="102"/>
        <v>0.45190386969121921</v>
      </c>
      <c r="E305">
        <f t="shared" ca="1" si="102"/>
        <v>0.54800665181278496</v>
      </c>
      <c r="F305">
        <f t="shared" ca="1" si="102"/>
        <v>0.19740260144783339</v>
      </c>
      <c r="G305">
        <f t="shared" ca="1" si="102"/>
        <v>0.87672694514285177</v>
      </c>
      <c r="H305">
        <f t="shared" ca="1" si="102"/>
        <v>0.84710904046489477</v>
      </c>
      <c r="I305">
        <f t="shared" ca="1" si="102"/>
        <v>1.8629958697876314E-2</v>
      </c>
      <c r="M305" t="str">
        <f t="shared" ca="1" si="89"/>
        <v>안 지정 캐릭터 PP 일반등급</v>
      </c>
      <c r="N305">
        <f t="shared" ca="1" si="90"/>
        <v>54800</v>
      </c>
      <c r="O305">
        <f t="shared" ca="1" si="91"/>
        <v>12</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1200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t="shared" ca="1" si="92"/>
        <v/>
      </c>
      <c r="U305" t="s">
        <v>93</v>
      </c>
      <c r="V305">
        <v>31922</v>
      </c>
      <c r="W305">
        <v>10</v>
      </c>
      <c r="X305" t="s">
        <v>129</v>
      </c>
      <c r="Z305">
        <v>1000</v>
      </c>
      <c r="AA305" t="str">
        <f t="shared" ca="1" si="93"/>
        <v>upn</v>
      </c>
      <c r="AB305" t="s">
        <v>93</v>
      </c>
      <c r="AC305">
        <v>9817</v>
      </c>
      <c r="AD305">
        <v>9</v>
      </c>
      <c r="AE305" t="s">
        <v>129</v>
      </c>
      <c r="AG305">
        <v>900</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 t="shared" si="94"/>
        <v/>
      </c>
      <c r="AJ305" t="str">
        <f t="shared" si="95"/>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
      </c>
      <c r="AL305">
        <v>1</v>
      </c>
      <c r="AM30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v>
      </c>
      <c r="AN305" t="str">
        <f t="shared" ca="1" si="97"/>
        <v>{"dy":31,"sl":3,"tp":"upn","vl":"9817","cn":9,"pt":"GO","pr":900}</v>
      </c>
    </row>
    <row r="306" spans="1:40">
      <c r="A306">
        <v>31</v>
      </c>
      <c r="B306">
        <v>4</v>
      </c>
      <c r="C306">
        <f t="shared" si="88"/>
        <v>0</v>
      </c>
      <c r="D306">
        <f t="shared" ca="1" si="102"/>
        <v>0.76950014640267095</v>
      </c>
      <c r="E306">
        <f t="shared" ca="1" si="102"/>
        <v>0.41834998224990827</v>
      </c>
      <c r="F306">
        <f t="shared" ca="1" si="102"/>
        <v>0.10503774266708943</v>
      </c>
      <c r="G306">
        <f t="shared" ca="1" si="102"/>
        <v>0.51649964007105831</v>
      </c>
      <c r="H306">
        <f t="shared" ca="1" si="102"/>
        <v>0.74478480114219947</v>
      </c>
      <c r="I306">
        <f t="shared" ca="1" si="102"/>
        <v>0.10370358808086388</v>
      </c>
      <c r="M306" t="str">
        <f t="shared" ca="1" si="89"/>
        <v>안 지정 캐릭터 PP 일반등급</v>
      </c>
      <c r="N306">
        <f t="shared" ca="1" si="90"/>
        <v>41834</v>
      </c>
      <c r="O306">
        <f t="shared" ca="1" si="91"/>
        <v>11</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1100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t="shared" ca="1" si="92"/>
        <v/>
      </c>
      <c r="U306" t="s">
        <v>93</v>
      </c>
      <c r="V306">
        <v>20856</v>
      </c>
      <c r="W306">
        <v>10</v>
      </c>
      <c r="X306" t="s">
        <v>129</v>
      </c>
      <c r="Z306">
        <v>1000</v>
      </c>
      <c r="AA306" t="str">
        <f t="shared" ca="1" si="93"/>
        <v>upn</v>
      </c>
      <c r="AB306" t="s">
        <v>93</v>
      </c>
      <c r="AC306">
        <v>28048</v>
      </c>
      <c r="AD306">
        <v>10</v>
      </c>
      <c r="AE306" t="s">
        <v>129</v>
      </c>
      <c r="AG306">
        <v>1000</v>
      </c>
      <c r="AH306" t="str">
        <f>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 t="shared" si="94"/>
        <v/>
      </c>
      <c r="AJ306" t="str">
        <f t="shared" si="95"/>
        <v/>
      </c>
      <c r="AK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
      </c>
      <c r="AL306">
        <v>1</v>
      </c>
      <c r="AM30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v>
      </c>
      <c r="AN306" t="str">
        <f t="shared" ca="1" si="97"/>
        <v>{"dy":31,"sl":4,"tp":"upn","vl":"28048","cn":10,"pt":"GO","pr":1000}</v>
      </c>
    </row>
    <row r="307" spans="1:40">
      <c r="A307">
        <v>31</v>
      </c>
      <c r="B307">
        <v>5</v>
      </c>
      <c r="C307">
        <f t="shared" si="88"/>
        <v>0</v>
      </c>
      <c r="D307">
        <f t="shared" ca="1" si="102"/>
        <v>0.37697981891324961</v>
      </c>
      <c r="E307">
        <f t="shared" ca="1" si="102"/>
        <v>0.60879094661561739</v>
      </c>
      <c r="F307">
        <f t="shared" ca="1" si="102"/>
        <v>0.67879458096620593</v>
      </c>
      <c r="G307">
        <f t="shared" ca="1" si="102"/>
        <v>0.20304753803362963</v>
      </c>
      <c r="H307">
        <f t="shared" ca="1" si="102"/>
        <v>0.18176089294170894</v>
      </c>
      <c r="I307">
        <f t="shared" ca="1" si="102"/>
        <v>0.69941692830857771</v>
      </c>
      <c r="M307" t="str">
        <f t="shared" ca="1" si="89"/>
        <v>지정 장비</v>
      </c>
      <c r="N307" t="str">
        <f t="shared" ca="1" si="90"/>
        <v>Equip5102</v>
      </c>
      <c r="O307">
        <f t="shared" ca="1" si="91"/>
        <v>1</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1400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t="shared" ca="1" si="92"/>
        <v/>
      </c>
      <c r="U307" t="s">
        <v>83</v>
      </c>
      <c r="V307" t="s">
        <v>253</v>
      </c>
      <c r="W307">
        <v>1</v>
      </c>
      <c r="X307" t="s">
        <v>129</v>
      </c>
      <c r="Z307">
        <v>29100</v>
      </c>
      <c r="AA307" t="str">
        <f t="shared" ca="1" si="93"/>
        <v>uph</v>
      </c>
      <c r="AB307" t="s">
        <v>92</v>
      </c>
      <c r="AC307">
        <v>30799</v>
      </c>
      <c r="AD307">
        <v>10</v>
      </c>
      <c r="AE307" t="s">
        <v>129</v>
      </c>
      <c r="AG307">
        <v>1000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 t="shared" si="94"/>
        <v/>
      </c>
      <c r="AJ307" t="str">
        <f t="shared" si="95"/>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v>
      </c>
      <c r="AN307" t="str">
        <f t="shared" ca="1" si="97"/>
        <v>{"dy":31,"sl":5,"tp":"uph","vl":"30799","cn":10,"pt":"GO","pr":1000}</v>
      </c>
    </row>
    <row r="308" spans="1:40">
      <c r="A308">
        <v>31</v>
      </c>
      <c r="B308">
        <v>6</v>
      </c>
      <c r="C308">
        <f t="shared" si="88"/>
        <v>0</v>
      </c>
      <c r="D308">
        <f t="shared" ca="1" si="102"/>
        <v>0.17357387696272408</v>
      </c>
      <c r="E308">
        <f t="shared" ca="1" si="102"/>
        <v>0.11928353520620538</v>
      </c>
      <c r="F308">
        <f t="shared" ca="1" si="102"/>
        <v>0.78494585302467645</v>
      </c>
      <c r="G308">
        <f t="shared" ca="1" si="102"/>
        <v>0.51423333709492447</v>
      </c>
      <c r="H308">
        <f t="shared" ca="1" si="102"/>
        <v>0.44068772052015603</v>
      </c>
      <c r="I308">
        <f t="shared" ca="1" si="102"/>
        <v>0.88921085177640413</v>
      </c>
      <c r="M308" t="str">
        <f t="shared" ca="1" si="89"/>
        <v>지정 장비</v>
      </c>
      <c r="N308" t="str">
        <f t="shared" ca="1" si="90"/>
        <v>Equip1201</v>
      </c>
      <c r="O308">
        <f t="shared" ca="1" si="91"/>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3400</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t="shared" ca="1" si="92"/>
        <v/>
      </c>
      <c r="U308" t="s">
        <v>83</v>
      </c>
      <c r="V308" t="s">
        <v>113</v>
      </c>
      <c r="W308">
        <v>1</v>
      </c>
      <c r="X308" t="s">
        <v>129</v>
      </c>
      <c r="Z308">
        <v>900</v>
      </c>
      <c r="AA308" t="str">
        <f t="shared" ca="1" si="93"/>
        <v>fe</v>
      </c>
      <c r="AB308" t="s">
        <v>83</v>
      </c>
      <c r="AC308" t="s">
        <v>260</v>
      </c>
      <c r="AD308">
        <v>1</v>
      </c>
      <c r="AE308" t="s">
        <v>133</v>
      </c>
      <c r="AG308">
        <v>14</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 t="shared" si="94"/>
        <v/>
      </c>
      <c r="AJ308" t="str">
        <f t="shared" si="95"/>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낙원으로의 길</v>
      </c>
      <c r="AL308">
        <v>1</v>
      </c>
      <c r="AM30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v>
      </c>
      <c r="AN308" t="str">
        <f t="shared" ca="1" si="97"/>
        <v>{"dy":31,"sl":6,"tp":"fe","vl":"Equip7202","cn":1,"pt":"DI","pr":14}</v>
      </c>
    </row>
    <row r="309" spans="1:40">
      <c r="A309">
        <v>31</v>
      </c>
      <c r="B309">
        <v>7</v>
      </c>
      <c r="C309">
        <f t="shared" si="88"/>
        <v>0</v>
      </c>
      <c r="D309">
        <f t="shared" ca="1" si="102"/>
        <v>8.842501486275578E-2</v>
      </c>
      <c r="E309">
        <f t="shared" ca="1" si="102"/>
        <v>0.28389489288689285</v>
      </c>
      <c r="F309">
        <f t="shared" ca="1" si="102"/>
        <v>0.37565272246254533</v>
      </c>
      <c r="G309">
        <f t="shared" ca="1" si="102"/>
        <v>0.80544811358341506</v>
      </c>
      <c r="H309">
        <f t="shared" ca="1" si="102"/>
        <v>0.15530031355353424</v>
      </c>
      <c r="I309">
        <f t="shared" ca="1" si="102"/>
        <v>0.25394028468384211</v>
      </c>
      <c r="M309" t="str">
        <f t="shared" ca="1" si="89"/>
        <v>지정 장비</v>
      </c>
      <c r="N309" t="str">
        <f t="shared" ca="1" si="90"/>
        <v>Equip3102</v>
      </c>
      <c r="O309">
        <f t="shared" ca="1" si="91"/>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1100</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t="shared" ca="1" si="92"/>
        <v/>
      </c>
      <c r="U309" t="s">
        <v>83</v>
      </c>
      <c r="V309" t="s">
        <v>265</v>
      </c>
      <c r="W309">
        <v>1</v>
      </c>
      <c r="X309" t="s">
        <v>129</v>
      </c>
      <c r="Z309">
        <v>800</v>
      </c>
      <c r="AA309" t="str">
        <f t="shared" ca="1" si="93"/>
        <v>fe</v>
      </c>
      <c r="AB309" t="s">
        <v>83</v>
      </c>
      <c r="AC309" t="s">
        <v>191</v>
      </c>
      <c r="AD309">
        <v>1</v>
      </c>
      <c r="AE309" t="s">
        <v>129</v>
      </c>
      <c r="AG309">
        <v>7100</v>
      </c>
      <c r="AH309" t="str">
        <f ca="1">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 t="shared" si="94"/>
        <v/>
      </c>
      <c r="AJ309" t="str">
        <f t="shared" si="95"/>
        <v/>
      </c>
      <c r="AK309" t="str">
        <f ca="1">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흑진주 칼날</v>
      </c>
      <c r="AL309">
        <v>1</v>
      </c>
      <c r="AM30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v>
      </c>
      <c r="AN309" t="str">
        <f t="shared" ca="1" si="97"/>
        <v>{"dy":31,"sl":7,"tp":"fe","vl":"Equip1302","cn":1,"pt":"GO","pr":7100}</v>
      </c>
    </row>
    <row r="310" spans="1:40">
      <c r="A310">
        <v>31</v>
      </c>
      <c r="B310">
        <v>8</v>
      </c>
      <c r="C310">
        <f t="shared" si="88"/>
        <v>0</v>
      </c>
      <c r="D310">
        <f t="shared" ca="1" si="102"/>
        <v>0.24969153956136991</v>
      </c>
      <c r="E310">
        <f t="shared" ca="1" si="102"/>
        <v>0.94748467450610507</v>
      </c>
      <c r="F310">
        <f t="shared" ca="1" si="102"/>
        <v>0.43231503972726115</v>
      </c>
      <c r="G310">
        <f t="shared" ca="1" si="102"/>
        <v>0.13689380588866873</v>
      </c>
      <c r="H310">
        <f t="shared" ca="1" si="102"/>
        <v>0.40883936997372483</v>
      </c>
      <c r="I310">
        <f t="shared" ca="1" si="102"/>
        <v>0.73579895517707006</v>
      </c>
      <c r="M310" t="str">
        <f t="shared" ca="1" si="89"/>
        <v>삭제</v>
      </c>
      <c r="N310" t="str">
        <f t="shared" ca="1" si="90"/>
        <v>삭제</v>
      </c>
      <c r="O310" t="str">
        <f t="shared" ca="1" si="91"/>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t="shared" ca="1" si="92"/>
        <v/>
      </c>
      <c r="AA310" t="str">
        <f t="shared" ca="1" si="93"/>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 t="shared" si="94"/>
        <v/>
      </c>
      <c r="AJ310" t="str">
        <f t="shared" si="95"/>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v>
      </c>
      <c r="AN310" t="str">
        <f t="shared" ca="1" si="97"/>
        <v>{"dy":31,"sl":8}</v>
      </c>
    </row>
    <row r="311" spans="1:40">
      <c r="A311">
        <v>31</v>
      </c>
      <c r="B311">
        <v>9</v>
      </c>
      <c r="C311">
        <f t="shared" si="88"/>
        <v>0</v>
      </c>
      <c r="D311">
        <f t="shared" ca="1" si="102"/>
        <v>0.92892374538258471</v>
      </c>
      <c r="E311">
        <f t="shared" ca="1" si="102"/>
        <v>0.21439154548724726</v>
      </c>
      <c r="F311">
        <f t="shared" ca="1" si="102"/>
        <v>0.92840855792668042</v>
      </c>
      <c r="G311">
        <f t="shared" ca="1" si="102"/>
        <v>0.22134889222445531</v>
      </c>
      <c r="H311">
        <f t="shared" ca="1" si="102"/>
        <v>0.74108281992458303</v>
      </c>
      <c r="I311">
        <f t="shared" ca="1" si="102"/>
        <v>0.64334466029331039</v>
      </c>
      <c r="M311" t="str">
        <f t="shared" ca="1" si="89"/>
        <v>삭제</v>
      </c>
      <c r="N311" t="str">
        <f t="shared" ca="1" si="90"/>
        <v>삭제</v>
      </c>
      <c r="O311" t="str">
        <f t="shared" ca="1" si="91"/>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t="shared" ca="1" si="92"/>
        <v/>
      </c>
      <c r="AA311" t="str">
        <f t="shared" ca="1" si="93"/>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 t="shared" si="94"/>
        <v/>
      </c>
      <c r="AJ311" t="str">
        <f t="shared" si="95"/>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v>
      </c>
      <c r="AN311" t="str">
        <f t="shared" ca="1" si="97"/>
        <v>{"dy":31,"sl":9}</v>
      </c>
    </row>
    <row r="312" spans="1:40">
      <c r="A312">
        <v>1</v>
      </c>
      <c r="B312">
        <v>10</v>
      </c>
      <c r="C312">
        <f t="shared" si="88"/>
        <v>1</v>
      </c>
      <c r="D312">
        <f t="shared" ref="D312:I321" ca="1" si="103">RAND()</f>
        <v>0.76040845842819649</v>
      </c>
      <c r="E312">
        <f t="shared" ca="1" si="103"/>
        <v>0.61534116338209155</v>
      </c>
      <c r="F312">
        <f t="shared" ca="1" si="103"/>
        <v>0.22564599553395426</v>
      </c>
      <c r="G312">
        <f t="shared" ca="1" si="103"/>
        <v>0.91606367400211164</v>
      </c>
      <c r="H312">
        <f t="shared" ca="1" si="103"/>
        <v>0.97950281926358862</v>
      </c>
      <c r="I312">
        <f t="shared" ca="1" si="103"/>
        <v>2.5363163069923811E-2</v>
      </c>
      <c r="M312" t="str">
        <f t="shared" ca="1" si="89"/>
        <v>삭제</v>
      </c>
      <c r="N312" t="str">
        <f t="shared" ca="1" si="90"/>
        <v>삭제</v>
      </c>
      <c r="O312" t="str">
        <f t="shared" ca="1" si="91"/>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t="shared" ca="1" si="92"/>
        <v/>
      </c>
      <c r="AA312" t="str">
        <f t="shared" ca="1" si="93"/>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 t="shared" si="94"/>
        <v/>
      </c>
      <c r="AJ312" t="str">
        <f t="shared" si="95"/>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v>
      </c>
      <c r="AN312" t="str">
        <f t="shared" ca="1" si="97"/>
        <v>{"dy":1,"sl":10}</v>
      </c>
    </row>
    <row r="313" spans="1:40">
      <c r="A313">
        <v>2</v>
      </c>
      <c r="B313">
        <v>10</v>
      </c>
      <c r="C313">
        <f t="shared" si="88"/>
        <v>1</v>
      </c>
      <c r="D313">
        <f t="shared" ca="1" si="103"/>
        <v>0.25960889361276307</v>
      </c>
      <c r="E313">
        <f t="shared" ca="1" si="103"/>
        <v>0.31178711853829222</v>
      </c>
      <c r="F313">
        <f t="shared" ca="1" si="103"/>
        <v>0.71207535805384237</v>
      </c>
      <c r="G313">
        <f t="shared" ca="1" si="103"/>
        <v>0.60091373814979265</v>
      </c>
      <c r="H313">
        <f t="shared" ca="1" si="103"/>
        <v>0.39122212170882631</v>
      </c>
      <c r="I313">
        <f t="shared" ca="1" si="103"/>
        <v>0.5249397139060995</v>
      </c>
      <c r="M313" t="str">
        <f t="shared" ca="1" si="89"/>
        <v>삭제</v>
      </c>
      <c r="N313" t="str">
        <f t="shared" ca="1" si="90"/>
        <v>삭제</v>
      </c>
      <c r="O313" t="str">
        <f t="shared" ca="1" si="91"/>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t="shared" ca="1" si="92"/>
        <v/>
      </c>
      <c r="AA313" t="str">
        <f t="shared" ca="1" si="93"/>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 t="shared" si="94"/>
        <v/>
      </c>
      <c r="AJ313" t="str">
        <f t="shared" si="95"/>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v>
      </c>
      <c r="AN313" t="str">
        <f t="shared" ca="1" si="97"/>
        <v>{"dy":2,"sl":10}</v>
      </c>
    </row>
    <row r="314" spans="1:40">
      <c r="A314">
        <v>3</v>
      </c>
      <c r="B314">
        <v>10</v>
      </c>
      <c r="C314">
        <f t="shared" si="88"/>
        <v>1</v>
      </c>
      <c r="D314">
        <f t="shared" ca="1" si="103"/>
        <v>0.71818655343313098</v>
      </c>
      <c r="E314">
        <f t="shared" ca="1" si="103"/>
        <v>0.26071306426537355</v>
      </c>
      <c r="F314">
        <f t="shared" ca="1" si="103"/>
        <v>0.33651975547537849</v>
      </c>
      <c r="G314">
        <f t="shared" ca="1" si="103"/>
        <v>0.46532482501764127</v>
      </c>
      <c r="H314">
        <f t="shared" ca="1" si="103"/>
        <v>0.70255801778694127</v>
      </c>
      <c r="I314">
        <f t="shared" ca="1" si="103"/>
        <v>0.90745608352329643</v>
      </c>
      <c r="M314" t="str">
        <f t="shared" ca="1" si="89"/>
        <v>삭제</v>
      </c>
      <c r="N314" t="str">
        <f t="shared" ca="1" si="90"/>
        <v>삭제</v>
      </c>
      <c r="O314" t="str">
        <f t="shared" ca="1" si="91"/>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t="shared" ca="1" si="92"/>
        <v/>
      </c>
      <c r="AA314" t="str">
        <f t="shared" ca="1" si="93"/>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 t="shared" si="94"/>
        <v/>
      </c>
      <c r="AJ314" t="str">
        <f t="shared" si="95"/>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v>
      </c>
      <c r="AN314" t="str">
        <f t="shared" ca="1" si="97"/>
        <v>{"dy":3,"sl":10}</v>
      </c>
    </row>
    <row r="315" spans="1:40">
      <c r="A315">
        <v>4</v>
      </c>
      <c r="B315">
        <v>10</v>
      </c>
      <c r="C315">
        <f t="shared" si="88"/>
        <v>1</v>
      </c>
      <c r="D315">
        <f t="shared" ca="1" si="103"/>
        <v>2.4816923059812757E-2</v>
      </c>
      <c r="E315">
        <f t="shared" ca="1" si="103"/>
        <v>0.33890131158386338</v>
      </c>
      <c r="F315">
        <f t="shared" ca="1" si="103"/>
        <v>0.45717198443208007</v>
      </c>
      <c r="G315">
        <f t="shared" ca="1" si="103"/>
        <v>7.3601789965810349E-3</v>
      </c>
      <c r="H315">
        <f t="shared" ca="1" si="103"/>
        <v>0.20106777788359997</v>
      </c>
      <c r="I315">
        <f t="shared" ca="1" si="103"/>
        <v>0.55836020060403557</v>
      </c>
      <c r="M315" t="str">
        <f t="shared" ca="1" si="89"/>
        <v>삭제</v>
      </c>
      <c r="N315" t="str">
        <f t="shared" ca="1" si="90"/>
        <v>삭제</v>
      </c>
      <c r="O315" t="str">
        <f t="shared" ca="1" si="91"/>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t="shared" ca="1" si="92"/>
        <v/>
      </c>
      <c r="AA315" t="str">
        <f t="shared" ca="1" si="93"/>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 t="shared" si="94"/>
        <v/>
      </c>
      <c r="AJ315" t="str">
        <f t="shared" si="95"/>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v>
      </c>
      <c r="AN315" t="str">
        <f t="shared" ca="1" si="97"/>
        <v>{"dy":4,"sl":10}</v>
      </c>
    </row>
    <row r="316" spans="1:40">
      <c r="A316">
        <v>5</v>
      </c>
      <c r="B316">
        <v>10</v>
      </c>
      <c r="C316">
        <f t="shared" si="88"/>
        <v>1</v>
      </c>
      <c r="D316">
        <f t="shared" ca="1" si="103"/>
        <v>0.96862807681851093</v>
      </c>
      <c r="E316">
        <f t="shared" ca="1" si="103"/>
        <v>0.7119995095534204</v>
      </c>
      <c r="F316">
        <f t="shared" ca="1" si="103"/>
        <v>0.21912098784018486</v>
      </c>
      <c r="G316">
        <f t="shared" ca="1" si="103"/>
        <v>0.58853144433117643</v>
      </c>
      <c r="H316">
        <f t="shared" ca="1" si="103"/>
        <v>0.15503103218318093</v>
      </c>
      <c r="I316">
        <f t="shared" ca="1" si="103"/>
        <v>8.6838764006731184E-2</v>
      </c>
      <c r="M316" t="str">
        <f t="shared" ca="1" si="89"/>
        <v>삭제</v>
      </c>
      <c r="N316" t="str">
        <f t="shared" ca="1" si="90"/>
        <v>삭제</v>
      </c>
      <c r="O316" t="str">
        <f t="shared" ca="1" si="91"/>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t="shared" ca="1" si="92"/>
        <v/>
      </c>
      <c r="AA316" t="str">
        <f t="shared" ca="1" si="93"/>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 t="shared" si="94"/>
        <v/>
      </c>
      <c r="AJ316" t="str">
        <f t="shared" si="95"/>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v>
      </c>
      <c r="AN316" t="str">
        <f t="shared" ca="1" si="97"/>
        <v>{"dy":5,"sl":10}</v>
      </c>
    </row>
    <row r="317" spans="1:40">
      <c r="A317">
        <v>6</v>
      </c>
      <c r="B317">
        <v>10</v>
      </c>
      <c r="C317">
        <f t="shared" si="88"/>
        <v>1</v>
      </c>
      <c r="D317">
        <f t="shared" ca="1" si="103"/>
        <v>0.34362951764421334</v>
      </c>
      <c r="E317">
        <f t="shared" ca="1" si="103"/>
        <v>0.46446260280125984</v>
      </c>
      <c r="F317">
        <f t="shared" ca="1" si="103"/>
        <v>0.21156956760665391</v>
      </c>
      <c r="G317">
        <f t="shared" ca="1" si="103"/>
        <v>0.34045845626572901</v>
      </c>
      <c r="H317">
        <f t="shared" ca="1" si="103"/>
        <v>0.3840079547594849</v>
      </c>
      <c r="I317">
        <f t="shared" ca="1" si="103"/>
        <v>0.46070716217294838</v>
      </c>
      <c r="M317" t="str">
        <f t="shared" ca="1" si="89"/>
        <v>삭제</v>
      </c>
      <c r="N317" t="str">
        <f t="shared" ca="1" si="90"/>
        <v>삭제</v>
      </c>
      <c r="O317" t="str">
        <f t="shared" ca="1" si="91"/>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t="shared" ca="1" si="92"/>
        <v/>
      </c>
      <c r="AA317" t="str">
        <f t="shared" ca="1" si="93"/>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 t="shared" si="94"/>
        <v/>
      </c>
      <c r="AJ317" t="str">
        <f t="shared" si="95"/>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v>
      </c>
      <c r="AN317" t="str">
        <f t="shared" ca="1" si="97"/>
        <v>{"dy":6,"sl":10}</v>
      </c>
    </row>
    <row r="318" spans="1:40">
      <c r="A318">
        <v>7</v>
      </c>
      <c r="B318">
        <v>10</v>
      </c>
      <c r="C318">
        <f t="shared" si="88"/>
        <v>1</v>
      </c>
      <c r="D318">
        <f t="shared" ca="1" si="103"/>
        <v>0.93942371658225776</v>
      </c>
      <c r="E318">
        <f t="shared" ca="1" si="103"/>
        <v>0.17778884643553261</v>
      </c>
      <c r="F318">
        <f t="shared" ca="1" si="103"/>
        <v>0.45690769959752253</v>
      </c>
      <c r="G318">
        <f t="shared" ca="1" si="103"/>
        <v>0.2562669468594162</v>
      </c>
      <c r="H318">
        <f t="shared" ca="1" si="103"/>
        <v>0.92726398342029615</v>
      </c>
      <c r="I318">
        <f t="shared" ca="1" si="103"/>
        <v>0.88029141447539661</v>
      </c>
      <c r="M318" t="str">
        <f t="shared" ca="1" si="89"/>
        <v>삭제</v>
      </c>
      <c r="N318" t="str">
        <f t="shared" ca="1" si="90"/>
        <v>삭제</v>
      </c>
      <c r="O318" t="str">
        <f t="shared" ca="1" si="91"/>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t="shared" ca="1" si="92"/>
        <v/>
      </c>
      <c r="AA318" t="str">
        <f t="shared" ca="1" si="93"/>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 t="shared" si="94"/>
        <v/>
      </c>
      <c r="AJ318" t="str">
        <f t="shared" si="95"/>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v>
      </c>
      <c r="AN318" t="str">
        <f t="shared" ca="1" si="97"/>
        <v>{"dy":7,"sl":10}</v>
      </c>
    </row>
    <row r="319" spans="1:40">
      <c r="A319">
        <v>8</v>
      </c>
      <c r="B319">
        <v>10</v>
      </c>
      <c r="C319">
        <f t="shared" si="88"/>
        <v>1</v>
      </c>
      <c r="D319">
        <f t="shared" ca="1" si="103"/>
        <v>0.41004055846907583</v>
      </c>
      <c r="E319">
        <f t="shared" ca="1" si="103"/>
        <v>0.97037535342813397</v>
      </c>
      <c r="F319">
        <f t="shared" ca="1" si="103"/>
        <v>0.85998888962366848</v>
      </c>
      <c r="G319">
        <f t="shared" ca="1" si="103"/>
        <v>0.99907356414585202</v>
      </c>
      <c r="H319">
        <f t="shared" ca="1" si="103"/>
        <v>5.6676002449112417E-2</v>
      </c>
      <c r="I319">
        <f t="shared" ca="1" si="103"/>
        <v>0.52199545004142134</v>
      </c>
      <c r="M319" t="str">
        <f t="shared" ca="1" si="89"/>
        <v>삭제</v>
      </c>
      <c r="N319" t="str">
        <f t="shared" ca="1" si="90"/>
        <v>삭제</v>
      </c>
      <c r="O319" t="str">
        <f t="shared" ca="1" si="91"/>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t="shared" ca="1" si="92"/>
        <v/>
      </c>
      <c r="AA319" t="str">
        <f t="shared" ca="1" si="93"/>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 t="shared" si="94"/>
        <v/>
      </c>
      <c r="AJ319" t="str">
        <f t="shared" si="95"/>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v>
      </c>
      <c r="AN319" t="str">
        <f t="shared" ca="1" si="97"/>
        <v>{"dy":8,"sl":10}</v>
      </c>
    </row>
    <row r="320" spans="1:40">
      <c r="A320">
        <v>9</v>
      </c>
      <c r="B320">
        <v>10</v>
      </c>
      <c r="C320">
        <f t="shared" si="88"/>
        <v>1</v>
      </c>
      <c r="D320">
        <f t="shared" ca="1" si="103"/>
        <v>8.0886952697361569E-2</v>
      </c>
      <c r="E320">
        <f t="shared" ca="1" si="103"/>
        <v>1.1507297151238438E-2</v>
      </c>
      <c r="F320">
        <f t="shared" ca="1" si="103"/>
        <v>0.82691189405040133</v>
      </c>
      <c r="G320">
        <f t="shared" ca="1" si="103"/>
        <v>0.96777606724107124</v>
      </c>
      <c r="H320">
        <f t="shared" ca="1" si="103"/>
        <v>0.934229712686235</v>
      </c>
      <c r="I320">
        <f t="shared" ca="1" si="103"/>
        <v>0.58407284618165356</v>
      </c>
      <c r="M320" t="str">
        <f t="shared" ca="1" si="89"/>
        <v>삭제</v>
      </c>
      <c r="N320" t="str">
        <f t="shared" ca="1" si="90"/>
        <v>삭제</v>
      </c>
      <c r="O320" t="str">
        <f t="shared" ca="1" si="91"/>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t="shared" ca="1" si="92"/>
        <v/>
      </c>
      <c r="AA320" t="str">
        <f t="shared" ca="1" si="93"/>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 t="shared" si="94"/>
        <v/>
      </c>
      <c r="AJ320" t="str">
        <f t="shared" si="95"/>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v>
      </c>
      <c r="AN320" t="str">
        <f t="shared" ca="1" si="97"/>
        <v>{"dy":9,"sl":10}</v>
      </c>
    </row>
    <row r="321" spans="1:40">
      <c r="A321">
        <v>10</v>
      </c>
      <c r="B321">
        <v>10</v>
      </c>
      <c r="C321">
        <f t="shared" si="88"/>
        <v>1</v>
      </c>
      <c r="D321">
        <f t="shared" ca="1" si="103"/>
        <v>5.3971263430448557E-2</v>
      </c>
      <c r="E321">
        <f t="shared" ca="1" si="103"/>
        <v>0.19143804942229392</v>
      </c>
      <c r="F321">
        <f t="shared" ca="1" si="103"/>
        <v>0.56285523977128149</v>
      </c>
      <c r="G321">
        <f t="shared" ca="1" si="103"/>
        <v>0.91093041841971079</v>
      </c>
      <c r="H321">
        <f t="shared" ca="1" si="103"/>
        <v>0.56364639333978162</v>
      </c>
      <c r="I321">
        <f t="shared" ca="1" si="103"/>
        <v>0.52938810223885457</v>
      </c>
      <c r="M321" t="str">
        <f t="shared" ca="1" si="89"/>
        <v>삭제</v>
      </c>
      <c r="N321" t="str">
        <f t="shared" ca="1" si="90"/>
        <v>삭제</v>
      </c>
      <c r="O321" t="str">
        <f t="shared" ca="1" si="91"/>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t="shared" ca="1" si="92"/>
        <v/>
      </c>
      <c r="AA321" t="str">
        <f t="shared" ca="1" si="93"/>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 t="shared" si="94"/>
        <v/>
      </c>
      <c r="AJ321" t="str">
        <f t="shared" si="95"/>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v>
      </c>
      <c r="AN321" t="str">
        <f t="shared" ca="1" si="97"/>
        <v>{"dy":10,"sl":10}</v>
      </c>
    </row>
    <row r="322" spans="1:40">
      <c r="A322">
        <v>11</v>
      </c>
      <c r="B322">
        <v>10</v>
      </c>
      <c r="C322">
        <f t="shared" ref="C322:C373" si="104">IF(B322&lt;=9,0,
IF(B322=10,1,2))</f>
        <v>1</v>
      </c>
      <c r="D322">
        <f t="shared" ref="D322:I331" ca="1" si="105">RAND()</f>
        <v>0.47619806898576711</v>
      </c>
      <c r="E322">
        <f t="shared" ca="1" si="105"/>
        <v>0.89706243038099998</v>
      </c>
      <c r="F322">
        <f t="shared" ca="1" si="105"/>
        <v>0.45436317746830823</v>
      </c>
      <c r="G322">
        <f t="shared" ca="1" si="105"/>
        <v>2.6822541182771498E-2</v>
      </c>
      <c r="H322">
        <f t="shared" ca="1" si="105"/>
        <v>0.81748423980404517</v>
      </c>
      <c r="I322">
        <f t="shared" ca="1" si="105"/>
        <v>5.1090685887564824E-2</v>
      </c>
      <c r="M322" t="str">
        <f t="shared" ref="M322:M373" ca="1" si="106">IF(LEN(J322)&lt;&gt;0,J322,VLOOKUP(D322+$B322,$BJ:$BK,MATCH($BK$1,$BJ$1:$BK$1,0),1))</f>
        <v>삭제</v>
      </c>
      <c r="N322" t="str">
        <f t="shared" ref="N322:N373" ca="1" si="107">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t="shared" ref="O322:O373" ca="1" si="108">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t="shared" ref="T322:T373" ca="1" si="109">IF(OR(ISNUMBER(N322),N322="삭제",ISBLANK(N322)),"",
IF(LEFT(N322,5)="Equip",IF(MID(N322,7,1)="4","전설",""),
IF(LEFT(N322,5)="Actor",IF(MID(N322,7,1)="2","전설",""),
"그외없음")))</f>
        <v/>
      </c>
      <c r="AA322" t="str">
        <f t="shared" ref="AA322:AA373" ca="1" si="110">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 t="shared" ref="AI322:AI373" si="111">IF(OR(ISNUMBER(AC322),AC322="삭제",ISBLANK(AC322)),"",
IF(LEFT(AC322,5)="Equip",IF(MID(AC322,7,1)="4","전설",""),
IF(LEFT(AC322,5)="Actor",IF(MID(AC322,7,1)="2","전설",""),
"그외없음")))</f>
        <v/>
      </c>
      <c r="AJ322" t="str">
        <f t="shared" ref="AJ322:AJ373" si="112">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t="shared" ref="AM322:AM373" ca="1" si="113">IF(ROW()=2,AN322,OFFSET(AM322,-1,0)&amp;IF(LEN(AN322)=0,"",","&amp;AN322))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v>
      </c>
      <c r="AN322" t="str">
        <f t="shared" ref="AN322:AN373" ca="1" si="114">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 t="shared" si="104"/>
        <v>1</v>
      </c>
      <c r="D323">
        <f t="shared" ca="1" si="105"/>
        <v>0.88235755568228535</v>
      </c>
      <c r="E323">
        <f t="shared" ca="1" si="105"/>
        <v>0.24242698352254632</v>
      </c>
      <c r="F323">
        <f t="shared" ca="1" si="105"/>
        <v>0.34264142554152055</v>
      </c>
      <c r="G323">
        <f t="shared" ca="1" si="105"/>
        <v>1.7142947450113466E-2</v>
      </c>
      <c r="H323">
        <f t="shared" ca="1" si="105"/>
        <v>0.64060160207861649</v>
      </c>
      <c r="I323">
        <f t="shared" ca="1" si="105"/>
        <v>0.74984107548901446</v>
      </c>
      <c r="M323" t="str">
        <f ca="1">IF(LEN(J323)&lt;&gt;0,J323,VLOOKUP(D323+$B323,$BJ:$BK,MATCH($BK$1,$BJ$1:$BK$1,0),1))</f>
        <v>삭제</v>
      </c>
      <c r="N323" t="str">
        <f t="shared" ca="1" si="107"/>
        <v>삭제</v>
      </c>
      <c r="O323" t="str">
        <f t="shared" ca="1" si="108"/>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t="shared" ca="1" si="109"/>
        <v/>
      </c>
      <c r="AA323" t="str">
        <f t="shared" ca="1" si="110"/>
        <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 t="shared" si="111"/>
        <v/>
      </c>
      <c r="AJ323" t="str">
        <f t="shared" si="112"/>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L323">
        <v>1</v>
      </c>
      <c r="AM32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v>
      </c>
      <c r="AN323" t="str">
        <f t="shared" ca="1" si="114"/>
        <v>{"dy":12,"sl":10}</v>
      </c>
    </row>
    <row r="324" spans="1:40">
      <c r="A324">
        <v>13</v>
      </c>
      <c r="B324">
        <v>10</v>
      </c>
      <c r="C324">
        <f t="shared" si="104"/>
        <v>1</v>
      </c>
      <c r="D324">
        <f t="shared" ca="1" si="105"/>
        <v>0.27098389675001344</v>
      </c>
      <c r="E324">
        <f t="shared" ca="1" si="105"/>
        <v>0.95900176418957639</v>
      </c>
      <c r="F324">
        <f t="shared" ca="1" si="105"/>
        <v>0.4242108945999673</v>
      </c>
      <c r="G324">
        <f t="shared" ca="1" si="105"/>
        <v>0.44187355498223957</v>
      </c>
      <c r="H324">
        <f t="shared" ca="1" si="105"/>
        <v>0.97180569882098544</v>
      </c>
      <c r="I324">
        <f t="shared" ca="1" si="105"/>
        <v>0.39169176855462884</v>
      </c>
      <c r="M324" t="str">
        <f t="shared" ca="1" si="106"/>
        <v>삭제</v>
      </c>
      <c r="N324" t="str">
        <f t="shared" ca="1" si="107"/>
        <v>삭제</v>
      </c>
      <c r="O324" t="str">
        <f t="shared" ca="1" si="108"/>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t="shared" ca="1" si="109"/>
        <v/>
      </c>
      <c r="AA324" t="str">
        <f t="shared" ca="1" si="110"/>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 t="shared" si="111"/>
        <v/>
      </c>
      <c r="AJ324" t="str">
        <f t="shared" si="112"/>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v>
      </c>
      <c r="AN324" t="str">
        <f t="shared" ca="1" si="114"/>
        <v>{"dy":13,"sl":10}</v>
      </c>
    </row>
    <row r="325" spans="1:40">
      <c r="A325">
        <v>14</v>
      </c>
      <c r="B325">
        <v>10</v>
      </c>
      <c r="C325">
        <f t="shared" si="104"/>
        <v>1</v>
      </c>
      <c r="D325">
        <f t="shared" ca="1" si="105"/>
        <v>0.72827926869594162</v>
      </c>
      <c r="E325">
        <f t="shared" ca="1" si="105"/>
        <v>0.28489941998320878</v>
      </c>
      <c r="F325">
        <f t="shared" ca="1" si="105"/>
        <v>2.8597613701425995E-2</v>
      </c>
      <c r="G325">
        <f t="shared" ca="1" si="105"/>
        <v>0.66592607979879448</v>
      </c>
      <c r="H325">
        <f t="shared" ca="1" si="105"/>
        <v>0.37881077293901166</v>
      </c>
      <c r="I325">
        <f t="shared" ca="1" si="105"/>
        <v>0.8878143425218874</v>
      </c>
      <c r="M325" t="str">
        <f t="shared" ca="1" si="106"/>
        <v>삭제</v>
      </c>
      <c r="N325" t="str">
        <f t="shared" ca="1" si="107"/>
        <v>삭제</v>
      </c>
      <c r="O325" t="str">
        <f t="shared" ca="1" si="108"/>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t="shared" ca="1" si="109"/>
        <v/>
      </c>
      <c r="AA325" t="str">
        <f t="shared" ca="1" si="110"/>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 t="shared" si="111"/>
        <v/>
      </c>
      <c r="AJ325" t="str">
        <f t="shared" si="112"/>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v>
      </c>
      <c r="AN325" t="str">
        <f t="shared" ca="1" si="114"/>
        <v>{"dy":14,"sl":10}</v>
      </c>
    </row>
    <row r="326" spans="1:40">
      <c r="A326">
        <v>15</v>
      </c>
      <c r="B326">
        <v>10</v>
      </c>
      <c r="C326">
        <f t="shared" si="104"/>
        <v>1</v>
      </c>
      <c r="D326">
        <f t="shared" ca="1" si="105"/>
        <v>0.17127869948133556</v>
      </c>
      <c r="E326">
        <f t="shared" ca="1" si="105"/>
        <v>0.1993410476400298</v>
      </c>
      <c r="F326">
        <f t="shared" ca="1" si="105"/>
        <v>0.48328004994346185</v>
      </c>
      <c r="G326">
        <f t="shared" ca="1" si="105"/>
        <v>4.7038377670521325E-2</v>
      </c>
      <c r="H326">
        <f t="shared" ca="1" si="105"/>
        <v>0.25994275947323109</v>
      </c>
      <c r="I326">
        <f t="shared" ca="1" si="105"/>
        <v>0.59365100386306879</v>
      </c>
      <c r="M326" t="str">
        <f t="shared" ca="1" si="106"/>
        <v>삭제</v>
      </c>
      <c r="N326" t="str">
        <f t="shared" ca="1" si="107"/>
        <v>삭제</v>
      </c>
      <c r="O326" t="str">
        <f t="shared" ca="1" si="108"/>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t="shared" ca="1" si="109"/>
        <v/>
      </c>
      <c r="AA326" t="str">
        <f t="shared" ca="1" si="110"/>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 t="shared" si="111"/>
        <v/>
      </c>
      <c r="AJ326" t="str">
        <f t="shared" si="112"/>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v>
      </c>
      <c r="AN326" t="str">
        <f t="shared" ca="1" si="114"/>
        <v>{"dy":15,"sl":10}</v>
      </c>
    </row>
    <row r="327" spans="1:40">
      <c r="A327">
        <v>16</v>
      </c>
      <c r="B327">
        <v>10</v>
      </c>
      <c r="C327">
        <f t="shared" si="104"/>
        <v>1</v>
      </c>
      <c r="D327">
        <f t="shared" ca="1" si="105"/>
        <v>0.8418131404788145</v>
      </c>
      <c r="E327">
        <f t="shared" ca="1" si="105"/>
        <v>0.17979756120537982</v>
      </c>
      <c r="F327">
        <f t="shared" ca="1" si="105"/>
        <v>0.93581624884611403</v>
      </c>
      <c r="G327">
        <f t="shared" ca="1" si="105"/>
        <v>0.2023853280703064</v>
      </c>
      <c r="H327">
        <f t="shared" ca="1" si="105"/>
        <v>0.17391849071959753</v>
      </c>
      <c r="I327">
        <f t="shared" ca="1" si="105"/>
        <v>0.78992184357255835</v>
      </c>
      <c r="M327" t="str">
        <f t="shared" ca="1" si="106"/>
        <v>삭제</v>
      </c>
      <c r="N327" t="str">
        <f t="shared" ca="1" si="107"/>
        <v>삭제</v>
      </c>
      <c r="O327" t="str">
        <f t="shared" ca="1" si="108"/>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t="shared" ca="1" si="109"/>
        <v/>
      </c>
      <c r="AA327" t="str">
        <f t="shared" ca="1" si="110"/>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 t="shared" si="111"/>
        <v/>
      </c>
      <c r="AJ327" t="str">
        <f t="shared" si="112"/>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v>
      </c>
      <c r="AN327" t="str">
        <f t="shared" ca="1" si="114"/>
        <v>{"dy":16,"sl":10}</v>
      </c>
    </row>
    <row r="328" spans="1:40">
      <c r="A328">
        <v>17</v>
      </c>
      <c r="B328">
        <v>10</v>
      </c>
      <c r="C328">
        <f t="shared" si="104"/>
        <v>1</v>
      </c>
      <c r="D328">
        <f t="shared" ca="1" si="105"/>
        <v>0.22510050424029571</v>
      </c>
      <c r="E328">
        <f t="shared" ca="1" si="105"/>
        <v>1.6733821986398834E-2</v>
      </c>
      <c r="F328">
        <f t="shared" ca="1" si="105"/>
        <v>0.15662376700281111</v>
      </c>
      <c r="G328">
        <f t="shared" ca="1" si="105"/>
        <v>0.1555870980791727</v>
      </c>
      <c r="H328">
        <f t="shared" ca="1" si="105"/>
        <v>0.67929463435981352</v>
      </c>
      <c r="I328">
        <f t="shared" ca="1" si="105"/>
        <v>0.99517227629832217</v>
      </c>
      <c r="M328" t="str">
        <f t="shared" ca="1" si="106"/>
        <v>삭제</v>
      </c>
      <c r="N328" t="str">
        <f t="shared" ca="1" si="107"/>
        <v>삭제</v>
      </c>
      <c r="O328" t="str">
        <f t="shared" ca="1" si="108"/>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t="shared" ca="1" si="109"/>
        <v/>
      </c>
      <c r="AA328" t="str">
        <f t="shared" ca="1" si="110"/>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 t="shared" si="111"/>
        <v/>
      </c>
      <c r="AJ328" t="str">
        <f t="shared" si="112"/>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v>
      </c>
      <c r="AN328" t="str">
        <f t="shared" ca="1" si="114"/>
        <v>{"dy":17,"sl":10}</v>
      </c>
    </row>
    <row r="329" spans="1:40">
      <c r="A329">
        <v>18</v>
      </c>
      <c r="B329">
        <v>10</v>
      </c>
      <c r="C329">
        <f t="shared" si="104"/>
        <v>1</v>
      </c>
      <c r="D329">
        <f t="shared" ca="1" si="105"/>
        <v>4.8909890813781276E-2</v>
      </c>
      <c r="E329">
        <f t="shared" ca="1" si="105"/>
        <v>0.95117352727304993</v>
      </c>
      <c r="F329">
        <f t="shared" ca="1" si="105"/>
        <v>0.29003927884972636</v>
      </c>
      <c r="G329">
        <f t="shared" ca="1" si="105"/>
        <v>7.7063400376345292E-2</v>
      </c>
      <c r="H329">
        <f t="shared" ca="1" si="105"/>
        <v>0.28847700088602846</v>
      </c>
      <c r="I329">
        <f t="shared" ca="1" si="105"/>
        <v>0.15501797228920233</v>
      </c>
      <c r="M329" t="str">
        <f t="shared" ca="1" si="106"/>
        <v>삭제</v>
      </c>
      <c r="N329" t="str">
        <f t="shared" ca="1" si="107"/>
        <v>삭제</v>
      </c>
      <c r="O329" t="str">
        <f t="shared" ca="1" si="108"/>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t="shared" ca="1" si="109"/>
        <v/>
      </c>
      <c r="AA329" t="str">
        <f t="shared" ca="1" si="110"/>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 t="shared" si="111"/>
        <v/>
      </c>
      <c r="AJ329" t="str">
        <f t="shared" si="112"/>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v>
      </c>
      <c r="AN329" t="str">
        <f t="shared" ca="1" si="114"/>
        <v>{"dy":18,"sl":10}</v>
      </c>
    </row>
    <row r="330" spans="1:40">
      <c r="A330">
        <v>19</v>
      </c>
      <c r="B330">
        <v>10</v>
      </c>
      <c r="C330">
        <f t="shared" si="104"/>
        <v>1</v>
      </c>
      <c r="D330">
        <f t="shared" ca="1" si="105"/>
        <v>0.35333212212296172</v>
      </c>
      <c r="E330">
        <f t="shared" ca="1" si="105"/>
        <v>2.6687732788358565E-2</v>
      </c>
      <c r="F330">
        <f t="shared" ca="1" si="105"/>
        <v>0.37502479873346084</v>
      </c>
      <c r="G330">
        <f t="shared" ca="1" si="105"/>
        <v>0.11207530918111674</v>
      </c>
      <c r="H330">
        <f t="shared" ca="1" si="105"/>
        <v>8.0125105533850771E-2</v>
      </c>
      <c r="I330">
        <f t="shared" ca="1" si="105"/>
        <v>0.9905225334613269</v>
      </c>
      <c r="M330" t="str">
        <f t="shared" ca="1" si="106"/>
        <v>삭제</v>
      </c>
      <c r="N330" t="str">
        <f t="shared" ca="1" si="107"/>
        <v>삭제</v>
      </c>
      <c r="O330" t="str">
        <f t="shared" ca="1" si="108"/>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t="shared" ca="1" si="109"/>
        <v/>
      </c>
      <c r="AA330" t="str">
        <f t="shared" ca="1" si="110"/>
        <v>fp</v>
      </c>
      <c r="AB330" t="s">
        <v>87</v>
      </c>
      <c r="AC330" t="s">
        <v>329</v>
      </c>
      <c r="AD330">
        <v>140</v>
      </c>
      <c r="AE330" t="s">
        <v>133</v>
      </c>
      <c r="AF330">
        <v>135</v>
      </c>
      <c r="AG330">
        <v>77</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 t="shared" si="111"/>
        <v/>
      </c>
      <c r="AJ330" t="str">
        <f t="shared" si="112"/>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미네락</v>
      </c>
      <c r="AL330">
        <v>1</v>
      </c>
      <c r="AM33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v>
      </c>
      <c r="AN330" t="str">
        <f t="shared" ca="1" si="114"/>
        <v>{"dy":19,"sl":10,"tp":"fp","vl":"Actor2120","cn":140,"pt":"DI","pp":135,"pr":77}</v>
      </c>
    </row>
    <row r="331" spans="1:40">
      <c r="A331">
        <v>20</v>
      </c>
      <c r="B331">
        <v>10</v>
      </c>
      <c r="C331">
        <f t="shared" si="104"/>
        <v>1</v>
      </c>
      <c r="D331">
        <f t="shared" ca="1" si="105"/>
        <v>0.60657577284644426</v>
      </c>
      <c r="E331">
        <f t="shared" ca="1" si="105"/>
        <v>0.37215694243353303</v>
      </c>
      <c r="F331">
        <f t="shared" ca="1" si="105"/>
        <v>8.7487191947647314E-2</v>
      </c>
      <c r="G331">
        <f t="shared" ca="1" si="105"/>
        <v>0.1797104677717154</v>
      </c>
      <c r="H331">
        <f t="shared" ca="1" si="105"/>
        <v>9.7522102924381571E-2</v>
      </c>
      <c r="I331">
        <f t="shared" ca="1" si="105"/>
        <v>0.29847057030040058</v>
      </c>
      <c r="M331" t="str">
        <f t="shared" ca="1" si="106"/>
        <v>삭제</v>
      </c>
      <c r="N331" t="str">
        <f t="shared" ca="1" si="107"/>
        <v>삭제</v>
      </c>
      <c r="O331" t="str">
        <f t="shared" ca="1" si="108"/>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t="shared" ca="1" si="109"/>
        <v/>
      </c>
      <c r="AA331" t="str">
        <f t="shared" ca="1" si="110"/>
        <v>fp</v>
      </c>
      <c r="AB331" t="s">
        <v>87</v>
      </c>
      <c r="AC331" t="s">
        <v>329</v>
      </c>
      <c r="AD331">
        <v>140</v>
      </c>
      <c r="AE331" t="s">
        <v>133</v>
      </c>
      <c r="AF331">
        <v>135</v>
      </c>
      <c r="AG331">
        <v>77</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 t="shared" si="111"/>
        <v/>
      </c>
      <c r="AJ331" t="str">
        <f t="shared" si="112"/>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미네락</v>
      </c>
      <c r="AL331">
        <v>1</v>
      </c>
      <c r="AM33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v>
      </c>
      <c r="AN331" t="str">
        <f t="shared" ca="1" si="114"/>
        <v>{"dy":20,"sl":10,"tp":"fp","vl":"Actor2120","cn":140,"pt":"DI","pp":135,"pr":77}</v>
      </c>
    </row>
    <row r="332" spans="1:40">
      <c r="A332">
        <v>21</v>
      </c>
      <c r="B332">
        <v>10</v>
      </c>
      <c r="C332">
        <f t="shared" si="104"/>
        <v>1</v>
      </c>
      <c r="D332">
        <f t="shared" ref="D332:I341" ca="1" si="115">RAND()</f>
        <v>0.39529503841332558</v>
      </c>
      <c r="E332">
        <f t="shared" ca="1" si="115"/>
        <v>0.38580987369603226</v>
      </c>
      <c r="F332">
        <f t="shared" ca="1" si="115"/>
        <v>0.18276096214582049</v>
      </c>
      <c r="G332">
        <f t="shared" ca="1" si="115"/>
        <v>0.23719936584910561</v>
      </c>
      <c r="H332">
        <f t="shared" ca="1" si="115"/>
        <v>0.96036545564202414</v>
      </c>
      <c r="I332">
        <f t="shared" ca="1" si="115"/>
        <v>0.62565744711242954</v>
      </c>
      <c r="M332" t="str">
        <f t="shared" ca="1" si="106"/>
        <v>삭제</v>
      </c>
      <c r="N332" t="str">
        <f t="shared" ca="1" si="107"/>
        <v>삭제</v>
      </c>
      <c r="O332" t="str">
        <f t="shared" ca="1" si="108"/>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t="shared" ca="1" si="109"/>
        <v/>
      </c>
      <c r="AA332" t="str">
        <f t="shared" ca="1" si="110"/>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 t="shared" si="111"/>
        <v/>
      </c>
      <c r="AJ332" t="str">
        <f t="shared" si="112"/>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v>
      </c>
      <c r="AN332" t="str">
        <f t="shared" ca="1" si="114"/>
        <v>{"dy":21,"sl":10}</v>
      </c>
    </row>
    <row r="333" spans="1:40">
      <c r="A333">
        <v>22</v>
      </c>
      <c r="B333">
        <v>10</v>
      </c>
      <c r="C333">
        <f t="shared" si="104"/>
        <v>1</v>
      </c>
      <c r="D333">
        <f t="shared" ca="1" si="115"/>
        <v>0.97751517690975731</v>
      </c>
      <c r="E333">
        <f t="shared" ca="1" si="115"/>
        <v>0.33744048353732836</v>
      </c>
      <c r="F333">
        <f t="shared" ca="1" si="115"/>
        <v>0.33734038916133202</v>
      </c>
      <c r="G333">
        <f t="shared" ca="1" si="115"/>
        <v>4.0538291155894024E-2</v>
      </c>
      <c r="H333">
        <f t="shared" ca="1" si="115"/>
        <v>0.94905948839142551</v>
      </c>
      <c r="I333">
        <f t="shared" ca="1" si="115"/>
        <v>0.6166401249202883</v>
      </c>
      <c r="M333" t="str">
        <f t="shared" ca="1" si="106"/>
        <v>삭제</v>
      </c>
      <c r="N333" t="str">
        <f t="shared" ca="1" si="107"/>
        <v>삭제</v>
      </c>
      <c r="O333" t="str">
        <f t="shared" ca="1" si="108"/>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t="shared" ca="1" si="109"/>
        <v/>
      </c>
      <c r="AA333" t="str">
        <f t="shared" ca="1" si="110"/>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 t="shared" si="111"/>
        <v/>
      </c>
      <c r="AJ333" t="str">
        <f t="shared" si="112"/>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v>
      </c>
      <c r="AN333" t="str">
        <f t="shared" ca="1" si="114"/>
        <v>{"dy":22,"sl":10}</v>
      </c>
    </row>
    <row r="334" spans="1:40">
      <c r="A334">
        <v>23</v>
      </c>
      <c r="B334">
        <v>10</v>
      </c>
      <c r="C334">
        <f t="shared" si="104"/>
        <v>1</v>
      </c>
      <c r="D334">
        <f t="shared" ca="1" si="115"/>
        <v>0.52896178818855066</v>
      </c>
      <c r="E334">
        <f t="shared" ca="1" si="115"/>
        <v>0.52621978729027685</v>
      </c>
      <c r="F334">
        <f t="shared" ca="1" si="115"/>
        <v>0.60727111002356704</v>
      </c>
      <c r="G334">
        <f t="shared" ca="1" si="115"/>
        <v>0.78906989064998045</v>
      </c>
      <c r="H334">
        <f t="shared" ca="1" si="115"/>
        <v>0.47995594775302597</v>
      </c>
      <c r="I334">
        <f t="shared" ca="1" si="115"/>
        <v>0.35631463102609973</v>
      </c>
      <c r="M334" t="str">
        <f t="shared" ca="1" si="106"/>
        <v>삭제</v>
      </c>
      <c r="N334" t="str">
        <f t="shared" ca="1" si="107"/>
        <v>삭제</v>
      </c>
      <c r="O334" t="str">
        <f t="shared" ca="1" si="108"/>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t="shared" ca="1" si="109"/>
        <v/>
      </c>
      <c r="AA334" t="str">
        <f t="shared" ca="1" si="110"/>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 t="shared" si="111"/>
        <v/>
      </c>
      <c r="AJ334" t="str">
        <f t="shared" si="112"/>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v>
      </c>
      <c r="AN334" t="str">
        <f t="shared" ca="1" si="114"/>
        <v>{"dy":23,"sl":10}</v>
      </c>
    </row>
    <row r="335" spans="1:40">
      <c r="A335">
        <v>24</v>
      </c>
      <c r="B335">
        <v>10</v>
      </c>
      <c r="C335">
        <f t="shared" si="104"/>
        <v>1</v>
      </c>
      <c r="D335">
        <f t="shared" ca="1" si="115"/>
        <v>0.99950720182230601</v>
      </c>
      <c r="E335">
        <f t="shared" ca="1" si="115"/>
        <v>0.68350506003398526</v>
      </c>
      <c r="F335">
        <f t="shared" ca="1" si="115"/>
        <v>0.69371792371934393</v>
      </c>
      <c r="G335">
        <f t="shared" ca="1" si="115"/>
        <v>0.25712171046799592</v>
      </c>
      <c r="H335">
        <f t="shared" ca="1" si="115"/>
        <v>0.14408671828395414</v>
      </c>
      <c r="I335">
        <f t="shared" ca="1" si="115"/>
        <v>0.87198554544147389</v>
      </c>
      <c r="M335" t="str">
        <f t="shared" ca="1" si="106"/>
        <v>삭제</v>
      </c>
      <c r="N335" t="str">
        <f t="shared" ca="1" si="107"/>
        <v>삭제</v>
      </c>
      <c r="O335" t="str">
        <f t="shared" ca="1" si="108"/>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t="shared" ca="1" si="109"/>
        <v/>
      </c>
      <c r="AA335" t="str">
        <f t="shared" ca="1" si="110"/>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 t="shared" si="111"/>
        <v/>
      </c>
      <c r="AJ335" t="str">
        <f t="shared" si="112"/>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v>
      </c>
      <c r="AN335" t="str">
        <f t="shared" ca="1" si="114"/>
        <v>{"dy":24,"sl":10}</v>
      </c>
    </row>
    <row r="336" spans="1:40">
      <c r="A336">
        <v>25</v>
      </c>
      <c r="B336">
        <v>10</v>
      </c>
      <c r="C336">
        <f t="shared" si="104"/>
        <v>1</v>
      </c>
      <c r="D336">
        <f t="shared" ca="1" si="115"/>
        <v>0.16603768649992134</v>
      </c>
      <c r="E336">
        <f t="shared" ca="1" si="115"/>
        <v>0.62746497754781549</v>
      </c>
      <c r="F336">
        <f t="shared" ca="1" si="115"/>
        <v>0.28263898874039362</v>
      </c>
      <c r="G336">
        <f t="shared" ca="1" si="115"/>
        <v>0.29766877416883275</v>
      </c>
      <c r="H336">
        <f t="shared" ca="1" si="115"/>
        <v>0.22792806394930298</v>
      </c>
      <c r="I336">
        <f t="shared" ca="1" si="115"/>
        <v>0.90813942868994357</v>
      </c>
      <c r="M336" t="str">
        <f t="shared" ca="1" si="106"/>
        <v>삭제</v>
      </c>
      <c r="N336" t="str">
        <f t="shared" ca="1" si="107"/>
        <v>삭제</v>
      </c>
      <c r="O336" t="str">
        <f t="shared" ca="1" si="108"/>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t="shared" ca="1" si="109"/>
        <v/>
      </c>
      <c r="AA336" t="str">
        <f t="shared" ca="1" si="110"/>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 t="shared" si="111"/>
        <v/>
      </c>
      <c r="AJ336" t="str">
        <f t="shared" si="112"/>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v>
      </c>
      <c r="AN336" t="str">
        <f t="shared" ca="1" si="114"/>
        <v>{"dy":25,"sl":10}</v>
      </c>
    </row>
    <row r="337" spans="1:40">
      <c r="A337">
        <v>26</v>
      </c>
      <c r="B337">
        <v>10</v>
      </c>
      <c r="C337">
        <f t="shared" si="104"/>
        <v>1</v>
      </c>
      <c r="D337">
        <f t="shared" ca="1" si="115"/>
        <v>2.3941749713330962E-3</v>
      </c>
      <c r="E337">
        <f t="shared" ca="1" si="115"/>
        <v>0.53491753986749357</v>
      </c>
      <c r="F337">
        <f t="shared" ca="1" si="115"/>
        <v>0.97427048877488565</v>
      </c>
      <c r="G337">
        <f t="shared" ca="1" si="115"/>
        <v>0.95022929324289385</v>
      </c>
      <c r="H337">
        <f t="shared" ca="1" si="115"/>
        <v>0.40930238677864117</v>
      </c>
      <c r="I337">
        <f t="shared" ca="1" si="115"/>
        <v>0.87708593569827653</v>
      </c>
      <c r="M337" t="str">
        <f t="shared" ca="1" si="106"/>
        <v>삭제</v>
      </c>
      <c r="N337" t="str">
        <f t="shared" ca="1" si="107"/>
        <v>삭제</v>
      </c>
      <c r="O337" t="str">
        <f t="shared" ca="1" si="108"/>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t="shared" ca="1" si="109"/>
        <v/>
      </c>
      <c r="AA337" t="str">
        <f t="shared" ca="1" si="110"/>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 t="shared" si="111"/>
        <v/>
      </c>
      <c r="AJ337" t="str">
        <f t="shared" si="112"/>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v>
      </c>
      <c r="AN337" t="str">
        <f t="shared" ca="1" si="114"/>
        <v>{"dy":26,"sl":10}</v>
      </c>
    </row>
    <row r="338" spans="1:40">
      <c r="A338">
        <v>27</v>
      </c>
      <c r="B338">
        <v>10</v>
      </c>
      <c r="C338">
        <f t="shared" si="104"/>
        <v>1</v>
      </c>
      <c r="D338">
        <f t="shared" ca="1" si="115"/>
        <v>0.57639892894830669</v>
      </c>
      <c r="E338">
        <f t="shared" ca="1" si="115"/>
        <v>0.55048883730530374</v>
      </c>
      <c r="F338">
        <f t="shared" ca="1" si="115"/>
        <v>1.8483539724347797E-2</v>
      </c>
      <c r="G338">
        <f t="shared" ca="1" si="115"/>
        <v>0.57925895065766519</v>
      </c>
      <c r="H338">
        <f t="shared" ca="1" si="115"/>
        <v>0.98719747167096383</v>
      </c>
      <c r="I338">
        <f t="shared" ca="1" si="115"/>
        <v>0.51441782317367135</v>
      </c>
      <c r="M338" t="str">
        <f t="shared" ca="1" si="106"/>
        <v>삭제</v>
      </c>
      <c r="N338" t="str">
        <f t="shared" ca="1" si="107"/>
        <v>삭제</v>
      </c>
      <c r="O338" t="str">
        <f t="shared" ca="1" si="108"/>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t="shared" ca="1" si="109"/>
        <v/>
      </c>
      <c r="AA338" t="str">
        <f t="shared" ca="1" si="110"/>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 t="shared" si="111"/>
        <v/>
      </c>
      <c r="AJ338" t="str">
        <f t="shared" si="112"/>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v>
      </c>
      <c r="AN338" t="str">
        <f t="shared" ca="1" si="114"/>
        <v>{"dy":27,"sl":10}</v>
      </c>
    </row>
    <row r="339" spans="1:40">
      <c r="A339">
        <v>28</v>
      </c>
      <c r="B339">
        <v>10</v>
      </c>
      <c r="C339">
        <f t="shared" si="104"/>
        <v>1</v>
      </c>
      <c r="D339">
        <f t="shared" ca="1" si="115"/>
        <v>0.74873614975132785</v>
      </c>
      <c r="E339">
        <f t="shared" ca="1" si="115"/>
        <v>0.67790653011630408</v>
      </c>
      <c r="F339">
        <f t="shared" ca="1" si="115"/>
        <v>0.59492842240836996</v>
      </c>
      <c r="G339">
        <f t="shared" ca="1" si="115"/>
        <v>0.14531355204903573</v>
      </c>
      <c r="H339">
        <f t="shared" ca="1" si="115"/>
        <v>0.63897811222008749</v>
      </c>
      <c r="I339">
        <f t="shared" ca="1" si="115"/>
        <v>0.55422213206632698</v>
      </c>
      <c r="M339" t="str">
        <f t="shared" ca="1" si="106"/>
        <v>삭제</v>
      </c>
      <c r="N339" t="str">
        <f t="shared" ca="1" si="107"/>
        <v>삭제</v>
      </c>
      <c r="O339" t="str">
        <f t="shared" ca="1" si="108"/>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t="shared" ca="1" si="109"/>
        <v/>
      </c>
      <c r="AA339" t="str">
        <f t="shared" ca="1" si="110"/>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 t="shared" si="111"/>
        <v/>
      </c>
      <c r="AJ339" t="str">
        <f t="shared" si="112"/>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v>
      </c>
      <c r="AN339" t="str">
        <f t="shared" ca="1" si="114"/>
        <v>{"dy":28,"sl":10}</v>
      </c>
    </row>
    <row r="340" spans="1:40">
      <c r="A340">
        <v>29</v>
      </c>
      <c r="B340">
        <v>10</v>
      </c>
      <c r="C340">
        <f t="shared" si="104"/>
        <v>1</v>
      </c>
      <c r="D340">
        <f t="shared" ca="1" si="115"/>
        <v>4.1732805349015134E-3</v>
      </c>
      <c r="E340">
        <f t="shared" ca="1" si="115"/>
        <v>0.21229822659661735</v>
      </c>
      <c r="F340">
        <f t="shared" ca="1" si="115"/>
        <v>0.63121522064399371</v>
      </c>
      <c r="G340">
        <f t="shared" ca="1" si="115"/>
        <v>0.19454881622200737</v>
      </c>
      <c r="H340">
        <f t="shared" ca="1" si="115"/>
        <v>5.5657363139439253E-2</v>
      </c>
      <c r="I340">
        <f t="shared" ca="1" si="115"/>
        <v>2.7013108010814579E-2</v>
      </c>
      <c r="M340" t="str">
        <f t="shared" ca="1" si="106"/>
        <v>삭제</v>
      </c>
      <c r="N340" t="str">
        <f t="shared" ca="1" si="107"/>
        <v>삭제</v>
      </c>
      <c r="O340" t="str">
        <f t="shared" ca="1" si="108"/>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t="shared" ca="1" si="109"/>
        <v/>
      </c>
      <c r="AA340" t="str">
        <f t="shared" ca="1" si="110"/>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 t="shared" si="111"/>
        <v/>
      </c>
      <c r="AJ340" t="str">
        <f t="shared" si="112"/>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v>
      </c>
      <c r="AN340" t="str">
        <f t="shared" ca="1" si="114"/>
        <v>{"dy":29,"sl":10}</v>
      </c>
    </row>
    <row r="341" spans="1:40">
      <c r="A341">
        <v>30</v>
      </c>
      <c r="B341">
        <v>10</v>
      </c>
      <c r="C341">
        <f t="shared" si="104"/>
        <v>1</v>
      </c>
      <c r="D341">
        <f t="shared" ca="1" si="115"/>
        <v>0.65306771445652645</v>
      </c>
      <c r="E341">
        <f t="shared" ca="1" si="115"/>
        <v>0.52751888461408591</v>
      </c>
      <c r="F341">
        <f t="shared" ca="1" si="115"/>
        <v>0.23199643335889319</v>
      </c>
      <c r="G341">
        <f t="shared" ca="1" si="115"/>
        <v>0.39726904280575182</v>
      </c>
      <c r="H341">
        <f t="shared" ca="1" si="115"/>
        <v>3.601746626622071E-2</v>
      </c>
      <c r="I341">
        <f t="shared" ca="1" si="115"/>
        <v>0.78944632797840342</v>
      </c>
      <c r="M341" t="str">
        <f t="shared" ca="1" si="106"/>
        <v>삭제</v>
      </c>
      <c r="N341" t="str">
        <f t="shared" ca="1" si="107"/>
        <v>삭제</v>
      </c>
      <c r="O341" t="str">
        <f t="shared" ca="1" si="108"/>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t="shared" ca="1" si="109"/>
        <v/>
      </c>
      <c r="AA341" t="str">
        <f t="shared" ca="1" si="110"/>
        <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 t="shared" si="111"/>
        <v/>
      </c>
      <c r="AJ341" t="str">
        <f t="shared" si="112"/>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L341">
        <v>1</v>
      </c>
      <c r="AM34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v>
      </c>
      <c r="AN341" t="str">
        <f t="shared" ca="1" si="114"/>
        <v>{"dy":30,"sl":10}</v>
      </c>
    </row>
    <row r="342" spans="1:40">
      <c r="A342">
        <v>31</v>
      </c>
      <c r="B342">
        <v>10</v>
      </c>
      <c r="C342">
        <f t="shared" si="104"/>
        <v>1</v>
      </c>
      <c r="D342">
        <f t="shared" ref="D342:I351" ca="1" si="116">RAND()</f>
        <v>0.39569905551115325</v>
      </c>
      <c r="E342">
        <f t="shared" ca="1" si="116"/>
        <v>0.5245199032110186</v>
      </c>
      <c r="F342">
        <f t="shared" ca="1" si="116"/>
        <v>0.43291867448981336</v>
      </c>
      <c r="G342">
        <f t="shared" ca="1" si="116"/>
        <v>0.28006481085571211</v>
      </c>
      <c r="H342">
        <f t="shared" ca="1" si="116"/>
        <v>0.66385504580809485</v>
      </c>
      <c r="I342">
        <f t="shared" ca="1" si="116"/>
        <v>0.92046001126327959</v>
      </c>
      <c r="M342" t="str">
        <f t="shared" ca="1" si="106"/>
        <v>삭제</v>
      </c>
      <c r="N342" t="str">
        <f t="shared" ca="1" si="107"/>
        <v>삭제</v>
      </c>
      <c r="O342" t="str">
        <f t="shared" ca="1" si="108"/>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t="shared" ca="1" si="109"/>
        <v/>
      </c>
      <c r="AA342" t="str">
        <f t="shared" ca="1" si="110"/>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 t="shared" si="111"/>
        <v/>
      </c>
      <c r="AJ342" t="str">
        <f t="shared" si="112"/>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v>
      </c>
      <c r="AN342" t="str">
        <f t="shared" ca="1" si="114"/>
        <v>{"dy":31,"sl":10}</v>
      </c>
    </row>
    <row r="343" spans="1:40">
      <c r="A343">
        <v>1</v>
      </c>
      <c r="B343">
        <v>11</v>
      </c>
      <c r="C343">
        <f t="shared" si="104"/>
        <v>2</v>
      </c>
      <c r="D343">
        <f t="shared" ca="1" si="116"/>
        <v>0.35635564183922341</v>
      </c>
      <c r="E343">
        <f t="shared" ca="1" si="116"/>
        <v>0.69746504373463802</v>
      </c>
      <c r="F343">
        <f t="shared" ca="1" si="116"/>
        <v>0.68199968543039313</v>
      </c>
      <c r="G343">
        <f t="shared" ca="1" si="116"/>
        <v>0.48438187817059997</v>
      </c>
      <c r="H343">
        <f t="shared" ca="1" si="116"/>
        <v>0.46635231563617618</v>
      </c>
      <c r="I343">
        <f t="shared" ca="1" si="116"/>
        <v>0.78251760633755385</v>
      </c>
      <c r="M343" t="str">
        <f t="shared" ca="1" si="106"/>
        <v>삭제</v>
      </c>
      <c r="N343" t="str">
        <f t="shared" ca="1" si="107"/>
        <v>삭제</v>
      </c>
      <c r="O343" t="str">
        <f t="shared" ca="1" si="108"/>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t="shared" ca="1" si="109"/>
        <v/>
      </c>
      <c r="AA343" t="str">
        <f t="shared" ca="1" si="110"/>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 t="shared" si="111"/>
        <v/>
      </c>
      <c r="AJ343" t="str">
        <f t="shared" si="112"/>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v>
      </c>
      <c r="AN343" t="str">
        <f t="shared" ca="1" si="114"/>
        <v>{"dy":1,"sl":11}</v>
      </c>
    </row>
    <row r="344" spans="1:40">
      <c r="A344">
        <v>2</v>
      </c>
      <c r="B344">
        <v>11</v>
      </c>
      <c r="C344">
        <f t="shared" si="104"/>
        <v>2</v>
      </c>
      <c r="D344">
        <f t="shared" ca="1" si="116"/>
        <v>0.11087550973146687</v>
      </c>
      <c r="E344">
        <f t="shared" ca="1" si="116"/>
        <v>0.30330715108835304</v>
      </c>
      <c r="F344">
        <f t="shared" ca="1" si="116"/>
        <v>0.30392657005875401</v>
      </c>
      <c r="G344">
        <f t="shared" ca="1" si="116"/>
        <v>0.10446438830215932</v>
      </c>
      <c r="H344">
        <f t="shared" ca="1" si="116"/>
        <v>0.423743060046468</v>
      </c>
      <c r="I344">
        <f t="shared" ca="1" si="116"/>
        <v>0.65144522279397055</v>
      </c>
      <c r="M344" t="str">
        <f t="shared" ca="1" si="106"/>
        <v>삭제</v>
      </c>
      <c r="N344" t="str">
        <f t="shared" ca="1" si="107"/>
        <v>삭제</v>
      </c>
      <c r="O344" t="str">
        <f t="shared" ca="1" si="108"/>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t="shared" ca="1" si="109"/>
        <v/>
      </c>
      <c r="AA344" t="str">
        <f t="shared" ca="1" si="110"/>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 t="shared" si="111"/>
        <v/>
      </c>
      <c r="AJ344" t="str">
        <f t="shared" si="112"/>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v>
      </c>
      <c r="AN344" t="str">
        <f t="shared" ca="1" si="114"/>
        <v>{"dy":2,"sl":11}</v>
      </c>
    </row>
    <row r="345" spans="1:40">
      <c r="A345">
        <v>3</v>
      </c>
      <c r="B345">
        <v>11</v>
      </c>
      <c r="C345">
        <f t="shared" si="104"/>
        <v>2</v>
      </c>
      <c r="D345">
        <f t="shared" ca="1" si="116"/>
        <v>0.12841835200556628</v>
      </c>
      <c r="E345">
        <f t="shared" ca="1" si="116"/>
        <v>0.67190281371411931</v>
      </c>
      <c r="F345">
        <f t="shared" ca="1" si="116"/>
        <v>0.62058295153635057</v>
      </c>
      <c r="G345">
        <f t="shared" ca="1" si="116"/>
        <v>0.82098662593219007</v>
      </c>
      <c r="H345">
        <f t="shared" ca="1" si="116"/>
        <v>0.77215397943509656</v>
      </c>
      <c r="I345">
        <f t="shared" ca="1" si="116"/>
        <v>0.63064062690614087</v>
      </c>
      <c r="M345" t="str">
        <f t="shared" ca="1" si="106"/>
        <v>삭제</v>
      </c>
      <c r="N345" t="str">
        <f t="shared" ca="1" si="107"/>
        <v>삭제</v>
      </c>
      <c r="O345" t="str">
        <f t="shared" ca="1" si="108"/>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t="shared" ca="1" si="109"/>
        <v/>
      </c>
      <c r="AA345" t="str">
        <f t="shared" ca="1" si="110"/>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 t="shared" si="111"/>
        <v/>
      </c>
      <c r="AJ345" t="str">
        <f t="shared" si="112"/>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v>
      </c>
      <c r="AN345" t="str">
        <f t="shared" ca="1" si="114"/>
        <v>{"dy":3,"sl":11}</v>
      </c>
    </row>
    <row r="346" spans="1:40">
      <c r="A346">
        <v>4</v>
      </c>
      <c r="B346">
        <v>11</v>
      </c>
      <c r="C346">
        <f t="shared" si="104"/>
        <v>2</v>
      </c>
      <c r="D346">
        <f t="shared" ca="1" si="116"/>
        <v>5.0803282217457446E-2</v>
      </c>
      <c r="E346">
        <f t="shared" ca="1" si="116"/>
        <v>7.7263733523194378E-2</v>
      </c>
      <c r="F346">
        <f t="shared" ca="1" si="116"/>
        <v>0.83557923831701275</v>
      </c>
      <c r="G346">
        <f t="shared" ca="1" si="116"/>
        <v>0.48827772674750158</v>
      </c>
      <c r="H346">
        <f t="shared" ca="1" si="116"/>
        <v>0.85456170464671866</v>
      </c>
      <c r="I346">
        <f t="shared" ca="1" si="116"/>
        <v>0.61168594455736425</v>
      </c>
      <c r="M346" t="str">
        <f t="shared" ca="1" si="106"/>
        <v>삭제</v>
      </c>
      <c r="N346" t="str">
        <f t="shared" ca="1" si="107"/>
        <v>삭제</v>
      </c>
      <c r="O346" t="str">
        <f t="shared" ca="1" si="108"/>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t="shared" ca="1" si="109"/>
        <v/>
      </c>
      <c r="AA346" t="str">
        <f t="shared" ca="1" si="110"/>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 t="shared" si="111"/>
        <v/>
      </c>
      <c r="AJ346" t="str">
        <f t="shared" si="112"/>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v>
      </c>
      <c r="AN346" t="str">
        <f t="shared" ca="1" si="114"/>
        <v>{"dy":4,"sl":11}</v>
      </c>
    </row>
    <row r="347" spans="1:40">
      <c r="A347">
        <v>5</v>
      </c>
      <c r="B347">
        <v>11</v>
      </c>
      <c r="C347">
        <f t="shared" si="104"/>
        <v>2</v>
      </c>
      <c r="D347">
        <f t="shared" ca="1" si="116"/>
        <v>0.84555315572177647</v>
      </c>
      <c r="E347">
        <f t="shared" ca="1" si="116"/>
        <v>0.83418831938892479</v>
      </c>
      <c r="F347">
        <f t="shared" ca="1" si="116"/>
        <v>0.52327693731405112</v>
      </c>
      <c r="G347">
        <f t="shared" ca="1" si="116"/>
        <v>0.75326741578418155</v>
      </c>
      <c r="H347">
        <f t="shared" ca="1" si="116"/>
        <v>0.72123212396870517</v>
      </c>
      <c r="I347">
        <f t="shared" ca="1" si="116"/>
        <v>0.10142477266738537</v>
      </c>
      <c r="M347" t="str">
        <f t="shared" ca="1" si="106"/>
        <v>삭제</v>
      </c>
      <c r="N347" t="str">
        <f t="shared" ca="1" si="107"/>
        <v>삭제</v>
      </c>
      <c r="O347" t="str">
        <f t="shared" ca="1" si="108"/>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t="shared" ca="1" si="109"/>
        <v/>
      </c>
      <c r="AA347" t="str">
        <f t="shared" ca="1" si="110"/>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 t="shared" si="111"/>
        <v/>
      </c>
      <c r="AJ347" t="str">
        <f t="shared" si="112"/>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v>
      </c>
      <c r="AN347" t="str">
        <f t="shared" ca="1" si="114"/>
        <v>{"dy":5,"sl":11}</v>
      </c>
    </row>
    <row r="348" spans="1:40">
      <c r="A348">
        <v>6</v>
      </c>
      <c r="B348">
        <v>11</v>
      </c>
      <c r="C348">
        <f t="shared" si="104"/>
        <v>2</v>
      </c>
      <c r="D348">
        <f t="shared" ca="1" si="116"/>
        <v>0.20670561199833359</v>
      </c>
      <c r="E348">
        <f t="shared" ca="1" si="116"/>
        <v>0.79026023402384216</v>
      </c>
      <c r="F348">
        <f t="shared" ca="1" si="116"/>
        <v>7.6294712166322554E-2</v>
      </c>
      <c r="G348">
        <f t="shared" ca="1" si="116"/>
        <v>0.33120575293587895</v>
      </c>
      <c r="H348">
        <f t="shared" ca="1" si="116"/>
        <v>0.39225735897648506</v>
      </c>
      <c r="I348">
        <f t="shared" ca="1" si="116"/>
        <v>0.84697044380148623</v>
      </c>
      <c r="M348" t="str">
        <f t="shared" ca="1" si="106"/>
        <v>삭제</v>
      </c>
      <c r="N348" t="str">
        <f t="shared" ca="1" si="107"/>
        <v>삭제</v>
      </c>
      <c r="O348" t="str">
        <f t="shared" ca="1" si="108"/>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t="shared" ca="1" si="109"/>
        <v/>
      </c>
      <c r="AA348" t="str">
        <f t="shared" ca="1" si="110"/>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 t="shared" si="111"/>
        <v/>
      </c>
      <c r="AJ348" t="str">
        <f t="shared" si="112"/>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v>
      </c>
      <c r="AN348" t="str">
        <f t="shared" ca="1" si="114"/>
        <v>{"dy":6,"sl":11}</v>
      </c>
    </row>
    <row r="349" spans="1:40">
      <c r="A349">
        <v>7</v>
      </c>
      <c r="B349">
        <v>11</v>
      </c>
      <c r="C349">
        <f t="shared" si="104"/>
        <v>2</v>
      </c>
      <c r="D349">
        <f t="shared" ca="1" si="116"/>
        <v>0.64739496139413155</v>
      </c>
      <c r="E349">
        <f t="shared" ca="1" si="116"/>
        <v>0.39777521195946153</v>
      </c>
      <c r="F349">
        <f t="shared" ca="1" si="116"/>
        <v>0.57333946182485906</v>
      </c>
      <c r="G349">
        <f t="shared" ca="1" si="116"/>
        <v>0.95507857198234991</v>
      </c>
      <c r="H349">
        <f t="shared" ca="1" si="116"/>
        <v>0.25877576414767267</v>
      </c>
      <c r="I349">
        <f t="shared" ca="1" si="116"/>
        <v>0.82940233898342175</v>
      </c>
      <c r="M349" t="str">
        <f t="shared" ca="1" si="106"/>
        <v>삭제</v>
      </c>
      <c r="N349" t="str">
        <f t="shared" ca="1" si="107"/>
        <v>삭제</v>
      </c>
      <c r="O349" t="str">
        <f t="shared" ca="1" si="108"/>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t="shared" ca="1" si="109"/>
        <v/>
      </c>
      <c r="AA349" t="str">
        <f t="shared" ca="1" si="110"/>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 t="shared" si="111"/>
        <v/>
      </c>
      <c r="AJ349" t="str">
        <f t="shared" si="112"/>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v>
      </c>
      <c r="AN349" t="str">
        <f t="shared" ca="1" si="114"/>
        <v>{"dy":7,"sl":11}</v>
      </c>
    </row>
    <row r="350" spans="1:40">
      <c r="A350">
        <v>8</v>
      </c>
      <c r="B350">
        <v>11</v>
      </c>
      <c r="C350">
        <f t="shared" si="104"/>
        <v>2</v>
      </c>
      <c r="D350">
        <f t="shared" ca="1" si="116"/>
        <v>0.49621369651991343</v>
      </c>
      <c r="E350">
        <f t="shared" ca="1" si="116"/>
        <v>9.2594264102236146E-2</v>
      </c>
      <c r="F350">
        <f t="shared" ca="1" si="116"/>
        <v>0.23990121360018013</v>
      </c>
      <c r="G350">
        <f t="shared" ca="1" si="116"/>
        <v>0.54383346625519258</v>
      </c>
      <c r="H350">
        <f t="shared" ca="1" si="116"/>
        <v>0.99802165946937316</v>
      </c>
      <c r="I350">
        <f t="shared" ca="1" si="116"/>
        <v>0.79137158937483454</v>
      </c>
      <c r="M350" t="str">
        <f t="shared" ca="1" si="106"/>
        <v>삭제</v>
      </c>
      <c r="N350" t="str">
        <f t="shared" ca="1" si="107"/>
        <v>삭제</v>
      </c>
      <c r="O350" t="str">
        <f t="shared" ca="1" si="108"/>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t="shared" ca="1" si="109"/>
        <v/>
      </c>
      <c r="AA350" t="str">
        <f t="shared" ca="1" si="110"/>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 t="shared" si="111"/>
        <v/>
      </c>
      <c r="AJ350" t="str">
        <f t="shared" si="112"/>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v>
      </c>
      <c r="AN350" t="str">
        <f t="shared" ca="1" si="114"/>
        <v>{"dy":8,"sl":11}</v>
      </c>
    </row>
    <row r="351" spans="1:40">
      <c r="A351">
        <v>9</v>
      </c>
      <c r="B351">
        <v>11</v>
      </c>
      <c r="C351">
        <f t="shared" si="104"/>
        <v>2</v>
      </c>
      <c r="D351">
        <f t="shared" ca="1" si="116"/>
        <v>0.72422543049428256</v>
      </c>
      <c r="E351">
        <f t="shared" ca="1" si="116"/>
        <v>0.15819880861669833</v>
      </c>
      <c r="F351">
        <f t="shared" ca="1" si="116"/>
        <v>0.52693634980134818</v>
      </c>
      <c r="G351">
        <f t="shared" ca="1" si="116"/>
        <v>0.84892137657011901</v>
      </c>
      <c r="H351">
        <f t="shared" ca="1" si="116"/>
        <v>0.57656829150740974</v>
      </c>
      <c r="I351">
        <f t="shared" ca="1" si="116"/>
        <v>0.57006961203706985</v>
      </c>
      <c r="M351" t="str">
        <f t="shared" ca="1" si="106"/>
        <v>삭제</v>
      </c>
      <c r="N351" t="str">
        <f t="shared" ca="1" si="107"/>
        <v>삭제</v>
      </c>
      <c r="O351" t="str">
        <f t="shared" ca="1" si="108"/>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t="shared" ca="1" si="109"/>
        <v/>
      </c>
      <c r="AA351" t="str">
        <f t="shared" ca="1" si="110"/>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 t="shared" si="111"/>
        <v/>
      </c>
      <c r="AJ351" t="str">
        <f t="shared" si="112"/>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v>
      </c>
      <c r="AN351" t="str">
        <f t="shared" ca="1" si="114"/>
        <v>{"dy":9,"sl":11}</v>
      </c>
    </row>
    <row r="352" spans="1:40">
      <c r="A352">
        <v>10</v>
      </c>
      <c r="B352">
        <v>11</v>
      </c>
      <c r="C352">
        <f t="shared" si="104"/>
        <v>2</v>
      </c>
      <c r="D352">
        <f t="shared" ref="D352:I361" ca="1" si="117">RAND()</f>
        <v>0.60061214818401143</v>
      </c>
      <c r="E352">
        <f t="shared" ca="1" si="117"/>
        <v>0.81780607962387553</v>
      </c>
      <c r="F352">
        <f t="shared" ca="1" si="117"/>
        <v>0.55621956150233798</v>
      </c>
      <c r="G352">
        <f t="shared" ca="1" si="117"/>
        <v>3.688744307811076E-3</v>
      </c>
      <c r="H352">
        <f t="shared" ca="1" si="117"/>
        <v>0.85238989353656291</v>
      </c>
      <c r="I352">
        <f t="shared" ca="1" si="117"/>
        <v>0.87501621265104745</v>
      </c>
      <c r="M352" t="str">
        <f t="shared" ca="1" si="106"/>
        <v>삭제</v>
      </c>
      <c r="N352" t="str">
        <f t="shared" ca="1" si="107"/>
        <v>삭제</v>
      </c>
      <c r="O352" t="str">
        <f t="shared" ca="1" si="108"/>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t="shared" ca="1" si="109"/>
        <v/>
      </c>
      <c r="AA352" t="str">
        <f t="shared" ca="1" si="110"/>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 t="shared" si="111"/>
        <v/>
      </c>
      <c r="AJ352" t="str">
        <f t="shared" si="112"/>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v>
      </c>
      <c r="AN352" t="str">
        <f t="shared" ca="1" si="114"/>
        <v>{"dy":10,"sl":11}</v>
      </c>
    </row>
    <row r="353" spans="1:40">
      <c r="A353">
        <v>11</v>
      </c>
      <c r="B353">
        <v>11</v>
      </c>
      <c r="C353">
        <f t="shared" si="104"/>
        <v>2</v>
      </c>
      <c r="D353">
        <f t="shared" ca="1" si="117"/>
        <v>8.6646191111364734E-2</v>
      </c>
      <c r="E353">
        <f t="shared" ca="1" si="117"/>
        <v>0.39502239961995333</v>
      </c>
      <c r="F353">
        <f t="shared" ca="1" si="117"/>
        <v>0.51801276152941067</v>
      </c>
      <c r="G353">
        <f t="shared" ca="1" si="117"/>
        <v>0.2660554793512464</v>
      </c>
      <c r="H353">
        <f t="shared" ca="1" si="117"/>
        <v>5.2430281937841827E-2</v>
      </c>
      <c r="I353">
        <f t="shared" ca="1" si="117"/>
        <v>0.38879826208203105</v>
      </c>
      <c r="M353" t="str">
        <f t="shared" ca="1" si="106"/>
        <v>삭제</v>
      </c>
      <c r="N353" t="str">
        <f t="shared" ca="1" si="107"/>
        <v>삭제</v>
      </c>
      <c r="O353" t="str">
        <f t="shared" ca="1" si="108"/>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t="shared" ca="1" si="109"/>
        <v/>
      </c>
      <c r="AA353" t="str">
        <f t="shared" ca="1" si="110"/>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 t="shared" si="111"/>
        <v/>
      </c>
      <c r="AJ353" t="str">
        <f t="shared" si="112"/>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v>
      </c>
      <c r="AN353" t="str">
        <f t="shared" ca="1" si="114"/>
        <v>{"dy":11,"sl":11}</v>
      </c>
    </row>
    <row r="354" spans="1:40">
      <c r="A354">
        <v>12</v>
      </c>
      <c r="B354">
        <v>11</v>
      </c>
      <c r="C354">
        <f t="shared" si="104"/>
        <v>2</v>
      </c>
      <c r="D354">
        <f t="shared" ca="1" si="117"/>
        <v>5.5459679623915292E-2</v>
      </c>
      <c r="E354">
        <f t="shared" ca="1" si="117"/>
        <v>0.5124255352851721</v>
      </c>
      <c r="F354">
        <f t="shared" ca="1" si="117"/>
        <v>5.8821826570518265E-2</v>
      </c>
      <c r="G354">
        <f t="shared" ca="1" si="117"/>
        <v>0.68313104288262205</v>
      </c>
      <c r="H354">
        <f t="shared" ca="1" si="117"/>
        <v>0.36556841056796818</v>
      </c>
      <c r="I354">
        <f t="shared" ca="1" si="117"/>
        <v>0.18081484688851401</v>
      </c>
      <c r="M354" t="str">
        <f t="shared" ca="1" si="106"/>
        <v>삭제</v>
      </c>
      <c r="N354" t="str">
        <f t="shared" ca="1" si="107"/>
        <v>삭제</v>
      </c>
      <c r="O354" t="str">
        <f t="shared" ca="1" si="108"/>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t="shared" ca="1" si="109"/>
        <v/>
      </c>
      <c r="AA354" t="str">
        <f t="shared" ca="1" si="110"/>
        <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 t="shared" si="111"/>
        <v/>
      </c>
      <c r="AJ354" t="str">
        <f t="shared" si="112"/>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L354">
        <v>1</v>
      </c>
      <c r="AM35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v>
      </c>
      <c r="AN354" t="str">
        <f t="shared" ca="1" si="114"/>
        <v>{"dy":12,"sl":11}</v>
      </c>
    </row>
    <row r="355" spans="1:40">
      <c r="A355">
        <v>13</v>
      </c>
      <c r="B355">
        <v>11</v>
      </c>
      <c r="C355">
        <f t="shared" si="104"/>
        <v>2</v>
      </c>
      <c r="D355">
        <f t="shared" ca="1" si="117"/>
        <v>8.2735848901807185E-2</v>
      </c>
      <c r="E355">
        <f t="shared" ca="1" si="117"/>
        <v>0.37706988192257962</v>
      </c>
      <c r="F355">
        <f t="shared" ca="1" si="117"/>
        <v>6.0821532518632093E-2</v>
      </c>
      <c r="G355">
        <f t="shared" ca="1" si="117"/>
        <v>0.29776665003242919</v>
      </c>
      <c r="H355">
        <f t="shared" ca="1" si="117"/>
        <v>0.38941930332676311</v>
      </c>
      <c r="I355">
        <f t="shared" ca="1" si="117"/>
        <v>0.12584789723462297</v>
      </c>
      <c r="M355" t="str">
        <f t="shared" ca="1" si="106"/>
        <v>삭제</v>
      </c>
      <c r="N355" t="str">
        <f t="shared" ca="1" si="107"/>
        <v>삭제</v>
      </c>
      <c r="O355" t="str">
        <f t="shared" ca="1" si="108"/>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t="shared" ca="1" si="109"/>
        <v/>
      </c>
      <c r="AA355" t="str">
        <f t="shared" ca="1" si="110"/>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 t="shared" si="111"/>
        <v/>
      </c>
      <c r="AJ355" t="str">
        <f t="shared" si="112"/>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v>
      </c>
      <c r="AN355" t="str">
        <f t="shared" ca="1" si="114"/>
        <v>{"dy":13,"sl":11}</v>
      </c>
    </row>
    <row r="356" spans="1:40">
      <c r="A356">
        <v>14</v>
      </c>
      <c r="B356">
        <v>11</v>
      </c>
      <c r="C356">
        <f t="shared" si="104"/>
        <v>2</v>
      </c>
      <c r="D356">
        <f t="shared" ca="1" si="117"/>
        <v>0.80267164598711982</v>
      </c>
      <c r="E356">
        <f t="shared" ca="1" si="117"/>
        <v>0.94366229968647286</v>
      </c>
      <c r="F356">
        <f t="shared" ca="1" si="117"/>
        <v>0.76073366848751045</v>
      </c>
      <c r="G356">
        <f t="shared" ca="1" si="117"/>
        <v>0.95168512375516412</v>
      </c>
      <c r="H356">
        <f t="shared" ca="1" si="117"/>
        <v>0.58927910337759015</v>
      </c>
      <c r="I356">
        <f t="shared" ca="1" si="117"/>
        <v>0.91033412612458031</v>
      </c>
      <c r="M356" t="str">
        <f t="shared" ca="1" si="106"/>
        <v>삭제</v>
      </c>
      <c r="N356" t="str">
        <f t="shared" ca="1" si="107"/>
        <v>삭제</v>
      </c>
      <c r="O356" t="str">
        <f t="shared" ca="1" si="108"/>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t="shared" ca="1" si="109"/>
        <v/>
      </c>
      <c r="AA356" t="str">
        <f t="shared" ca="1" si="110"/>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 t="shared" si="111"/>
        <v/>
      </c>
      <c r="AJ356" t="str">
        <f t="shared" si="112"/>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v>
      </c>
      <c r="AN356" t="str">
        <f t="shared" ca="1" si="114"/>
        <v>{"dy":14,"sl":11}</v>
      </c>
    </row>
    <row r="357" spans="1:40">
      <c r="A357">
        <v>15</v>
      </c>
      <c r="B357">
        <v>11</v>
      </c>
      <c r="C357">
        <f t="shared" si="104"/>
        <v>2</v>
      </c>
      <c r="D357">
        <f t="shared" ca="1" si="117"/>
        <v>0.59071176574897488</v>
      </c>
      <c r="E357">
        <f t="shared" ca="1" si="117"/>
        <v>0.51237255222288625</v>
      </c>
      <c r="F357">
        <f t="shared" ca="1" si="117"/>
        <v>0.25502230650099011</v>
      </c>
      <c r="G357">
        <f t="shared" ca="1" si="117"/>
        <v>0.77746564830872722</v>
      </c>
      <c r="H357">
        <f t="shared" ca="1" si="117"/>
        <v>0.78788783652080707</v>
      </c>
      <c r="I357">
        <f t="shared" ca="1" si="117"/>
        <v>0.68847434329676316</v>
      </c>
      <c r="M357" t="str">
        <f t="shared" ca="1" si="106"/>
        <v>삭제</v>
      </c>
      <c r="N357" t="str">
        <f t="shared" ca="1" si="107"/>
        <v>삭제</v>
      </c>
      <c r="O357" t="str">
        <f t="shared" ca="1" si="108"/>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t="shared" ca="1" si="109"/>
        <v/>
      </c>
      <c r="AA357" t="str">
        <f t="shared" ca="1" si="110"/>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 t="shared" si="111"/>
        <v/>
      </c>
      <c r="AJ357" t="str">
        <f t="shared" si="112"/>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v>
      </c>
      <c r="AN357" t="str">
        <f t="shared" ca="1" si="114"/>
        <v>{"dy":15,"sl":11}</v>
      </c>
    </row>
    <row r="358" spans="1:40">
      <c r="A358">
        <v>16</v>
      </c>
      <c r="B358">
        <v>11</v>
      </c>
      <c r="C358">
        <f t="shared" si="104"/>
        <v>2</v>
      </c>
      <c r="D358">
        <f t="shared" ca="1" si="117"/>
        <v>0.52022599203736875</v>
      </c>
      <c r="E358">
        <f t="shared" ca="1" si="117"/>
        <v>0.29237244910010995</v>
      </c>
      <c r="F358">
        <f t="shared" ca="1" si="117"/>
        <v>0.99248341021500575</v>
      </c>
      <c r="G358">
        <f t="shared" ca="1" si="117"/>
        <v>0.78054363333625987</v>
      </c>
      <c r="H358">
        <f t="shared" ca="1" si="117"/>
        <v>0.81627706400495137</v>
      </c>
      <c r="I358">
        <f t="shared" ca="1" si="117"/>
        <v>0.55952969879688552</v>
      </c>
      <c r="M358" t="str">
        <f t="shared" ca="1" si="106"/>
        <v>삭제</v>
      </c>
      <c r="N358" t="str">
        <f t="shared" ca="1" si="107"/>
        <v>삭제</v>
      </c>
      <c r="O358" t="str">
        <f t="shared" ca="1" si="108"/>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t="shared" ca="1" si="109"/>
        <v/>
      </c>
      <c r="AA358" t="str">
        <f t="shared" ca="1" si="110"/>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 t="shared" si="111"/>
        <v/>
      </c>
      <c r="AJ358" t="str">
        <f t="shared" si="112"/>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v>
      </c>
      <c r="AN358" t="str">
        <f t="shared" ca="1" si="114"/>
        <v>{"dy":16,"sl":11}</v>
      </c>
    </row>
    <row r="359" spans="1:40">
      <c r="A359">
        <v>17</v>
      </c>
      <c r="B359">
        <v>11</v>
      </c>
      <c r="C359">
        <f t="shared" si="104"/>
        <v>2</v>
      </c>
      <c r="D359">
        <f t="shared" ca="1" si="117"/>
        <v>7.326676710388591E-2</v>
      </c>
      <c r="E359">
        <f t="shared" ca="1" si="117"/>
        <v>0.4743866286523658</v>
      </c>
      <c r="F359">
        <f t="shared" ca="1" si="117"/>
        <v>0.47120567491325072</v>
      </c>
      <c r="G359">
        <f t="shared" ca="1" si="117"/>
        <v>0.50776654884298289</v>
      </c>
      <c r="H359">
        <f t="shared" ca="1" si="117"/>
        <v>0.26814712049778056</v>
      </c>
      <c r="I359">
        <f t="shared" ca="1" si="117"/>
        <v>0.37538494461945937</v>
      </c>
      <c r="M359" t="str">
        <f t="shared" ca="1" si="106"/>
        <v>삭제</v>
      </c>
      <c r="N359" t="str">
        <f t="shared" ca="1" si="107"/>
        <v>삭제</v>
      </c>
      <c r="O359" t="str">
        <f t="shared" ca="1" si="108"/>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t="shared" ca="1" si="109"/>
        <v/>
      </c>
      <c r="AA359" t="str">
        <f t="shared" ca="1" si="110"/>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 t="shared" si="111"/>
        <v/>
      </c>
      <c r="AJ359" t="str">
        <f t="shared" si="112"/>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v>
      </c>
      <c r="AN359" t="str">
        <f t="shared" ca="1" si="114"/>
        <v>{"dy":17,"sl":11}</v>
      </c>
    </row>
    <row r="360" spans="1:40">
      <c r="A360">
        <v>18</v>
      </c>
      <c r="B360">
        <v>11</v>
      </c>
      <c r="C360">
        <f t="shared" si="104"/>
        <v>2</v>
      </c>
      <c r="D360">
        <f t="shared" ca="1" si="117"/>
        <v>0.828022366905104</v>
      </c>
      <c r="E360">
        <f t="shared" ca="1" si="117"/>
        <v>2.9809376880286398E-2</v>
      </c>
      <c r="F360">
        <f t="shared" ca="1" si="117"/>
        <v>7.321885649384563E-2</v>
      </c>
      <c r="G360">
        <f t="shared" ca="1" si="117"/>
        <v>0.6118973821640491</v>
      </c>
      <c r="H360">
        <f t="shared" ca="1" si="117"/>
        <v>0.19950732899820389</v>
      </c>
      <c r="I360">
        <f t="shared" ca="1" si="117"/>
        <v>2.6812002838357829E-2</v>
      </c>
      <c r="M360" t="str">
        <f t="shared" ca="1" si="106"/>
        <v>삭제</v>
      </c>
      <c r="N360" t="str">
        <f t="shared" ca="1" si="107"/>
        <v>삭제</v>
      </c>
      <c r="O360" t="str">
        <f t="shared" ca="1" si="108"/>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t="shared" ca="1" si="109"/>
        <v/>
      </c>
      <c r="AA360" t="str">
        <f t="shared" ca="1" si="110"/>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 t="shared" si="111"/>
        <v/>
      </c>
      <c r="AJ360" t="str">
        <f t="shared" si="112"/>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v>
      </c>
      <c r="AN360" t="str">
        <f t="shared" ca="1" si="114"/>
        <v>{"dy":18,"sl":11}</v>
      </c>
    </row>
    <row r="361" spans="1:40">
      <c r="A361">
        <v>19</v>
      </c>
      <c r="B361">
        <v>11</v>
      </c>
      <c r="C361">
        <f t="shared" si="104"/>
        <v>2</v>
      </c>
      <c r="D361">
        <f t="shared" ca="1" si="117"/>
        <v>4.5713605030963445E-2</v>
      </c>
      <c r="E361">
        <f t="shared" ca="1" si="117"/>
        <v>0.50195012151224505</v>
      </c>
      <c r="F361">
        <f t="shared" ca="1" si="117"/>
        <v>0.61851975504675338</v>
      </c>
      <c r="G361">
        <f t="shared" ca="1" si="117"/>
        <v>0.81258851108400698</v>
      </c>
      <c r="H361">
        <f t="shared" ca="1" si="117"/>
        <v>0.42414226981185799</v>
      </c>
      <c r="I361">
        <f t="shared" ca="1" si="117"/>
        <v>0.51884389375486428</v>
      </c>
      <c r="M361" t="str">
        <f t="shared" ca="1" si="106"/>
        <v>삭제</v>
      </c>
      <c r="N361" t="str">
        <f t="shared" ca="1" si="107"/>
        <v>삭제</v>
      </c>
      <c r="O361" t="str">
        <f t="shared" ca="1" si="108"/>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t="shared" ca="1" si="109"/>
        <v/>
      </c>
      <c r="AA361" t="str">
        <f t="shared" ca="1" si="110"/>
        <v>fc</v>
      </c>
      <c r="AB361" t="s">
        <v>86</v>
      </c>
      <c r="AC361" t="s">
        <v>329</v>
      </c>
      <c r="AD361">
        <v>1</v>
      </c>
      <c r="AE361" t="s">
        <v>133</v>
      </c>
      <c r="AF361">
        <v>209</v>
      </c>
      <c r="AG361">
        <v>99</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 t="shared" si="111"/>
        <v/>
      </c>
      <c r="AJ361" t="str">
        <f t="shared" si="112"/>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미네락</v>
      </c>
      <c r="AL361">
        <v>1</v>
      </c>
      <c r="AM36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v>
      </c>
      <c r="AN361" t="str">
        <f t="shared" ca="1" si="114"/>
        <v>{"dy":19,"sl":11,"tp":"fc","vl":"Actor2120","cn":1,"pt":"DI","pp":209,"pr":99}</v>
      </c>
    </row>
    <row r="362" spans="1:40">
      <c r="A362">
        <v>20</v>
      </c>
      <c r="B362">
        <v>11</v>
      </c>
      <c r="C362">
        <f t="shared" si="104"/>
        <v>2</v>
      </c>
      <c r="D362">
        <f t="shared" ref="D362:I373" ca="1" si="118">RAND()</f>
        <v>6.8077631216842294E-2</v>
      </c>
      <c r="E362">
        <f t="shared" ca="1" si="118"/>
        <v>0.37087580573387013</v>
      </c>
      <c r="F362">
        <f t="shared" ca="1" si="118"/>
        <v>0.48160005915574622</v>
      </c>
      <c r="G362">
        <f t="shared" ca="1" si="118"/>
        <v>0.89210510823348943</v>
      </c>
      <c r="H362">
        <f t="shared" ca="1" si="118"/>
        <v>0.79504982015609493</v>
      </c>
      <c r="I362">
        <f t="shared" ca="1" si="118"/>
        <v>0.9331919462796936</v>
      </c>
      <c r="M362" t="str">
        <f t="shared" ca="1" si="106"/>
        <v>삭제</v>
      </c>
      <c r="N362" t="str">
        <f t="shared" ca="1" si="107"/>
        <v>삭제</v>
      </c>
      <c r="O362" t="str">
        <f t="shared" ca="1" si="108"/>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t="shared" ca="1" si="109"/>
        <v/>
      </c>
      <c r="AA362" t="str">
        <f t="shared" ca="1" si="110"/>
        <v>fc</v>
      </c>
      <c r="AB362" t="s">
        <v>86</v>
      </c>
      <c r="AC362" t="s">
        <v>329</v>
      </c>
      <c r="AD362">
        <v>1</v>
      </c>
      <c r="AE362" t="s">
        <v>133</v>
      </c>
      <c r="AF362">
        <v>209</v>
      </c>
      <c r="AG362">
        <v>99</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 t="shared" si="111"/>
        <v/>
      </c>
      <c r="AJ362" t="str">
        <f t="shared" si="112"/>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미네락</v>
      </c>
      <c r="AL362">
        <v>1</v>
      </c>
      <c r="AM36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v>
      </c>
      <c r="AN362" t="str">
        <f t="shared" ca="1" si="114"/>
        <v>{"dy":20,"sl":11,"tp":"fc","vl":"Actor2120","cn":1,"pt":"DI","pp":209,"pr":99}</v>
      </c>
    </row>
    <row r="363" spans="1:40">
      <c r="A363">
        <v>21</v>
      </c>
      <c r="B363">
        <v>11</v>
      </c>
      <c r="C363">
        <f t="shared" si="104"/>
        <v>2</v>
      </c>
      <c r="D363">
        <f t="shared" ca="1" si="118"/>
        <v>0.98250013446082685</v>
      </c>
      <c r="E363">
        <f t="shared" ca="1" si="118"/>
        <v>0.41632489068032008</v>
      </c>
      <c r="F363">
        <f t="shared" ca="1" si="118"/>
        <v>0.72764704505916711</v>
      </c>
      <c r="G363">
        <f t="shared" ca="1" si="118"/>
        <v>0.44082310666940561</v>
      </c>
      <c r="H363">
        <f t="shared" ca="1" si="118"/>
        <v>0.16657438097040922</v>
      </c>
      <c r="I363">
        <f t="shared" ca="1" si="118"/>
        <v>0.44193814937226983</v>
      </c>
      <c r="M363" t="str">
        <f t="shared" ca="1" si="106"/>
        <v>삭제</v>
      </c>
      <c r="N363" t="str">
        <f t="shared" ca="1" si="107"/>
        <v>삭제</v>
      </c>
      <c r="O363" t="str">
        <f t="shared" ca="1" si="108"/>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t="shared" ca="1" si="109"/>
        <v/>
      </c>
      <c r="AA363" t="str">
        <f t="shared" ca="1" si="110"/>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 t="shared" si="111"/>
        <v/>
      </c>
      <c r="AJ363" t="str">
        <f t="shared" si="112"/>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v>
      </c>
      <c r="AN363" t="str">
        <f t="shared" ca="1" si="114"/>
        <v>{"dy":21,"sl":11}</v>
      </c>
    </row>
    <row r="364" spans="1:40">
      <c r="A364">
        <v>22</v>
      </c>
      <c r="B364">
        <v>11</v>
      </c>
      <c r="C364">
        <f t="shared" si="104"/>
        <v>2</v>
      </c>
      <c r="D364">
        <f t="shared" ca="1" si="118"/>
        <v>0.41661898233864114</v>
      </c>
      <c r="E364">
        <f t="shared" ca="1" si="118"/>
        <v>4.6941672295441883E-2</v>
      </c>
      <c r="F364">
        <f t="shared" ca="1" si="118"/>
        <v>0.96208159508437274</v>
      </c>
      <c r="G364">
        <f t="shared" ca="1" si="118"/>
        <v>0.23834061619140856</v>
      </c>
      <c r="H364">
        <f t="shared" ca="1" si="118"/>
        <v>0.39841333874845331</v>
      </c>
      <c r="I364">
        <f t="shared" ca="1" si="118"/>
        <v>0.96278475157588428</v>
      </c>
      <c r="M364" t="str">
        <f t="shared" ca="1" si="106"/>
        <v>삭제</v>
      </c>
      <c r="N364" t="str">
        <f t="shared" ca="1" si="107"/>
        <v>삭제</v>
      </c>
      <c r="O364" t="str">
        <f t="shared" ca="1" si="108"/>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t="shared" ca="1" si="109"/>
        <v/>
      </c>
      <c r="AA364" t="str">
        <f t="shared" ca="1" si="110"/>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 t="shared" si="111"/>
        <v/>
      </c>
      <c r="AJ364" t="str">
        <f t="shared" si="112"/>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v>
      </c>
      <c r="AN364" t="str">
        <f t="shared" ca="1" si="114"/>
        <v>{"dy":22,"sl":11}</v>
      </c>
    </row>
    <row r="365" spans="1:40">
      <c r="A365">
        <v>23</v>
      </c>
      <c r="B365">
        <v>11</v>
      </c>
      <c r="C365">
        <f t="shared" si="104"/>
        <v>2</v>
      </c>
      <c r="D365">
        <f t="shared" ca="1" si="118"/>
        <v>0.51448833977817521</v>
      </c>
      <c r="E365">
        <f t="shared" ca="1" si="118"/>
        <v>0.34275104191136319</v>
      </c>
      <c r="F365">
        <f t="shared" ca="1" si="118"/>
        <v>0.16085073716498832</v>
      </c>
      <c r="G365">
        <f t="shared" ca="1" si="118"/>
        <v>0.46579861985203319</v>
      </c>
      <c r="H365">
        <f t="shared" ca="1" si="118"/>
        <v>0.82120992086518463</v>
      </c>
      <c r="I365">
        <f t="shared" ca="1" si="118"/>
        <v>0.3218317841851549</v>
      </c>
      <c r="M365" t="str">
        <f t="shared" ca="1" si="106"/>
        <v>삭제</v>
      </c>
      <c r="N365" t="str">
        <f t="shared" ca="1" si="107"/>
        <v>삭제</v>
      </c>
      <c r="O365" t="str">
        <f t="shared" ca="1" si="108"/>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t="shared" ca="1" si="109"/>
        <v/>
      </c>
      <c r="AA365" t="str">
        <f t="shared" ca="1" si="110"/>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 t="shared" si="111"/>
        <v/>
      </c>
      <c r="AJ365" t="str">
        <f t="shared" si="112"/>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v>
      </c>
      <c r="AN365" t="str">
        <f t="shared" ca="1" si="114"/>
        <v>{"dy":23,"sl":11}</v>
      </c>
    </row>
    <row r="366" spans="1:40">
      <c r="A366">
        <v>24</v>
      </c>
      <c r="B366">
        <v>11</v>
      </c>
      <c r="C366">
        <f t="shared" si="104"/>
        <v>2</v>
      </c>
      <c r="D366">
        <f t="shared" ca="1" si="118"/>
        <v>0.98163980811517648</v>
      </c>
      <c r="E366">
        <f t="shared" ca="1" si="118"/>
        <v>0.20594996925701026</v>
      </c>
      <c r="F366">
        <f t="shared" ca="1" si="118"/>
        <v>0.26411704606986275</v>
      </c>
      <c r="G366">
        <f t="shared" ca="1" si="118"/>
        <v>0.96865106363103382</v>
      </c>
      <c r="H366">
        <f t="shared" ca="1" si="118"/>
        <v>9.6433381902958026E-2</v>
      </c>
      <c r="I366">
        <f t="shared" ca="1" si="118"/>
        <v>0.92913927962183973</v>
      </c>
      <c r="M366" t="str">
        <f t="shared" ca="1" si="106"/>
        <v>삭제</v>
      </c>
      <c r="N366" t="str">
        <f t="shared" ca="1" si="107"/>
        <v>삭제</v>
      </c>
      <c r="O366" t="str">
        <f t="shared" ca="1" si="108"/>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t="shared" ca="1" si="109"/>
        <v/>
      </c>
      <c r="AA366" t="str">
        <f t="shared" ca="1" si="110"/>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 t="shared" si="111"/>
        <v/>
      </c>
      <c r="AJ366" t="str">
        <f t="shared" si="112"/>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v>
      </c>
      <c r="AN366" t="str">
        <f t="shared" ca="1" si="114"/>
        <v>{"dy":24,"sl":11}</v>
      </c>
    </row>
    <row r="367" spans="1:40">
      <c r="A367">
        <v>25</v>
      </c>
      <c r="B367">
        <v>11</v>
      </c>
      <c r="C367">
        <f t="shared" si="104"/>
        <v>2</v>
      </c>
      <c r="D367">
        <f t="shared" ca="1" si="118"/>
        <v>0.25928117378313509</v>
      </c>
      <c r="E367">
        <f t="shared" ca="1" si="118"/>
        <v>0.10686926495956872</v>
      </c>
      <c r="F367">
        <f t="shared" ca="1" si="118"/>
        <v>0.26919792480987093</v>
      </c>
      <c r="G367">
        <f t="shared" ca="1" si="118"/>
        <v>0.78585131690962229</v>
      </c>
      <c r="H367">
        <f t="shared" ca="1" si="118"/>
        <v>0.98683814651325474</v>
      </c>
      <c r="I367">
        <f t="shared" ca="1" si="118"/>
        <v>0.26744347321601947</v>
      </c>
      <c r="M367" t="str">
        <f t="shared" ca="1" si="106"/>
        <v>삭제</v>
      </c>
      <c r="N367" t="str">
        <f t="shared" ca="1" si="107"/>
        <v>삭제</v>
      </c>
      <c r="O367" t="str">
        <f t="shared" ca="1" si="108"/>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t="shared" ca="1" si="109"/>
        <v/>
      </c>
      <c r="AA367" t="str">
        <f t="shared" ca="1" si="110"/>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 t="shared" si="111"/>
        <v/>
      </c>
      <c r="AJ367" t="str">
        <f t="shared" si="112"/>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v>
      </c>
      <c r="AN367" t="str">
        <f t="shared" ca="1" si="114"/>
        <v>{"dy":25,"sl":11}</v>
      </c>
    </row>
    <row r="368" spans="1:40">
      <c r="A368">
        <v>26</v>
      </c>
      <c r="B368">
        <v>11</v>
      </c>
      <c r="C368">
        <f t="shared" si="104"/>
        <v>2</v>
      </c>
      <c r="D368">
        <f t="shared" ca="1" si="118"/>
        <v>0.61026984453590805</v>
      </c>
      <c r="E368">
        <f t="shared" ca="1" si="118"/>
        <v>0.5689268255079033</v>
      </c>
      <c r="F368">
        <f t="shared" ca="1" si="118"/>
        <v>0.12221262246483844</v>
      </c>
      <c r="G368">
        <f t="shared" ca="1" si="118"/>
        <v>0.16671531675739615</v>
      </c>
      <c r="H368">
        <f t="shared" ca="1" si="118"/>
        <v>0.77338742051834186</v>
      </c>
      <c r="I368">
        <f t="shared" ca="1" si="118"/>
        <v>0.61686920631862041</v>
      </c>
      <c r="M368" t="str">
        <f t="shared" ca="1" si="106"/>
        <v>삭제</v>
      </c>
      <c r="N368" t="str">
        <f t="shared" ca="1" si="107"/>
        <v>삭제</v>
      </c>
      <c r="O368" t="str">
        <f t="shared" ca="1" si="108"/>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t="shared" ca="1" si="109"/>
        <v/>
      </c>
      <c r="AA368" t="str">
        <f t="shared" ca="1" si="110"/>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 t="shared" si="111"/>
        <v/>
      </c>
      <c r="AJ368" t="str">
        <f t="shared" si="112"/>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v>
      </c>
      <c r="AN368" t="str">
        <f t="shared" ca="1" si="114"/>
        <v>{"dy":26,"sl":11}</v>
      </c>
    </row>
    <row r="369" spans="1:40">
      <c r="A369">
        <v>27</v>
      </c>
      <c r="B369">
        <v>11</v>
      </c>
      <c r="C369">
        <f t="shared" si="104"/>
        <v>2</v>
      </c>
      <c r="D369">
        <f t="shared" ca="1" si="118"/>
        <v>0.28275080741131597</v>
      </c>
      <c r="E369">
        <f t="shared" ca="1" si="118"/>
        <v>0.76004917648184656</v>
      </c>
      <c r="F369">
        <f t="shared" ca="1" si="118"/>
        <v>0.55541979866925395</v>
      </c>
      <c r="G369">
        <f t="shared" ca="1" si="118"/>
        <v>0.35996534159670912</v>
      </c>
      <c r="H369">
        <f t="shared" ca="1" si="118"/>
        <v>0.32683454966268455</v>
      </c>
      <c r="I369">
        <f t="shared" ca="1" si="118"/>
        <v>0.74609434450648593</v>
      </c>
      <c r="M369" t="str">
        <f t="shared" ca="1" si="106"/>
        <v>삭제</v>
      </c>
      <c r="N369" t="str">
        <f t="shared" ca="1" si="107"/>
        <v>삭제</v>
      </c>
      <c r="O369" t="str">
        <f t="shared" ca="1" si="108"/>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t="shared" ca="1" si="109"/>
        <v/>
      </c>
      <c r="AA369" t="str">
        <f t="shared" ca="1" si="110"/>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 t="shared" si="111"/>
        <v/>
      </c>
      <c r="AJ369" t="str">
        <f t="shared" si="112"/>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dy":27,"sl":11}</v>
      </c>
      <c r="AN369" t="str">
        <f t="shared" ca="1" si="114"/>
        <v>{"dy":27,"sl":11}</v>
      </c>
    </row>
    <row r="370" spans="1:40">
      <c r="A370">
        <v>28</v>
      </c>
      <c r="B370">
        <v>11</v>
      </c>
      <c r="C370">
        <f t="shared" si="104"/>
        <v>2</v>
      </c>
      <c r="D370">
        <f t="shared" ca="1" si="118"/>
        <v>9.3610346427462576E-2</v>
      </c>
      <c r="E370">
        <f t="shared" ca="1" si="118"/>
        <v>0.32579124716940877</v>
      </c>
      <c r="F370">
        <f t="shared" ca="1" si="118"/>
        <v>0.96245127260363694</v>
      </c>
      <c r="G370">
        <f t="shared" ca="1" si="118"/>
        <v>0.33620470838025807</v>
      </c>
      <c r="H370">
        <f t="shared" ca="1" si="118"/>
        <v>4.9953747704418294E-2</v>
      </c>
      <c r="I370">
        <f t="shared" ca="1" si="118"/>
        <v>0.45713710519559159</v>
      </c>
      <c r="M370" t="str">
        <f t="shared" ca="1" si="106"/>
        <v>삭제</v>
      </c>
      <c r="N370" t="str">
        <f t="shared" ca="1" si="107"/>
        <v>삭제</v>
      </c>
      <c r="O370" t="str">
        <f t="shared" ca="1" si="108"/>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t="shared" ca="1" si="109"/>
        <v/>
      </c>
      <c r="AA370" t="str">
        <f t="shared" ca="1" si="110"/>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 t="shared" si="111"/>
        <v/>
      </c>
      <c r="AJ370" t="str">
        <f t="shared" si="112"/>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dy":27,"sl":11},{"dy":28,"sl":11}</v>
      </c>
      <c r="AN370" t="str">
        <f t="shared" ca="1" si="114"/>
        <v>{"dy":28,"sl":11}</v>
      </c>
    </row>
    <row r="371" spans="1:40">
      <c r="A371">
        <v>29</v>
      </c>
      <c r="B371">
        <v>11</v>
      </c>
      <c r="C371">
        <f t="shared" si="104"/>
        <v>2</v>
      </c>
      <c r="D371">
        <f t="shared" ca="1" si="118"/>
        <v>0.99143475705647621</v>
      </c>
      <c r="E371">
        <f t="shared" ca="1" si="118"/>
        <v>0.18754177065786037</v>
      </c>
      <c r="F371">
        <f t="shared" ca="1" si="118"/>
        <v>0.52405423636978998</v>
      </c>
      <c r="G371">
        <f t="shared" ca="1" si="118"/>
        <v>0.13894860203224124</v>
      </c>
      <c r="H371">
        <f t="shared" ca="1" si="118"/>
        <v>0.88109131647024952</v>
      </c>
      <c r="I371">
        <f t="shared" ca="1" si="118"/>
        <v>6.5049079955999733E-2</v>
      </c>
      <c r="M371" t="str">
        <f t="shared" ca="1" si="106"/>
        <v>삭제</v>
      </c>
      <c r="N371" t="str">
        <f t="shared" ca="1" si="107"/>
        <v>삭제</v>
      </c>
      <c r="O371" t="str">
        <f t="shared" ca="1" si="108"/>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t="shared" ca="1" si="109"/>
        <v/>
      </c>
      <c r="AA371" t="str">
        <f t="shared" ca="1" si="110"/>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 t="shared" si="111"/>
        <v/>
      </c>
      <c r="AJ371" t="str">
        <f t="shared" si="112"/>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dy":27,"sl":11},{"dy":28,"sl":11},{"dy":29,"sl":11}</v>
      </c>
      <c r="AN371" t="str">
        <f t="shared" ca="1" si="114"/>
        <v>{"dy":29,"sl":11}</v>
      </c>
    </row>
    <row r="372" spans="1:40">
      <c r="A372">
        <v>30</v>
      </c>
      <c r="B372">
        <v>11</v>
      </c>
      <c r="C372">
        <f t="shared" si="104"/>
        <v>2</v>
      </c>
      <c r="D372">
        <f t="shared" ca="1" si="118"/>
        <v>0.3011481491508462</v>
      </c>
      <c r="E372">
        <f t="shared" ca="1" si="118"/>
        <v>0.1421222403068565</v>
      </c>
      <c r="F372">
        <f t="shared" ca="1" si="118"/>
        <v>0.79685698687789552</v>
      </c>
      <c r="G372">
        <f t="shared" ca="1" si="118"/>
        <v>0.27580967163012649</v>
      </c>
      <c r="H372">
        <f t="shared" ca="1" si="118"/>
        <v>0.33547976053739526</v>
      </c>
      <c r="I372">
        <f t="shared" ca="1" si="118"/>
        <v>0.57030038102949665</v>
      </c>
      <c r="M372" t="str">
        <f t="shared" ca="1" si="106"/>
        <v>삭제</v>
      </c>
      <c r="N372" t="str">
        <f t="shared" ca="1" si="107"/>
        <v>삭제</v>
      </c>
      <c r="O372" t="str">
        <f t="shared" ca="1" si="108"/>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t="shared" ca="1" si="109"/>
        <v/>
      </c>
      <c r="AA372" t="str">
        <f t="shared" ca="1" si="110"/>
        <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 t="shared" si="111"/>
        <v/>
      </c>
      <c r="AJ372" t="str">
        <f t="shared" si="112"/>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L372">
        <v>1</v>
      </c>
      <c r="AM37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dy":27,"sl":11},{"dy":28,"sl":11},{"dy":29,"sl":11},{"dy":30,"sl":11}</v>
      </c>
      <c r="AN372" t="str">
        <f t="shared" ca="1" si="114"/>
        <v>{"dy":30,"sl":11}</v>
      </c>
    </row>
    <row r="373" spans="1:40">
      <c r="A373">
        <v>31</v>
      </c>
      <c r="B373">
        <v>11</v>
      </c>
      <c r="C373">
        <f t="shared" si="104"/>
        <v>2</v>
      </c>
      <c r="D373">
        <f t="shared" ca="1" si="118"/>
        <v>5.1163402831892135E-2</v>
      </c>
      <c r="E373">
        <f t="shared" ca="1" si="118"/>
        <v>0.87757928949556951</v>
      </c>
      <c r="F373">
        <f t="shared" ca="1" si="118"/>
        <v>0.18959914129000599</v>
      </c>
      <c r="G373">
        <f t="shared" ca="1" si="118"/>
        <v>0.35127214087286684</v>
      </c>
      <c r="H373">
        <f t="shared" ca="1" si="118"/>
        <v>0.92883604932994379</v>
      </c>
      <c r="I373">
        <f t="shared" ca="1" si="118"/>
        <v>0.68761928388043925</v>
      </c>
      <c r="M373" t="str">
        <f t="shared" ca="1" si="106"/>
        <v>삭제</v>
      </c>
      <c r="N373" t="str">
        <f t="shared" ca="1" si="107"/>
        <v>삭제</v>
      </c>
      <c r="O373" t="str">
        <f t="shared" ca="1" si="108"/>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t="shared" ca="1" si="109"/>
        <v/>
      </c>
      <c r="AA373" t="str">
        <f t="shared" ca="1" si="110"/>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 t="shared" si="111"/>
        <v/>
      </c>
      <c r="AJ373" t="str">
        <f t="shared" si="112"/>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5301","cn":1,"pt":"GO","pr":7700},{"dy":25,"sl":1,"tp":"fe","vl":"Equip6301","cn":1,"pt":"DI","pr":34},{"dy":25,"sl":2,"tp":"uph","vl":"36392","cn":11,"pt":"GO","pr":1100},{"dy":25,"sl":3,"tp":"upn","vl":"1938","cn":9,"pt":"GO","pr":900},{"dy":25,"sl":4,"tp":"upn","vl":"10707","cn":9,"pt":"GO","pr":900},{"dy":25,"sl":5,"tp":"fe","vl":"Equip3101","cn":1,"pt":"GO","pr":1500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dy":27,"sl":11},{"dy":28,"sl":11},{"dy":29,"sl":11},{"dy":30,"sl":11},{"dy":31,"sl":11}</v>
      </c>
      <c r="AN373" t="str">
        <f t="shared" ca="1" si="114"/>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AB2:AB373 J2:J373" xr:uid="{2C9A71EA-E66E-4755-B69A-000F3F44FEA5}">
      <formula1>OFFSET(INDIRECT("$A$1"),1,MATCH(J$1&amp;"_Verify",INDIRECT("$1:$1"),0)-1,COUNTA(OFFSET(INDIRECT("$A:$A"),0,MATCH(J$1&amp;"_Verify",INDIRECT("$1:$1"),0)-1))-1,1)</formula1>
    </dataValidation>
    <dataValidation type="list" allowBlank="1" showInputMessage="1" showErrorMessage="1" sqref="K2: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242</v>
      </c>
      <c r="C2" s="1">
        <v>0.99</v>
      </c>
      <c r="D2" s="1">
        <v>1200</v>
      </c>
      <c r="E2">
        <v>15</v>
      </c>
    </row>
    <row r="3" spans="1:6">
      <c r="A3" t="s">
        <v>16</v>
      </c>
      <c r="B3" t="s">
        <v>244</v>
      </c>
      <c r="C3" s="1">
        <v>4.99</v>
      </c>
      <c r="D3" s="1">
        <v>5900</v>
      </c>
      <c r="E3">
        <v>85</v>
      </c>
    </row>
    <row r="4" spans="1:6">
      <c r="A4" t="s">
        <v>17</v>
      </c>
      <c r="B4" t="s">
        <v>246</v>
      </c>
      <c r="C4" s="1">
        <v>9.99</v>
      </c>
      <c r="D4" s="1">
        <v>12000</v>
      </c>
      <c r="E4">
        <v>180</v>
      </c>
      <c r="F4" t="s">
        <v>21</v>
      </c>
    </row>
    <row r="5" spans="1:6">
      <c r="A5" t="s">
        <v>18</v>
      </c>
      <c r="B5" t="s">
        <v>247</v>
      </c>
      <c r="C5" s="1">
        <v>19.989999999999998</v>
      </c>
      <c r="D5" s="1">
        <v>25000</v>
      </c>
      <c r="E5">
        <v>390</v>
      </c>
    </row>
    <row r="6" spans="1:6">
      <c r="A6" t="s">
        <v>19</v>
      </c>
      <c r="B6" t="s">
        <v>243</v>
      </c>
      <c r="C6" s="1">
        <v>49.99</v>
      </c>
      <c r="D6" s="1">
        <v>65000</v>
      </c>
      <c r="E6">
        <v>1050</v>
      </c>
    </row>
    <row r="7" spans="1:6">
      <c r="A7" t="s">
        <v>20</v>
      </c>
      <c r="B7" t="s">
        <v>245</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248</v>
      </c>
      <c r="C2">
        <v>30</v>
      </c>
      <c r="D2">
        <v>9500</v>
      </c>
    </row>
    <row r="3" spans="1:6">
      <c r="A3" t="s">
        <v>7</v>
      </c>
      <c r="B3" t="s">
        <v>249</v>
      </c>
      <c r="C3">
        <v>140</v>
      </c>
      <c r="D3">
        <v>48000</v>
      </c>
      <c r="E3" t="s">
        <v>10</v>
      </c>
      <c r="F3">
        <v>8</v>
      </c>
    </row>
    <row r="4" spans="1:6">
      <c r="A4" t="s">
        <v>8</v>
      </c>
      <c r="B4" t="s">
        <v>250</v>
      </c>
      <c r="C4">
        <v>320</v>
      </c>
      <c r="D4">
        <v>125000</v>
      </c>
      <c r="E4" t="s">
        <v>10</v>
      </c>
      <c r="F4">
        <v>23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301</v>
      </c>
      <c r="B1" s="2" t="s">
        <v>11</v>
      </c>
      <c r="C1" s="4" t="s">
        <v>30</v>
      </c>
      <c r="D1" s="5" t="s">
        <v>29</v>
      </c>
      <c r="E1" s="3" t="s">
        <v>5</v>
      </c>
      <c r="F1" s="3" t="s">
        <v>302</v>
      </c>
    </row>
    <row r="2" spans="1:6">
      <c r="A2" t="s">
        <v>303</v>
      </c>
      <c r="B2" t="s">
        <v>305</v>
      </c>
      <c r="C2" s="1">
        <v>1.99</v>
      </c>
      <c r="D2" s="1">
        <v>2500</v>
      </c>
      <c r="F2">
        <v>1</v>
      </c>
    </row>
    <row r="3" spans="1:6">
      <c r="A3" t="s">
        <v>304</v>
      </c>
      <c r="B3" t="s">
        <v>306</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ShopLevelPackageTable</vt:lpstr>
      <vt:lpstr>ShopDailyDiamondTable</vt:lpstr>
      <vt:lpstr>daFre서버</vt:lpstr>
      <vt:lpstr>daShp서버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2021-06-22T14:41:23Z</dcterms:modified>
</cp:coreProperties>
</file>