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82DC8F8-A21E-4F08-92F0-D5C8826FF17A}" xr6:coauthVersionLast="47" xr6:coauthVersionMax="47" xr10:uidLastSave="{00000000-0000-0000-0000-000000000000}"/>
  <bookViews>
    <workbookView xWindow="-28920" yWindow="-120" windowWidth="29040" windowHeight="15840" xr2:uid="{084630FF-7299-4ECA-B5EA-AB01F532DFB0}"/>
  </bookViews>
  <sheets>
    <sheet name="CumulativeEventTypeTable" sheetId="1" r:id="rId1"/>
    <sheet name="CumulativeEventReward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1" i="2" l="1"/>
  <c r="O111" i="2"/>
  <c r="N111" i="2"/>
  <c r="J111" i="2"/>
  <c r="I111" i="2"/>
  <c r="B111" i="2"/>
  <c r="S110" i="2"/>
  <c r="O110" i="2"/>
  <c r="N110" i="2"/>
  <c r="J110" i="2"/>
  <c r="I110" i="2"/>
  <c r="B110" i="2"/>
  <c r="S109" i="2"/>
  <c r="O109" i="2"/>
  <c r="N109" i="2"/>
  <c r="J109" i="2"/>
  <c r="I109" i="2"/>
  <c r="B109" i="2"/>
  <c r="S108" i="2"/>
  <c r="O108" i="2"/>
  <c r="N108" i="2"/>
  <c r="J108" i="2"/>
  <c r="I108" i="2"/>
  <c r="B108" i="2"/>
  <c r="S107" i="2"/>
  <c r="O107" i="2"/>
  <c r="N107" i="2"/>
  <c r="J107" i="2"/>
  <c r="I107" i="2"/>
  <c r="B107" i="2"/>
  <c r="S106" i="2"/>
  <c r="O106" i="2"/>
  <c r="N106" i="2"/>
  <c r="J106" i="2"/>
  <c r="I106" i="2"/>
  <c r="B106" i="2"/>
  <c r="S105" i="2"/>
  <c r="O105" i="2"/>
  <c r="N105" i="2"/>
  <c r="J105" i="2"/>
  <c r="I105" i="2"/>
  <c r="B105" i="2"/>
  <c r="S104" i="2"/>
  <c r="O104" i="2"/>
  <c r="N104" i="2"/>
  <c r="J104" i="2"/>
  <c r="I104" i="2"/>
  <c r="B104" i="2"/>
  <c r="S103" i="2"/>
  <c r="O103" i="2"/>
  <c r="N103" i="2"/>
  <c r="J103" i="2"/>
  <c r="I103" i="2"/>
  <c r="B103" i="2"/>
  <c r="S102" i="2"/>
  <c r="O102" i="2"/>
  <c r="N102" i="2"/>
  <c r="J102" i="2"/>
  <c r="I102" i="2"/>
  <c r="B102" i="2"/>
  <c r="S101" i="2"/>
  <c r="O101" i="2"/>
  <c r="N101" i="2"/>
  <c r="I101" i="2"/>
  <c r="B101" i="2"/>
  <c r="S100" i="2"/>
  <c r="O100" i="2"/>
  <c r="N100" i="2"/>
  <c r="J100" i="2"/>
  <c r="I100" i="2"/>
  <c r="B100" i="2"/>
  <c r="S99" i="2"/>
  <c r="O99" i="2"/>
  <c r="N99" i="2"/>
  <c r="J99" i="2"/>
  <c r="I99" i="2"/>
  <c r="B99" i="2"/>
  <c r="S98" i="2"/>
  <c r="O98" i="2"/>
  <c r="N98" i="2"/>
  <c r="J98" i="2"/>
  <c r="I98" i="2"/>
  <c r="B98" i="2"/>
  <c r="S97" i="2"/>
  <c r="O97" i="2"/>
  <c r="N97" i="2"/>
  <c r="J97" i="2"/>
  <c r="I97" i="2"/>
  <c r="B97" i="2"/>
  <c r="S96" i="2"/>
  <c r="O96" i="2"/>
  <c r="N96" i="2"/>
  <c r="J96" i="2"/>
  <c r="I96" i="2"/>
  <c r="B96" i="2"/>
  <c r="S95" i="2"/>
  <c r="O95" i="2"/>
  <c r="N95" i="2"/>
  <c r="J95" i="2"/>
  <c r="I95" i="2"/>
  <c r="B95" i="2"/>
  <c r="S94" i="2"/>
  <c r="O94" i="2"/>
  <c r="N94" i="2"/>
  <c r="J94" i="2"/>
  <c r="I94" i="2"/>
  <c r="B94" i="2"/>
  <c r="S93" i="2"/>
  <c r="O93" i="2"/>
  <c r="N93" i="2"/>
  <c r="J93" i="2"/>
  <c r="I93" i="2"/>
  <c r="B93" i="2"/>
  <c r="S92" i="2"/>
  <c r="O92" i="2"/>
  <c r="N92" i="2"/>
  <c r="J92" i="2"/>
  <c r="I92" i="2"/>
  <c r="B92" i="2"/>
  <c r="M13" i="1"/>
  <c r="J13" i="1"/>
  <c r="I13" i="1"/>
  <c r="H13" i="1"/>
  <c r="G13" i="1"/>
  <c r="F13" i="1"/>
  <c r="E13" i="1"/>
  <c r="D13" i="1"/>
  <c r="I58" i="2"/>
  <c r="I70" i="2"/>
  <c r="I50" i="2"/>
  <c r="I40" i="2"/>
  <c r="E92" i="2"/>
  <c r="J70" i="2"/>
  <c r="E96" i="2"/>
  <c r="J58" i="2"/>
  <c r="J101" i="2"/>
  <c r="E105" i="2"/>
  <c r="E100" i="2"/>
  <c r="E110" i="2"/>
  <c r="E102" i="2"/>
  <c r="E108" i="2"/>
  <c r="E109" i="2"/>
  <c r="E104" i="2"/>
  <c r="E97" i="2"/>
  <c r="E101" i="2"/>
  <c r="E98" i="2"/>
  <c r="E94" i="2"/>
  <c r="E111" i="2"/>
  <c r="J40" i="2"/>
  <c r="E99" i="2"/>
  <c r="E106" i="2"/>
  <c r="E103" i="2"/>
  <c r="E93" i="2"/>
  <c r="E107" i="2"/>
  <c r="E95" i="2"/>
  <c r="V104" i="2" l="1"/>
  <c r="V106" i="2"/>
  <c r="V110" i="2"/>
  <c r="V92" i="2"/>
  <c r="V94" i="2"/>
  <c r="V96" i="2"/>
  <c r="V98" i="2"/>
  <c r="V100" i="2"/>
  <c r="V102" i="2"/>
  <c r="V108" i="2"/>
  <c r="V93" i="2"/>
  <c r="V95" i="2"/>
  <c r="V97" i="2"/>
  <c r="V99" i="2"/>
  <c r="V101" i="2"/>
  <c r="V103" i="2"/>
  <c r="V105" i="2"/>
  <c r="V107" i="2"/>
  <c r="V109" i="2"/>
  <c r="V111" i="2"/>
  <c r="R13" i="1"/>
  <c r="I81" i="2"/>
  <c r="J81" i="2"/>
  <c r="I64" i="2" l="1"/>
  <c r="J64" i="2"/>
  <c r="S126" i="2" l="1"/>
  <c r="O126" i="2"/>
  <c r="N126" i="2"/>
  <c r="J126" i="2"/>
  <c r="I126" i="2"/>
  <c r="B126" i="2"/>
  <c r="S125" i="2"/>
  <c r="O125" i="2"/>
  <c r="N125" i="2"/>
  <c r="J125" i="2"/>
  <c r="I125" i="2"/>
  <c r="B125" i="2"/>
  <c r="S124" i="2"/>
  <c r="O124" i="2"/>
  <c r="N124" i="2"/>
  <c r="J124" i="2"/>
  <c r="I124" i="2"/>
  <c r="B124" i="2"/>
  <c r="E125" i="2"/>
  <c r="E126" i="2"/>
  <c r="E124" i="2"/>
  <c r="V125" i="2" l="1"/>
  <c r="V124" i="2"/>
  <c r="V126" i="2"/>
  <c r="I91" i="2"/>
  <c r="S91" i="2"/>
  <c r="O91" i="2"/>
  <c r="N91" i="2"/>
  <c r="B91" i="2"/>
  <c r="S90" i="2"/>
  <c r="O90" i="2"/>
  <c r="N90" i="2"/>
  <c r="J90" i="2"/>
  <c r="I90" i="2"/>
  <c r="B90" i="2"/>
  <c r="S89" i="2"/>
  <c r="O89" i="2"/>
  <c r="N89" i="2"/>
  <c r="J89" i="2"/>
  <c r="I89" i="2"/>
  <c r="B89" i="2"/>
  <c r="S88" i="2"/>
  <c r="O88" i="2"/>
  <c r="N88" i="2"/>
  <c r="J88" i="2"/>
  <c r="I88" i="2"/>
  <c r="B88" i="2"/>
  <c r="S87" i="2"/>
  <c r="O87" i="2"/>
  <c r="N87" i="2"/>
  <c r="J87" i="2"/>
  <c r="I87" i="2"/>
  <c r="B87" i="2"/>
  <c r="S86" i="2"/>
  <c r="O86" i="2"/>
  <c r="N86" i="2"/>
  <c r="J86" i="2"/>
  <c r="I86" i="2"/>
  <c r="B86" i="2"/>
  <c r="S85" i="2"/>
  <c r="O85" i="2"/>
  <c r="N85" i="2"/>
  <c r="J85" i="2"/>
  <c r="I85" i="2"/>
  <c r="B85" i="2"/>
  <c r="S84" i="2"/>
  <c r="O84" i="2"/>
  <c r="N84" i="2"/>
  <c r="J84" i="2"/>
  <c r="I84" i="2"/>
  <c r="B84" i="2"/>
  <c r="S83" i="2"/>
  <c r="O83" i="2"/>
  <c r="N83" i="2"/>
  <c r="J83" i="2"/>
  <c r="I83" i="2"/>
  <c r="B83" i="2"/>
  <c r="S82" i="2"/>
  <c r="O82" i="2"/>
  <c r="N82" i="2"/>
  <c r="J82" i="2"/>
  <c r="I82" i="2"/>
  <c r="B82" i="2"/>
  <c r="S81" i="2"/>
  <c r="O81" i="2"/>
  <c r="N81" i="2"/>
  <c r="B81" i="2"/>
  <c r="S80" i="2"/>
  <c r="O80" i="2"/>
  <c r="N80" i="2"/>
  <c r="J80" i="2"/>
  <c r="I80" i="2"/>
  <c r="B80" i="2"/>
  <c r="S79" i="2"/>
  <c r="O79" i="2"/>
  <c r="N79" i="2"/>
  <c r="J79" i="2"/>
  <c r="I79" i="2"/>
  <c r="B79" i="2"/>
  <c r="J91" i="2"/>
  <c r="E89" i="2"/>
  <c r="E81" i="2"/>
  <c r="E86" i="2"/>
  <c r="E85" i="2"/>
  <c r="E82" i="2"/>
  <c r="E91" i="2"/>
  <c r="E88" i="2"/>
  <c r="E80" i="2"/>
  <c r="E87" i="2"/>
  <c r="E79" i="2"/>
  <c r="E90" i="2"/>
  <c r="E83" i="2"/>
  <c r="E84" i="2"/>
  <c r="V86" i="2" l="1"/>
  <c r="V84" i="2"/>
  <c r="V88" i="2"/>
  <c r="V90" i="2"/>
  <c r="V89" i="2"/>
  <c r="V91" i="2"/>
  <c r="V80" i="2"/>
  <c r="V82" i="2"/>
  <c r="V79" i="2"/>
  <c r="V81" i="2"/>
  <c r="V83" i="2"/>
  <c r="V85" i="2"/>
  <c r="V87" i="2"/>
  <c r="B123" i="2"/>
  <c r="S123" i="2"/>
  <c r="O123" i="2"/>
  <c r="N123" i="2"/>
  <c r="J123" i="2"/>
  <c r="I123" i="2"/>
  <c r="S122" i="2"/>
  <c r="O122" i="2"/>
  <c r="N122" i="2"/>
  <c r="J122" i="2"/>
  <c r="I122" i="2"/>
  <c r="B122" i="2"/>
  <c r="E123" i="2"/>
  <c r="E122" i="2"/>
  <c r="V123" i="2" l="1"/>
  <c r="V122" i="2"/>
  <c r="S78" i="2" l="1"/>
  <c r="O78" i="2"/>
  <c r="N78" i="2"/>
  <c r="J78" i="2"/>
  <c r="I78" i="2"/>
  <c r="B78" i="2"/>
  <c r="S77" i="2"/>
  <c r="O77" i="2"/>
  <c r="N77" i="2"/>
  <c r="J77" i="2"/>
  <c r="I77" i="2"/>
  <c r="B77" i="2"/>
  <c r="S76" i="2"/>
  <c r="O76" i="2"/>
  <c r="N76" i="2"/>
  <c r="J76" i="2"/>
  <c r="I76" i="2"/>
  <c r="B76" i="2"/>
  <c r="S75" i="2"/>
  <c r="O75" i="2"/>
  <c r="N75" i="2"/>
  <c r="J75" i="2"/>
  <c r="I75" i="2"/>
  <c r="B75" i="2"/>
  <c r="S74" i="2"/>
  <c r="O74" i="2"/>
  <c r="N74" i="2"/>
  <c r="J74" i="2"/>
  <c r="I74" i="2"/>
  <c r="B74" i="2"/>
  <c r="S73" i="2"/>
  <c r="O73" i="2"/>
  <c r="N73" i="2"/>
  <c r="J73" i="2"/>
  <c r="I73" i="2"/>
  <c r="B73" i="2"/>
  <c r="S72" i="2"/>
  <c r="O72" i="2"/>
  <c r="N72" i="2"/>
  <c r="J72" i="2"/>
  <c r="I72" i="2"/>
  <c r="B72" i="2"/>
  <c r="M8" i="1"/>
  <c r="J8" i="1"/>
  <c r="I8" i="1"/>
  <c r="H8" i="1"/>
  <c r="G8" i="1"/>
  <c r="F8" i="1"/>
  <c r="E8" i="1"/>
  <c r="D8" i="1"/>
  <c r="E77" i="2"/>
  <c r="E78" i="2"/>
  <c r="E74" i="2"/>
  <c r="E72" i="2"/>
  <c r="E76" i="2"/>
  <c r="E73" i="2"/>
  <c r="E75" i="2"/>
  <c r="R8" i="1" l="1"/>
  <c r="V73" i="2"/>
  <c r="V77" i="2"/>
  <c r="V72" i="2"/>
  <c r="V74" i="2"/>
  <c r="V76" i="2"/>
  <c r="V78" i="2"/>
  <c r="V75" i="2"/>
  <c r="S121" i="2" l="1"/>
  <c r="O121" i="2"/>
  <c r="N121" i="2"/>
  <c r="J121" i="2"/>
  <c r="I121" i="2"/>
  <c r="B121" i="2"/>
  <c r="S120" i="2"/>
  <c r="O120" i="2"/>
  <c r="N120" i="2"/>
  <c r="J120" i="2"/>
  <c r="I120" i="2"/>
  <c r="B120" i="2"/>
  <c r="S119" i="2"/>
  <c r="O119" i="2"/>
  <c r="N119" i="2"/>
  <c r="J119" i="2"/>
  <c r="I119" i="2"/>
  <c r="B119" i="2"/>
  <c r="E119" i="2"/>
  <c r="E121" i="2"/>
  <c r="E120" i="2"/>
  <c r="V120" i="2" l="1"/>
  <c r="V119" i="2"/>
  <c r="V121" i="2"/>
  <c r="R11" i="1" l="1"/>
  <c r="R10" i="1"/>
  <c r="R9" i="1"/>
  <c r="R5" i="1"/>
  <c r="M12" i="1" l="1"/>
  <c r="J12" i="1"/>
  <c r="I12" i="1"/>
  <c r="H12" i="1"/>
  <c r="G12" i="1"/>
  <c r="F12" i="1"/>
  <c r="E12" i="1"/>
  <c r="D12" i="1"/>
  <c r="R12" i="1" l="1"/>
  <c r="J39" i="2"/>
  <c r="S50" i="2" l="1"/>
  <c r="O50" i="2"/>
  <c r="N50" i="2"/>
  <c r="B50" i="2"/>
  <c r="S49" i="2"/>
  <c r="O49" i="2"/>
  <c r="N49" i="2"/>
  <c r="J49" i="2"/>
  <c r="I49" i="2"/>
  <c r="B49" i="2"/>
  <c r="S48" i="2"/>
  <c r="O48" i="2"/>
  <c r="N48" i="2"/>
  <c r="J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O43" i="2"/>
  <c r="N43" i="2"/>
  <c r="J43" i="2"/>
  <c r="I43" i="2"/>
  <c r="B43" i="2"/>
  <c r="S42" i="2"/>
  <c r="O42" i="2"/>
  <c r="N42" i="2"/>
  <c r="J42" i="2"/>
  <c r="I42" i="2"/>
  <c r="B42" i="2"/>
  <c r="S41" i="2"/>
  <c r="O41" i="2"/>
  <c r="N41" i="2"/>
  <c r="J41" i="2"/>
  <c r="I41" i="2"/>
  <c r="B41" i="2"/>
  <c r="S40" i="2"/>
  <c r="O40" i="2"/>
  <c r="N40" i="2"/>
  <c r="B40" i="2"/>
  <c r="J50" i="2"/>
  <c r="E46" i="2"/>
  <c r="E47" i="2"/>
  <c r="E41" i="2"/>
  <c r="E40" i="2"/>
  <c r="E45" i="2"/>
  <c r="E43" i="2"/>
  <c r="E50" i="2"/>
  <c r="E48" i="2"/>
  <c r="E49" i="2"/>
  <c r="E42" i="2"/>
  <c r="E44" i="2"/>
  <c r="V50" i="2" l="1"/>
  <c r="V46" i="2"/>
  <c r="V48" i="2"/>
  <c r="V42" i="2"/>
  <c r="V44" i="2"/>
  <c r="V41" i="2"/>
  <c r="V43" i="2"/>
  <c r="V45" i="2"/>
  <c r="V47" i="2"/>
  <c r="V49" i="2"/>
  <c r="V40" i="2"/>
  <c r="V118" i="2" l="1"/>
  <c r="V117" i="2"/>
  <c r="V116" i="2"/>
  <c r="V115" i="2"/>
  <c r="V114" i="2"/>
  <c r="V113" i="2"/>
  <c r="V112" i="2"/>
  <c r="S71" i="2"/>
  <c r="O71" i="2"/>
  <c r="N71" i="2"/>
  <c r="J71" i="2"/>
  <c r="S70" i="2"/>
  <c r="O70" i="2"/>
  <c r="N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S63" i="2"/>
  <c r="O63" i="2"/>
  <c r="N63" i="2"/>
  <c r="J63" i="2"/>
  <c r="S62" i="2"/>
  <c r="O62" i="2"/>
  <c r="N62" i="2"/>
  <c r="J62" i="2"/>
  <c r="S61" i="2"/>
  <c r="O61" i="2"/>
  <c r="N61" i="2"/>
  <c r="J61" i="2"/>
  <c r="I112" i="2"/>
  <c r="I71" i="2"/>
  <c r="I69" i="2"/>
  <c r="I68" i="2"/>
  <c r="I67" i="2"/>
  <c r="I66" i="2"/>
  <c r="I65" i="2"/>
  <c r="I63" i="2"/>
  <c r="I62" i="2"/>
  <c r="I61" i="2"/>
  <c r="I60" i="2"/>
  <c r="I59" i="2"/>
  <c r="S60" i="2"/>
  <c r="O60" i="2"/>
  <c r="N60" i="2"/>
  <c r="J60" i="2"/>
  <c r="S59" i="2"/>
  <c r="O59" i="2"/>
  <c r="N59" i="2"/>
  <c r="J59" i="2"/>
  <c r="S58" i="2"/>
  <c r="O58" i="2"/>
  <c r="N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39" i="2"/>
  <c r="O39" i="2"/>
  <c r="N39" i="2"/>
  <c r="S38" i="2"/>
  <c r="O38" i="2"/>
  <c r="N38" i="2"/>
  <c r="J38" i="2"/>
  <c r="B71" i="2"/>
  <c r="B70" i="2"/>
  <c r="B69" i="2"/>
  <c r="B68" i="2"/>
  <c r="B67" i="2"/>
  <c r="B66" i="2"/>
  <c r="B65" i="2"/>
  <c r="B64" i="2"/>
  <c r="B63" i="2"/>
  <c r="B62" i="2"/>
  <c r="B61" i="2"/>
  <c r="E67" i="2"/>
  <c r="E71" i="2"/>
  <c r="E69" i="2"/>
  <c r="E64" i="2"/>
  <c r="E66" i="2"/>
  <c r="E62" i="2"/>
  <c r="E63" i="2"/>
  <c r="E65" i="2"/>
  <c r="E68" i="2"/>
  <c r="E61" i="2"/>
  <c r="E70" i="2"/>
  <c r="V71" i="2" l="1"/>
  <c r="V66" i="2"/>
  <c r="V61" i="2"/>
  <c r="V67" i="2"/>
  <c r="V64" i="2"/>
  <c r="V70" i="2"/>
  <c r="V65" i="2"/>
  <c r="V62" i="2"/>
  <c r="V68" i="2"/>
  <c r="V63" i="2"/>
  <c r="V69" i="2"/>
  <c r="S118" i="2"/>
  <c r="O118" i="2"/>
  <c r="N118" i="2"/>
  <c r="J118" i="2"/>
  <c r="I118" i="2"/>
  <c r="B118" i="2"/>
  <c r="S117" i="2"/>
  <c r="O117" i="2"/>
  <c r="N117" i="2"/>
  <c r="J117" i="2"/>
  <c r="I117" i="2"/>
  <c r="B117" i="2"/>
  <c r="S116" i="2"/>
  <c r="O116" i="2"/>
  <c r="N116" i="2"/>
  <c r="J116" i="2"/>
  <c r="I116" i="2"/>
  <c r="B116" i="2"/>
  <c r="S115" i="2"/>
  <c r="O115" i="2"/>
  <c r="N115" i="2"/>
  <c r="J115" i="2"/>
  <c r="I115" i="2"/>
  <c r="B115" i="2"/>
  <c r="S114" i="2"/>
  <c r="O114" i="2"/>
  <c r="N114" i="2"/>
  <c r="J114" i="2"/>
  <c r="I114" i="2"/>
  <c r="B114" i="2"/>
  <c r="S113" i="2"/>
  <c r="O113" i="2"/>
  <c r="N113" i="2"/>
  <c r="J113" i="2"/>
  <c r="I113" i="2"/>
  <c r="B113" i="2"/>
  <c r="S112" i="2"/>
  <c r="O112" i="2"/>
  <c r="N112" i="2"/>
  <c r="J112" i="2"/>
  <c r="B112" i="2"/>
  <c r="B60" i="2"/>
  <c r="B59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38" i="2"/>
  <c r="E113" i="2"/>
  <c r="E33" i="2"/>
  <c r="E39" i="2"/>
  <c r="E118" i="2"/>
  <c r="E115" i="2"/>
  <c r="E37" i="2"/>
  <c r="E116" i="2"/>
  <c r="E24" i="2"/>
  <c r="E60" i="2"/>
  <c r="E23" i="2"/>
  <c r="E114" i="2"/>
  <c r="E55" i="2"/>
  <c r="E32" i="2"/>
  <c r="E112" i="2"/>
  <c r="E52" i="2"/>
  <c r="E36" i="2"/>
  <c r="E31" i="2"/>
  <c r="E54" i="2"/>
  <c r="E30" i="2"/>
  <c r="E58" i="2"/>
  <c r="E56" i="2"/>
  <c r="E51" i="2"/>
  <c r="E27" i="2"/>
  <c r="E26" i="2"/>
  <c r="E117" i="2"/>
  <c r="E53" i="2"/>
  <c r="E57" i="2"/>
  <c r="E35" i="2"/>
  <c r="E34" i="2"/>
  <c r="E25" i="2"/>
  <c r="E28" i="2"/>
  <c r="E29" i="2"/>
  <c r="E59" i="2"/>
  <c r="V54" i="2" l="1"/>
  <c r="V53" i="2"/>
  <c r="V55" i="2"/>
  <c r="V60" i="2"/>
  <c r="V51" i="2"/>
  <c r="V57" i="2"/>
  <c r="V59" i="2"/>
  <c r="V58" i="2"/>
  <c r="V56" i="2"/>
  <c r="V52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E22" i="2"/>
  <c r="E21" i="2"/>
  <c r="E20" i="2"/>
  <c r="E19" i="2"/>
  <c r="J22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8" i="2"/>
  <c r="E15" i="2"/>
  <c r="E14" i="2"/>
  <c r="E12" i="2"/>
  <c r="E17" i="2"/>
  <c r="E13" i="2"/>
  <c r="E16" i="2"/>
  <c r="V18" i="2" l="1"/>
  <c r="V12" i="2"/>
  <c r="V13" i="2"/>
  <c r="V14" i="2"/>
  <c r="V16" i="2"/>
  <c r="V15" i="2"/>
  <c r="V17" i="2"/>
  <c r="J4" i="1"/>
  <c r="I4" i="1"/>
  <c r="H4" i="1"/>
  <c r="G4" i="1"/>
  <c r="F4" i="1"/>
  <c r="E4" i="1"/>
  <c r="R4" i="1" s="1"/>
  <c r="D4" i="1"/>
  <c r="E3" i="1"/>
  <c r="F3" i="1"/>
  <c r="G3" i="1"/>
  <c r="H3" i="1"/>
  <c r="I3" i="1"/>
  <c r="J3" i="1"/>
  <c r="R3" i="1" l="1"/>
  <c r="M11" i="1"/>
  <c r="J11" i="1"/>
  <c r="I11" i="1"/>
  <c r="H11" i="1"/>
  <c r="G11" i="1"/>
  <c r="F11" i="1"/>
  <c r="E11" i="1"/>
  <c r="D11" i="1"/>
  <c r="M10" i="1"/>
  <c r="J10" i="1"/>
  <c r="I10" i="1"/>
  <c r="H10" i="1"/>
  <c r="G10" i="1"/>
  <c r="F10" i="1"/>
  <c r="E10" i="1"/>
  <c r="D10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11" i="2"/>
  <c r="E9" i="2"/>
  <c r="E4" i="2"/>
  <c r="E8" i="2"/>
  <c r="E10" i="2"/>
  <c r="E2" i="2"/>
  <c r="E7" i="2"/>
  <c r="E5" i="2"/>
  <c r="E3" i="2"/>
  <c r="E6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M7" i="1"/>
  <c r="M6" i="1"/>
  <c r="D7" i="1"/>
  <c r="D5" i="1"/>
  <c r="D6" i="1"/>
  <c r="D9" i="1"/>
  <c r="D2" i="1"/>
  <c r="U40" i="2" l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J7" i="1"/>
  <c r="I7" i="1"/>
  <c r="H7" i="1"/>
  <c r="J5" i="1"/>
  <c r="I5" i="1"/>
  <c r="H5" i="1"/>
  <c r="J6" i="1"/>
  <c r="I6" i="1"/>
  <c r="H6" i="1"/>
  <c r="J9" i="1"/>
  <c r="I9" i="1"/>
  <c r="H9" i="1"/>
  <c r="J2" i="1"/>
  <c r="I2" i="1"/>
  <c r="H2" i="1"/>
  <c r="G7" i="1"/>
  <c r="F7" i="1"/>
  <c r="E7" i="1"/>
  <c r="G5" i="1"/>
  <c r="F5" i="1"/>
  <c r="E5" i="1"/>
  <c r="G6" i="1"/>
  <c r="F6" i="1"/>
  <c r="E6" i="1"/>
  <c r="R6" i="1" s="1"/>
  <c r="G9" i="1"/>
  <c r="F9" i="1"/>
  <c r="E9" i="1"/>
  <c r="G2" i="1"/>
  <c r="F2" i="1"/>
  <c r="E2" i="1"/>
  <c r="R2" i="1" s="1"/>
  <c r="R7" i="1" l="1"/>
  <c r="U72" i="2"/>
  <c r="U73" i="2" s="1"/>
  <c r="U74" i="2" s="1"/>
  <c r="U75" i="2" s="1"/>
  <c r="U76" i="2" s="1"/>
  <c r="U77" i="2" s="1"/>
  <c r="U78" i="2" s="1"/>
  <c r="Q2" i="1"/>
  <c r="Q3" i="1" s="1"/>
  <c r="Q4" i="1" s="1"/>
  <c r="Q5" i="1" s="1"/>
  <c r="U79" i="2" l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Q6" i="1"/>
  <c r="Q7" i="1" s="1"/>
  <c r="D3" i="1"/>
  <c r="U92" i="2" l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Q8" i="1"/>
  <c r="Q9" i="1" s="1"/>
  <c r="Q10" i="1" s="1"/>
  <c r="Q11" i="1" s="1"/>
  <c r="Q12" i="1" s="1"/>
  <c r="Q13" i="1" s="1"/>
  <c r="AA2" i="2" l="1"/>
  <c r="T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O1" authorId="0" shapeId="0" xr:uid="{D9C591DE-63B7-4FC0-99F2-6BFF8F087C06}">
      <text>
        <r>
          <rPr>
            <sz val="9"/>
            <color indexed="81"/>
            <rFont val="돋움"/>
            <family val="3"/>
            <charset val="129"/>
          </rPr>
          <t>포인트 상점에만 작동하는 챕터 제한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  <comment ref="H1" authorId="0" shapeId="0" xr:uid="{C8C87863-6E32-48B7-BE5B-AED10C1CFA6F}">
      <text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포인트샵</t>
        </r>
        <r>
          <rPr>
            <sz val="9"/>
            <color indexed="81"/>
            <rFont val="Tahoma"/>
            <family val="2"/>
          </rPr>
          <t xml:space="preserve"> ps </t>
        </r>
        <r>
          <rPr>
            <sz val="9"/>
            <color indexed="81"/>
            <rFont val="돋움"/>
            <family val="3"/>
            <charset val="129"/>
          </rPr>
          <t>일때는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쓰인다</t>
        </r>
      </text>
    </comment>
  </commentList>
</comments>
</file>

<file path=xl/sharedStrings.xml><?xml version="1.0" encoding="utf-8"?>
<sst xmlns="http://schemas.openxmlformats.org/spreadsheetml/2006/main" count="457" uniqueCount="119">
  <si>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</si>
  <si>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</si>
  <si>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</si>
  <si>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</si>
  <si>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</si>
  <si>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</si>
  <si>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</si>
  <si>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</si>
  <si>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</si>
  <si>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</si>
  <si>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</si>
  <si>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</si>
  <si>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</si>
  <si>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</si>
  <si>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</si>
  <si>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</si>
  <si>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</si>
  <si>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</si>
  <si>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</si>
  <si>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</si>
  <si>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</si>
  <si>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</si>
  <si>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</si>
  <si>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</si>
  <si>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</si>
  <si>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</si>
  <si>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</si>
  <si>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</si>
  <si>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</si>
  <si>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</si>
  <si>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</si>
  <si>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</si>
  <si>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</si>
  <si>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</si>
  <si>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</si>
  <si>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</si>
  <si>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</si>
  <si>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</si>
  <si>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</si>
  <si>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</si>
  <si>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</si>
  <si>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</si>
  <si>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</si>
  <si>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</si>
  <si>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</si>
  <si>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</si>
  <si>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</si>
  <si>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</si>
  <si>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</si>
  <si>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</si>
  <si>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</si>
  <si>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</si>
  <si>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</si>
  <si>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</si>
  <si>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</si>
  <si>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</si>
  <si>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</si>
  <si>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</si>
  <si>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</si>
  <si>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</si>
  <si>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</si>
  <si>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</si>
  <si>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</si>
  <si>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</si>
  <si>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</si>
  <si>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</si>
  <si>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</si>
  <si>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</si>
  <si>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</si>
  <si>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</si>
  <si>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</si>
  <si>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</si>
  <si>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</si>
  <si>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</si>
  <si>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</si>
  <si>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</si>
  <si>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</si>
  <si>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</si>
  <si>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</si>
  <si>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sl</t>
  </si>
  <si>
    <t>DI</t>
  </si>
  <si>
    <t>GO</t>
  </si>
  <si>
    <t>GO</t>
    <phoneticPr fontId="1" type="noConversion"/>
  </si>
  <si>
    <t>DI</t>
    <phoneticPr fontId="1" type="noConversion"/>
  </si>
  <si>
    <t>포인트 상점</t>
    <phoneticPr fontId="1" type="noConversion"/>
  </si>
  <si>
    <t>ps</t>
    <phoneticPr fontId="1" type="noConversion"/>
  </si>
  <si>
    <t>cc</t>
    <phoneticPr fontId="1" type="noConversion"/>
  </si>
  <si>
    <t>드랍테이블</t>
  </si>
  <si>
    <t>드랍테이블</t>
    <phoneticPr fontId="1" type="noConversion"/>
  </si>
  <si>
    <t>dr</t>
    <phoneticPr fontId="1" type="noConversion"/>
  </si>
  <si>
    <t>pg1</t>
    <phoneticPr fontId="1" type="noConversion"/>
  </si>
  <si>
    <t>pg2</t>
    <phoneticPr fontId="1" type="noConversion"/>
  </si>
  <si>
    <t>pg3</t>
    <phoneticPr fontId="1" type="noConversion"/>
  </si>
  <si>
    <t>sn</t>
    <phoneticPr fontId="1" type="noConversion"/>
  </si>
  <si>
    <t>서프라이즈 노드워 상자</t>
    <phoneticPr fontId="1" type="noConversion"/>
  </si>
  <si>
    <t>ps</t>
  </si>
  <si>
    <t>pg4</t>
    <phoneticPr fontId="1" type="noConversion"/>
  </si>
  <si>
    <t>pg5</t>
    <phoneticPr fontId="1" type="noConversion"/>
  </si>
  <si>
    <t>sn</t>
  </si>
  <si>
    <t>DI</t>
    <phoneticPr fontId="1" type="noConversion"/>
  </si>
  <si>
    <t>EN</t>
    <phoneticPr fontId="1" type="noConversion"/>
  </si>
  <si>
    <t>GO</t>
    <phoneticPr fontId="1" type="noConversion"/>
  </si>
  <si>
    <t>pd1</t>
    <phoneticPr fontId="1" type="noConversion"/>
  </si>
  <si>
    <t>pd2</t>
    <phoneticPr fontId="1" type="noConversion"/>
  </si>
  <si>
    <t>pd3</t>
    <phoneticPr fontId="1" type="noConversion"/>
  </si>
  <si>
    <t>EN</t>
    <phoneticPr fontId="1" type="noConversion"/>
  </si>
  <si>
    <t>DI</t>
    <phoneticPr fontId="1" type="noConversion"/>
  </si>
  <si>
    <t>Equip1403</t>
    <phoneticPr fontId="1" type="noConversion"/>
  </si>
  <si>
    <t>EN</t>
  </si>
  <si>
    <t>DI</t>
    <phoneticPr fontId="1" type="noConversion"/>
  </si>
  <si>
    <t>Equip0401</t>
    <phoneticPr fontId="1" type="noConversion"/>
  </si>
  <si>
    <t>Equip3403</t>
    <phoneticPr fontId="1" type="noConversion"/>
  </si>
  <si>
    <t>Equip3401</t>
    <phoneticPr fontId="1" type="noConversion"/>
  </si>
  <si>
    <t>Equip4401</t>
    <phoneticPr fontId="1" type="noConversion"/>
  </si>
  <si>
    <t>Equip0403</t>
    <phoneticPr fontId="1" type="noConversion"/>
  </si>
  <si>
    <t>Equip4403</t>
  </si>
  <si>
    <t>rv</t>
  </si>
  <si>
    <t>리뷰 요청(토벌 카운트 2회 이상)</t>
  </si>
  <si>
    <t>Equip3403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</si>
</sst>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T13"/>
  <sheetViews>
    <sheetView tabSelected="1" workbookViewId="0">
      <selection activeCell="T2" sqref="T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20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8" t="s">
        <v>86</v>
      </c>
      <c r="P1" s="4" t="s">
        <v>24</v>
      </c>
      <c r="Q1" s="5" t="s">
        <v>25</v>
      </c>
      <c r="R1" s="5" t="s">
        <v>26</v>
      </c>
      <c r="T1" s="5" t="s">
        <v>29</v>
      </c>
    </row>
    <row r="2" spans="1:20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P2">
        <v>1</v>
      </c>
      <c r="Q2" t="str">
        <f t="shared" ref="Q2:Q3" ca="1" si="1">IF(ROW()=2,R2,OFFSET(Q2,-1,0)&amp;IF(LEN(R2)=0,"",","&amp;R2))</f>
        <v>{"id":"na","td":7}</v>
      </c>
      <c r="R2" t="str">
        <f>IF(P2&lt;&gt;1,"",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
&amp;IF(LEN(O2)=0,"",","""&amp;O$1&amp;""":"""&amp;O2&amp;"""")
&amp;"}")</f>
        <v>{"id":"na","td":7}</v>
      </c>
      <c r="T2" t="str">
        <f ca="1">"["&amp;
IF(LEFT(OFFSET(Q1,COUNTA(Q:Q)-1,0),1)=",",SUBSTITUTE(OFFSET(Q1,COUNTA(Q:Q)-1,0),",","",1),OFFSET(Q1,COUNTA(Q:Q)-1,0))
&amp;"]"</f>
        <v>[{"id":"na","td":7},{"id":"no","td":10},{"id":"co","td":4},{"id":"sl","sy":"2022","sm":"10","sd":"16","ey":"2022","em":"11","ed":"9","td":21},{"id":"so","sy":"2022","sm":"9","sd":"21","ey":"2022","em":"10","ed":"15","td":21},{"id":"sn","sy":"2022","sm":"9","sd":"30","ey":"2022","em":"10","ed":"24","td":20},{"id":"ps","sy":"2022","sm":"9","sd":"30","ey":"2022","em":"10","ed":"17","td":0,"cc":"2"},{"id":"rv","sy":"2022","sm":"7","sd":"1","ey":"2022","em":"7","ed":"4","td":0}]</v>
      </c>
    </row>
    <row r="3" spans="1:20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3" si="2">IF(ISBLANK($K3),"",YEAR($K3))</f>
        <v/>
      </c>
      <c r="F3" t="str">
        <f t="shared" ref="F3:F13" si="3">IF(ISBLANK($K3),"",MONTH($K3))</f>
        <v/>
      </c>
      <c r="G3" t="str">
        <f t="shared" ref="G3:G13" si="4">IF(ISBLANK($K3),"",DAY($K3))</f>
        <v/>
      </c>
      <c r="H3" t="str">
        <f t="shared" ref="H3:H13" si="5">IF(ISBLANK($L3),"",YEAR($L3+1))</f>
        <v/>
      </c>
      <c r="I3" t="str">
        <f t="shared" ref="I3:I13" si="6">IF(ISBLANK($L3),"",MONTH($L3+1))</f>
        <v/>
      </c>
      <c r="J3" t="str">
        <f t="shared" ref="J3:J13" si="7">IF(ISBLANK($L3),"",DAY($L3+1))</f>
        <v/>
      </c>
      <c r="N3">
        <v>10</v>
      </c>
      <c r="P3">
        <v>1</v>
      </c>
      <c r="Q3" t="str">
        <f t="shared" ca="1" si="1"/>
        <v>{"id":"na","td":7},{"id":"no","td":10}</v>
      </c>
      <c r="R3" t="str">
        <f t="shared" ref="R3:R12" si="8">IF(P3&lt;&gt;1,"",
"{"""&amp;A$1&amp;""":"""&amp;A3&amp;""""
&amp;IF(LEN(E3)=0,"",","""&amp;E$1&amp;""":"""&amp;E3&amp;"""")
&amp;IF(LEN(F3)=0,"",","""&amp;F$1&amp;""":"""&amp;F3&amp;"""")
&amp;IF(LEN(G3)=0,"",","""&amp;G$1&amp;""":"""&amp;G3&amp;"""")
&amp;IF(LEN(H3)=0,"",","""&amp;H$1&amp;""":"""&amp;H3&amp;"""")
&amp;IF(LEN(I3)=0,"",","""&amp;I$1&amp;""":"""&amp;I3&amp;"""")
&amp;IF(LEN(J3)=0,"",","""&amp;J$1&amp;""":"""&amp;J3&amp;"""")
&amp;","""&amp;N$1&amp;""":"&amp;N3
&amp;IF(LEN(O3)=0,"",","""&amp;O$1&amp;""":"""&amp;O3&amp;"""")
&amp;"}")</f>
        <v>{"id":"no","td":10}</v>
      </c>
    </row>
    <row r="4" spans="1:20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  <c r="I4" t="str">
        <f t="shared" si="6"/>
        <v/>
      </c>
      <c r="J4" t="str">
        <f t="shared" si="7"/>
        <v/>
      </c>
      <c r="N4">
        <v>4</v>
      </c>
      <c r="P4">
        <v>1</v>
      </c>
      <c r="Q4" t="str">
        <f t="shared" ref="Q4:Q11" ca="1" si="10">IF(ROW()=2,R4,OFFSET(Q4,-1,0)&amp;IF(LEN(R4)=0,"",","&amp;R4))</f>
        <v>{"id":"na","td":7},{"id":"no","td":10},{"id":"co","td":4}</v>
      </c>
      <c r="R4" t="str">
        <f t="shared" si="8"/>
        <v>{"id":"co","td":4}</v>
      </c>
    </row>
    <row r="5" spans="1:20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P5">
        <v>0</v>
      </c>
      <c r="Q5" t="str">
        <f t="shared" ca="1" si="10"/>
        <v>{"id":"na","td":7},{"id":"no","td":10},{"id":"co","td":4}</v>
      </c>
      <c r="R5" t="str">
        <f t="shared" si="8"/>
        <v/>
      </c>
    </row>
    <row r="6" spans="1:20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2"/>
        <v>2022</v>
      </c>
      <c r="F6">
        <f t="shared" si="3"/>
        <v>10</v>
      </c>
      <c r="G6">
        <f t="shared" si="4"/>
        <v>16</v>
      </c>
      <c r="H6">
        <f t="shared" si="5"/>
        <v>2022</v>
      </c>
      <c r="I6">
        <f t="shared" si="6"/>
        <v>11</v>
      </c>
      <c r="J6">
        <f t="shared" si="7"/>
        <v>9</v>
      </c>
      <c r="K6" s="1">
        <v>44850</v>
      </c>
      <c r="L6" s="1">
        <v>44873</v>
      </c>
      <c r="M6" s="7">
        <f>L6-K6+1</f>
        <v>24</v>
      </c>
      <c r="N6">
        <v>21</v>
      </c>
      <c r="P6">
        <v>1</v>
      </c>
      <c r="Q6" t="str">
        <f t="shared" ca="1" si="10"/>
        <v>{"id":"na","td":7},{"id":"no","td":10},{"id":"co","td":4},{"id":"sl","sy":"2022","sm":"10","sd":"16","ey":"2022","em":"11","ed":"9","td":21}</v>
      </c>
      <c r="R6" t="str">
        <f t="shared" si="8"/>
        <v>{"id":"sl","sy":"2022","sm":"10","sd":"16","ey":"2022","em":"11","ed":"9","td":21}</v>
      </c>
    </row>
    <row r="7" spans="1:20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2"/>
        <v>2022</v>
      </c>
      <c r="F7">
        <f t="shared" si="3"/>
        <v>9</v>
      </c>
      <c r="G7">
        <f t="shared" si="4"/>
        <v>21</v>
      </c>
      <c r="H7">
        <f t="shared" si="5"/>
        <v>2022</v>
      </c>
      <c r="I7">
        <f t="shared" si="6"/>
        <v>10</v>
      </c>
      <c r="J7">
        <f t="shared" si="7"/>
        <v>15</v>
      </c>
      <c r="K7" s="1">
        <v>44825</v>
      </c>
      <c r="L7" s="1">
        <v>44848</v>
      </c>
      <c r="M7" s="7">
        <f>L7-K7+1</f>
        <v>24</v>
      </c>
      <c r="N7">
        <v>21</v>
      </c>
      <c r="P7">
        <v>1</v>
      </c>
      <c r="Q7" t="str">
        <f t="shared" ca="1" si="10"/>
        <v>{"id":"na","td":7},{"id":"no","td":10},{"id":"co","td":4},{"id":"sl","sy":"2022","sm":"10","sd":"16","ey":"2022","em":"11","ed":"9","td":21},{"id":"so","sy":"2022","sm":"9","sd":"21","ey":"2022","em":"10","ed":"15","td":21}</v>
      </c>
      <c r="R7" t="str">
        <f t="shared" si="8"/>
        <v>{"id":"so","sy":"2022","sm":"9","sd":"21","ey":"2022","em":"10","ed":"15","td":21}</v>
      </c>
    </row>
    <row r="8" spans="1:20">
      <c r="A8" t="s">
        <v>93</v>
      </c>
      <c r="B8" t="s">
        <v>94</v>
      </c>
      <c r="C8">
        <v>1</v>
      </c>
      <c r="D8" s="6" t="str">
        <f t="shared" ref="D8" si="11">IF(AND(C8=0,OR(NOT(ISBLANK(K8)),NOT(ISBLANK(L8)))),"날짜있음",
IF(AND(C8=1,OR(ISBLANK(K8),ISBLANK(L8))),"날짜없음",""))</f>
        <v/>
      </c>
      <c r="E8">
        <f t="shared" si="2"/>
        <v>2022</v>
      </c>
      <c r="F8">
        <f t="shared" si="3"/>
        <v>9</v>
      </c>
      <c r="G8">
        <f t="shared" si="4"/>
        <v>30</v>
      </c>
      <c r="H8">
        <f t="shared" si="5"/>
        <v>2022</v>
      </c>
      <c r="I8">
        <f t="shared" si="6"/>
        <v>10</v>
      </c>
      <c r="J8">
        <f t="shared" si="7"/>
        <v>24</v>
      </c>
      <c r="K8" s="1">
        <v>44834</v>
      </c>
      <c r="L8" s="1">
        <v>44857</v>
      </c>
      <c r="M8" s="7">
        <f>L8-K8+1</f>
        <v>24</v>
      </c>
      <c r="N8">
        <v>20</v>
      </c>
      <c r="P8">
        <v>1</v>
      </c>
      <c r="Q8" t="str">
        <f t="shared" ref="Q8" ca="1" si="12">IF(ROW()=2,R8,OFFSET(Q8,-1,0)&amp;IF(LEN(R8)=0,"",","&amp;R8))</f>
        <v>{"id":"na","td":7},{"id":"no","td":10},{"id":"co","td":4},{"id":"sl","sy":"2022","sm":"10","sd":"16","ey":"2022","em":"11","ed":"9","td":21},{"id":"so","sy":"2022","sm":"9","sd":"21","ey":"2022","em":"10","ed":"15","td":21},{"id":"sn","sy":"2022","sm":"9","sd":"30","ey":"2022","em":"10","ed":"24","td":20}</v>
      </c>
      <c r="R8" t="str">
        <f t="shared" ref="R8" si="13">IF(P8&lt;&gt;1,"",
"{"""&amp;A$1&amp;""":"""&amp;A8&amp;""""
&amp;IF(LEN(E8)=0,"",","""&amp;E$1&amp;""":"""&amp;E8&amp;"""")
&amp;IF(LEN(F8)=0,"",","""&amp;F$1&amp;""":"""&amp;F8&amp;"""")
&amp;IF(LEN(G8)=0,"",","""&amp;G$1&amp;""":"""&amp;G8&amp;"""")
&amp;IF(LEN(H8)=0,"",","""&amp;H$1&amp;""":"""&amp;H8&amp;"""")
&amp;IF(LEN(I8)=0,"",","""&amp;I$1&amp;""":"""&amp;I8&amp;"""")
&amp;IF(LEN(J8)=0,"",","""&amp;J$1&amp;""":"""&amp;J8&amp;"""")
&amp;","""&amp;N$1&amp;""":"&amp;N8
&amp;IF(LEN(O8)=0,"",","""&amp;O$1&amp;""":"""&amp;O8&amp;"""")
&amp;"}")</f>
        <v>{"id":"sn","sy":"2022","sm":"9","sd":"30","ey":"2022","em":"10","ed":"24","td":20}</v>
      </c>
    </row>
    <row r="9" spans="1:20">
      <c r="A9" t="s">
        <v>19</v>
      </c>
      <c r="B9" t="s">
        <v>7</v>
      </c>
      <c r="C9">
        <v>0</v>
      </c>
      <c r="D9" s="6" t="str">
        <f>IF(AND(C9=0,OR(NOT(ISBLANK(K9)),NOT(ISBLANK(L9)))),"날짜있음",
IF(AND(C9=1,OR(ISBLANK(K9),ISBLANK(L9))),"날짜없음",""))</f>
        <v/>
      </c>
      <c r="E9" t="str">
        <f>IF(ISBLANK($K9),"",YEAR($K9))</f>
        <v/>
      </c>
      <c r="F9" t="str">
        <f>IF(ISBLANK($K9),"",MONTH($K9))</f>
        <v/>
      </c>
      <c r="G9" t="str">
        <f>IF(ISBLANK($K9),"",DAY($K9))</f>
        <v/>
      </c>
      <c r="H9" t="str">
        <f>IF(ISBLANK($L9),"",YEAR($L9+1))</f>
        <v/>
      </c>
      <c r="I9" t="str">
        <f>IF(ISBLANK($L9),"",MONTH($L9+1))</f>
        <v/>
      </c>
      <c r="J9" t="str">
        <f>IF(ISBLANK($L9),"",DAY($L9+1))</f>
        <v/>
      </c>
      <c r="N9">
        <v>7</v>
      </c>
      <c r="P9">
        <v>0</v>
      </c>
      <c r="Q9" t="str">
        <f t="shared" ca="1" si="10"/>
        <v>{"id":"na","td":7},{"id":"no","td":10},{"id":"co","td":4},{"id":"sl","sy":"2022","sm":"10","sd":"16","ey":"2022","em":"11","ed":"9","td":21},{"id":"so","sy":"2022","sm":"9","sd":"21","ey":"2022","em":"10","ed":"15","td":21},{"id":"sn","sy":"2022","sm":"9","sd":"30","ey":"2022","em":"10","ed":"24","td":20}</v>
      </c>
      <c r="R9" t="str">
        <f t="shared" si="8"/>
        <v/>
      </c>
    </row>
    <row r="10" spans="1:20">
      <c r="A10" t="s">
        <v>54</v>
      </c>
      <c r="B10" t="s">
        <v>52</v>
      </c>
      <c r="C10">
        <v>1</v>
      </c>
      <c r="D10" s="6" t="str">
        <f t="shared" ref="D10:D11" si="14">IF(AND(C10=0,OR(NOT(ISBLANK(K10)),NOT(ISBLANK(L10)))),"날짜있음",
IF(AND(C10=1,OR(ISBLANK(K10),ISBLANK(L10))),"날짜없음",""))</f>
        <v/>
      </c>
      <c r="E10">
        <f t="shared" si="2"/>
        <v>2021</v>
      </c>
      <c r="F10">
        <f t="shared" si="3"/>
        <v>6</v>
      </c>
      <c r="G10">
        <f t="shared" si="4"/>
        <v>13</v>
      </c>
      <c r="H10">
        <f t="shared" si="5"/>
        <v>2021</v>
      </c>
      <c r="I10">
        <f t="shared" si="6"/>
        <v>7</v>
      </c>
      <c r="J10">
        <f t="shared" si="7"/>
        <v>21</v>
      </c>
      <c r="K10" s="1">
        <v>44360</v>
      </c>
      <c r="L10" s="1">
        <v>44397</v>
      </c>
      <c r="M10" s="7">
        <f t="shared" ref="M10:M11" si="15">L10-K10+1</f>
        <v>38</v>
      </c>
      <c r="N10">
        <v>0</v>
      </c>
      <c r="P10">
        <v>0</v>
      </c>
      <c r="Q10" t="str">
        <f t="shared" ca="1" si="10"/>
        <v>{"id":"na","td":7},{"id":"no","td":10},{"id":"co","td":4},{"id":"sl","sy":"2022","sm":"10","sd":"16","ey":"2022","em":"11","ed":"9","td":21},{"id":"so","sy":"2022","sm":"9","sd":"21","ey":"2022","em":"10","ed":"15","td":21},{"id":"sn","sy":"2022","sm":"9","sd":"30","ey":"2022","em":"10","ed":"24","td":20}</v>
      </c>
      <c r="R10" t="str">
        <f t="shared" si="8"/>
        <v/>
      </c>
    </row>
    <row r="11" spans="1:20">
      <c r="A11" t="s">
        <v>55</v>
      </c>
      <c r="B11" t="s">
        <v>53</v>
      </c>
      <c r="C11">
        <v>1</v>
      </c>
      <c r="D11" s="6" t="str">
        <f t="shared" si="14"/>
        <v/>
      </c>
      <c r="E11">
        <f t="shared" si="2"/>
        <v>2020</v>
      </c>
      <c r="F11">
        <f t="shared" si="3"/>
        <v>8</v>
      </c>
      <c r="G11">
        <f t="shared" si="4"/>
        <v>1</v>
      </c>
      <c r="H11">
        <f t="shared" si="5"/>
        <v>2020</v>
      </c>
      <c r="I11">
        <f t="shared" si="6"/>
        <v>8</v>
      </c>
      <c r="J11">
        <f t="shared" si="7"/>
        <v>21</v>
      </c>
      <c r="K11" s="1">
        <v>44044</v>
      </c>
      <c r="L11" s="1">
        <v>44063</v>
      </c>
      <c r="M11" s="7">
        <f t="shared" si="15"/>
        <v>20</v>
      </c>
      <c r="N11">
        <v>0</v>
      </c>
      <c r="P11">
        <v>0</v>
      </c>
      <c r="Q11" t="str">
        <f t="shared" ca="1" si="10"/>
        <v>{"id":"na","td":7},{"id":"no","td":10},{"id":"co","td":4},{"id":"sl","sy":"2022","sm":"10","sd":"16","ey":"2022","em":"11","ed":"9","td":21},{"id":"so","sy":"2022","sm":"9","sd":"21","ey":"2022","em":"10","ed":"15","td":21},{"id":"sn","sy":"2022","sm":"9","sd":"30","ey":"2022","em":"10","ed":"24","td":20}</v>
      </c>
      <c r="R11" t="str">
        <f t="shared" si="8"/>
        <v/>
      </c>
    </row>
    <row r="12" spans="1:20">
      <c r="A12" t="s">
        <v>85</v>
      </c>
      <c r="B12" t="s">
        <v>84</v>
      </c>
      <c r="C12">
        <v>1</v>
      </c>
      <c r="D12" t="str">
        <f t="shared" ref="D12" si="16">IF(AND(C12=0,OR(NOT(ISBLANK(K12)),NOT(ISBLANK(L12)))),"날짜있음",
IF(AND(C12=1,OR(ISBLANK(K12),ISBLANK(L12))),"날짜없음",""))</f>
        <v/>
      </c>
      <c r="E12">
        <f t="shared" si="2"/>
        <v>2022</v>
      </c>
      <c r="F12">
        <f t="shared" si="3"/>
        <v>9</v>
      </c>
      <c r="G12">
        <f t="shared" si="4"/>
        <v>30</v>
      </c>
      <c r="H12">
        <f t="shared" si="5"/>
        <v>2022</v>
      </c>
      <c r="I12">
        <f t="shared" si="6"/>
        <v>10</v>
      </c>
      <c r="J12">
        <f t="shared" si="7"/>
        <v>17</v>
      </c>
      <c r="K12" s="1">
        <v>44834</v>
      </c>
      <c r="L12" s="1">
        <v>44850</v>
      </c>
      <c r="M12">
        <f t="shared" ref="M12" si="17">L12-K12+1</f>
        <v>17</v>
      </c>
      <c r="N12">
        <v>0</v>
      </c>
      <c r="O12">
        <v>2</v>
      </c>
      <c r="P12">
        <v>1</v>
      </c>
      <c r="Q12" t="str">
        <f t="shared" ref="Q12" ca="1" si="18">IF(ROW()=2,R12,OFFSET(Q12,-1,0)&amp;IF(LEN(R12)=0,"",","&amp;R12))</f>
        <v>{"id":"na","td":7},{"id":"no","td":10},{"id":"co","td":4},{"id":"sl","sy":"2022","sm":"10","sd":"16","ey":"2022","em":"11","ed":"9","td":21},{"id":"so","sy":"2022","sm":"9","sd":"21","ey":"2022","em":"10","ed":"15","td":21},{"id":"sn","sy":"2022","sm":"9","sd":"30","ey":"2022","em":"10","ed":"24","td":20},{"id":"ps","sy":"2022","sm":"9","sd":"30","ey":"2022","em":"10","ed":"17","td":0,"cc":"2"}</v>
      </c>
      <c r="R12" t="str">
        <f t="shared" si="8"/>
        <v>{"id":"ps","sy":"2022","sm":"9","sd":"30","ey":"2022","em":"10","ed":"17","td":0,"cc":"2"}</v>
      </c>
    </row>
    <row r="13" spans="1:20">
      <c r="A13" t="s">
        <v>116</v>
      </c>
      <c r="B13" t="s">
        <v>117</v>
      </c>
      <c r="C13">
        <v>1</v>
      </c>
      <c r="D13" t="str">
        <f t="shared" ref="D13" si="19">IF(AND(C13=0,OR(NOT(ISBLANK(K13)),NOT(ISBLANK(L13)))),"날짜있음",
IF(AND(C13=1,OR(ISBLANK(K13),ISBLANK(L13))),"날짜없음",""))</f>
        <v/>
      </c>
      <c r="E13">
        <f t="shared" si="2"/>
        <v>2022</v>
      </c>
      <c r="F13">
        <f t="shared" si="3"/>
        <v>7</v>
      </c>
      <c r="G13">
        <f t="shared" si="4"/>
        <v>1</v>
      </c>
      <c r="H13">
        <f t="shared" si="5"/>
        <v>2022</v>
      </c>
      <c r="I13">
        <f t="shared" si="6"/>
        <v>7</v>
      </c>
      <c r="J13">
        <f t="shared" si="7"/>
        <v>4</v>
      </c>
      <c r="K13" s="1">
        <v>44743</v>
      </c>
      <c r="L13" s="1">
        <v>44745</v>
      </c>
      <c r="M13">
        <f t="shared" ref="M13" si="20">L13-K13+1</f>
        <v>3</v>
      </c>
      <c r="N13">
        <v>0</v>
      </c>
      <c r="P13">
        <v>1</v>
      </c>
      <c r="Q13" t="str">
        <f t="shared" ref="Q13" ca="1" si="21">IF(ROW()=2,R13,OFFSET(Q13,-1,0)&amp;IF(LEN(R13)=0,"",","&amp;R13))</f>
        <v>{"id":"na","td":7},{"id":"no","td":10},{"id":"co","td":4},{"id":"sl","sy":"2022","sm":"10","sd":"16","ey":"2022","em":"11","ed":"9","td":21},{"id":"so","sy":"2022","sm":"9","sd":"21","ey":"2022","em":"10","ed":"15","td":21},{"id":"sn","sy":"2022","sm":"9","sd":"30","ey":"2022","em":"10","ed":"24","td":20},{"id":"ps","sy":"2022","sm":"9","sd":"30","ey":"2022","em":"10","ed":"17","td":0,"cc":"2"},{"id":"rv","sy":"2022","sm":"7","sd":"1","ey":"2022","em":"7","ed":"4","td":0}</v>
      </c>
      <c r="R13" t="str">
        <f t="shared" ref="R13" si="22">IF(P13&lt;&gt;1,"",
"{"""&amp;A$1&amp;""":"""&amp;A13&amp;""""
&amp;IF(LEN(E13)=0,"",","""&amp;E$1&amp;""":"""&amp;E13&amp;"""")
&amp;IF(LEN(F13)=0,"",","""&amp;F$1&amp;""":"""&amp;F13&amp;"""")
&amp;IF(LEN(G13)=0,"",","""&amp;G$1&amp;""":"""&amp;G13&amp;"""")
&amp;IF(LEN(H13)=0,"",","""&amp;H$1&amp;""":"""&amp;H13&amp;"""")
&amp;IF(LEN(I13)=0,"",","""&amp;I$1&amp;""":"""&amp;I13&amp;"""")
&amp;IF(LEN(J13)=0,"",","""&amp;J$1&amp;""":"""&amp;J13&amp;"""")
&amp;","""&amp;N$1&amp;""":"&amp;N13
&amp;IF(LEN(O13)=0,"",","""&amp;O$1&amp;""":"""&amp;O13&amp;"""")
&amp;"}")</f>
        <v>{"id":"rv","sy":"2022","sm":"7","sd":"1","ey":"2022","em":"7","ed":"4","td":0}</v>
      </c>
    </row>
  </sheetData>
  <phoneticPr fontId="1" type="noConversion"/>
  <conditionalFormatting sqref="K1:L1048576">
    <cfRule type="expression" dxfId="0" priority="2">
      <formula>OR($P1=0,$L1&lt;TODAY())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126"/>
  <sheetViews>
    <sheetView workbookViewId="0">
      <pane xSplit="2" ySplit="1" topLeftCell="E101" activePane="bottomRight" state="frozen"/>
      <selection pane="topRight" activeCell="C1" sqref="C1"/>
      <selection pane="bottomLeft" activeCell="A2" sqref="A2"/>
      <selection pane="bottomRight" activeCell="AA2" sqref="AA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,{"id":"ps","da":1,"ad":1,"tp1":"dr","vl1":"pd1","cn1":30},{"id":"ps","da":2,"ad":1,"tp1":"dr","vl1":"pd2","cn1":150},{"id":"ps","da":3,"ad":1,"tp1":"dr","vl1":"pd3","cn1":750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  <c r="X5" t="s">
        <v>88</v>
      </c>
      <c r="Y5" t="s">
        <v>89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40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118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20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</v>
      </c>
      <c r="V30" t="str">
        <f t="shared" ca="1" si="27"/>
        <v>{"id":"sl","da":1,"ad":0,"tp1":"cu","vl1":"EN","cn1":20}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48</v>
      </c>
      <c r="H31">
        <v>25</v>
      </c>
      <c r="I31" t="str">
        <f t="shared" si="20"/>
        <v>다이아다소많음</v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</v>
      </c>
      <c r="V31" t="str">
        <f t="shared" ca="1" si="27"/>
        <v>{"id":"sl","da":2,"ad":0,"tp1":"cu","vl1":"DI","cn1":25}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5000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</v>
      </c>
      <c r="V32" t="str">
        <f t="shared" ca="1" si="27"/>
        <v>{"id":"sl","da":3,"ad":0,"tp1":"cu","vl1":"GO","cn1":5000}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1</v>
      </c>
      <c r="E33" t="str">
        <f t="shared" ca="1" si="19"/>
        <v>fe</v>
      </c>
      <c r="F33" t="s">
        <v>56</v>
      </c>
      <c r="G33" t="s">
        <v>114</v>
      </c>
      <c r="H33">
        <v>1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</v>
      </c>
      <c r="V33" t="str">
        <f t="shared" ca="1" si="27"/>
        <v>{"id":"sl","da":4,"ad":1,"tp1":"fe","vl1":"Equip0403","cn1":1}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62</v>
      </c>
      <c r="H34">
        <v>7500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</v>
      </c>
      <c r="V34" t="str">
        <f t="shared" ca="1" si="27"/>
        <v>{"id":"sl","da":5,"ad":0,"tp1":"cu","vl1":"GO","cn1":7500}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15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</v>
      </c>
      <c r="V35" t="str">
        <f t="shared" ca="1" si="27"/>
        <v>{"id":"sl","da":6,"ad":0,"tp1":"cu","vl1":"EN","cn1":15}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48</v>
      </c>
      <c r="H36">
        <v>35</v>
      </c>
      <c r="I36" t="str">
        <f t="shared" si="20"/>
        <v>다이아너무많음</v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</v>
      </c>
      <c r="V36" t="str">
        <f t="shared" ca="1" si="27"/>
        <v>{"id":"sl","da":7,"ad":0,"tp1":"cu","vl1":"DI","cn1":35}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25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</v>
      </c>
      <c r="V37" t="str">
        <f t="shared" ca="1" si="27"/>
        <v>{"id":"sl","da":8,"ad":0,"tp1":"cu","vl1":"EN","cn1":25}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62</v>
      </c>
      <c r="H38">
        <v>10000</v>
      </c>
      <c r="I38" t="str">
        <f t="shared" si="20"/>
        <v/>
      </c>
      <c r="J38" t="str">
        <f t="shared" ref="J38:J60" ca="1" si="28">IF(ISBLANK(K38),"",
VLOOKUP(K38,OFFSET(INDIRECT("$A:$B"),0,MATCH(K$1&amp;"_Verify",INDIRECT("$1:$1"),0)-1),2,0)
)</f>
        <v/>
      </c>
      <c r="N38" t="str">
        <f t="shared" ref="N38:N60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60" ca="1" si="30">IF(ISBLANK(P38),"",
VLOOKUP(P38,OFFSET(INDIRECT("$A:$B"),0,MATCH(P$1&amp;"_Verify",INDIRECT("$1:$1"),0)-1),2,0)
)</f>
        <v/>
      </c>
      <c r="S38" t="str">
        <f t="shared" ref="S38:S60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</v>
      </c>
      <c r="V38" t="str">
        <f t="shared" ca="1" si="27"/>
        <v>{"id":"sl","da":9,"ad":0,"tp1":"cu","vl1":"GO","cn1":10000}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0</v>
      </c>
      <c r="E39" t="str">
        <f t="shared" ca="1" si="19"/>
        <v>cu</v>
      </c>
      <c r="F39" t="s">
        <v>41</v>
      </c>
      <c r="G39" t="s">
        <v>78</v>
      </c>
      <c r="H39">
        <v>15</v>
      </c>
      <c r="I39" t="str">
        <f t="shared" si="20"/>
        <v/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</v>
      </c>
      <c r="V39" t="str">
        <f t="shared" ca="1" si="27"/>
        <v>{"id":"sl","da":10,"ad":0,"tp1":"cu","vl1":"EN","cn1":15}</v>
      </c>
    </row>
    <row r="40" spans="1:22">
      <c r="A40" t="s">
        <v>79</v>
      </c>
      <c r="B40" t="str">
        <f>VLOOKUP(A40,CumulativeEventTypeTable!$A:$B,MATCH(CumulativeEventTypeTable!$B$1,CumulativeEventRewardTable!$A$1:$B$1,0),0)</f>
        <v>서프라이즈 누적 로그인</v>
      </c>
      <c r="C40">
        <v>11</v>
      </c>
      <c r="D40">
        <v>1</v>
      </c>
      <c r="E40" t="str">
        <f t="shared" ref="E40:E50" ca="1" si="32">IF(ISBLANK(F40),"",
VLOOKUP(F40,OFFSET(INDIRECT("$A:$B"),0,MATCH(F$1&amp;"_Verify",INDIRECT("$1:$1"),0)-1),2,0)
)</f>
        <v>cu</v>
      </c>
      <c r="F40" t="s">
        <v>41</v>
      </c>
      <c r="G40" t="s">
        <v>80</v>
      </c>
      <c r="H40">
        <v>50</v>
      </c>
      <c r="I40" t="str">
        <f t="shared" si="20"/>
        <v>다이아너무많음</v>
      </c>
      <c r="J40" t="str">
        <f t="shared" ca="1" si="28"/>
        <v>cu</v>
      </c>
      <c r="K40" t="s">
        <v>41</v>
      </c>
      <c r="L40" t="s">
        <v>81</v>
      </c>
      <c r="M40">
        <v>15000</v>
      </c>
      <c r="N40" t="str">
        <f t="shared" ref="N40:N50" si="33">IF(K40="장비1상자",
  IF(OR(L40&gt;3,M40&gt;5),"장비이상",""),
IF(L40="GO",
  IF(M40&lt;100,"골드이상",""),
IF(L40="DI",
  IF(M40&gt;29,"다이아너무많음",
  IF(M40&gt;9,"다이아다소많음","")),"")))</f>
        <v/>
      </c>
      <c r="O40" t="str">
        <f t="shared" ref="O40:O50" ca="1" si="34">IF(ISBLANK(P40),"",
VLOOKUP(P40,OFFSET(INDIRECT("$A:$B"),0,MATCH(P$1&amp;"_Verify",INDIRECT("$1:$1"),0)-1),2,0)
)</f>
        <v/>
      </c>
      <c r="S40" t="str">
        <f t="shared" ref="S40:S50" si="35">IF(P40="장비1상자",
  IF(OR(Q40&gt;3,R40&gt;5),"장비이상",""),
IF(Q40="GO",
  IF(R40&lt;100,"골드이상",""),
IF(Q40="DI",
  IF(R40&gt;29,"다이아너무많음",
  IF(R40&gt;9,"다이아다소많음","")),"")))</f>
        <v/>
      </c>
      <c r="T40">
        <v>1</v>
      </c>
      <c r="U40" t="str">
        <f t="shared" ref="U40:U50" ca="1" si="36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</v>
      </c>
      <c r="V40" t="str">
        <f t="shared" ref="V40:V50" ca="1" si="37">IF(T40&lt;&gt;1,"",
"{"""&amp;A$1&amp;""":"""&amp;A40&amp;""""
&amp;","""&amp;C$1&amp;""":"&amp;C40
&amp;","""&amp;D$1&amp;""":"&amp;D40
&amp;IF(LEN(E40)=0,"",","""&amp;E$1&amp;""":"""&amp;E40&amp;"""")
&amp;IF(LEN(G40)=0,"",","""&amp;G$1&amp;""":"""&amp;G40&amp;"""")
&amp;IF(LEN(H40)=0,"",","""&amp;H$1&amp;""":"&amp;H40)
&amp;IF(LEN(J40)=0,"",","""&amp;J$1&amp;""":"""&amp;J40&amp;"""")
&amp;IF(LEN(L40)=0,"",","""&amp;L$1&amp;""":"""&amp;L40&amp;"""")
&amp;IF(LEN(M40)=0,"",","""&amp;M$1&amp;""":"&amp;M40)
&amp;IF(LEN(O40)=0,"",","""&amp;O$1&amp;""":"""&amp;O40&amp;"""")
&amp;IF(LEN(Q40)=0,"",","""&amp;Q$1&amp;""":"""&amp;Q40&amp;"""")
&amp;IF(LEN(R40)=0,"",","""&amp;R$1&amp;""":"&amp;R40)&amp;"}")</f>
        <v>{"id":"sl","da":11,"ad":1,"tp1":"cu","vl1":"DI","cn1":50,"tp2":"cu","vl2":"GO","cn2":15000}</v>
      </c>
    </row>
    <row r="41" spans="1:22">
      <c r="A41" t="s">
        <v>79</v>
      </c>
      <c r="B41" t="str">
        <f>VLOOKUP(A41,CumulativeEventTypeTable!$A:$B,MATCH(CumulativeEventTypeTable!$B$1,CumulativeEventRewardTable!$A$1:$B$1,0),0)</f>
        <v>서프라이즈 누적 로그인</v>
      </c>
      <c r="C41">
        <v>12</v>
      </c>
      <c r="D41">
        <v>0</v>
      </c>
      <c r="E41" t="str">
        <f t="shared" ca="1" si="32"/>
        <v>cu</v>
      </c>
      <c r="F41" t="s">
        <v>41</v>
      </c>
      <c r="G41" t="s">
        <v>82</v>
      </c>
      <c r="H41">
        <v>5000</v>
      </c>
      <c r="I41" t="str">
        <f t="shared" ref="I41:I50" si="38">IF(F41="장비1상자",
  IF(OR(G41&gt;3,H41&gt;5),"장비이상",""),
IF(G41="GO",
  IF(H41&lt;100,"골드이상",""),
IF(G41="DI",
  IF(H41&gt;29,"다이아너무많음",
  IF(H41&gt;9,"다이아다소많음","")),"")))</f>
        <v/>
      </c>
      <c r="J41" t="str">
        <f t="shared" ref="J41:J50" ca="1" si="39">IF(ISBLANK(K41),"",
VLOOKUP(K41,OFFSET(INDIRECT("$A:$B"),0,MATCH(K$1&amp;"_Verify",INDIRECT("$1:$1"),0)-1),2,0)
)</f>
        <v/>
      </c>
      <c r="N41" t="str">
        <f t="shared" si="33"/>
        <v/>
      </c>
      <c r="O41" t="str">
        <f t="shared" ca="1" si="34"/>
        <v/>
      </c>
      <c r="S41" t="str">
        <f t="shared" si="35"/>
        <v/>
      </c>
      <c r="T41">
        <v>1</v>
      </c>
      <c r="U41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</v>
      </c>
      <c r="V41" t="str">
        <f t="shared" ca="1" si="37"/>
        <v>{"id":"sl","da":12,"ad":0,"tp1":"cu","vl1":"GO","cn1":5000}</v>
      </c>
    </row>
    <row r="42" spans="1:22">
      <c r="A42" t="s">
        <v>79</v>
      </c>
      <c r="B42" t="str">
        <f>VLOOKUP(A42,CumulativeEventTypeTable!$A:$B,MATCH(CumulativeEventTypeTable!$B$1,CumulativeEventRewardTable!$A$1:$B$1,0),0)</f>
        <v>서프라이즈 누적 로그인</v>
      </c>
      <c r="C42">
        <v>13</v>
      </c>
      <c r="D42">
        <v>0</v>
      </c>
      <c r="E42" t="str">
        <f t="shared" ca="1" si="32"/>
        <v>cu</v>
      </c>
      <c r="F42" t="s">
        <v>41</v>
      </c>
      <c r="G42" t="s">
        <v>78</v>
      </c>
      <c r="H42">
        <v>20</v>
      </c>
      <c r="I42" t="str">
        <f t="shared" si="38"/>
        <v/>
      </c>
      <c r="J42" t="str">
        <f t="shared" ca="1" si="39"/>
        <v/>
      </c>
      <c r="N42" t="str">
        <f t="shared" si="33"/>
        <v/>
      </c>
      <c r="O42" t="str">
        <f t="shared" ca="1" si="34"/>
        <v/>
      </c>
      <c r="S42" t="str">
        <f t="shared" si="35"/>
        <v/>
      </c>
      <c r="T42">
        <v>1</v>
      </c>
      <c r="U42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</v>
      </c>
      <c r="V42" t="str">
        <f t="shared" ca="1" si="37"/>
        <v>{"id":"sl","da":13,"ad":0,"tp1":"cu","vl1":"EN","cn1":20}</v>
      </c>
    </row>
    <row r="43" spans="1:22">
      <c r="A43" t="s">
        <v>79</v>
      </c>
      <c r="B43" t="str">
        <f>VLOOKUP(A43,CumulativeEventTypeTable!$A:$B,MATCH(CumulativeEventTypeTable!$B$1,CumulativeEventRewardTable!$A$1:$B$1,0),0)</f>
        <v>서프라이즈 누적 로그인</v>
      </c>
      <c r="C43">
        <v>14</v>
      </c>
      <c r="D43">
        <v>0</v>
      </c>
      <c r="E43" t="str">
        <f t="shared" ca="1" si="32"/>
        <v>cu</v>
      </c>
      <c r="F43" t="s">
        <v>41</v>
      </c>
      <c r="G43" t="s">
        <v>82</v>
      </c>
      <c r="H43">
        <v>7500</v>
      </c>
      <c r="I43" t="str">
        <f t="shared" si="38"/>
        <v/>
      </c>
      <c r="J43" t="str">
        <f t="shared" ca="1" si="39"/>
        <v/>
      </c>
      <c r="N43" t="str">
        <f t="shared" si="33"/>
        <v/>
      </c>
      <c r="O43" t="str">
        <f t="shared" ca="1" si="34"/>
        <v/>
      </c>
      <c r="S43" t="str">
        <f t="shared" si="35"/>
        <v/>
      </c>
      <c r="T43">
        <v>1</v>
      </c>
      <c r="U43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</v>
      </c>
      <c r="V43" t="str">
        <f t="shared" ca="1" si="37"/>
        <v>{"id":"sl","da":14,"ad":0,"tp1":"cu","vl1":"GO","cn1":7500}</v>
      </c>
    </row>
    <row r="44" spans="1:22">
      <c r="A44" t="s">
        <v>79</v>
      </c>
      <c r="B44" t="str">
        <f>VLOOKUP(A44,CumulativeEventTypeTable!$A:$B,MATCH(CumulativeEventTypeTable!$B$1,CumulativeEventRewardTable!$A$1:$B$1,0),0)</f>
        <v>서프라이즈 누적 로그인</v>
      </c>
      <c r="C44">
        <v>15</v>
      </c>
      <c r="D44">
        <v>0</v>
      </c>
      <c r="E44" t="str">
        <f t="shared" ca="1" si="32"/>
        <v>cu</v>
      </c>
      <c r="F44" t="s">
        <v>41</v>
      </c>
      <c r="G44" t="s">
        <v>48</v>
      </c>
      <c r="H44">
        <v>30</v>
      </c>
      <c r="I44" t="str">
        <f t="shared" si="38"/>
        <v>다이아너무많음</v>
      </c>
      <c r="J44" t="str">
        <f t="shared" ca="1" si="39"/>
        <v/>
      </c>
      <c r="N44" t="str">
        <f t="shared" si="33"/>
        <v/>
      </c>
      <c r="O44" t="str">
        <f t="shared" ca="1" si="34"/>
        <v/>
      </c>
      <c r="S44" t="str">
        <f t="shared" si="35"/>
        <v/>
      </c>
      <c r="T44">
        <v>1</v>
      </c>
      <c r="U44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</v>
      </c>
      <c r="V44" t="str">
        <f t="shared" ca="1" si="37"/>
        <v>{"id":"sl","da":15,"ad":0,"tp1":"cu","vl1":"DI","cn1":30}</v>
      </c>
    </row>
    <row r="45" spans="1:22">
      <c r="A45" t="s">
        <v>79</v>
      </c>
      <c r="B45" t="str">
        <f>VLOOKUP(A45,CumulativeEventTypeTable!$A:$B,MATCH(CumulativeEventTypeTable!$B$1,CumulativeEventRewardTable!$A$1:$B$1,0),0)</f>
        <v>서프라이즈 누적 로그인</v>
      </c>
      <c r="C45">
        <v>16</v>
      </c>
      <c r="D45">
        <v>0</v>
      </c>
      <c r="E45" t="str">
        <f t="shared" ca="1" si="32"/>
        <v>cu</v>
      </c>
      <c r="F45" t="s">
        <v>41</v>
      </c>
      <c r="G45" t="s">
        <v>62</v>
      </c>
      <c r="H45">
        <v>5000</v>
      </c>
      <c r="I45" t="str">
        <f t="shared" si="38"/>
        <v/>
      </c>
      <c r="J45" t="str">
        <f t="shared" ca="1" si="39"/>
        <v/>
      </c>
      <c r="N45" t="str">
        <f t="shared" si="33"/>
        <v/>
      </c>
      <c r="O45" t="str">
        <f t="shared" ca="1" si="34"/>
        <v/>
      </c>
      <c r="S45" t="str">
        <f t="shared" si="35"/>
        <v/>
      </c>
      <c r="T45">
        <v>1</v>
      </c>
      <c r="U45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</v>
      </c>
      <c r="V45" t="str">
        <f t="shared" ca="1" si="37"/>
        <v>{"id":"sl","da":16,"ad":0,"tp1":"cu","vl1":"GO","cn1":5000}</v>
      </c>
    </row>
    <row r="46" spans="1:22">
      <c r="A46" t="s">
        <v>79</v>
      </c>
      <c r="B46" t="str">
        <f>VLOOKUP(A46,CumulativeEventTypeTable!$A:$B,MATCH(CumulativeEventTypeTable!$B$1,CumulativeEventRewardTable!$A$1:$B$1,0),0)</f>
        <v>서프라이즈 누적 로그인</v>
      </c>
      <c r="C46">
        <v>17</v>
      </c>
      <c r="D46">
        <v>0</v>
      </c>
      <c r="E46" t="str">
        <f t="shared" ca="1" si="32"/>
        <v>cu</v>
      </c>
      <c r="F46" t="s">
        <v>41</v>
      </c>
      <c r="G46" t="s">
        <v>83</v>
      </c>
      <c r="H46">
        <v>50</v>
      </c>
      <c r="I46" t="str">
        <f t="shared" si="38"/>
        <v>다이아너무많음</v>
      </c>
      <c r="J46" t="str">
        <f t="shared" ca="1" si="39"/>
        <v/>
      </c>
      <c r="N46" t="str">
        <f t="shared" si="33"/>
        <v/>
      </c>
      <c r="O46" t="str">
        <f t="shared" ca="1" si="34"/>
        <v/>
      </c>
      <c r="S46" t="str">
        <f t="shared" si="35"/>
        <v/>
      </c>
      <c r="T46">
        <v>1</v>
      </c>
      <c r="U46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</v>
      </c>
      <c r="V46" t="str">
        <f t="shared" ca="1" si="37"/>
        <v>{"id":"sl","da":17,"ad":0,"tp1":"cu","vl1":"DI","cn1":50}</v>
      </c>
    </row>
    <row r="47" spans="1:22">
      <c r="A47" t="s">
        <v>79</v>
      </c>
      <c r="B47" t="str">
        <f>VLOOKUP(A47,CumulativeEventTypeTable!$A:$B,MATCH(CumulativeEventTypeTable!$B$1,CumulativeEventRewardTable!$A$1:$B$1,0),0)</f>
        <v>서프라이즈 누적 로그인</v>
      </c>
      <c r="C47">
        <v>18</v>
      </c>
      <c r="D47">
        <v>0</v>
      </c>
      <c r="E47" t="str">
        <f t="shared" ca="1" si="32"/>
        <v>cu</v>
      </c>
      <c r="F47" t="s">
        <v>41</v>
      </c>
      <c r="G47" t="s">
        <v>62</v>
      </c>
      <c r="H47">
        <v>10000</v>
      </c>
      <c r="I47" t="str">
        <f t="shared" si="38"/>
        <v/>
      </c>
      <c r="J47" t="str">
        <f t="shared" ca="1" si="39"/>
        <v/>
      </c>
      <c r="N47" t="str">
        <f t="shared" si="33"/>
        <v/>
      </c>
      <c r="O47" t="str">
        <f t="shared" ca="1" si="34"/>
        <v/>
      </c>
      <c r="S47" t="str">
        <f t="shared" si="35"/>
        <v/>
      </c>
      <c r="T47">
        <v>1</v>
      </c>
      <c r="U47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</v>
      </c>
      <c r="V47" t="str">
        <f t="shared" ca="1" si="37"/>
        <v>{"id":"sl","da":18,"ad":0,"tp1":"cu","vl1":"GO","cn1":10000}</v>
      </c>
    </row>
    <row r="48" spans="1:22">
      <c r="A48" t="s">
        <v>79</v>
      </c>
      <c r="B48" t="str">
        <f>VLOOKUP(A48,CumulativeEventTypeTable!$A:$B,MATCH(CumulativeEventTypeTable!$B$1,CumulativeEventRewardTable!$A$1:$B$1,0),0)</f>
        <v>서프라이즈 누적 로그인</v>
      </c>
      <c r="C48">
        <v>19</v>
      </c>
      <c r="D48">
        <v>0</v>
      </c>
      <c r="E48" t="str">
        <f t="shared" ca="1" si="32"/>
        <v>cu</v>
      </c>
      <c r="F48" t="s">
        <v>41</v>
      </c>
      <c r="G48" t="s">
        <v>78</v>
      </c>
      <c r="H48">
        <v>25</v>
      </c>
      <c r="I48" t="str">
        <f t="shared" si="38"/>
        <v/>
      </c>
      <c r="J48" t="str">
        <f t="shared" ca="1" si="39"/>
        <v/>
      </c>
      <c r="N48" t="str">
        <f t="shared" si="33"/>
        <v/>
      </c>
      <c r="O48" t="str">
        <f t="shared" ca="1" si="34"/>
        <v/>
      </c>
      <c r="S48" t="str">
        <f t="shared" si="35"/>
        <v/>
      </c>
      <c r="T48">
        <v>1</v>
      </c>
      <c r="U48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</v>
      </c>
      <c r="V48" t="str">
        <f t="shared" ca="1" si="37"/>
        <v>{"id":"sl","da":19,"ad":0,"tp1":"cu","vl1":"EN","cn1":25}</v>
      </c>
    </row>
    <row r="49" spans="1:22">
      <c r="A49" t="s">
        <v>79</v>
      </c>
      <c r="B49" t="str">
        <f>VLOOKUP(A49,CumulativeEventTypeTable!$A:$B,MATCH(CumulativeEventTypeTable!$B$1,CumulativeEventRewardTable!$A$1:$B$1,0),0)</f>
        <v>서프라이즈 누적 로그인</v>
      </c>
      <c r="C49">
        <v>20</v>
      </c>
      <c r="D49">
        <v>0</v>
      </c>
      <c r="E49" t="str">
        <f t="shared" ca="1" si="32"/>
        <v>cu</v>
      </c>
      <c r="F49" t="s">
        <v>41</v>
      </c>
      <c r="G49" t="s">
        <v>48</v>
      </c>
      <c r="H49">
        <v>75</v>
      </c>
      <c r="I49" t="str">
        <f t="shared" si="38"/>
        <v>다이아너무많음</v>
      </c>
      <c r="J49" t="str">
        <f t="shared" ca="1" si="39"/>
        <v/>
      </c>
      <c r="N49" t="str">
        <f t="shared" si="33"/>
        <v/>
      </c>
      <c r="O49" t="str">
        <f t="shared" ca="1" si="34"/>
        <v/>
      </c>
      <c r="S49" t="str">
        <f t="shared" si="35"/>
        <v/>
      </c>
      <c r="T49">
        <v>1</v>
      </c>
      <c r="U49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</v>
      </c>
      <c r="V49" t="str">
        <f t="shared" ca="1" si="37"/>
        <v>{"id":"sl","da":20,"ad":0,"tp1":"cu","vl1":"DI","cn1":75}</v>
      </c>
    </row>
    <row r="50" spans="1:22">
      <c r="A50" t="s">
        <v>79</v>
      </c>
      <c r="B50" t="str">
        <f>VLOOKUP(A50,CumulativeEventTypeTable!$A:$B,MATCH(CumulativeEventTypeTable!$B$1,CumulativeEventRewardTable!$A$1:$B$1,0),0)</f>
        <v>서프라이즈 누적 로그인</v>
      </c>
      <c r="C50">
        <v>21</v>
      </c>
      <c r="D50">
        <v>1</v>
      </c>
      <c r="E50" t="str">
        <f t="shared" ca="1" si="32"/>
        <v>fe</v>
      </c>
      <c r="F50" t="s">
        <v>56</v>
      </c>
      <c r="G50" t="s">
        <v>115</v>
      </c>
      <c r="H50">
        <v>1</v>
      </c>
      <c r="I50" t="str">
        <f t="shared" si="38"/>
        <v/>
      </c>
      <c r="J50" t="str">
        <f t="shared" ca="1" si="39"/>
        <v/>
      </c>
      <c r="N50" t="str">
        <f t="shared" si="33"/>
        <v/>
      </c>
      <c r="O50" t="str">
        <f t="shared" ca="1" si="34"/>
        <v/>
      </c>
      <c r="S50" t="str">
        <f t="shared" si="35"/>
        <v/>
      </c>
      <c r="T50">
        <v>1</v>
      </c>
      <c r="U50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</v>
      </c>
      <c r="V50" t="str">
        <f t="shared" ca="1" si="37"/>
        <v>{"id":"sl","da":21,"ad":1,"tp1":"fe","vl1":"Equip4403","cn1":1}</v>
      </c>
    </row>
    <row r="51" spans="1:22">
      <c r="A51" t="s">
        <v>76</v>
      </c>
      <c r="B51" t="str">
        <f>VLOOKUP(A51,CumulativeEventTypeTable!$A:$B,MATCH(CumulativeEventTypeTable!$B$1,CumulativeEventRewardTable!$A$1:$B$1,0),0)</f>
        <v>서프라이즈 누적 오리진 상자</v>
      </c>
      <c r="C51">
        <v>1</v>
      </c>
      <c r="D51">
        <v>0</v>
      </c>
      <c r="E51" t="str">
        <f t="shared" ref="E51" ca="1" si="40">IF(ISBLANK(F51),"",
VLOOKUP(F51,OFFSET(INDIRECT("$A:$B"),0,MATCH(F$1&amp;"_Verify",INDIRECT("$1:$1"),0)-1),2,0)
)</f>
        <v>cu</v>
      </c>
      <c r="F51" t="s">
        <v>41</v>
      </c>
      <c r="G51" t="s">
        <v>78</v>
      </c>
      <c r="H51">
        <v>20</v>
      </c>
      <c r="I51" t="str">
        <f t="shared" ref="I51" si="41">IF(F51="장비1상자",
  IF(OR(G51&gt;3,H51&gt;5),"장비이상",""),
IF(G51="GO",
  IF(H51&lt;100,"골드이상",""),
IF(G51="DI",
  IF(H51&gt;29,"다이아너무많음",
  IF(H51&gt;9,"다이아다소많음","")),"")))</f>
        <v/>
      </c>
      <c r="J51" t="str">
        <f t="shared" ca="1" si="28"/>
        <v/>
      </c>
      <c r="N51" t="str">
        <f t="shared" si="29"/>
        <v/>
      </c>
      <c r="O51" t="str">
        <f t="shared" ca="1" si="30"/>
        <v/>
      </c>
      <c r="S51" t="str">
        <f t="shared" si="31"/>
        <v/>
      </c>
      <c r="T51">
        <v>1</v>
      </c>
      <c r="U51" t="str">
        <f t="shared" ref="U51" ca="1" si="42">IF(ROW()=2,V51,OFFSET(U51,-1,0)&amp;IF(LEN(V51)=0,"",","&amp;V51))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</v>
      </c>
      <c r="V51" t="str">
        <f t="shared" ca="1" si="27"/>
        <v>{"id":"so","da":1,"ad":0,"tp1":"cu","vl1":"EN","cn1":20}</v>
      </c>
    </row>
    <row r="52" spans="1:22">
      <c r="A52" t="s">
        <v>76</v>
      </c>
      <c r="B52" t="str">
        <f>VLOOKUP(A52,CumulativeEventTypeTable!$A:$B,MATCH(CumulativeEventTypeTable!$B$1,CumulativeEventRewardTable!$A$1:$B$1,0),0)</f>
        <v>서프라이즈 누적 오리진 상자</v>
      </c>
      <c r="C52">
        <v>2</v>
      </c>
      <c r="D52">
        <v>0</v>
      </c>
      <c r="E52" t="str">
        <f t="shared" ref="E52:E118" ca="1" si="43">IF(ISBLANK(F52),"",
VLOOKUP(F52,OFFSET(INDIRECT("$A:$B"),0,MATCH(F$1&amp;"_Verify",INDIRECT("$1:$1"),0)-1),2,0)
)</f>
        <v>cu</v>
      </c>
      <c r="F52" t="s">
        <v>2</v>
      </c>
      <c r="G52" t="s">
        <v>62</v>
      </c>
      <c r="H52">
        <v>3500</v>
      </c>
      <c r="I52" t="str">
        <f t="shared" ref="I52:I118" si="44">IF(F52="장비1상자",
  IF(OR(G52&gt;3,H52&gt;5),"장비이상",""),
IF(G52="GO",
  IF(H52&lt;100,"골드이상",""),
IF(G52="DI",
  IF(H52&gt;29,"다이아너무많음",
  IF(H52&gt;9,"다이아다소많음","")),"")))</f>
        <v/>
      </c>
      <c r="J52" t="str">
        <f t="shared" ca="1" si="28"/>
        <v/>
      </c>
      <c r="N52" t="str">
        <f t="shared" si="29"/>
        <v/>
      </c>
      <c r="O52" t="str">
        <f t="shared" ca="1" si="30"/>
        <v/>
      </c>
      <c r="S52" t="str">
        <f t="shared" si="31"/>
        <v/>
      </c>
      <c r="T52">
        <v>1</v>
      </c>
      <c r="U52" t="str">
        <f t="shared" ref="U52:U118" ca="1" si="45">IF(ROW()=2,V52,OFFSET(U52,-1,0)&amp;IF(LEN(V52)=0,"",","&amp;V52))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</v>
      </c>
      <c r="V52" t="str">
        <f t="shared" ca="1" si="27"/>
        <v>{"id":"so","da":2,"ad":0,"tp1":"cu","vl1":"GO","cn1":3500}</v>
      </c>
    </row>
    <row r="53" spans="1:22">
      <c r="A53" t="s">
        <v>76</v>
      </c>
      <c r="B53" t="str">
        <f>VLOOKUP(A53,CumulativeEventTypeTable!$A:$B,MATCH(CumulativeEventTypeTable!$B$1,CumulativeEventRewardTable!$A$1:$B$1,0),0)</f>
        <v>서프라이즈 누적 오리진 상자</v>
      </c>
      <c r="C53">
        <v>3</v>
      </c>
      <c r="D53">
        <v>0</v>
      </c>
      <c r="E53" t="str">
        <f t="shared" ca="1" si="43"/>
        <v>cu</v>
      </c>
      <c r="F53" t="s">
        <v>2</v>
      </c>
      <c r="G53" t="s">
        <v>48</v>
      </c>
      <c r="H53">
        <v>25</v>
      </c>
      <c r="I53" t="str">
        <f t="shared" si="44"/>
        <v>다이아다소많음</v>
      </c>
      <c r="J53" t="str">
        <f t="shared" ca="1" si="28"/>
        <v/>
      </c>
      <c r="N53" t="str">
        <f t="shared" si="29"/>
        <v/>
      </c>
      <c r="O53" t="str">
        <f t="shared" ca="1" si="30"/>
        <v/>
      </c>
      <c r="S53" t="str">
        <f t="shared" si="31"/>
        <v/>
      </c>
      <c r="T53">
        <v>1</v>
      </c>
      <c r="U5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</v>
      </c>
      <c r="V53" t="str">
        <f t="shared" ca="1" si="27"/>
        <v>{"id":"so","da":3,"ad":0,"tp1":"cu","vl1":"DI","cn1":25}</v>
      </c>
    </row>
    <row r="54" spans="1:22">
      <c r="A54" t="s">
        <v>76</v>
      </c>
      <c r="B54" t="str">
        <f>VLOOKUP(A54,CumulativeEventTypeTable!$A:$B,MATCH(CumulativeEventTypeTable!$B$1,CumulativeEventRewardTable!$A$1:$B$1,0),0)</f>
        <v>서프라이즈 누적 오리진 상자</v>
      </c>
      <c r="C54">
        <v>4</v>
      </c>
      <c r="D54">
        <v>1</v>
      </c>
      <c r="E54" t="str">
        <f t="shared" ca="1" si="43"/>
        <v>fe</v>
      </c>
      <c r="F54" t="s">
        <v>56</v>
      </c>
      <c r="G54" t="s">
        <v>110</v>
      </c>
      <c r="H54">
        <v>1</v>
      </c>
      <c r="I54" t="str">
        <f t="shared" si="44"/>
        <v/>
      </c>
      <c r="J54" t="str">
        <f t="shared" ca="1" si="28"/>
        <v/>
      </c>
      <c r="N54" t="str">
        <f t="shared" si="29"/>
        <v/>
      </c>
      <c r="O54" t="str">
        <f t="shared" ca="1" si="30"/>
        <v/>
      </c>
      <c r="S54" t="str">
        <f t="shared" si="31"/>
        <v/>
      </c>
      <c r="T54">
        <v>1</v>
      </c>
      <c r="U5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</v>
      </c>
      <c r="V54" t="str">
        <f t="shared" ca="1" si="27"/>
        <v>{"id":"so","da":4,"ad":1,"tp1":"fe","vl1":"Equip0401","cn1":1}</v>
      </c>
    </row>
    <row r="55" spans="1:22">
      <c r="A55" t="s">
        <v>76</v>
      </c>
      <c r="B55" t="str">
        <f>VLOOKUP(A55,CumulativeEventTypeTable!$A:$B,MATCH(CumulativeEventTypeTable!$B$1,CumulativeEventRewardTable!$A$1:$B$1,0),0)</f>
        <v>서프라이즈 누적 오리진 상자</v>
      </c>
      <c r="C55">
        <v>5</v>
      </c>
      <c r="D55">
        <v>0</v>
      </c>
      <c r="E55" t="str">
        <f t="shared" ca="1" si="43"/>
        <v>cu</v>
      </c>
      <c r="F55" t="s">
        <v>2</v>
      </c>
      <c r="G55" t="s">
        <v>62</v>
      </c>
      <c r="H55">
        <v>3000</v>
      </c>
      <c r="I55" t="str">
        <f t="shared" si="44"/>
        <v/>
      </c>
      <c r="J55" t="str">
        <f t="shared" ca="1" si="28"/>
        <v/>
      </c>
      <c r="N55" t="str">
        <f t="shared" si="29"/>
        <v/>
      </c>
      <c r="O55" t="str">
        <f t="shared" ca="1" si="30"/>
        <v/>
      </c>
      <c r="S55" t="str">
        <f t="shared" si="31"/>
        <v/>
      </c>
      <c r="T55">
        <v>1</v>
      </c>
      <c r="U5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</v>
      </c>
      <c r="V55" t="str">
        <f t="shared" ca="1" si="27"/>
        <v>{"id":"so","da":5,"ad":0,"tp1":"cu","vl1":"GO","cn1":3000}</v>
      </c>
    </row>
    <row r="56" spans="1:22">
      <c r="A56" t="s">
        <v>76</v>
      </c>
      <c r="B56" t="str">
        <f>VLOOKUP(A56,CumulativeEventTypeTable!$A:$B,MATCH(CumulativeEventTypeTable!$B$1,CumulativeEventRewardTable!$A$1:$B$1,0),0)</f>
        <v>서프라이즈 누적 오리진 상자</v>
      </c>
      <c r="C56">
        <v>6</v>
      </c>
      <c r="D56">
        <v>0</v>
      </c>
      <c r="E56" t="str">
        <f t="shared" ca="1" si="43"/>
        <v>cu</v>
      </c>
      <c r="F56" t="s">
        <v>41</v>
      </c>
      <c r="G56" t="s">
        <v>106</v>
      </c>
      <c r="H56">
        <v>30</v>
      </c>
      <c r="I56" t="str">
        <f t="shared" si="44"/>
        <v>다이아너무많음</v>
      </c>
      <c r="J56" t="str">
        <f t="shared" ca="1" si="28"/>
        <v/>
      </c>
      <c r="N56" t="str">
        <f t="shared" si="29"/>
        <v/>
      </c>
      <c r="O56" t="str">
        <f t="shared" ca="1" si="30"/>
        <v/>
      </c>
      <c r="S56" t="str">
        <f t="shared" si="31"/>
        <v/>
      </c>
      <c r="T56">
        <v>1</v>
      </c>
      <c r="U5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</v>
      </c>
      <c r="V56" t="str">
        <f t="shared" ca="1" si="27"/>
        <v>{"id":"so","da":6,"ad":0,"tp1":"cu","vl1":"DI","cn1":30}</v>
      </c>
    </row>
    <row r="57" spans="1:22">
      <c r="A57" t="s">
        <v>76</v>
      </c>
      <c r="B57" t="str">
        <f>VLOOKUP(A57,CumulativeEventTypeTable!$A:$B,MATCH(CumulativeEventTypeTable!$B$1,CumulativeEventRewardTable!$A$1:$B$1,0),0)</f>
        <v>서프라이즈 누적 오리진 상자</v>
      </c>
      <c r="C57">
        <v>7</v>
      </c>
      <c r="D57">
        <v>0</v>
      </c>
      <c r="E57" t="str">
        <f t="shared" ca="1" si="43"/>
        <v>cu</v>
      </c>
      <c r="F57" t="s">
        <v>41</v>
      </c>
      <c r="G57" t="s">
        <v>105</v>
      </c>
      <c r="H57">
        <v>15</v>
      </c>
      <c r="I57" t="str">
        <f t="shared" si="44"/>
        <v/>
      </c>
      <c r="J57" t="str">
        <f t="shared" ca="1" si="28"/>
        <v/>
      </c>
      <c r="N57" t="str">
        <f t="shared" si="29"/>
        <v/>
      </c>
      <c r="O57" t="str">
        <f t="shared" ca="1" si="30"/>
        <v/>
      </c>
      <c r="S57" t="str">
        <f t="shared" si="31"/>
        <v/>
      </c>
      <c r="T57">
        <v>1</v>
      </c>
      <c r="U5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</v>
      </c>
      <c r="V57" t="str">
        <f t="shared" ca="1" si="27"/>
        <v>{"id":"so","da":7,"ad":0,"tp1":"cu","vl1":"EN","cn1":15}</v>
      </c>
    </row>
    <row r="58" spans="1:22">
      <c r="A58" t="s">
        <v>76</v>
      </c>
      <c r="B58" t="str">
        <f>VLOOKUP(A58,CumulativeEventTypeTable!$A:$B,MATCH(CumulativeEventTypeTable!$B$1,CumulativeEventRewardTable!$A$1:$B$1,0),0)</f>
        <v>서프라이즈 누적 오리진 상자</v>
      </c>
      <c r="C58">
        <v>8</v>
      </c>
      <c r="D58">
        <v>1</v>
      </c>
      <c r="E58" t="str">
        <f t="shared" ca="1" si="43"/>
        <v>cu</v>
      </c>
      <c r="F58" t="s">
        <v>41</v>
      </c>
      <c r="G58" t="s">
        <v>80</v>
      </c>
      <c r="H58">
        <v>45</v>
      </c>
      <c r="I58" t="str">
        <f t="shared" si="44"/>
        <v>다이아너무많음</v>
      </c>
      <c r="J58" t="str">
        <f t="shared" ca="1" si="28"/>
        <v>cu</v>
      </c>
      <c r="K58" t="s">
        <v>41</v>
      </c>
      <c r="L58" t="s">
        <v>81</v>
      </c>
      <c r="M58">
        <v>10000</v>
      </c>
      <c r="N58" t="str">
        <f t="shared" si="29"/>
        <v/>
      </c>
      <c r="O58" t="str">
        <f t="shared" ca="1" si="30"/>
        <v/>
      </c>
      <c r="S58" t="str">
        <f t="shared" si="31"/>
        <v/>
      </c>
      <c r="T58">
        <v>1</v>
      </c>
      <c r="U5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</v>
      </c>
      <c r="V58" t="str">
        <f t="shared" ca="1" si="27"/>
        <v>{"id":"so","da":8,"ad":1,"tp1":"cu","vl1":"DI","cn1":45,"tp2":"cu","vl2":"GO","cn2":10000}</v>
      </c>
    </row>
    <row r="59" spans="1:22">
      <c r="A59" t="s">
        <v>76</v>
      </c>
      <c r="B59" t="str">
        <f>VLOOKUP(A59,CumulativeEventTypeTable!$A:$B,MATCH(CumulativeEventTypeTable!$B$1,CumulativeEventRewardTable!$A$1:$B$1,0),0)</f>
        <v>서프라이즈 누적 오리진 상자</v>
      </c>
      <c r="C59">
        <v>9</v>
      </c>
      <c r="D59">
        <v>0</v>
      </c>
      <c r="E59" t="str">
        <f t="shared" ca="1" si="43"/>
        <v>cu</v>
      </c>
      <c r="F59" t="s">
        <v>2</v>
      </c>
      <c r="G59" t="s">
        <v>62</v>
      </c>
      <c r="H59">
        <v>4000</v>
      </c>
      <c r="I59" t="str">
        <f t="shared" si="44"/>
        <v/>
      </c>
      <c r="J59" t="str">
        <f t="shared" ca="1" si="28"/>
        <v/>
      </c>
      <c r="N59" t="str">
        <f t="shared" si="29"/>
        <v/>
      </c>
      <c r="O59" t="str">
        <f t="shared" ca="1" si="30"/>
        <v/>
      </c>
      <c r="S59" t="str">
        <f t="shared" si="31"/>
        <v/>
      </c>
      <c r="T59">
        <v>1</v>
      </c>
      <c r="U59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</v>
      </c>
      <c r="V59" t="str">
        <f t="shared" ca="1" si="27"/>
        <v>{"id":"so","da":9,"ad":0,"tp1":"cu","vl1":"GO","cn1":4000}</v>
      </c>
    </row>
    <row r="60" spans="1:22">
      <c r="A60" t="s">
        <v>76</v>
      </c>
      <c r="B60" t="str">
        <f>VLOOKUP(A60,CumulativeEventTypeTable!$A:$B,MATCH(CumulativeEventTypeTable!$B$1,CumulativeEventRewardTable!$A$1:$B$1,0),0)</f>
        <v>서프라이즈 누적 오리진 상자</v>
      </c>
      <c r="C60">
        <v>10</v>
      </c>
      <c r="D60">
        <v>0</v>
      </c>
      <c r="E60" t="str">
        <f t="shared" ca="1" si="43"/>
        <v>be</v>
      </c>
      <c r="F60" t="s">
        <v>47</v>
      </c>
      <c r="G60">
        <v>3</v>
      </c>
      <c r="H60">
        <v>1</v>
      </c>
      <c r="I60" t="str">
        <f t="shared" si="44"/>
        <v/>
      </c>
      <c r="J60" t="str">
        <f t="shared" ca="1" si="28"/>
        <v/>
      </c>
      <c r="N60" t="str">
        <f t="shared" si="29"/>
        <v/>
      </c>
      <c r="O60" t="str">
        <f t="shared" ca="1" si="30"/>
        <v/>
      </c>
      <c r="S60" t="str">
        <f t="shared" si="31"/>
        <v/>
      </c>
      <c r="T60">
        <v>1</v>
      </c>
      <c r="U60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</v>
      </c>
      <c r="V60" t="str">
        <f t="shared" ca="1" si="27"/>
        <v>{"id":"so","da":10,"ad":0,"tp1":"be","vl1":"3","cn1":1}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11</v>
      </c>
      <c r="D61">
        <v>0</v>
      </c>
      <c r="E61" t="str">
        <f t="shared" ca="1" si="43"/>
        <v>cu</v>
      </c>
      <c r="F61" t="s">
        <v>2</v>
      </c>
      <c r="G61" t="s">
        <v>78</v>
      </c>
      <c r="H61">
        <v>10</v>
      </c>
      <c r="I61" t="str">
        <f t="shared" si="44"/>
        <v/>
      </c>
      <c r="J61" t="str">
        <f t="shared" ref="J61:J71" ca="1" si="46">IF(ISBLANK(K61),"",
VLOOKUP(K61,OFFSET(INDIRECT("$A:$B"),0,MATCH(K$1&amp;"_Verify",INDIRECT("$1:$1"),0)-1),2,0)
)</f>
        <v/>
      </c>
      <c r="N61" t="str">
        <f t="shared" ref="N61:N71" si="47">IF(K61="장비1상자",
  IF(OR(L61&gt;3,M61&gt;5),"장비이상",""),
IF(L61="GO",
  IF(M61&lt;100,"골드이상",""),
IF(L61="DI",
  IF(M61&gt;29,"다이아너무많음",
  IF(M61&gt;9,"다이아다소많음","")),"")))</f>
        <v/>
      </c>
      <c r="O61" t="str">
        <f t="shared" ref="O61:O71" ca="1" si="48">IF(ISBLANK(P61),"",
VLOOKUP(P61,OFFSET(INDIRECT("$A:$B"),0,MATCH(P$1&amp;"_Verify",INDIRECT("$1:$1"),0)-1),2,0)
)</f>
        <v/>
      </c>
      <c r="S61" t="str">
        <f t="shared" ref="S61:S71" si="49">IF(P61="장비1상자",
  IF(OR(Q61&gt;3,R61&gt;5),"장비이상",""),
IF(Q61="GO",
  IF(R61&lt;100,"골드이상",""),
IF(Q61="DI",
  IF(R61&gt;29,"다이아너무많음",
  IF(R61&gt;9,"다이아다소많음","")),"")))</f>
        <v/>
      </c>
      <c r="T61">
        <v>1</v>
      </c>
      <c r="U61" t="str">
        <f t="shared" ref="U61:U71" ca="1" si="50">IF(ROW()=2,V61,OFFSET(U61,-1,0)&amp;IF(LEN(V61)=0,"",","&amp;V61))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</v>
      </c>
      <c r="V61" t="str">
        <f t="shared" ca="1" si="27"/>
        <v>{"id":"so","da":11,"ad":0,"tp1":"cu","vl1":"EN","cn1":10}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12</v>
      </c>
      <c r="D62">
        <v>1</v>
      </c>
      <c r="E62" t="str">
        <f t="shared" ca="1" si="43"/>
        <v>fe</v>
      </c>
      <c r="F62" t="s">
        <v>56</v>
      </c>
      <c r="G62" t="s">
        <v>107</v>
      </c>
      <c r="H62">
        <v>1</v>
      </c>
      <c r="I62" t="str">
        <f t="shared" si="44"/>
        <v/>
      </c>
      <c r="J62" t="str">
        <f t="shared" ca="1" si="46"/>
        <v/>
      </c>
      <c r="N62" t="str">
        <f t="shared" si="47"/>
        <v/>
      </c>
      <c r="O62" t="str">
        <f t="shared" ca="1" si="48"/>
        <v/>
      </c>
      <c r="S62" t="str">
        <f t="shared" si="49"/>
        <v/>
      </c>
      <c r="T62">
        <v>1</v>
      </c>
      <c r="U6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</v>
      </c>
      <c r="V62" t="str">
        <f t="shared" ca="1" si="27"/>
        <v>{"id":"so","da":12,"ad":1,"tp1":"fe","vl1":"Equip1403","cn1":1}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13</v>
      </c>
      <c r="D63">
        <v>0</v>
      </c>
      <c r="E63" t="str">
        <f t="shared" ca="1" si="43"/>
        <v>cu</v>
      </c>
      <c r="F63" t="s">
        <v>2</v>
      </c>
      <c r="G63" t="s">
        <v>48</v>
      </c>
      <c r="H63">
        <v>20</v>
      </c>
      <c r="I63" t="str">
        <f t="shared" si="44"/>
        <v>다이아다소많음</v>
      </c>
      <c r="J63" t="str">
        <f t="shared" ca="1" si="46"/>
        <v/>
      </c>
      <c r="N63" t="str">
        <f t="shared" si="47"/>
        <v/>
      </c>
      <c r="O63" t="str">
        <f t="shared" ca="1" si="48"/>
        <v/>
      </c>
      <c r="S63" t="str">
        <f t="shared" si="49"/>
        <v/>
      </c>
      <c r="T63">
        <v>1</v>
      </c>
      <c r="U6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</v>
      </c>
      <c r="V63" t="str">
        <f t="shared" ca="1" si="27"/>
        <v>{"id":"so","da":13,"ad":0,"tp1":"cu","vl1":"DI","cn1":20}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14</v>
      </c>
      <c r="D64">
        <v>0</v>
      </c>
      <c r="E64" t="str">
        <f t="shared" ca="1" si="43"/>
        <v>cu</v>
      </c>
      <c r="F64" t="s">
        <v>41</v>
      </c>
      <c r="G64" t="s">
        <v>78</v>
      </c>
      <c r="H64">
        <v>15</v>
      </c>
      <c r="I64" t="str">
        <f t="shared" si="44"/>
        <v/>
      </c>
      <c r="J64" t="str">
        <f t="shared" ca="1" si="46"/>
        <v/>
      </c>
      <c r="N64" t="str">
        <f t="shared" si="47"/>
        <v/>
      </c>
      <c r="O64" t="str">
        <f t="shared" ca="1" si="48"/>
        <v/>
      </c>
      <c r="S64" t="str">
        <f t="shared" si="49"/>
        <v/>
      </c>
      <c r="T64">
        <v>1</v>
      </c>
      <c r="U6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</v>
      </c>
      <c r="V64" t="str">
        <f t="shared" ca="1" si="27"/>
        <v>{"id":"so","da":14,"ad":0,"tp1":"cu","vl1":"EN","cn1":15}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15</v>
      </c>
      <c r="D65">
        <v>0</v>
      </c>
      <c r="E65" t="str">
        <f t="shared" ca="1" si="43"/>
        <v>cu</v>
      </c>
      <c r="F65" t="s">
        <v>2</v>
      </c>
      <c r="G65" t="s">
        <v>62</v>
      </c>
      <c r="H65">
        <v>7500</v>
      </c>
      <c r="I65" t="str">
        <f t="shared" si="44"/>
        <v/>
      </c>
      <c r="J65" t="str">
        <f t="shared" ca="1" si="46"/>
        <v/>
      </c>
      <c r="N65" t="str">
        <f t="shared" si="47"/>
        <v/>
      </c>
      <c r="O65" t="str">
        <f t="shared" ca="1" si="48"/>
        <v/>
      </c>
      <c r="S65" t="str">
        <f t="shared" si="49"/>
        <v/>
      </c>
      <c r="T65">
        <v>1</v>
      </c>
      <c r="U6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</v>
      </c>
      <c r="V65" t="str">
        <f t="shared" ca="1" si="27"/>
        <v>{"id":"so","da":15,"ad":0,"tp1":"cu","vl1":"GO","cn1":7500}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16</v>
      </c>
      <c r="D66">
        <v>1</v>
      </c>
      <c r="E66" t="str">
        <f t="shared" ca="1" si="43"/>
        <v>fe</v>
      </c>
      <c r="F66" t="s">
        <v>56</v>
      </c>
      <c r="G66" t="s">
        <v>112</v>
      </c>
      <c r="H66">
        <v>1</v>
      </c>
      <c r="I66" t="str">
        <f t="shared" si="44"/>
        <v/>
      </c>
      <c r="J66" t="str">
        <f t="shared" ca="1" si="46"/>
        <v/>
      </c>
      <c r="N66" t="str">
        <f t="shared" si="47"/>
        <v/>
      </c>
      <c r="O66" t="str">
        <f t="shared" ca="1" si="48"/>
        <v/>
      </c>
      <c r="S66" t="str">
        <f t="shared" si="49"/>
        <v/>
      </c>
      <c r="T66">
        <v>1</v>
      </c>
      <c r="U6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</v>
      </c>
      <c r="V66" t="str">
        <f t="shared" ca="1" si="27"/>
        <v>{"id":"so","da":16,"ad":1,"tp1":"fe","vl1":"Equip3401","cn1":1}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17</v>
      </c>
      <c r="D67">
        <v>0</v>
      </c>
      <c r="E67" t="str">
        <f t="shared" ca="1" si="43"/>
        <v>cu</v>
      </c>
      <c r="F67" t="s">
        <v>41</v>
      </c>
      <c r="G67" t="s">
        <v>48</v>
      </c>
      <c r="H67">
        <v>25</v>
      </c>
      <c r="I67" t="str">
        <f t="shared" si="44"/>
        <v>다이아다소많음</v>
      </c>
      <c r="J67" t="str">
        <f t="shared" ca="1" si="46"/>
        <v/>
      </c>
      <c r="N67" t="str">
        <f t="shared" si="47"/>
        <v/>
      </c>
      <c r="O67" t="str">
        <f t="shared" ca="1" si="48"/>
        <v/>
      </c>
      <c r="S67" t="str">
        <f t="shared" si="49"/>
        <v/>
      </c>
      <c r="T67">
        <v>1</v>
      </c>
      <c r="U6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</v>
      </c>
      <c r="V67" t="str">
        <f t="shared" ca="1" si="27"/>
        <v>{"id":"so","da":17,"ad":0,"tp1":"cu","vl1":"DI","cn1":25}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18</v>
      </c>
      <c r="D68">
        <v>0</v>
      </c>
      <c r="E68" t="str">
        <f t="shared" ca="1" si="43"/>
        <v>be</v>
      </c>
      <c r="F68" t="s">
        <v>47</v>
      </c>
      <c r="G68">
        <v>3</v>
      </c>
      <c r="H68">
        <v>1</v>
      </c>
      <c r="I68" t="str">
        <f t="shared" si="44"/>
        <v/>
      </c>
      <c r="J68" t="str">
        <f t="shared" ca="1" si="46"/>
        <v/>
      </c>
      <c r="N68" t="str">
        <f t="shared" si="47"/>
        <v/>
      </c>
      <c r="O68" t="str">
        <f t="shared" ca="1" si="48"/>
        <v/>
      </c>
      <c r="S68" t="str">
        <f t="shared" si="49"/>
        <v/>
      </c>
      <c r="T68">
        <v>1</v>
      </c>
      <c r="U6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</v>
      </c>
      <c r="V68" t="str">
        <f t="shared" ca="1" si="27"/>
        <v>{"id":"so","da":18,"ad":0,"tp1":"be","vl1":"3","cn1":1}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19</v>
      </c>
      <c r="D69">
        <v>0</v>
      </c>
      <c r="E69" t="str">
        <f t="shared" ca="1" si="43"/>
        <v>cu</v>
      </c>
      <c r="F69" t="s">
        <v>2</v>
      </c>
      <c r="G69" t="s">
        <v>78</v>
      </c>
      <c r="H69">
        <v>17</v>
      </c>
      <c r="I69" t="str">
        <f t="shared" si="44"/>
        <v/>
      </c>
      <c r="J69" t="str">
        <f t="shared" ca="1" si="46"/>
        <v/>
      </c>
      <c r="N69" t="str">
        <f t="shared" si="47"/>
        <v/>
      </c>
      <c r="O69" t="str">
        <f t="shared" ca="1" si="48"/>
        <v/>
      </c>
      <c r="S69" t="str">
        <f t="shared" si="49"/>
        <v/>
      </c>
      <c r="T69">
        <v>1</v>
      </c>
      <c r="U6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</v>
      </c>
      <c r="V69" t="str">
        <f t="shared" ca="1" si="27"/>
        <v>{"id":"so","da":19,"ad":0,"tp1":"cu","vl1":"EN","cn1":17}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20</v>
      </c>
      <c r="D70">
        <v>1</v>
      </c>
      <c r="E70" t="str">
        <f t="shared" ca="1" si="43"/>
        <v>cu</v>
      </c>
      <c r="F70" t="s">
        <v>41</v>
      </c>
      <c r="G70" t="s">
        <v>80</v>
      </c>
      <c r="H70">
        <v>75</v>
      </c>
      <c r="I70" t="str">
        <f t="shared" ref="I70" si="51">IF(F70="장비1상자",
  IF(OR(G70&gt;3,H70&gt;5),"장비이상",""),
IF(G70="GO",
  IF(H70&lt;100,"골드이상",""),
IF(G70="DI",
  IF(H70&gt;29,"다이아너무많음",
  IF(H70&gt;9,"다이아다소많음","")),"")))</f>
        <v>다이아너무많음</v>
      </c>
      <c r="J70" t="str">
        <f t="shared" ref="J70" ca="1" si="52">IF(ISBLANK(K70),"",
VLOOKUP(K70,OFFSET(INDIRECT("$A:$B"),0,MATCH(K$1&amp;"_Verify",INDIRECT("$1:$1"),0)-1),2,0)
)</f>
        <v>cu</v>
      </c>
      <c r="K70" t="s">
        <v>41</v>
      </c>
      <c r="L70" t="s">
        <v>81</v>
      </c>
      <c r="M70">
        <v>15000</v>
      </c>
      <c r="N70" t="str">
        <f t="shared" si="47"/>
        <v/>
      </c>
      <c r="O70" t="str">
        <f t="shared" ca="1" si="48"/>
        <v/>
      </c>
      <c r="S70" t="str">
        <f t="shared" si="49"/>
        <v/>
      </c>
      <c r="T70">
        <v>1</v>
      </c>
      <c r="U7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</v>
      </c>
      <c r="V70" t="str">
        <f t="shared" ca="1" si="27"/>
        <v>{"id":"so","da":20,"ad":1,"tp1":"cu","vl1":"DI","cn1":75,"tp2":"cu","vl2":"GO","cn2":15000}</v>
      </c>
    </row>
    <row r="71" spans="1:22">
      <c r="A71" t="s">
        <v>51</v>
      </c>
      <c r="B71" t="str">
        <f>VLOOKUP(A71,CumulativeEventTypeTable!$A:$B,MATCH(CumulativeEventTypeTable!$B$1,CumulativeEventRewardTable!$A$1:$B$1,0),0)</f>
        <v>서프라이즈 누적 오리진 상자</v>
      </c>
      <c r="C71">
        <v>21</v>
      </c>
      <c r="D71">
        <v>1</v>
      </c>
      <c r="E71" t="str">
        <f t="shared" ca="1" si="43"/>
        <v>fe</v>
      </c>
      <c r="F71" t="s">
        <v>56</v>
      </c>
      <c r="G71" t="s">
        <v>113</v>
      </c>
      <c r="H71">
        <v>1</v>
      </c>
      <c r="I71" t="str">
        <f t="shared" si="44"/>
        <v/>
      </c>
      <c r="J71" t="str">
        <f t="shared" ca="1" si="46"/>
        <v/>
      </c>
      <c r="N71" t="str">
        <f t="shared" si="47"/>
        <v/>
      </c>
      <c r="O71" t="str">
        <f t="shared" ca="1" si="48"/>
        <v/>
      </c>
      <c r="S71" t="str">
        <f t="shared" si="49"/>
        <v/>
      </c>
      <c r="T71">
        <v>1</v>
      </c>
      <c r="U7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1" t="str">
        <f t="shared" ca="1" si="27"/>
        <v>{"id":"so","da":21,"ad":1,"tp1":"fe","vl1":"Equip4401","cn1":1}</v>
      </c>
    </row>
    <row r="72" spans="1:22">
      <c r="A72" t="s">
        <v>93</v>
      </c>
      <c r="B72" t="str">
        <f>VLOOKUP(A72,CumulativeEventTypeTable!$A:$B,MATCH(CumulativeEventTypeTable!$B$1,CumulativeEventRewardTable!$A$1:$B$1,0),0)</f>
        <v>서프라이즈 노드워 상자</v>
      </c>
      <c r="C72">
        <v>1</v>
      </c>
      <c r="D72">
        <v>0</v>
      </c>
      <c r="E72" t="str">
        <f t="shared" ref="E72:E78" ca="1" si="53">IF(ISBLANK(F72),"",
VLOOKUP(F72,OFFSET(INDIRECT("$A:$B"),0,MATCH(F$1&amp;"_Verify",INDIRECT("$1:$1"),0)-1),2,0)
)</f>
        <v>cu</v>
      </c>
      <c r="F72" t="s">
        <v>41</v>
      </c>
      <c r="G72" t="s">
        <v>78</v>
      </c>
      <c r="H72">
        <v>12</v>
      </c>
      <c r="I72" t="str">
        <f t="shared" ref="I72:I78" si="54">IF(F72="장비1상자",
  IF(OR(G72&gt;3,H72&gt;5),"장비이상",""),
IF(G72="GO",
  IF(H72&lt;100,"골드이상",""),
IF(G72="DI",
  IF(H72&gt;29,"다이아너무많음",
  IF(H72&gt;9,"다이아다소많음","")),"")))</f>
        <v/>
      </c>
      <c r="J72" t="str">
        <f t="shared" ref="J72:J78" ca="1" si="55">IF(ISBLANK(K72),"",
VLOOKUP(K72,OFFSET(INDIRECT("$A:$B"),0,MATCH(K$1&amp;"_Verify",INDIRECT("$1:$1"),0)-1),2,0)
)</f>
        <v/>
      </c>
      <c r="N72" t="str">
        <f t="shared" ref="N72:N78" si="56">IF(K72="장비1상자",
  IF(OR(L72&gt;3,M72&gt;5),"장비이상",""),
IF(L72="GO",
  IF(M72&lt;100,"골드이상",""),
IF(L72="DI",
  IF(M72&gt;29,"다이아너무많음",
  IF(M72&gt;9,"다이아다소많음","")),"")))</f>
        <v/>
      </c>
      <c r="O72" t="str">
        <f t="shared" ref="O72:O78" ca="1" si="57">IF(ISBLANK(P72),"",
VLOOKUP(P72,OFFSET(INDIRECT("$A:$B"),0,MATCH(P$1&amp;"_Verify",INDIRECT("$1:$1"),0)-1),2,0)
)</f>
        <v/>
      </c>
      <c r="S72" t="str">
        <f t="shared" ref="S72:S78" si="58">IF(P72="장비1상자",
  IF(OR(Q72&gt;3,R72&gt;5),"장비이상",""),
IF(Q72="GO",
  IF(R72&lt;100,"골드이상",""),
IF(Q72="DI",
  IF(R72&gt;29,"다이아너무많음",
  IF(R72&gt;9,"다이아다소많음","")),"")))</f>
        <v/>
      </c>
      <c r="T72">
        <v>0</v>
      </c>
      <c r="U72" t="str">
        <f t="shared" ref="U72:U78" ca="1" si="59">IF(ROW()=2,V72,OFFSET(U72,-1,0)&amp;IF(LEN(V72)=0,"",","&amp;V72))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2" t="str">
        <f t="shared" ref="V72:V78" si="60">IF(T72&lt;&gt;1,"",
"{"""&amp;A$1&amp;""":"""&amp;A72&amp;""""
&amp;","""&amp;C$1&amp;""":"&amp;C72
&amp;","""&amp;D$1&amp;""":"&amp;D72
&amp;IF(LEN(E72)=0,"",","""&amp;E$1&amp;""":"""&amp;E72&amp;"""")
&amp;IF(LEN(G72)=0,"",","""&amp;G$1&amp;""":"""&amp;G72&amp;"""")
&amp;IF(LEN(H72)=0,"",","""&amp;H$1&amp;""":"&amp;H72)
&amp;IF(LEN(J72)=0,"",","""&amp;J$1&amp;""":"""&amp;J72&amp;"""")
&amp;IF(LEN(L72)=0,"",","""&amp;L$1&amp;""":"""&amp;L72&amp;"""")
&amp;IF(LEN(M72)=0,"",","""&amp;M$1&amp;""":"&amp;M72)
&amp;IF(LEN(O72)=0,"",","""&amp;O$1&amp;""":"""&amp;O72&amp;"""")
&amp;IF(LEN(Q72)=0,"",","""&amp;Q$1&amp;""":"""&amp;Q72&amp;"""")
&amp;IF(LEN(R72)=0,"",","""&amp;R$1&amp;""":"&amp;R72)&amp;"}")</f>
        <v/>
      </c>
    </row>
    <row r="73" spans="1:22">
      <c r="A73" t="s">
        <v>93</v>
      </c>
      <c r="B73" t="str">
        <f>VLOOKUP(A73,CumulativeEventTypeTable!$A:$B,MATCH(CumulativeEventTypeTable!$B$1,CumulativeEventRewardTable!$A$1:$B$1,0),0)</f>
        <v>서프라이즈 노드워 상자</v>
      </c>
      <c r="C73">
        <v>2</v>
      </c>
      <c r="D73">
        <v>0</v>
      </c>
      <c r="E73" t="str">
        <f t="shared" ca="1" si="53"/>
        <v>cu</v>
      </c>
      <c r="F73" t="s">
        <v>41</v>
      </c>
      <c r="G73" t="s">
        <v>48</v>
      </c>
      <c r="H73">
        <v>15</v>
      </c>
      <c r="I73" t="str">
        <f t="shared" si="54"/>
        <v>다이아다소많음</v>
      </c>
      <c r="J73" t="str">
        <f t="shared" ca="1" si="55"/>
        <v/>
      </c>
      <c r="N73" t="str">
        <f t="shared" si="56"/>
        <v/>
      </c>
      <c r="O73" t="str">
        <f t="shared" ca="1" si="57"/>
        <v/>
      </c>
      <c r="S73" t="str">
        <f t="shared" si="58"/>
        <v/>
      </c>
      <c r="T73">
        <v>0</v>
      </c>
      <c r="U73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3" t="str">
        <f t="shared" si="60"/>
        <v/>
      </c>
    </row>
    <row r="74" spans="1:22">
      <c r="A74" t="s">
        <v>93</v>
      </c>
      <c r="B74" t="str">
        <f>VLOOKUP(A74,CumulativeEventTypeTable!$A:$B,MATCH(CumulativeEventTypeTable!$B$1,CumulativeEventRewardTable!$A$1:$B$1,0),0)</f>
        <v>서프라이즈 노드워 상자</v>
      </c>
      <c r="C74">
        <v>3</v>
      </c>
      <c r="D74">
        <v>0</v>
      </c>
      <c r="E74" t="str">
        <f t="shared" ca="1" si="53"/>
        <v>cu</v>
      </c>
      <c r="F74" t="s">
        <v>41</v>
      </c>
      <c r="G74" t="s">
        <v>81</v>
      </c>
      <c r="H74">
        <v>3000</v>
      </c>
      <c r="I74" t="str">
        <f t="shared" si="54"/>
        <v/>
      </c>
      <c r="J74" t="str">
        <f t="shared" ca="1" si="55"/>
        <v/>
      </c>
      <c r="N74" t="str">
        <f t="shared" si="56"/>
        <v/>
      </c>
      <c r="O74" t="str">
        <f t="shared" ca="1" si="57"/>
        <v/>
      </c>
      <c r="S74" t="str">
        <f t="shared" si="58"/>
        <v/>
      </c>
      <c r="T74">
        <v>0</v>
      </c>
      <c r="U74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4" t="str">
        <f t="shared" si="60"/>
        <v/>
      </c>
    </row>
    <row r="75" spans="1:22">
      <c r="A75" t="s">
        <v>93</v>
      </c>
      <c r="B75" t="str">
        <f>VLOOKUP(A75,CumulativeEventTypeTable!$A:$B,MATCH(CumulativeEventTypeTable!$B$1,CumulativeEventRewardTable!$A$1:$B$1,0),0)</f>
        <v>서프라이즈 노드워 상자</v>
      </c>
      <c r="C75">
        <v>4</v>
      </c>
      <c r="D75">
        <v>0</v>
      </c>
      <c r="E75" t="str">
        <f t="shared" ca="1" si="53"/>
        <v>cu</v>
      </c>
      <c r="F75" t="s">
        <v>41</v>
      </c>
      <c r="G75" t="s">
        <v>109</v>
      </c>
      <c r="H75">
        <v>20</v>
      </c>
      <c r="I75" t="str">
        <f t="shared" si="54"/>
        <v>다이아다소많음</v>
      </c>
      <c r="J75" t="str">
        <f t="shared" ca="1" si="55"/>
        <v/>
      </c>
      <c r="N75" t="str">
        <f t="shared" si="56"/>
        <v/>
      </c>
      <c r="O75" t="str">
        <f t="shared" ca="1" si="57"/>
        <v/>
      </c>
      <c r="S75" t="str">
        <f t="shared" si="58"/>
        <v/>
      </c>
      <c r="T75">
        <v>0</v>
      </c>
      <c r="U75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5" t="str">
        <f t="shared" si="60"/>
        <v/>
      </c>
    </row>
    <row r="76" spans="1:22">
      <c r="A76" t="s">
        <v>93</v>
      </c>
      <c r="B76" t="str">
        <f>VLOOKUP(A76,CumulativeEventTypeTable!$A:$B,MATCH(CumulativeEventTypeTable!$B$1,CumulativeEventRewardTable!$A$1:$B$1,0),0)</f>
        <v>서프라이즈 노드워 상자</v>
      </c>
      <c r="C76">
        <v>5</v>
      </c>
      <c r="D76">
        <v>0</v>
      </c>
      <c r="E76" t="str">
        <f t="shared" ca="1" si="53"/>
        <v>cu</v>
      </c>
      <c r="F76" t="s">
        <v>41</v>
      </c>
      <c r="G76" t="s">
        <v>78</v>
      </c>
      <c r="H76">
        <v>14</v>
      </c>
      <c r="I76" t="str">
        <f t="shared" si="54"/>
        <v/>
      </c>
      <c r="J76" t="str">
        <f t="shared" ca="1" si="55"/>
        <v/>
      </c>
      <c r="N76" t="str">
        <f t="shared" si="56"/>
        <v/>
      </c>
      <c r="O76" t="str">
        <f t="shared" ca="1" si="57"/>
        <v/>
      </c>
      <c r="S76" t="str">
        <f t="shared" si="58"/>
        <v/>
      </c>
      <c r="T76">
        <v>0</v>
      </c>
      <c r="U76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6" t="str">
        <f t="shared" si="60"/>
        <v/>
      </c>
    </row>
    <row r="77" spans="1:22">
      <c r="A77" t="s">
        <v>93</v>
      </c>
      <c r="B77" t="str">
        <f>VLOOKUP(A77,CumulativeEventTypeTable!$A:$B,MATCH(CumulativeEventTypeTable!$B$1,CumulativeEventRewardTable!$A$1:$B$1,0),0)</f>
        <v>서프라이즈 노드워 상자</v>
      </c>
      <c r="C77">
        <v>6</v>
      </c>
      <c r="D77">
        <v>0</v>
      </c>
      <c r="E77" t="str">
        <f t="shared" ca="1" si="53"/>
        <v>cu</v>
      </c>
      <c r="F77" t="s">
        <v>41</v>
      </c>
      <c r="G77" t="s">
        <v>48</v>
      </c>
      <c r="H77">
        <v>30</v>
      </c>
      <c r="I77" t="str">
        <f t="shared" si="54"/>
        <v>다이아너무많음</v>
      </c>
      <c r="J77" t="str">
        <f t="shared" ca="1" si="55"/>
        <v/>
      </c>
      <c r="N77" t="str">
        <f t="shared" si="56"/>
        <v/>
      </c>
      <c r="O77" t="str">
        <f t="shared" ca="1" si="57"/>
        <v/>
      </c>
      <c r="S77" t="str">
        <f t="shared" si="58"/>
        <v/>
      </c>
      <c r="T77">
        <v>0</v>
      </c>
      <c r="U77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7" t="str">
        <f t="shared" si="60"/>
        <v/>
      </c>
    </row>
    <row r="78" spans="1:22">
      <c r="A78" t="s">
        <v>93</v>
      </c>
      <c r="B78" t="str">
        <f>VLOOKUP(A78,CumulativeEventTypeTable!$A:$B,MATCH(CumulativeEventTypeTable!$B$1,CumulativeEventRewardTable!$A$1:$B$1,0),0)</f>
        <v>서프라이즈 노드워 상자</v>
      </c>
      <c r="C78">
        <v>7</v>
      </c>
      <c r="D78">
        <v>0</v>
      </c>
      <c r="E78" t="str">
        <f t="shared" ca="1" si="53"/>
        <v>cu</v>
      </c>
      <c r="F78" t="s">
        <v>41</v>
      </c>
      <c r="G78" t="s">
        <v>81</v>
      </c>
      <c r="H78">
        <v>5000</v>
      </c>
      <c r="I78" t="str">
        <f t="shared" si="54"/>
        <v/>
      </c>
      <c r="J78" t="str">
        <f t="shared" ca="1" si="55"/>
        <v/>
      </c>
      <c r="N78" t="str">
        <f t="shared" si="56"/>
        <v/>
      </c>
      <c r="O78" t="str">
        <f t="shared" ca="1" si="57"/>
        <v/>
      </c>
      <c r="S78" t="str">
        <f t="shared" si="58"/>
        <v/>
      </c>
      <c r="T78">
        <v>0</v>
      </c>
      <c r="U78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8" t="str">
        <f t="shared" si="60"/>
        <v/>
      </c>
    </row>
    <row r="79" spans="1:22">
      <c r="A79" t="s">
        <v>98</v>
      </c>
      <c r="B79" t="str">
        <f>VLOOKUP(A79,CumulativeEventTypeTable!$A:$B,MATCH(CumulativeEventTypeTable!$B$1,CumulativeEventRewardTable!$A$1:$B$1,0),0)</f>
        <v>서프라이즈 노드워 상자</v>
      </c>
      <c r="C79">
        <v>8</v>
      </c>
      <c r="D79">
        <v>0</v>
      </c>
      <c r="E79" t="str">
        <f t="shared" ref="E79:E98" ca="1" si="61">IF(ISBLANK(F79),"",
VLOOKUP(F79,OFFSET(INDIRECT("$A:$B"),0,MATCH(F$1&amp;"_Verify",INDIRECT("$1:$1"),0)-1),2,0)
)</f>
        <v>be</v>
      </c>
      <c r="F79" t="s">
        <v>47</v>
      </c>
      <c r="G79">
        <v>3</v>
      </c>
      <c r="H79">
        <v>1</v>
      </c>
      <c r="I79" t="str">
        <f t="shared" ref="I79:I98" si="62">IF(F79="장비1상자",
  IF(OR(G79&gt;3,H79&gt;5),"장비이상",""),
IF(G79="GO",
  IF(H79&lt;100,"골드이상",""),
IF(G79="DI",
  IF(H79&gt;29,"다이아너무많음",
  IF(H79&gt;9,"다이아다소많음","")),"")))</f>
        <v/>
      </c>
      <c r="J79" t="str">
        <f t="shared" ref="J79:J98" ca="1" si="63">IF(ISBLANK(K79),"",
VLOOKUP(K79,OFFSET(INDIRECT("$A:$B"),0,MATCH(K$1&amp;"_Verify",INDIRECT("$1:$1"),0)-1),2,0)
)</f>
        <v/>
      </c>
      <c r="N79" t="str">
        <f t="shared" ref="N79:N98" si="64">IF(K79="장비1상자",
  IF(OR(L79&gt;3,M79&gt;5),"장비이상",""),
IF(L79="GO",
  IF(M79&lt;100,"골드이상",""),
IF(L79="DI",
  IF(M79&gt;29,"다이아너무많음",
  IF(M79&gt;9,"다이아다소많음","")),"")))</f>
        <v/>
      </c>
      <c r="O79" t="str">
        <f t="shared" ref="O79:O98" ca="1" si="65">IF(ISBLANK(P79),"",
VLOOKUP(P79,OFFSET(INDIRECT("$A:$B"),0,MATCH(P$1&amp;"_Verify",INDIRECT("$1:$1"),0)-1),2,0)
)</f>
        <v/>
      </c>
      <c r="S79" t="str">
        <f t="shared" ref="S79:S98" si="66">IF(P79="장비1상자",
  IF(OR(Q79&gt;3,R79&gt;5),"장비이상",""),
IF(Q79="GO",
  IF(R79&lt;100,"골드이상",""),
IF(Q79="DI",
  IF(R79&gt;29,"다이아너무많음",
  IF(R79&gt;9,"다이아다소많음","")),"")))</f>
        <v/>
      </c>
      <c r="T79">
        <v>0</v>
      </c>
      <c r="U79" t="str">
        <f t="shared" ref="U79:U98" ca="1" si="67">IF(ROW()=2,V79,OFFSET(U79,-1,0)&amp;IF(LEN(V79)=0,"",","&amp;V79))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9" t="str">
        <f t="shared" ref="V79:V98" si="68">IF(T79&lt;&gt;1,"",
"{"""&amp;A$1&amp;""":"""&amp;A79&amp;""""
&amp;","""&amp;C$1&amp;""":"&amp;C79
&amp;","""&amp;D$1&amp;""":"&amp;D79
&amp;IF(LEN(E79)=0,"",","""&amp;E$1&amp;""":"""&amp;E79&amp;"""")
&amp;IF(LEN(G79)=0,"",","""&amp;G$1&amp;""":"""&amp;G79&amp;"""")
&amp;IF(LEN(H79)=0,"",","""&amp;H$1&amp;""":"&amp;H79)
&amp;IF(LEN(J79)=0,"",","""&amp;J$1&amp;""":"""&amp;J79&amp;"""")
&amp;IF(LEN(L79)=0,"",","""&amp;L$1&amp;""":"""&amp;L79&amp;"""")
&amp;IF(LEN(M79)=0,"",","""&amp;M$1&amp;""":"&amp;M79)
&amp;IF(LEN(O79)=0,"",","""&amp;O$1&amp;""":"""&amp;O79&amp;"""")
&amp;IF(LEN(Q79)=0,"",","""&amp;Q$1&amp;""":"""&amp;Q79&amp;"""")
&amp;IF(LEN(R79)=0,"",","""&amp;R$1&amp;""":"&amp;R79)&amp;"}")</f>
        <v/>
      </c>
    </row>
    <row r="80" spans="1:22">
      <c r="A80" t="s">
        <v>98</v>
      </c>
      <c r="B80" t="str">
        <f>VLOOKUP(A80,CumulativeEventTypeTable!$A:$B,MATCH(CumulativeEventTypeTable!$B$1,CumulativeEventRewardTable!$A$1:$B$1,0),0)</f>
        <v>서프라이즈 노드워 상자</v>
      </c>
      <c r="C80">
        <v>9</v>
      </c>
      <c r="D80">
        <v>0</v>
      </c>
      <c r="E80" t="str">
        <f t="shared" ca="1" si="61"/>
        <v>cu</v>
      </c>
      <c r="F80" t="s">
        <v>41</v>
      </c>
      <c r="G80" t="s">
        <v>108</v>
      </c>
      <c r="H80">
        <v>21</v>
      </c>
      <c r="I80" t="str">
        <f t="shared" si="62"/>
        <v/>
      </c>
      <c r="J80" t="str">
        <f t="shared" ca="1" si="63"/>
        <v/>
      </c>
      <c r="N80" t="str">
        <f t="shared" si="64"/>
        <v/>
      </c>
      <c r="O80" t="str">
        <f t="shared" ca="1" si="65"/>
        <v/>
      </c>
      <c r="S80" t="str">
        <f t="shared" si="66"/>
        <v/>
      </c>
      <c r="T80">
        <v>0</v>
      </c>
      <c r="U80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0" t="str">
        <f t="shared" si="68"/>
        <v/>
      </c>
    </row>
    <row r="81" spans="1:22">
      <c r="A81" t="s">
        <v>98</v>
      </c>
      <c r="B81" t="str">
        <f>VLOOKUP(A81,CumulativeEventTypeTable!$A:$B,MATCH(CumulativeEventTypeTable!$B$1,CumulativeEventRewardTable!$A$1:$B$1,0),0)</f>
        <v>서프라이즈 노드워 상자</v>
      </c>
      <c r="C81">
        <v>10</v>
      </c>
      <c r="D81">
        <v>1</v>
      </c>
      <c r="E81" t="str">
        <f t="shared" ca="1" si="61"/>
        <v>cu</v>
      </c>
      <c r="F81" t="s">
        <v>41</v>
      </c>
      <c r="G81" t="s">
        <v>80</v>
      </c>
      <c r="H81">
        <v>50</v>
      </c>
      <c r="I81" t="str">
        <f t="shared" ref="I81" si="69">IF(F81="장비1상자",
  IF(OR(G81&gt;3,H81&gt;5),"장비이상",""),
IF(G81="GO",
  IF(H81&lt;100,"골드이상",""),
IF(G81="DI",
  IF(H81&gt;29,"다이아너무많음",
  IF(H81&gt;9,"다이아다소많음","")),"")))</f>
        <v>다이아너무많음</v>
      </c>
      <c r="J81" t="str">
        <f t="shared" ref="J81" ca="1" si="70">IF(ISBLANK(K81),"",
VLOOKUP(K81,OFFSET(INDIRECT("$A:$B"),0,MATCH(K$1&amp;"_Verify",INDIRECT("$1:$1"),0)-1),2,0)
)</f>
        <v>cu</v>
      </c>
      <c r="K81" t="s">
        <v>41</v>
      </c>
      <c r="L81" t="s">
        <v>81</v>
      </c>
      <c r="M81">
        <v>15000</v>
      </c>
      <c r="N81" t="str">
        <f t="shared" si="64"/>
        <v/>
      </c>
      <c r="O81" t="str">
        <f t="shared" ca="1" si="65"/>
        <v/>
      </c>
      <c r="S81" t="str">
        <f t="shared" si="66"/>
        <v/>
      </c>
      <c r="T81">
        <v>0</v>
      </c>
      <c r="U81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1" t="str">
        <f t="shared" si="68"/>
        <v/>
      </c>
    </row>
    <row r="82" spans="1:22">
      <c r="A82" t="s">
        <v>98</v>
      </c>
      <c r="B82" t="str">
        <f>VLOOKUP(A82,CumulativeEventTypeTable!$A:$B,MATCH(CumulativeEventTypeTable!$B$1,CumulativeEventRewardTable!$A$1:$B$1,0),0)</f>
        <v>서프라이즈 노드워 상자</v>
      </c>
      <c r="C82">
        <v>11</v>
      </c>
      <c r="D82">
        <v>0</v>
      </c>
      <c r="E82" t="str">
        <f t="shared" ca="1" si="61"/>
        <v>cu</v>
      </c>
      <c r="F82" t="s">
        <v>41</v>
      </c>
      <c r="G82" t="s">
        <v>81</v>
      </c>
      <c r="H82">
        <v>2500</v>
      </c>
      <c r="I82" t="str">
        <f t="shared" si="62"/>
        <v/>
      </c>
      <c r="J82" t="str">
        <f t="shared" ca="1" si="63"/>
        <v/>
      </c>
      <c r="N82" t="str">
        <f t="shared" si="64"/>
        <v/>
      </c>
      <c r="O82" t="str">
        <f t="shared" ca="1" si="65"/>
        <v/>
      </c>
      <c r="S82" t="str">
        <f t="shared" si="66"/>
        <v/>
      </c>
      <c r="T82">
        <v>0</v>
      </c>
      <c r="U82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2" t="str">
        <f t="shared" si="68"/>
        <v/>
      </c>
    </row>
    <row r="83" spans="1:22">
      <c r="A83" t="s">
        <v>98</v>
      </c>
      <c r="B83" t="str">
        <f>VLOOKUP(A83,CumulativeEventTypeTable!$A:$B,MATCH(CumulativeEventTypeTable!$B$1,CumulativeEventRewardTable!$A$1:$B$1,0),0)</f>
        <v>서프라이즈 노드워 상자</v>
      </c>
      <c r="C83">
        <v>12</v>
      </c>
      <c r="D83">
        <v>0</v>
      </c>
      <c r="E83" t="str">
        <f t="shared" ca="1" si="61"/>
        <v>cu</v>
      </c>
      <c r="F83" t="s">
        <v>41</v>
      </c>
      <c r="G83" t="s">
        <v>100</v>
      </c>
      <c r="H83">
        <v>16</v>
      </c>
      <c r="I83" t="str">
        <f t="shared" si="62"/>
        <v/>
      </c>
      <c r="J83" t="str">
        <f t="shared" ca="1" si="63"/>
        <v/>
      </c>
      <c r="N83" t="str">
        <f t="shared" si="64"/>
        <v/>
      </c>
      <c r="O83" t="str">
        <f t="shared" ca="1" si="65"/>
        <v/>
      </c>
      <c r="S83" t="str">
        <f t="shared" si="66"/>
        <v/>
      </c>
      <c r="T83">
        <v>0</v>
      </c>
      <c r="U83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3" t="str">
        <f t="shared" si="68"/>
        <v/>
      </c>
    </row>
    <row r="84" spans="1:22">
      <c r="A84" t="s">
        <v>98</v>
      </c>
      <c r="B84" t="str">
        <f>VLOOKUP(A84,CumulativeEventTypeTable!$A:$B,MATCH(CumulativeEventTypeTable!$B$1,CumulativeEventRewardTable!$A$1:$B$1,0),0)</f>
        <v>서프라이즈 노드워 상자</v>
      </c>
      <c r="C84">
        <v>13</v>
      </c>
      <c r="D84">
        <v>0</v>
      </c>
      <c r="E84" t="str">
        <f t="shared" ca="1" si="61"/>
        <v>cu</v>
      </c>
      <c r="F84" t="s">
        <v>41</v>
      </c>
      <c r="G84" t="s">
        <v>99</v>
      </c>
      <c r="H84">
        <v>25</v>
      </c>
      <c r="I84" t="str">
        <f t="shared" si="62"/>
        <v>다이아다소많음</v>
      </c>
      <c r="J84" t="str">
        <f t="shared" ca="1" si="63"/>
        <v/>
      </c>
      <c r="N84" t="str">
        <f t="shared" si="64"/>
        <v/>
      </c>
      <c r="O84" t="str">
        <f t="shared" ca="1" si="65"/>
        <v/>
      </c>
      <c r="S84" t="str">
        <f t="shared" si="66"/>
        <v/>
      </c>
      <c r="T84">
        <v>0</v>
      </c>
      <c r="U84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4" t="str">
        <f t="shared" si="68"/>
        <v/>
      </c>
    </row>
    <row r="85" spans="1:22">
      <c r="A85" t="s">
        <v>98</v>
      </c>
      <c r="B85" t="str">
        <f>VLOOKUP(A85,CumulativeEventTypeTable!$A:$B,MATCH(CumulativeEventTypeTable!$B$1,CumulativeEventRewardTable!$A$1:$B$1,0),0)</f>
        <v>서프라이즈 노드워 상자</v>
      </c>
      <c r="C85">
        <v>14</v>
      </c>
      <c r="D85">
        <v>0</v>
      </c>
      <c r="E85" t="str">
        <f t="shared" ca="1" si="61"/>
        <v>cu</v>
      </c>
      <c r="F85" t="s">
        <v>41</v>
      </c>
      <c r="G85" t="s">
        <v>101</v>
      </c>
      <c r="H85">
        <v>4000</v>
      </c>
      <c r="I85" t="str">
        <f t="shared" si="62"/>
        <v/>
      </c>
      <c r="J85" t="str">
        <f t="shared" ca="1" si="63"/>
        <v/>
      </c>
      <c r="N85" t="str">
        <f t="shared" si="64"/>
        <v/>
      </c>
      <c r="O85" t="str">
        <f t="shared" ca="1" si="65"/>
        <v/>
      </c>
      <c r="S85" t="str">
        <f t="shared" si="66"/>
        <v/>
      </c>
      <c r="T85">
        <v>0</v>
      </c>
      <c r="U85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5" t="str">
        <f t="shared" si="68"/>
        <v/>
      </c>
    </row>
    <row r="86" spans="1:22">
      <c r="A86" t="s">
        <v>98</v>
      </c>
      <c r="B86" t="str">
        <f>VLOOKUP(A86,CumulativeEventTypeTable!$A:$B,MATCH(CumulativeEventTypeTable!$B$1,CumulativeEventRewardTable!$A$1:$B$1,0),0)</f>
        <v>서프라이즈 노드워 상자</v>
      </c>
      <c r="C86">
        <v>15</v>
      </c>
      <c r="D86">
        <v>0</v>
      </c>
      <c r="E86" t="str">
        <f t="shared" ca="1" si="61"/>
        <v>cu</v>
      </c>
      <c r="F86" t="s">
        <v>41</v>
      </c>
      <c r="G86" t="s">
        <v>99</v>
      </c>
      <c r="H86">
        <v>45</v>
      </c>
      <c r="I86" t="str">
        <f t="shared" si="62"/>
        <v>다이아너무많음</v>
      </c>
      <c r="J86" t="str">
        <f t="shared" ca="1" si="63"/>
        <v/>
      </c>
      <c r="N86" t="str">
        <f t="shared" si="64"/>
        <v/>
      </c>
      <c r="O86" t="str">
        <f t="shared" ca="1" si="65"/>
        <v/>
      </c>
      <c r="S86" t="str">
        <f t="shared" si="66"/>
        <v/>
      </c>
      <c r="T86">
        <v>0</v>
      </c>
      <c r="U86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6" t="str">
        <f t="shared" si="68"/>
        <v/>
      </c>
    </row>
    <row r="87" spans="1:22">
      <c r="A87" t="s">
        <v>98</v>
      </c>
      <c r="B87" t="str">
        <f>VLOOKUP(A87,CumulativeEventTypeTable!$A:$B,MATCH(CumulativeEventTypeTable!$B$1,CumulativeEventRewardTable!$A$1:$B$1,0),0)</f>
        <v>서프라이즈 노드워 상자</v>
      </c>
      <c r="C87">
        <v>16</v>
      </c>
      <c r="D87">
        <v>0</v>
      </c>
      <c r="E87" t="str">
        <f t="shared" ca="1" si="61"/>
        <v>cu</v>
      </c>
      <c r="F87" t="s">
        <v>41</v>
      </c>
      <c r="G87" t="s">
        <v>81</v>
      </c>
      <c r="H87">
        <v>3500</v>
      </c>
      <c r="I87" t="str">
        <f t="shared" si="62"/>
        <v/>
      </c>
      <c r="J87" t="str">
        <f t="shared" ca="1" si="63"/>
        <v/>
      </c>
      <c r="N87" t="str">
        <f t="shared" si="64"/>
        <v/>
      </c>
      <c r="O87" t="str">
        <f t="shared" ca="1" si="65"/>
        <v/>
      </c>
      <c r="S87" t="str">
        <f t="shared" si="66"/>
        <v/>
      </c>
      <c r="T87">
        <v>0</v>
      </c>
      <c r="U87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7" t="str">
        <f t="shared" si="68"/>
        <v/>
      </c>
    </row>
    <row r="88" spans="1:22">
      <c r="A88" t="s">
        <v>98</v>
      </c>
      <c r="B88" t="str">
        <f>VLOOKUP(A88,CumulativeEventTypeTable!$A:$B,MATCH(CumulativeEventTypeTable!$B$1,CumulativeEventRewardTable!$A$1:$B$1,0),0)</f>
        <v>서프라이즈 노드워 상자</v>
      </c>
      <c r="C88">
        <v>17</v>
      </c>
      <c r="D88">
        <v>0</v>
      </c>
      <c r="E88" t="str">
        <f t="shared" ca="1" si="61"/>
        <v>cu</v>
      </c>
      <c r="F88" t="s">
        <v>41</v>
      </c>
      <c r="G88" t="s">
        <v>99</v>
      </c>
      <c r="H88">
        <v>30</v>
      </c>
      <c r="I88" t="str">
        <f t="shared" si="62"/>
        <v>다이아너무많음</v>
      </c>
      <c r="J88" t="str">
        <f t="shared" ca="1" si="63"/>
        <v/>
      </c>
      <c r="N88" t="str">
        <f t="shared" si="64"/>
        <v/>
      </c>
      <c r="O88" t="str">
        <f t="shared" ca="1" si="65"/>
        <v/>
      </c>
      <c r="S88" t="str">
        <f t="shared" si="66"/>
        <v/>
      </c>
      <c r="T88">
        <v>0</v>
      </c>
      <c r="U88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8" t="str">
        <f t="shared" si="68"/>
        <v/>
      </c>
    </row>
    <row r="89" spans="1:22">
      <c r="A89" t="s">
        <v>98</v>
      </c>
      <c r="B89" t="str">
        <f>VLOOKUP(A89,CumulativeEventTypeTable!$A:$B,MATCH(CumulativeEventTypeTable!$B$1,CumulativeEventRewardTable!$A$1:$B$1,0),0)</f>
        <v>서프라이즈 노드워 상자</v>
      </c>
      <c r="C89">
        <v>18</v>
      </c>
      <c r="D89">
        <v>0</v>
      </c>
      <c r="E89" t="str">
        <f t="shared" ca="1" si="61"/>
        <v>cu</v>
      </c>
      <c r="F89" t="s">
        <v>41</v>
      </c>
      <c r="G89" t="s">
        <v>81</v>
      </c>
      <c r="H89">
        <v>5000</v>
      </c>
      <c r="I89" t="str">
        <f t="shared" si="62"/>
        <v/>
      </c>
      <c r="J89" t="str">
        <f t="shared" ca="1" si="63"/>
        <v/>
      </c>
      <c r="N89" t="str">
        <f t="shared" si="64"/>
        <v/>
      </c>
      <c r="O89" t="str">
        <f t="shared" ca="1" si="65"/>
        <v/>
      </c>
      <c r="S89" t="str">
        <f t="shared" si="66"/>
        <v/>
      </c>
      <c r="T89">
        <v>0</v>
      </c>
      <c r="U89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9" t="str">
        <f t="shared" si="68"/>
        <v/>
      </c>
    </row>
    <row r="90" spans="1:22">
      <c r="A90" t="s">
        <v>98</v>
      </c>
      <c r="B90" t="str">
        <f>VLOOKUP(A90,CumulativeEventTypeTable!$A:$B,MATCH(CumulativeEventTypeTable!$B$1,CumulativeEventRewardTable!$A$1:$B$1,0),0)</f>
        <v>서프라이즈 노드워 상자</v>
      </c>
      <c r="C90">
        <v>19</v>
      </c>
      <c r="D90">
        <v>0</v>
      </c>
      <c r="E90" t="str">
        <f t="shared" ca="1" si="61"/>
        <v>cu</v>
      </c>
      <c r="F90" t="s">
        <v>41</v>
      </c>
      <c r="G90" t="s">
        <v>100</v>
      </c>
      <c r="H90">
        <v>12</v>
      </c>
      <c r="I90" t="str">
        <f t="shared" si="62"/>
        <v/>
      </c>
      <c r="J90" t="str">
        <f t="shared" ca="1" si="63"/>
        <v/>
      </c>
      <c r="N90" t="str">
        <f t="shared" si="64"/>
        <v/>
      </c>
      <c r="O90" t="str">
        <f t="shared" ca="1" si="65"/>
        <v/>
      </c>
      <c r="S90" t="str">
        <f t="shared" si="66"/>
        <v/>
      </c>
      <c r="T90">
        <v>0</v>
      </c>
      <c r="U90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90" t="str">
        <f t="shared" si="68"/>
        <v/>
      </c>
    </row>
    <row r="91" spans="1:22">
      <c r="A91" t="s">
        <v>98</v>
      </c>
      <c r="B91" t="str">
        <f>VLOOKUP(A91,CumulativeEventTypeTable!$A:$B,MATCH(CumulativeEventTypeTable!$B$1,CumulativeEventRewardTable!$A$1:$B$1,0),0)</f>
        <v>서프라이즈 노드워 상자</v>
      </c>
      <c r="C91">
        <v>20</v>
      </c>
      <c r="D91">
        <v>1</v>
      </c>
      <c r="E91" t="str">
        <f t="shared" ca="1" si="61"/>
        <v>fe</v>
      </c>
      <c r="F91" t="s">
        <v>56</v>
      </c>
      <c r="G91" t="s">
        <v>111</v>
      </c>
      <c r="H91">
        <v>1</v>
      </c>
      <c r="I91" t="str">
        <f t="shared" si="62"/>
        <v/>
      </c>
      <c r="J91" t="str">
        <f t="shared" ca="1" si="63"/>
        <v/>
      </c>
      <c r="N91" t="str">
        <f t="shared" si="64"/>
        <v/>
      </c>
      <c r="O91" t="str">
        <f t="shared" ca="1" si="65"/>
        <v/>
      </c>
      <c r="S91" t="str">
        <f t="shared" si="66"/>
        <v/>
      </c>
      <c r="T91">
        <v>0</v>
      </c>
      <c r="U91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91" t="str">
        <f t="shared" si="68"/>
        <v/>
      </c>
    </row>
    <row r="92" spans="1:22">
      <c r="A92" t="s">
        <v>98</v>
      </c>
      <c r="B92" t="str">
        <f>VLOOKUP(A92,CumulativeEventTypeTable!$A:$B,MATCH(CumulativeEventTypeTable!$B$1,CumulativeEventRewardTable!$A$1:$B$1,0),0)</f>
        <v>서프라이즈 노드워 상자</v>
      </c>
      <c r="C92">
        <v>1</v>
      </c>
      <c r="D92">
        <v>0</v>
      </c>
      <c r="E92" t="str">
        <f t="shared" ca="1" si="61"/>
        <v>cu</v>
      </c>
      <c r="F92" t="s">
        <v>41</v>
      </c>
      <c r="G92" t="s">
        <v>48</v>
      </c>
      <c r="H92">
        <v>12</v>
      </c>
      <c r="I92" t="str">
        <f t="shared" si="62"/>
        <v>다이아다소많음</v>
      </c>
      <c r="J92" t="str">
        <f t="shared" ca="1" si="63"/>
        <v/>
      </c>
      <c r="N92" t="str">
        <f t="shared" si="64"/>
        <v/>
      </c>
      <c r="O92" t="str">
        <f t="shared" ca="1" si="65"/>
        <v/>
      </c>
      <c r="S92" t="str">
        <f t="shared" si="66"/>
        <v/>
      </c>
      <c r="T92">
        <v>1</v>
      </c>
      <c r="U92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</v>
      </c>
      <c r="V92" t="str">
        <f t="shared" ca="1" si="68"/>
        <v>{"id":"sn","da":1,"ad":0,"tp1":"cu","vl1":"DI","cn1":12}</v>
      </c>
    </row>
    <row r="93" spans="1:22">
      <c r="A93" t="s">
        <v>98</v>
      </c>
      <c r="B93" t="str">
        <f>VLOOKUP(A93,CumulativeEventTypeTable!$A:$B,MATCH(CumulativeEventTypeTable!$B$1,CumulativeEventRewardTable!$A$1:$B$1,0),0)</f>
        <v>서프라이즈 노드워 상자</v>
      </c>
      <c r="C93">
        <v>2</v>
      </c>
      <c r="D93">
        <v>0</v>
      </c>
      <c r="E93" t="str">
        <f t="shared" ca="1" si="61"/>
        <v>cu</v>
      </c>
      <c r="F93" t="s">
        <v>41</v>
      </c>
      <c r="G93" t="s">
        <v>80</v>
      </c>
      <c r="H93">
        <v>15</v>
      </c>
      <c r="I93" t="str">
        <f t="shared" si="62"/>
        <v>다이아다소많음</v>
      </c>
      <c r="J93" t="str">
        <f t="shared" ca="1" si="63"/>
        <v/>
      </c>
      <c r="N93" t="str">
        <f t="shared" si="64"/>
        <v/>
      </c>
      <c r="O93" t="str">
        <f t="shared" ca="1" si="65"/>
        <v/>
      </c>
      <c r="S93" t="str">
        <f t="shared" si="66"/>
        <v/>
      </c>
      <c r="T93">
        <v>1</v>
      </c>
      <c r="U93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</v>
      </c>
      <c r="V93" t="str">
        <f t="shared" ca="1" si="68"/>
        <v>{"id":"sn","da":2,"ad":0,"tp1":"cu","vl1":"DI","cn1":15}</v>
      </c>
    </row>
    <row r="94" spans="1:22">
      <c r="A94" t="s">
        <v>98</v>
      </c>
      <c r="B94" t="str">
        <f>VLOOKUP(A94,CumulativeEventTypeTable!$A:$B,MATCH(CumulativeEventTypeTable!$B$1,CumulativeEventRewardTable!$A$1:$B$1,0),0)</f>
        <v>서프라이즈 노드워 상자</v>
      </c>
      <c r="C94">
        <v>3</v>
      </c>
      <c r="D94">
        <v>0</v>
      </c>
      <c r="E94" t="str">
        <f t="shared" ca="1" si="61"/>
        <v>cu</v>
      </c>
      <c r="F94" t="s">
        <v>41</v>
      </c>
      <c r="G94" t="s">
        <v>48</v>
      </c>
      <c r="H94">
        <v>30</v>
      </c>
      <c r="I94" t="str">
        <f t="shared" si="62"/>
        <v>다이아너무많음</v>
      </c>
      <c r="J94" t="str">
        <f t="shared" ca="1" si="63"/>
        <v/>
      </c>
      <c r="N94" t="str">
        <f t="shared" si="64"/>
        <v/>
      </c>
      <c r="O94" t="str">
        <f t="shared" ca="1" si="65"/>
        <v/>
      </c>
      <c r="S94" t="str">
        <f t="shared" si="66"/>
        <v/>
      </c>
      <c r="T94">
        <v>1</v>
      </c>
      <c r="U94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</v>
      </c>
      <c r="V94" t="str">
        <f t="shared" ca="1" si="68"/>
        <v>{"id":"sn","da":3,"ad":0,"tp1":"cu","vl1":"DI","cn1":30}</v>
      </c>
    </row>
    <row r="95" spans="1:22">
      <c r="A95" t="s">
        <v>98</v>
      </c>
      <c r="B95" t="str">
        <f>VLOOKUP(A95,CumulativeEventTypeTable!$A:$B,MATCH(CumulativeEventTypeTable!$B$1,CumulativeEventRewardTable!$A$1:$B$1,0),0)</f>
        <v>서프라이즈 노드워 상자</v>
      </c>
      <c r="C95">
        <v>4</v>
      </c>
      <c r="D95">
        <v>0</v>
      </c>
      <c r="E95" t="str">
        <f t="shared" ca="1" si="61"/>
        <v>cu</v>
      </c>
      <c r="F95" t="s">
        <v>41</v>
      </c>
      <c r="G95" t="s">
        <v>80</v>
      </c>
      <c r="H95">
        <v>20</v>
      </c>
      <c r="I95" t="str">
        <f t="shared" si="62"/>
        <v>다이아다소많음</v>
      </c>
      <c r="J95" t="str">
        <f t="shared" ca="1" si="63"/>
        <v/>
      </c>
      <c r="N95" t="str">
        <f t="shared" si="64"/>
        <v/>
      </c>
      <c r="O95" t="str">
        <f t="shared" ca="1" si="65"/>
        <v/>
      </c>
      <c r="S95" t="str">
        <f t="shared" si="66"/>
        <v/>
      </c>
      <c r="T95">
        <v>1</v>
      </c>
      <c r="U95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</v>
      </c>
      <c r="V95" t="str">
        <f t="shared" ca="1" si="68"/>
        <v>{"id":"sn","da":4,"ad":0,"tp1":"cu","vl1":"DI","cn1":20}</v>
      </c>
    </row>
    <row r="96" spans="1:22">
      <c r="A96" t="s">
        <v>98</v>
      </c>
      <c r="B96" t="str">
        <f>VLOOKUP(A96,CumulativeEventTypeTable!$A:$B,MATCH(CumulativeEventTypeTable!$B$1,CumulativeEventRewardTable!$A$1:$B$1,0),0)</f>
        <v>서프라이즈 노드워 상자</v>
      </c>
      <c r="C96">
        <v>5</v>
      </c>
      <c r="D96">
        <v>0</v>
      </c>
      <c r="E96" t="str">
        <f t="shared" ca="1" si="61"/>
        <v>cu</v>
      </c>
      <c r="F96" t="s">
        <v>41</v>
      </c>
      <c r="G96" t="s">
        <v>62</v>
      </c>
      <c r="H96">
        <v>10000</v>
      </c>
      <c r="I96" t="str">
        <f t="shared" si="62"/>
        <v/>
      </c>
      <c r="J96" t="str">
        <f t="shared" ca="1" si="63"/>
        <v/>
      </c>
      <c r="N96" t="str">
        <f t="shared" si="64"/>
        <v/>
      </c>
      <c r="O96" t="str">
        <f t="shared" ca="1" si="65"/>
        <v/>
      </c>
      <c r="S96" t="str">
        <f t="shared" si="66"/>
        <v/>
      </c>
      <c r="T96">
        <v>1</v>
      </c>
      <c r="U96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</v>
      </c>
      <c r="V96" t="str">
        <f t="shared" ca="1" si="68"/>
        <v>{"id":"sn","da":5,"ad":0,"tp1":"cu","vl1":"GO","cn1":10000}</v>
      </c>
    </row>
    <row r="97" spans="1:22">
      <c r="A97" t="s">
        <v>98</v>
      </c>
      <c r="B97" t="str">
        <f>VLOOKUP(A97,CumulativeEventTypeTable!$A:$B,MATCH(CumulativeEventTypeTable!$B$1,CumulativeEventRewardTable!$A$1:$B$1,0),0)</f>
        <v>서프라이즈 노드워 상자</v>
      </c>
      <c r="C97">
        <v>6</v>
      </c>
      <c r="D97">
        <v>0</v>
      </c>
      <c r="E97" t="str">
        <f t="shared" ca="1" si="61"/>
        <v>cu</v>
      </c>
      <c r="F97" t="s">
        <v>41</v>
      </c>
      <c r="G97" t="s">
        <v>80</v>
      </c>
      <c r="H97">
        <v>30</v>
      </c>
      <c r="I97" t="str">
        <f t="shared" si="62"/>
        <v>다이아너무많음</v>
      </c>
      <c r="J97" t="str">
        <f t="shared" ca="1" si="63"/>
        <v/>
      </c>
      <c r="N97" t="str">
        <f t="shared" si="64"/>
        <v/>
      </c>
      <c r="O97" t="str">
        <f t="shared" ca="1" si="65"/>
        <v/>
      </c>
      <c r="S97" t="str">
        <f t="shared" si="66"/>
        <v/>
      </c>
      <c r="T97">
        <v>1</v>
      </c>
      <c r="U97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</v>
      </c>
      <c r="V97" t="str">
        <f t="shared" ca="1" si="68"/>
        <v>{"id":"sn","da":6,"ad":0,"tp1":"cu","vl1":"DI","cn1":30}</v>
      </c>
    </row>
    <row r="98" spans="1:22">
      <c r="A98" t="s">
        <v>98</v>
      </c>
      <c r="B98" t="str">
        <f>VLOOKUP(A98,CumulativeEventTypeTable!$A:$B,MATCH(CumulativeEventTypeTable!$B$1,CumulativeEventRewardTable!$A$1:$B$1,0),0)</f>
        <v>서프라이즈 노드워 상자</v>
      </c>
      <c r="C98">
        <v>7</v>
      </c>
      <c r="D98">
        <v>0</v>
      </c>
      <c r="E98" t="str">
        <f t="shared" ca="1" si="61"/>
        <v>cu</v>
      </c>
      <c r="F98" t="s">
        <v>41</v>
      </c>
      <c r="G98" t="s">
        <v>48</v>
      </c>
      <c r="H98">
        <v>17</v>
      </c>
      <c r="I98" t="str">
        <f t="shared" si="62"/>
        <v>다이아다소많음</v>
      </c>
      <c r="J98" t="str">
        <f t="shared" ca="1" si="63"/>
        <v/>
      </c>
      <c r="N98" t="str">
        <f t="shared" si="64"/>
        <v/>
      </c>
      <c r="O98" t="str">
        <f t="shared" ca="1" si="65"/>
        <v/>
      </c>
      <c r="S98" t="str">
        <f t="shared" si="66"/>
        <v/>
      </c>
      <c r="T98">
        <v>1</v>
      </c>
      <c r="U98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</v>
      </c>
      <c r="V98" t="str">
        <f t="shared" ca="1" si="68"/>
        <v>{"id":"sn","da":7,"ad":0,"tp1":"cu","vl1":"DI","cn1":17}</v>
      </c>
    </row>
    <row r="99" spans="1:22">
      <c r="A99" t="s">
        <v>98</v>
      </c>
      <c r="B99" t="str">
        <f>VLOOKUP(A99,CumulativeEventTypeTable!$A:$B,MATCH(CumulativeEventTypeTable!$B$1,CumulativeEventRewardTable!$A$1:$B$1,0),0)</f>
        <v>서프라이즈 노드워 상자</v>
      </c>
      <c r="C99">
        <v>8</v>
      </c>
      <c r="D99">
        <v>0</v>
      </c>
      <c r="E99" t="str">
        <f t="shared" ref="E99:E111" ca="1" si="71">IF(ISBLANK(F99),"",
VLOOKUP(F99,OFFSET(INDIRECT("$A:$B"),0,MATCH(F$1&amp;"_Verify",INDIRECT("$1:$1"),0)-1),2,0)
)</f>
        <v>cu</v>
      </c>
      <c r="F99" t="s">
        <v>41</v>
      </c>
      <c r="G99" t="s">
        <v>48</v>
      </c>
      <c r="H99">
        <v>25</v>
      </c>
      <c r="I99" t="str">
        <f t="shared" ref="I99:I111" si="72">IF(F99="장비1상자",
  IF(OR(G99&gt;3,H99&gt;5),"장비이상",""),
IF(G99="GO",
  IF(H99&lt;100,"골드이상",""),
IF(G99="DI",
  IF(H99&gt;29,"다이아너무많음",
  IF(H99&gt;9,"다이아다소많음","")),"")))</f>
        <v>다이아다소많음</v>
      </c>
      <c r="J99" t="str">
        <f t="shared" ref="J99:J111" ca="1" si="73">IF(ISBLANK(K99),"",
VLOOKUP(K99,OFFSET(INDIRECT("$A:$B"),0,MATCH(K$1&amp;"_Verify",INDIRECT("$1:$1"),0)-1),2,0)
)</f>
        <v/>
      </c>
      <c r="N99" t="str">
        <f t="shared" ref="N99:N111" si="74">IF(K99="장비1상자",
  IF(OR(L99&gt;3,M99&gt;5),"장비이상",""),
IF(L99="GO",
  IF(M99&lt;100,"골드이상",""),
IF(L99="DI",
  IF(M99&gt;29,"다이아너무많음",
  IF(M99&gt;9,"다이아다소많음","")),"")))</f>
        <v/>
      </c>
      <c r="O99" t="str">
        <f t="shared" ref="O99:O111" ca="1" si="75">IF(ISBLANK(P99),"",
VLOOKUP(P99,OFFSET(INDIRECT("$A:$B"),0,MATCH(P$1&amp;"_Verify",INDIRECT("$1:$1"),0)-1),2,0)
)</f>
        <v/>
      </c>
      <c r="S99" t="str">
        <f t="shared" ref="S99:S111" si="76">IF(P99="장비1상자",
  IF(OR(Q99&gt;3,R99&gt;5),"장비이상",""),
IF(Q99="GO",
  IF(R99&lt;100,"골드이상",""),
IF(Q99="DI",
  IF(R99&gt;29,"다이아너무많음",
  IF(R99&gt;9,"다이아다소많음","")),"")))</f>
        <v/>
      </c>
      <c r="T99">
        <v>1</v>
      </c>
      <c r="U99" t="str">
        <f t="shared" ref="U99:U111" ca="1" si="77">IF(ROW()=2,V99,OFFSET(U99,-1,0)&amp;IF(LEN(V99)=0,"",","&amp;V99))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</v>
      </c>
      <c r="V99" t="str">
        <f t="shared" ref="V99:V111" ca="1" si="78">IF(T99&lt;&gt;1,"",
"{"""&amp;A$1&amp;""":"""&amp;A99&amp;""""
&amp;","""&amp;C$1&amp;""":"&amp;C99
&amp;","""&amp;D$1&amp;""":"&amp;D99
&amp;IF(LEN(E99)=0,"",","""&amp;E$1&amp;""":"""&amp;E99&amp;"""")
&amp;IF(LEN(G99)=0,"",","""&amp;G$1&amp;""":"""&amp;G99&amp;"""")
&amp;IF(LEN(H99)=0,"",","""&amp;H$1&amp;""":"&amp;H99)
&amp;IF(LEN(J99)=0,"",","""&amp;J$1&amp;""":"""&amp;J99&amp;"""")
&amp;IF(LEN(L99)=0,"",","""&amp;L$1&amp;""":"""&amp;L99&amp;"""")
&amp;IF(LEN(M99)=0,"",","""&amp;M$1&amp;""":"&amp;M99)
&amp;IF(LEN(O99)=0,"",","""&amp;O$1&amp;""":"""&amp;O99&amp;"""")
&amp;IF(LEN(Q99)=0,"",","""&amp;Q$1&amp;""":"""&amp;Q99&amp;"""")
&amp;IF(LEN(R99)=0,"",","""&amp;R$1&amp;""":"&amp;R99)&amp;"}")</f>
        <v>{"id":"sn","da":8,"ad":0,"tp1":"cu","vl1":"DI","cn1":25}</v>
      </c>
    </row>
    <row r="100" spans="1:22">
      <c r="A100" t="s">
        <v>98</v>
      </c>
      <c r="B100" t="str">
        <f>VLOOKUP(A100,CumulativeEventTypeTable!$A:$B,MATCH(CumulativeEventTypeTable!$B$1,CumulativeEventRewardTable!$A$1:$B$1,0),0)</f>
        <v>서프라이즈 노드워 상자</v>
      </c>
      <c r="C100">
        <v>9</v>
      </c>
      <c r="D100">
        <v>0</v>
      </c>
      <c r="E100" t="str">
        <f t="shared" ca="1" si="71"/>
        <v>cu</v>
      </c>
      <c r="F100" t="s">
        <v>41</v>
      </c>
      <c r="G100" t="s">
        <v>48</v>
      </c>
      <c r="H100">
        <v>20</v>
      </c>
      <c r="I100" t="str">
        <f t="shared" si="72"/>
        <v>다이아다소많음</v>
      </c>
      <c r="J100" t="str">
        <f t="shared" ca="1" si="73"/>
        <v/>
      </c>
      <c r="N100" t="str">
        <f t="shared" si="74"/>
        <v/>
      </c>
      <c r="O100" t="str">
        <f t="shared" ca="1" si="75"/>
        <v/>
      </c>
      <c r="S100" t="str">
        <f t="shared" si="76"/>
        <v/>
      </c>
      <c r="T100">
        <v>1</v>
      </c>
      <c r="U100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</v>
      </c>
      <c r="V100" t="str">
        <f t="shared" ca="1" si="78"/>
        <v>{"id":"sn","da":9,"ad":0,"tp1":"cu","vl1":"DI","cn1":20}</v>
      </c>
    </row>
    <row r="101" spans="1:22">
      <c r="A101" t="s">
        <v>98</v>
      </c>
      <c r="B101" t="str">
        <f>VLOOKUP(A101,CumulativeEventTypeTable!$A:$B,MATCH(CumulativeEventTypeTable!$B$1,CumulativeEventRewardTable!$A$1:$B$1,0),0)</f>
        <v>서프라이즈 노드워 상자</v>
      </c>
      <c r="C101">
        <v>10</v>
      </c>
      <c r="D101">
        <v>1</v>
      </c>
      <c r="E101" t="str">
        <f t="shared" ca="1" si="71"/>
        <v>cu</v>
      </c>
      <c r="F101" t="s">
        <v>41</v>
      </c>
      <c r="G101" t="s">
        <v>80</v>
      </c>
      <c r="H101">
        <v>50</v>
      </c>
      <c r="I101" t="str">
        <f t="shared" si="72"/>
        <v>다이아너무많음</v>
      </c>
      <c r="J101" t="str">
        <f t="shared" ca="1" si="73"/>
        <v>cu</v>
      </c>
      <c r="K101" t="s">
        <v>41</v>
      </c>
      <c r="L101" t="s">
        <v>81</v>
      </c>
      <c r="M101">
        <v>15000</v>
      </c>
      <c r="N101" t="str">
        <f t="shared" si="74"/>
        <v/>
      </c>
      <c r="O101" t="str">
        <f t="shared" ca="1" si="75"/>
        <v/>
      </c>
      <c r="S101" t="str">
        <f t="shared" si="76"/>
        <v/>
      </c>
      <c r="T101">
        <v>1</v>
      </c>
      <c r="U101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</v>
      </c>
      <c r="V101" t="str">
        <f t="shared" ca="1" si="78"/>
        <v>{"id":"sn","da":10,"ad":1,"tp1":"cu","vl1":"DI","cn1":50,"tp2":"cu","vl2":"GO","cn2":15000}</v>
      </c>
    </row>
    <row r="102" spans="1:22">
      <c r="A102" t="s">
        <v>98</v>
      </c>
      <c r="B102" t="str">
        <f>VLOOKUP(A102,CumulativeEventTypeTable!$A:$B,MATCH(CumulativeEventTypeTable!$B$1,CumulativeEventRewardTable!$A$1:$B$1,0),0)</f>
        <v>서프라이즈 노드워 상자</v>
      </c>
      <c r="C102">
        <v>11</v>
      </c>
      <c r="D102">
        <v>0</v>
      </c>
      <c r="E102" t="str">
        <f t="shared" ca="1" si="71"/>
        <v>cu</v>
      </c>
      <c r="F102" t="s">
        <v>41</v>
      </c>
      <c r="G102" t="s">
        <v>48</v>
      </c>
      <c r="H102">
        <v>20</v>
      </c>
      <c r="I102" t="str">
        <f t="shared" si="72"/>
        <v>다이아다소많음</v>
      </c>
      <c r="J102" t="str">
        <f t="shared" ca="1" si="73"/>
        <v/>
      </c>
      <c r="N102" t="str">
        <f t="shared" si="74"/>
        <v/>
      </c>
      <c r="O102" t="str">
        <f t="shared" ca="1" si="75"/>
        <v/>
      </c>
      <c r="S102" t="str">
        <f t="shared" si="76"/>
        <v/>
      </c>
      <c r="T102">
        <v>1</v>
      </c>
      <c r="U102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</v>
      </c>
      <c r="V102" t="str">
        <f t="shared" ca="1" si="78"/>
        <v>{"id":"sn","da":11,"ad":0,"tp1":"cu","vl1":"DI","cn1":20}</v>
      </c>
    </row>
    <row r="103" spans="1:22">
      <c r="A103" t="s">
        <v>98</v>
      </c>
      <c r="B103" t="str">
        <f>VLOOKUP(A103,CumulativeEventTypeTable!$A:$B,MATCH(CumulativeEventTypeTable!$B$1,CumulativeEventRewardTable!$A$1:$B$1,0),0)</f>
        <v>서프라이즈 노드워 상자</v>
      </c>
      <c r="C103">
        <v>12</v>
      </c>
      <c r="D103">
        <v>0</v>
      </c>
      <c r="E103" t="str">
        <f t="shared" ca="1" si="71"/>
        <v>cu</v>
      </c>
      <c r="F103" t="s">
        <v>41</v>
      </c>
      <c r="G103" t="s">
        <v>48</v>
      </c>
      <c r="H103">
        <v>16</v>
      </c>
      <c r="I103" t="str">
        <f t="shared" si="72"/>
        <v>다이아다소많음</v>
      </c>
      <c r="J103" t="str">
        <f t="shared" ca="1" si="73"/>
        <v/>
      </c>
      <c r="N103" t="str">
        <f t="shared" si="74"/>
        <v/>
      </c>
      <c r="O103" t="str">
        <f t="shared" ca="1" si="75"/>
        <v/>
      </c>
      <c r="S103" t="str">
        <f t="shared" si="76"/>
        <v/>
      </c>
      <c r="T103">
        <v>1</v>
      </c>
      <c r="U103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</v>
      </c>
      <c r="V103" t="str">
        <f t="shared" ca="1" si="78"/>
        <v>{"id":"sn","da":12,"ad":0,"tp1":"cu","vl1":"DI","cn1":16}</v>
      </c>
    </row>
    <row r="104" spans="1:22">
      <c r="A104" t="s">
        <v>98</v>
      </c>
      <c r="B104" t="str">
        <f>VLOOKUP(A104,CumulativeEventTypeTable!$A:$B,MATCH(CumulativeEventTypeTable!$B$1,CumulativeEventRewardTable!$A$1:$B$1,0),0)</f>
        <v>서프라이즈 노드워 상자</v>
      </c>
      <c r="C104">
        <v>13</v>
      </c>
      <c r="D104">
        <v>0</v>
      </c>
      <c r="E104" t="str">
        <f t="shared" ca="1" si="71"/>
        <v>cu</v>
      </c>
      <c r="F104" t="s">
        <v>41</v>
      </c>
      <c r="G104" t="s">
        <v>80</v>
      </c>
      <c r="H104">
        <v>25</v>
      </c>
      <c r="I104" t="str">
        <f t="shared" si="72"/>
        <v>다이아다소많음</v>
      </c>
      <c r="J104" t="str">
        <f t="shared" ca="1" si="73"/>
        <v/>
      </c>
      <c r="N104" t="str">
        <f t="shared" si="74"/>
        <v/>
      </c>
      <c r="O104" t="str">
        <f t="shared" ca="1" si="75"/>
        <v/>
      </c>
      <c r="S104" t="str">
        <f t="shared" si="76"/>
        <v/>
      </c>
      <c r="T104">
        <v>1</v>
      </c>
      <c r="U104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</v>
      </c>
      <c r="V104" t="str">
        <f t="shared" ca="1" si="78"/>
        <v>{"id":"sn","da":13,"ad":0,"tp1":"cu","vl1":"DI","cn1":25}</v>
      </c>
    </row>
    <row r="105" spans="1:22">
      <c r="A105" t="s">
        <v>98</v>
      </c>
      <c r="B105" t="str">
        <f>VLOOKUP(A105,CumulativeEventTypeTable!$A:$B,MATCH(CumulativeEventTypeTable!$B$1,CumulativeEventRewardTable!$A$1:$B$1,0),0)</f>
        <v>서프라이즈 노드워 상자</v>
      </c>
      <c r="C105">
        <v>14</v>
      </c>
      <c r="D105">
        <v>0</v>
      </c>
      <c r="E105" t="str">
        <f t="shared" ca="1" si="71"/>
        <v>cu</v>
      </c>
      <c r="F105" t="s">
        <v>41</v>
      </c>
      <c r="G105" t="s">
        <v>48</v>
      </c>
      <c r="H105">
        <v>30</v>
      </c>
      <c r="I105" t="str">
        <f t="shared" si="72"/>
        <v>다이아너무많음</v>
      </c>
      <c r="J105" t="str">
        <f t="shared" ca="1" si="73"/>
        <v/>
      </c>
      <c r="N105" t="str">
        <f t="shared" si="74"/>
        <v/>
      </c>
      <c r="O105" t="str">
        <f t="shared" ca="1" si="75"/>
        <v/>
      </c>
      <c r="S105" t="str">
        <f t="shared" si="76"/>
        <v/>
      </c>
      <c r="T105">
        <v>1</v>
      </c>
      <c r="U105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</v>
      </c>
      <c r="V105" t="str">
        <f t="shared" ca="1" si="78"/>
        <v>{"id":"sn","da":14,"ad":0,"tp1":"cu","vl1":"DI","cn1":30}</v>
      </c>
    </row>
    <row r="106" spans="1:22">
      <c r="A106" t="s">
        <v>98</v>
      </c>
      <c r="B106" t="str">
        <f>VLOOKUP(A106,CumulativeEventTypeTable!$A:$B,MATCH(CumulativeEventTypeTable!$B$1,CumulativeEventRewardTable!$A$1:$B$1,0),0)</f>
        <v>서프라이즈 노드워 상자</v>
      </c>
      <c r="C106">
        <v>15</v>
      </c>
      <c r="D106">
        <v>0</v>
      </c>
      <c r="E106" t="str">
        <f t="shared" ca="1" si="71"/>
        <v>cu</v>
      </c>
      <c r="F106" t="s">
        <v>41</v>
      </c>
      <c r="G106" t="s">
        <v>78</v>
      </c>
      <c r="H106">
        <v>20</v>
      </c>
      <c r="I106" t="str">
        <f t="shared" si="72"/>
        <v/>
      </c>
      <c r="J106" t="str">
        <f t="shared" ca="1" si="73"/>
        <v/>
      </c>
      <c r="N106" t="str">
        <f t="shared" si="74"/>
        <v/>
      </c>
      <c r="O106" t="str">
        <f t="shared" ca="1" si="75"/>
        <v/>
      </c>
      <c r="S106" t="str">
        <f t="shared" si="76"/>
        <v/>
      </c>
      <c r="T106">
        <v>1</v>
      </c>
      <c r="U106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</v>
      </c>
      <c r="V106" t="str">
        <f t="shared" ca="1" si="78"/>
        <v>{"id":"sn","da":15,"ad":0,"tp1":"cu","vl1":"EN","cn1":20}</v>
      </c>
    </row>
    <row r="107" spans="1:22">
      <c r="A107" t="s">
        <v>98</v>
      </c>
      <c r="B107" t="str">
        <f>VLOOKUP(A107,CumulativeEventTypeTable!$A:$B,MATCH(CumulativeEventTypeTable!$B$1,CumulativeEventRewardTable!$A$1:$B$1,0),0)</f>
        <v>서프라이즈 노드워 상자</v>
      </c>
      <c r="C107">
        <v>16</v>
      </c>
      <c r="D107">
        <v>0</v>
      </c>
      <c r="E107" t="str">
        <f t="shared" ca="1" si="71"/>
        <v>cu</v>
      </c>
      <c r="F107" t="s">
        <v>41</v>
      </c>
      <c r="G107" t="s">
        <v>48</v>
      </c>
      <c r="H107">
        <v>20</v>
      </c>
      <c r="I107" t="str">
        <f t="shared" si="72"/>
        <v>다이아다소많음</v>
      </c>
      <c r="J107" t="str">
        <f t="shared" ca="1" si="73"/>
        <v/>
      </c>
      <c r="N107" t="str">
        <f t="shared" si="74"/>
        <v/>
      </c>
      <c r="O107" t="str">
        <f t="shared" ca="1" si="75"/>
        <v/>
      </c>
      <c r="S107" t="str">
        <f t="shared" si="76"/>
        <v/>
      </c>
      <c r="T107">
        <v>1</v>
      </c>
      <c r="U107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</v>
      </c>
      <c r="V107" t="str">
        <f t="shared" ca="1" si="78"/>
        <v>{"id":"sn","da":16,"ad":0,"tp1":"cu","vl1":"DI","cn1":20}</v>
      </c>
    </row>
    <row r="108" spans="1:22">
      <c r="A108" t="s">
        <v>98</v>
      </c>
      <c r="B108" t="str">
        <f>VLOOKUP(A108,CumulativeEventTypeTable!$A:$B,MATCH(CumulativeEventTypeTable!$B$1,CumulativeEventRewardTable!$A$1:$B$1,0),0)</f>
        <v>서프라이즈 노드워 상자</v>
      </c>
      <c r="C108">
        <v>17</v>
      </c>
      <c r="D108">
        <v>0</v>
      </c>
      <c r="E108" t="str">
        <f t="shared" ca="1" si="71"/>
        <v>cu</v>
      </c>
      <c r="F108" t="s">
        <v>41</v>
      </c>
      <c r="G108" t="s">
        <v>80</v>
      </c>
      <c r="H108">
        <v>30</v>
      </c>
      <c r="I108" t="str">
        <f t="shared" si="72"/>
        <v>다이아너무많음</v>
      </c>
      <c r="J108" t="str">
        <f t="shared" ca="1" si="73"/>
        <v/>
      </c>
      <c r="N108" t="str">
        <f t="shared" si="74"/>
        <v/>
      </c>
      <c r="O108" t="str">
        <f t="shared" ca="1" si="75"/>
        <v/>
      </c>
      <c r="S108" t="str">
        <f t="shared" si="76"/>
        <v/>
      </c>
      <c r="T108">
        <v>1</v>
      </c>
      <c r="U108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</v>
      </c>
      <c r="V108" t="str">
        <f t="shared" ca="1" si="78"/>
        <v>{"id":"sn","da":17,"ad":0,"tp1":"cu","vl1":"DI","cn1":30}</v>
      </c>
    </row>
    <row r="109" spans="1:22">
      <c r="A109" t="s">
        <v>98</v>
      </c>
      <c r="B109" t="str">
        <f>VLOOKUP(A109,CumulativeEventTypeTable!$A:$B,MATCH(CumulativeEventTypeTable!$B$1,CumulativeEventRewardTable!$A$1:$B$1,0),0)</f>
        <v>서프라이즈 노드워 상자</v>
      </c>
      <c r="C109">
        <v>18</v>
      </c>
      <c r="D109">
        <v>0</v>
      </c>
      <c r="E109" t="str">
        <f t="shared" ca="1" si="71"/>
        <v>cu</v>
      </c>
      <c r="F109" t="s">
        <v>41</v>
      </c>
      <c r="G109" t="s">
        <v>48</v>
      </c>
      <c r="H109">
        <v>15</v>
      </c>
      <c r="I109" t="str">
        <f t="shared" si="72"/>
        <v>다이아다소많음</v>
      </c>
      <c r="J109" t="str">
        <f t="shared" ca="1" si="73"/>
        <v/>
      </c>
      <c r="N109" t="str">
        <f t="shared" si="74"/>
        <v/>
      </c>
      <c r="O109" t="str">
        <f t="shared" ca="1" si="75"/>
        <v/>
      </c>
      <c r="S109" t="str">
        <f t="shared" si="76"/>
        <v/>
      </c>
      <c r="T109">
        <v>1</v>
      </c>
      <c r="U109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</v>
      </c>
      <c r="V109" t="str">
        <f t="shared" ca="1" si="78"/>
        <v>{"id":"sn","da":18,"ad":0,"tp1":"cu","vl1":"DI","cn1":15}</v>
      </c>
    </row>
    <row r="110" spans="1:22">
      <c r="A110" t="s">
        <v>98</v>
      </c>
      <c r="B110" t="str">
        <f>VLOOKUP(A110,CumulativeEventTypeTable!$A:$B,MATCH(CumulativeEventTypeTable!$B$1,CumulativeEventRewardTable!$A$1:$B$1,0),0)</f>
        <v>서프라이즈 노드워 상자</v>
      </c>
      <c r="C110">
        <v>19</v>
      </c>
      <c r="D110">
        <v>0</v>
      </c>
      <c r="E110" t="str">
        <f t="shared" ca="1" si="71"/>
        <v>cu</v>
      </c>
      <c r="F110" t="s">
        <v>41</v>
      </c>
      <c r="G110" t="s">
        <v>48</v>
      </c>
      <c r="H110">
        <v>50</v>
      </c>
      <c r="I110" t="str">
        <f t="shared" si="72"/>
        <v>다이아너무많음</v>
      </c>
      <c r="J110" t="str">
        <f t="shared" ca="1" si="73"/>
        <v/>
      </c>
      <c r="N110" t="str">
        <f t="shared" si="74"/>
        <v/>
      </c>
      <c r="O110" t="str">
        <f t="shared" ca="1" si="75"/>
        <v/>
      </c>
      <c r="S110" t="str">
        <f t="shared" si="76"/>
        <v/>
      </c>
      <c r="T110">
        <v>1</v>
      </c>
      <c r="U110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</v>
      </c>
      <c r="V110" t="str">
        <f t="shared" ca="1" si="78"/>
        <v>{"id":"sn","da":19,"ad":0,"tp1":"cu","vl1":"DI","cn1":50}</v>
      </c>
    </row>
    <row r="111" spans="1:22">
      <c r="A111" t="s">
        <v>98</v>
      </c>
      <c r="B111" t="str">
        <f>VLOOKUP(A111,CumulativeEventTypeTable!$A:$B,MATCH(CumulativeEventTypeTable!$B$1,CumulativeEventRewardTable!$A$1:$B$1,0),0)</f>
        <v>서프라이즈 노드워 상자</v>
      </c>
      <c r="C111">
        <v>20</v>
      </c>
      <c r="D111">
        <v>1</v>
      </c>
      <c r="E111" t="str">
        <f t="shared" ca="1" si="71"/>
        <v>fe</v>
      </c>
      <c r="F111" t="s">
        <v>56</v>
      </c>
      <c r="G111" t="s">
        <v>118</v>
      </c>
      <c r="H111">
        <v>1</v>
      </c>
      <c r="I111" t="str">
        <f t="shared" si="72"/>
        <v/>
      </c>
      <c r="J111" t="str">
        <f t="shared" ca="1" si="73"/>
        <v/>
      </c>
      <c r="N111" t="str">
        <f t="shared" si="74"/>
        <v/>
      </c>
      <c r="O111" t="str">
        <f t="shared" ca="1" si="75"/>
        <v/>
      </c>
      <c r="S111" t="str">
        <f t="shared" si="76"/>
        <v/>
      </c>
      <c r="T111">
        <v>1</v>
      </c>
      <c r="U111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1" t="str">
        <f t="shared" ca="1" si="78"/>
        <v>{"id":"sn","da":20,"ad":1,"tp1":"fe","vl1":"Equip3403","cn1":1}</v>
      </c>
    </row>
    <row r="112" spans="1:22">
      <c r="A112" t="s">
        <v>77</v>
      </c>
      <c r="B112" t="str">
        <f>VLOOKUP(A112,CumulativeEventTypeTable!$A:$B,MATCH(CumulativeEventTypeTable!$B$1,CumulativeEventRewardTable!$A$1:$B$1,0),0)</f>
        <v>복귀유저 누적 로그인</v>
      </c>
      <c r="C112">
        <v>1</v>
      </c>
      <c r="D112">
        <v>0</v>
      </c>
      <c r="E112" t="str">
        <f t="shared" ca="1" si="43"/>
        <v>cu</v>
      </c>
      <c r="F112" t="s">
        <v>2</v>
      </c>
      <c r="G112" t="s">
        <v>62</v>
      </c>
      <c r="H112">
        <v>2000</v>
      </c>
      <c r="I112" t="str">
        <f t="shared" si="44"/>
        <v/>
      </c>
      <c r="J112" t="str">
        <f t="shared" ref="J112:J118" ca="1" si="79">IF(ISBLANK(K112),"",
VLOOKUP(K112,OFFSET(INDIRECT("$A:$B"),0,MATCH(K$1&amp;"_Verify",INDIRECT("$1:$1"),0)-1),2,0)
)</f>
        <v/>
      </c>
      <c r="N112" t="str">
        <f t="shared" ref="N112:N118" si="80">IF(K112="장비1상자",
  IF(OR(L112&gt;3,M112&gt;5),"장비이상",""),
IF(L112="GO",
  IF(M112&lt;100,"골드이상",""),
IF(L112="DI",
  IF(M112&gt;29,"다이아너무많음",
  IF(M112&gt;9,"다이아다소많음","")),"")))</f>
        <v/>
      </c>
      <c r="O112" t="str">
        <f t="shared" ref="O112:O118" ca="1" si="81">IF(ISBLANK(P112),"",
VLOOKUP(P112,OFFSET(INDIRECT("$A:$B"),0,MATCH(P$1&amp;"_Verify",INDIRECT("$1:$1"),0)-1),2,0)
)</f>
        <v/>
      </c>
      <c r="S112" t="str">
        <f t="shared" ref="S112:S118" si="82">IF(P112="장비1상자",
  IF(OR(Q112&gt;3,R112&gt;5),"장비이상",""),
IF(Q112="GO",
  IF(R112&lt;100,"골드이상",""),
IF(Q112="DI",
  IF(R112&gt;29,"다이아너무많음",
  IF(R112&gt;9,"다이아다소많음","")),"")))</f>
        <v/>
      </c>
      <c r="T112">
        <v>0</v>
      </c>
      <c r="U112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2" t="str">
        <f t="shared" si="27"/>
        <v/>
      </c>
    </row>
    <row r="113" spans="1:22">
      <c r="A113" t="s">
        <v>77</v>
      </c>
      <c r="B113" t="str">
        <f>VLOOKUP(A113,CumulativeEventTypeTable!$A:$B,MATCH(CumulativeEventTypeTable!$B$1,CumulativeEventRewardTable!$A$1:$B$1,0),0)</f>
        <v>복귀유저 누적 로그인</v>
      </c>
      <c r="C113">
        <v>2</v>
      </c>
      <c r="D113">
        <v>0</v>
      </c>
      <c r="E113" t="str">
        <f t="shared" ca="1" si="43"/>
        <v>cu</v>
      </c>
      <c r="F113" t="s">
        <v>2</v>
      </c>
      <c r="G113" t="s">
        <v>62</v>
      </c>
      <c r="H113">
        <v>2000</v>
      </c>
      <c r="I113" t="str">
        <f t="shared" si="44"/>
        <v/>
      </c>
      <c r="J113" t="str">
        <f t="shared" ca="1" si="79"/>
        <v/>
      </c>
      <c r="N113" t="str">
        <f t="shared" si="80"/>
        <v/>
      </c>
      <c r="O113" t="str">
        <f t="shared" ca="1" si="81"/>
        <v/>
      </c>
      <c r="S113" t="str">
        <f t="shared" si="82"/>
        <v/>
      </c>
      <c r="T113">
        <v>0</v>
      </c>
      <c r="U11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3" t="str">
        <f t="shared" si="27"/>
        <v/>
      </c>
    </row>
    <row r="114" spans="1:22">
      <c r="A114" t="s">
        <v>77</v>
      </c>
      <c r="B114" t="str">
        <f>VLOOKUP(A114,CumulativeEventTypeTable!$A:$B,MATCH(CumulativeEventTypeTable!$B$1,CumulativeEventRewardTable!$A$1:$B$1,0),0)</f>
        <v>복귀유저 누적 로그인</v>
      </c>
      <c r="C114">
        <v>3</v>
      </c>
      <c r="D114">
        <v>0</v>
      </c>
      <c r="E114" t="str">
        <f t="shared" ca="1" si="43"/>
        <v>cu</v>
      </c>
      <c r="F114" t="s">
        <v>2</v>
      </c>
      <c r="G114" t="s">
        <v>62</v>
      </c>
      <c r="H114">
        <v>2000</v>
      </c>
      <c r="I114" t="str">
        <f t="shared" si="44"/>
        <v/>
      </c>
      <c r="J114" t="str">
        <f t="shared" ca="1" si="79"/>
        <v/>
      </c>
      <c r="N114" t="str">
        <f t="shared" si="80"/>
        <v/>
      </c>
      <c r="O114" t="str">
        <f t="shared" ca="1" si="81"/>
        <v/>
      </c>
      <c r="S114" t="str">
        <f t="shared" si="82"/>
        <v/>
      </c>
      <c r="T114">
        <v>0</v>
      </c>
      <c r="U11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4" t="str">
        <f t="shared" si="27"/>
        <v/>
      </c>
    </row>
    <row r="115" spans="1:22">
      <c r="A115" t="s">
        <v>77</v>
      </c>
      <c r="B115" t="str">
        <f>VLOOKUP(A115,CumulativeEventTypeTable!$A:$B,MATCH(CumulativeEventTypeTable!$B$1,CumulativeEventRewardTable!$A$1:$B$1,0),0)</f>
        <v>복귀유저 누적 로그인</v>
      </c>
      <c r="C115">
        <v>4</v>
      </c>
      <c r="D115">
        <v>0</v>
      </c>
      <c r="E115" t="str">
        <f t="shared" ca="1" si="43"/>
        <v>cu</v>
      </c>
      <c r="F115" t="s">
        <v>2</v>
      </c>
      <c r="G115" t="s">
        <v>62</v>
      </c>
      <c r="H115">
        <v>2000</v>
      </c>
      <c r="I115" t="str">
        <f t="shared" si="44"/>
        <v/>
      </c>
      <c r="J115" t="str">
        <f t="shared" ca="1" si="79"/>
        <v/>
      </c>
      <c r="N115" t="str">
        <f t="shared" si="80"/>
        <v/>
      </c>
      <c r="O115" t="str">
        <f t="shared" ca="1" si="81"/>
        <v/>
      </c>
      <c r="S115" t="str">
        <f t="shared" si="82"/>
        <v/>
      </c>
      <c r="T115">
        <v>0</v>
      </c>
      <c r="U11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5" t="str">
        <f t="shared" si="27"/>
        <v/>
      </c>
    </row>
    <row r="116" spans="1:22">
      <c r="A116" t="s">
        <v>77</v>
      </c>
      <c r="B116" t="str">
        <f>VLOOKUP(A116,CumulativeEventTypeTable!$A:$B,MATCH(CumulativeEventTypeTable!$B$1,CumulativeEventRewardTable!$A$1:$B$1,0),0)</f>
        <v>복귀유저 누적 로그인</v>
      </c>
      <c r="C116">
        <v>5</v>
      </c>
      <c r="D116">
        <v>0</v>
      </c>
      <c r="E116" t="str">
        <f t="shared" ca="1" si="43"/>
        <v>cu</v>
      </c>
      <c r="F116" t="s">
        <v>2</v>
      </c>
      <c r="G116" t="s">
        <v>62</v>
      </c>
      <c r="H116">
        <v>2000</v>
      </c>
      <c r="I116" t="str">
        <f t="shared" si="44"/>
        <v/>
      </c>
      <c r="J116" t="str">
        <f t="shared" ca="1" si="79"/>
        <v/>
      </c>
      <c r="N116" t="str">
        <f t="shared" si="80"/>
        <v/>
      </c>
      <c r="O116" t="str">
        <f t="shared" ca="1" si="81"/>
        <v/>
      </c>
      <c r="S116" t="str">
        <f t="shared" si="82"/>
        <v/>
      </c>
      <c r="T116">
        <v>0</v>
      </c>
      <c r="U11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6" t="str">
        <f t="shared" si="27"/>
        <v/>
      </c>
    </row>
    <row r="117" spans="1:22">
      <c r="A117" t="s">
        <v>77</v>
      </c>
      <c r="B117" t="str">
        <f>VLOOKUP(A117,CumulativeEventTypeTable!$A:$B,MATCH(CumulativeEventTypeTable!$B$1,CumulativeEventRewardTable!$A$1:$B$1,0),0)</f>
        <v>복귀유저 누적 로그인</v>
      </c>
      <c r="C117">
        <v>6</v>
      </c>
      <c r="D117">
        <v>0</v>
      </c>
      <c r="E117" t="str">
        <f t="shared" ca="1" si="43"/>
        <v>cu</v>
      </c>
      <c r="F117" t="s">
        <v>2</v>
      </c>
      <c r="G117" t="s">
        <v>62</v>
      </c>
      <c r="H117">
        <v>2000</v>
      </c>
      <c r="I117" t="str">
        <f t="shared" si="44"/>
        <v/>
      </c>
      <c r="J117" t="str">
        <f t="shared" ca="1" si="79"/>
        <v/>
      </c>
      <c r="N117" t="str">
        <f t="shared" si="80"/>
        <v/>
      </c>
      <c r="O117" t="str">
        <f t="shared" ca="1" si="81"/>
        <v/>
      </c>
      <c r="S117" t="str">
        <f t="shared" si="82"/>
        <v/>
      </c>
      <c r="T117">
        <v>0</v>
      </c>
      <c r="U11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7" t="str">
        <f t="shared" si="27"/>
        <v/>
      </c>
    </row>
    <row r="118" spans="1:22">
      <c r="A118" t="s">
        <v>77</v>
      </c>
      <c r="B118" t="str">
        <f>VLOOKUP(A118,CumulativeEventTypeTable!$A:$B,MATCH(CumulativeEventTypeTable!$B$1,CumulativeEventRewardTable!$A$1:$B$1,0),0)</f>
        <v>복귀유저 누적 로그인</v>
      </c>
      <c r="C118">
        <v>7</v>
      </c>
      <c r="D118">
        <v>1</v>
      </c>
      <c r="E118" t="str">
        <f t="shared" ca="1" si="43"/>
        <v>cu</v>
      </c>
      <c r="F118" t="s">
        <v>2</v>
      </c>
      <c r="G118" t="s">
        <v>62</v>
      </c>
      <c r="H118">
        <v>2000</v>
      </c>
      <c r="I118" t="str">
        <f t="shared" si="44"/>
        <v/>
      </c>
      <c r="J118" t="str">
        <f t="shared" ca="1" si="79"/>
        <v/>
      </c>
      <c r="N118" t="str">
        <f t="shared" si="80"/>
        <v/>
      </c>
      <c r="O118" t="str">
        <f t="shared" ca="1" si="81"/>
        <v/>
      </c>
      <c r="S118" t="str">
        <f t="shared" si="82"/>
        <v/>
      </c>
      <c r="T118">
        <v>0</v>
      </c>
      <c r="U11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8" t="str">
        <f t="shared" si="27"/>
        <v/>
      </c>
    </row>
    <row r="119" spans="1:22">
      <c r="A119" t="s">
        <v>85</v>
      </c>
      <c r="B119" t="str">
        <f>VLOOKUP(A119,CumulativeEventTypeTable!$A:$B,MATCH(CumulativeEventTypeTable!$B$1,CumulativeEventRewardTable!$A$1:$B$1,0),0)</f>
        <v>포인트 상점</v>
      </c>
      <c r="C119">
        <v>1</v>
      </c>
      <c r="D119">
        <v>1</v>
      </c>
      <c r="E119" t="str">
        <f t="shared" ref="E119:E121" ca="1" si="83">IF(ISBLANK(F119),"",
VLOOKUP(F119,OFFSET(INDIRECT("$A:$B"),0,MATCH(F$1&amp;"_Verify",INDIRECT("$1:$1"),0)-1),2,0)
)</f>
        <v>dr</v>
      </c>
      <c r="F119" t="s">
        <v>87</v>
      </c>
      <c r="G119" t="s">
        <v>90</v>
      </c>
      <c r="H119">
        <v>20</v>
      </c>
      <c r="I119" t="str">
        <f t="shared" ref="I119:I121" si="84">IF(F119="장비1상자",
  IF(OR(G119&gt;3,H119&gt;5),"장비이상",""),
IF(G119="GO",
  IF(H119&lt;100,"골드이상",""),
IF(G119="DI",
  IF(H119&gt;29,"다이아너무많음",
  IF(H119&gt;9,"다이아다소많음","")),"")))</f>
        <v/>
      </c>
      <c r="J119" t="str">
        <f t="shared" ref="J119:J121" ca="1" si="85">IF(ISBLANK(K119),"",
VLOOKUP(K119,OFFSET(INDIRECT("$A:$B"),0,MATCH(K$1&amp;"_Verify",INDIRECT("$1:$1"),0)-1),2,0)
)</f>
        <v/>
      </c>
      <c r="N119" t="str">
        <f t="shared" ref="N119:N121" si="86">IF(K119="장비1상자",
  IF(OR(L119&gt;3,M119&gt;5),"장비이상",""),
IF(L119="GO",
  IF(M119&lt;100,"골드이상",""),
IF(L119="DI",
  IF(M119&gt;29,"다이아너무많음",
  IF(M119&gt;9,"다이아다소많음","")),"")))</f>
        <v/>
      </c>
      <c r="O119" t="str">
        <f t="shared" ref="O119:O121" ca="1" si="87">IF(ISBLANK(P119),"",
VLOOKUP(P119,OFFSET(INDIRECT("$A:$B"),0,MATCH(P$1&amp;"_Verify",INDIRECT("$1:$1"),0)-1),2,0)
)</f>
        <v/>
      </c>
      <c r="S119" t="str">
        <f t="shared" ref="S119:S121" si="88">IF(P119="장비1상자",
  IF(OR(Q119&gt;3,R119&gt;5),"장비이상",""),
IF(Q119="GO",
  IF(R119&lt;100,"골드이상",""),
IF(Q119="DI",
  IF(R119&gt;29,"다이아너무많음",
  IF(R119&gt;9,"다이아다소많음","")),"")))</f>
        <v/>
      </c>
      <c r="T119">
        <v>0</v>
      </c>
      <c r="U119" t="str">
        <f t="shared" ref="U119:U121" ca="1" si="89">IF(ROW()=2,V119,OFFSET(U119,-1,0)&amp;IF(LEN(V119)=0,"",","&amp;V119))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9" t="str">
        <f t="shared" ref="V119:V121" si="90">IF(T119&lt;&gt;1,"",
"{"""&amp;A$1&amp;""":"""&amp;A119&amp;""""
&amp;","""&amp;C$1&amp;""":"&amp;C119
&amp;","""&amp;D$1&amp;""":"&amp;D119
&amp;IF(LEN(E119)=0,"",","""&amp;E$1&amp;""":"""&amp;E119&amp;"""")
&amp;IF(LEN(G119)=0,"",","""&amp;G$1&amp;""":"""&amp;G119&amp;"""")
&amp;IF(LEN(H119)=0,"",","""&amp;H$1&amp;""":"&amp;H119)
&amp;IF(LEN(J119)=0,"",","""&amp;J$1&amp;""":"""&amp;J119&amp;"""")
&amp;IF(LEN(L119)=0,"",","""&amp;L$1&amp;""":"""&amp;L119&amp;"""")
&amp;IF(LEN(M119)=0,"",","""&amp;M$1&amp;""":"&amp;M119)
&amp;IF(LEN(O119)=0,"",","""&amp;O$1&amp;""":"""&amp;O119&amp;"""")
&amp;IF(LEN(Q119)=0,"",","""&amp;Q$1&amp;""":"""&amp;Q119&amp;"""")
&amp;IF(LEN(R119)=0,"",","""&amp;R$1&amp;""":"&amp;R119)&amp;"}")</f>
        <v/>
      </c>
    </row>
    <row r="120" spans="1:22">
      <c r="A120" t="s">
        <v>85</v>
      </c>
      <c r="B120" t="str">
        <f>VLOOKUP(A120,CumulativeEventTypeTable!$A:$B,MATCH(CumulativeEventTypeTable!$B$1,CumulativeEventRewardTable!$A$1:$B$1,0),0)</f>
        <v>포인트 상점</v>
      </c>
      <c r="C120">
        <v>2</v>
      </c>
      <c r="D120">
        <v>1</v>
      </c>
      <c r="E120" t="str">
        <f t="shared" ca="1" si="83"/>
        <v>dr</v>
      </c>
      <c r="F120" t="s">
        <v>87</v>
      </c>
      <c r="G120" t="s">
        <v>91</v>
      </c>
      <c r="H120">
        <v>50</v>
      </c>
      <c r="I120" t="str">
        <f t="shared" si="84"/>
        <v/>
      </c>
      <c r="J120" t="str">
        <f t="shared" ca="1" si="85"/>
        <v/>
      </c>
      <c r="N120" t="str">
        <f t="shared" si="86"/>
        <v/>
      </c>
      <c r="O120" t="str">
        <f t="shared" ca="1" si="87"/>
        <v/>
      </c>
      <c r="S120" t="str">
        <f t="shared" si="88"/>
        <v/>
      </c>
      <c r="T120">
        <v>0</v>
      </c>
      <c r="U120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20" t="str">
        <f t="shared" si="90"/>
        <v/>
      </c>
    </row>
    <row r="121" spans="1:22">
      <c r="A121" t="s">
        <v>85</v>
      </c>
      <c r="B121" t="str">
        <f>VLOOKUP(A121,CumulativeEventTypeTable!$A:$B,MATCH(CumulativeEventTypeTable!$B$1,CumulativeEventRewardTable!$A$1:$B$1,0),0)</f>
        <v>포인트 상점</v>
      </c>
      <c r="C121">
        <v>3</v>
      </c>
      <c r="D121">
        <v>1</v>
      </c>
      <c r="E121" t="str">
        <f t="shared" ca="1" si="83"/>
        <v>dr</v>
      </c>
      <c r="F121" t="s">
        <v>87</v>
      </c>
      <c r="G121" t="s">
        <v>92</v>
      </c>
      <c r="H121">
        <v>100</v>
      </c>
      <c r="I121" t="str">
        <f t="shared" si="84"/>
        <v/>
      </c>
      <c r="J121" t="str">
        <f t="shared" ca="1" si="85"/>
        <v/>
      </c>
      <c r="N121" t="str">
        <f t="shared" si="86"/>
        <v/>
      </c>
      <c r="O121" t="str">
        <f t="shared" ca="1" si="87"/>
        <v/>
      </c>
      <c r="S121" t="str">
        <f t="shared" si="88"/>
        <v/>
      </c>
      <c r="T121">
        <v>0</v>
      </c>
      <c r="U121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21" t="str">
        <f t="shared" si="90"/>
        <v/>
      </c>
    </row>
    <row r="122" spans="1:22">
      <c r="A122" t="s">
        <v>95</v>
      </c>
      <c r="B122" t="str">
        <f>VLOOKUP(A122,CumulativeEventTypeTable!$A:$B,MATCH(CumulativeEventTypeTable!$B$1,CumulativeEventRewardTable!$A$1:$B$1,0),0)</f>
        <v>포인트 상점</v>
      </c>
      <c r="C122">
        <v>4</v>
      </c>
      <c r="D122">
        <v>1</v>
      </c>
      <c r="E122" t="str">
        <f t="shared" ref="E122:E126" ca="1" si="91">IF(ISBLANK(F122),"",
VLOOKUP(F122,OFFSET(INDIRECT("$A:$B"),0,MATCH(F$1&amp;"_Verify",INDIRECT("$1:$1"),0)-1),2,0)
)</f>
        <v>dr</v>
      </c>
      <c r="F122" t="s">
        <v>87</v>
      </c>
      <c r="G122" t="s">
        <v>96</v>
      </c>
      <c r="H122">
        <v>500</v>
      </c>
      <c r="I122" t="str">
        <f t="shared" ref="I122:I126" si="92">IF(F122="장비1상자",
  IF(OR(G122&gt;3,H122&gt;5),"장비이상",""),
IF(G122="GO",
  IF(H122&lt;100,"골드이상",""),
IF(G122="DI",
  IF(H122&gt;29,"다이아너무많음",
  IF(H122&gt;9,"다이아다소많음","")),"")))</f>
        <v/>
      </c>
      <c r="J122" t="str">
        <f t="shared" ref="J122:J126" ca="1" si="93">IF(ISBLANK(K122),"",
VLOOKUP(K122,OFFSET(INDIRECT("$A:$B"),0,MATCH(K$1&amp;"_Verify",INDIRECT("$1:$1"),0)-1),2,0)
)</f>
        <v/>
      </c>
      <c r="N122" t="str">
        <f t="shared" ref="N122:N126" si="94">IF(K122="장비1상자",
  IF(OR(L122&gt;3,M122&gt;5),"장비이상",""),
IF(L122="GO",
  IF(M122&lt;100,"골드이상",""),
IF(L122="DI",
  IF(M122&gt;29,"다이아너무많음",
  IF(M122&gt;9,"다이아다소많음","")),"")))</f>
        <v/>
      </c>
      <c r="O122" t="str">
        <f t="shared" ref="O122:O126" ca="1" si="95">IF(ISBLANK(P122),"",
VLOOKUP(P122,OFFSET(INDIRECT("$A:$B"),0,MATCH(P$1&amp;"_Verify",INDIRECT("$1:$1"),0)-1),2,0)
)</f>
        <v/>
      </c>
      <c r="S122" t="str">
        <f t="shared" ref="S122:S126" si="96">IF(P122="장비1상자",
  IF(OR(Q122&gt;3,R122&gt;5),"장비이상",""),
IF(Q122="GO",
  IF(R122&lt;100,"골드이상",""),
IF(Q122="DI",
  IF(R122&gt;29,"다이아너무많음",
  IF(R122&gt;9,"다이아다소많음","")),"")))</f>
        <v/>
      </c>
      <c r="T122">
        <v>0</v>
      </c>
      <c r="U122" t="str">
        <f t="shared" ref="U122:U126" ca="1" si="97">IF(ROW()=2,V122,OFFSET(U122,-1,0)&amp;IF(LEN(V122)=0,"",","&amp;V122))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22" t="str">
        <f t="shared" ref="V122:V126" si="98">IF(T122&lt;&gt;1,"",
"{"""&amp;A$1&amp;""":"""&amp;A122&amp;""""
&amp;","""&amp;C$1&amp;""":"&amp;C122
&amp;","""&amp;D$1&amp;""":"&amp;D122
&amp;IF(LEN(E122)=0,"",","""&amp;E$1&amp;""":"""&amp;E122&amp;"""")
&amp;IF(LEN(G122)=0,"",","""&amp;G$1&amp;""":"""&amp;G122&amp;"""")
&amp;IF(LEN(H122)=0,"",","""&amp;H$1&amp;""":"&amp;H122)
&amp;IF(LEN(J122)=0,"",","""&amp;J$1&amp;""":"""&amp;J122&amp;"""")
&amp;IF(LEN(L122)=0,"",","""&amp;L$1&amp;""":"""&amp;L122&amp;"""")
&amp;IF(LEN(M122)=0,"",","""&amp;M$1&amp;""":"&amp;M122)
&amp;IF(LEN(O122)=0,"",","""&amp;O$1&amp;""":"""&amp;O122&amp;"""")
&amp;IF(LEN(Q122)=0,"",","""&amp;Q$1&amp;""":"""&amp;Q122&amp;"""")
&amp;IF(LEN(R122)=0,"",","""&amp;R$1&amp;""":"&amp;R122)&amp;"}")</f>
        <v/>
      </c>
    </row>
    <row r="123" spans="1:22">
      <c r="A123" t="s">
        <v>95</v>
      </c>
      <c r="B123" t="str">
        <f>VLOOKUP(A123,CumulativeEventTypeTable!$A:$B,MATCH(CumulativeEventTypeTable!$B$1,CumulativeEventRewardTable!$A$1:$B$1,0),0)</f>
        <v>포인트 상점</v>
      </c>
      <c r="C123">
        <v>5</v>
      </c>
      <c r="D123">
        <v>1</v>
      </c>
      <c r="E123" t="str">
        <f t="shared" ca="1" si="91"/>
        <v>dr</v>
      </c>
      <c r="F123" t="s">
        <v>87</v>
      </c>
      <c r="G123" t="s">
        <v>97</v>
      </c>
      <c r="H123">
        <v>1500</v>
      </c>
      <c r="I123" t="str">
        <f t="shared" si="92"/>
        <v/>
      </c>
      <c r="J123" t="str">
        <f t="shared" ca="1" si="93"/>
        <v/>
      </c>
      <c r="N123" t="str">
        <f t="shared" si="94"/>
        <v/>
      </c>
      <c r="O123" t="str">
        <f t="shared" ca="1" si="95"/>
        <v/>
      </c>
      <c r="S123" t="str">
        <f t="shared" si="96"/>
        <v/>
      </c>
      <c r="T123">
        <v>0</v>
      </c>
      <c r="U123" t="str">
        <f t="shared" ca="1" si="9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23" t="str">
        <f t="shared" si="98"/>
        <v/>
      </c>
    </row>
    <row r="124" spans="1:22">
      <c r="A124" t="s">
        <v>95</v>
      </c>
      <c r="B124" t="str">
        <f>VLOOKUP(A124,CumulativeEventTypeTable!$A:$B,MATCH(CumulativeEventTypeTable!$B$1,CumulativeEventRewardTable!$A$1:$B$1,0),0)</f>
        <v>포인트 상점</v>
      </c>
      <c r="C124">
        <v>1</v>
      </c>
      <c r="D124">
        <v>1</v>
      </c>
      <c r="E124" t="str">
        <f t="shared" ca="1" si="91"/>
        <v>dr</v>
      </c>
      <c r="F124" t="s">
        <v>87</v>
      </c>
      <c r="G124" t="s">
        <v>102</v>
      </c>
      <c r="H124">
        <v>30</v>
      </c>
      <c r="I124" t="str">
        <f t="shared" si="92"/>
        <v/>
      </c>
      <c r="J124" t="str">
        <f t="shared" ca="1" si="93"/>
        <v/>
      </c>
      <c r="N124" t="str">
        <f t="shared" si="94"/>
        <v/>
      </c>
      <c r="O124" t="str">
        <f t="shared" ca="1" si="95"/>
        <v/>
      </c>
      <c r="S124" t="str">
        <f t="shared" si="96"/>
        <v/>
      </c>
      <c r="T124">
        <v>1</v>
      </c>
      <c r="U124" t="str">
        <f t="shared" ca="1" si="9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,{"id":"ps","da":1,"ad":1,"tp1":"dr","vl1":"pd1","cn1":30}</v>
      </c>
      <c r="V124" t="str">
        <f t="shared" ca="1" si="98"/>
        <v>{"id":"ps","da":1,"ad":1,"tp1":"dr","vl1":"pd1","cn1":30}</v>
      </c>
    </row>
    <row r="125" spans="1:22">
      <c r="A125" t="s">
        <v>95</v>
      </c>
      <c r="B125" t="str">
        <f>VLOOKUP(A125,CumulativeEventTypeTable!$A:$B,MATCH(CumulativeEventTypeTable!$B$1,CumulativeEventRewardTable!$A$1:$B$1,0),0)</f>
        <v>포인트 상점</v>
      </c>
      <c r="C125">
        <v>2</v>
      </c>
      <c r="D125">
        <v>1</v>
      </c>
      <c r="E125" t="str">
        <f t="shared" ca="1" si="91"/>
        <v>dr</v>
      </c>
      <c r="F125" t="s">
        <v>87</v>
      </c>
      <c r="G125" t="s">
        <v>103</v>
      </c>
      <c r="H125">
        <v>150</v>
      </c>
      <c r="I125" t="str">
        <f t="shared" si="92"/>
        <v/>
      </c>
      <c r="J125" t="str">
        <f t="shared" ca="1" si="93"/>
        <v/>
      </c>
      <c r="N125" t="str">
        <f t="shared" si="94"/>
        <v/>
      </c>
      <c r="O125" t="str">
        <f t="shared" ca="1" si="95"/>
        <v/>
      </c>
      <c r="S125" t="str">
        <f t="shared" si="96"/>
        <v/>
      </c>
      <c r="T125">
        <v>1</v>
      </c>
      <c r="U125" t="str">
        <f t="shared" ca="1" si="9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,{"id":"ps","da":1,"ad":1,"tp1":"dr","vl1":"pd1","cn1":30},{"id":"ps","da":2,"ad":1,"tp1":"dr","vl1":"pd2","cn1":150}</v>
      </c>
      <c r="V125" t="str">
        <f t="shared" ca="1" si="98"/>
        <v>{"id":"ps","da":2,"ad":1,"tp1":"dr","vl1":"pd2","cn1":150}</v>
      </c>
    </row>
    <row r="126" spans="1:22">
      <c r="A126" t="s">
        <v>95</v>
      </c>
      <c r="B126" t="str">
        <f>VLOOKUP(A126,CumulativeEventTypeTable!$A:$B,MATCH(CumulativeEventTypeTable!$B$1,CumulativeEventRewardTable!$A$1:$B$1,0),0)</f>
        <v>포인트 상점</v>
      </c>
      <c r="C126">
        <v>3</v>
      </c>
      <c r="D126">
        <v>1</v>
      </c>
      <c r="E126" t="str">
        <f t="shared" ca="1" si="91"/>
        <v>dr</v>
      </c>
      <c r="F126" t="s">
        <v>87</v>
      </c>
      <c r="G126" t="s">
        <v>104</v>
      </c>
      <c r="H126">
        <v>750</v>
      </c>
      <c r="I126" t="str">
        <f t="shared" si="92"/>
        <v/>
      </c>
      <c r="J126" t="str">
        <f t="shared" ca="1" si="93"/>
        <v/>
      </c>
      <c r="N126" t="str">
        <f t="shared" si="94"/>
        <v/>
      </c>
      <c r="O126" t="str">
        <f t="shared" ca="1" si="95"/>
        <v/>
      </c>
      <c r="S126" t="str">
        <f t="shared" si="96"/>
        <v/>
      </c>
      <c r="T126">
        <v>1</v>
      </c>
      <c r="U126" t="str">
        <f t="shared" ca="1" si="9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,{"id":"ps","da":1,"ad":1,"tp1":"dr","vl1":"pd1","cn1":30},{"id":"ps","da":2,"ad":1,"tp1":"dr","vl1":"pd2","cn1":150},{"id":"ps","da":3,"ad":1,"tp1":"dr","vl1":"pd3","cn1":750}</v>
      </c>
      <c r="V126" t="str">
        <f t="shared" ca="1" si="98"/>
        <v>{"id":"ps","da":3,"ad":1,"tp1":"dr","vl1":"pd3","cn1":750}</v>
      </c>
    </row>
  </sheetData>
  <phoneticPr fontId="1" type="noConversion"/>
  <dataValidations count="1">
    <dataValidation type="list" allowBlank="1" showInputMessage="1" showErrorMessage="1" sqref="P2:P121 K2:K121 F2:F121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2022-10-16T16:37:06Z</dcterms:modified>
</cp:coreProperties>
</file>