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0A5F003-5C76-4D35-9E20-F3780CDF5A44}" xr6:coauthVersionLast="45" xr6:coauthVersionMax="45" xr10:uidLastSave="{00000000-0000-0000-0000-000000000000}"/>
  <bookViews>
    <workbookView xWindow="-120" yWindow="-120" windowWidth="29040" windowHeight="15840" tabRatio="653" activeTab="4" xr2:uid="{1BFDBDDD-03BC-42BF-BA52-8E4216F92F7B}"/>
    <workbookView xWindow="-28920" yWindow="-120" windowWidth="29040" windowHeight="15840" tabRatio="651" activeTab="4"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35" i="11" l="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4" i="11"/>
  <c r="S3" i="11"/>
  <c r="S2" i="11"/>
  <c r="V38" i="11" l="1"/>
  <c r="T38" i="11"/>
  <c r="E38" i="11"/>
  <c r="D38" i="11"/>
  <c r="C38" i="11"/>
  <c r="E64" i="11" l="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5" i="11"/>
  <c r="E3" i="11"/>
  <c r="E2" i="11"/>
  <c r="E4" i="11"/>
  <c r="V64" i="11" l="1"/>
  <c r="V63" i="11"/>
  <c r="V62" i="11"/>
  <c r="V61" i="11"/>
  <c r="V60" i="11"/>
  <c r="V59" i="11"/>
  <c r="V58" i="11"/>
  <c r="V57" i="11"/>
  <c r="V56" i="11"/>
  <c r="V55" i="11"/>
  <c r="V54" i="11"/>
  <c r="V53" i="11"/>
  <c r="V52" i="11"/>
  <c r="V51" i="11"/>
  <c r="V50" i="11"/>
  <c r="V49" i="11"/>
  <c r="V48" i="11"/>
  <c r="V47" i="11"/>
  <c r="V46" i="11"/>
  <c r="V45" i="11"/>
  <c r="V44" i="11"/>
  <c r="V43" i="11"/>
  <c r="V42" i="11"/>
  <c r="V41" i="11"/>
  <c r="V40" i="11"/>
  <c r="V39"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4" i="11"/>
  <c r="V3" i="11"/>
  <c r="V2" i="11"/>
  <c r="U2" i="11" s="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U3" i="11" l="1"/>
  <c r="U4" i="11" l="1"/>
  <c r="U5" i="11" s="1"/>
  <c r="U6" i="11" s="1"/>
  <c r="U7" i="11" s="1"/>
  <c r="U8" i="11" s="1"/>
  <c r="U9" i="11" s="1"/>
  <c r="U10" i="11" s="1"/>
  <c r="U11" i="11" s="1"/>
  <c r="U12" i="11" s="1"/>
  <c r="U13" i="11" s="1"/>
  <c r="U14" i="11" s="1"/>
  <c r="U15" i="11" s="1"/>
  <c r="U16" i="11" s="1"/>
  <c r="U17" i="11" s="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l="1"/>
  <c r="U39" i="11" s="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U64" i="11" s="1"/>
  <c r="X2" i="11" l="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 i="11"/>
  <c r="C2"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9" i="11"/>
  <c r="T37" i="11"/>
  <c r="T36"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4" i="11"/>
  <c r="T3" i="11"/>
  <c r="T2" i="11"/>
  <c r="AZ6" i="9" l="1"/>
  <c r="AW12" i="9" l="1"/>
  <c r="AW11" i="9"/>
  <c r="AW10" i="9"/>
  <c r="AW8"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W9" i="9" s="1"/>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5" i="9"/>
  <c r="AH291" i="9"/>
  <c r="AH290" i="9"/>
  <c r="AH286" i="9"/>
  <c r="AH285" i="9"/>
  <c r="AH281" i="9"/>
  <c r="AH280" i="9"/>
  <c r="AH276" i="9"/>
  <c r="AH275" i="9"/>
  <c r="AH274" i="9"/>
  <c r="AH271" i="9"/>
  <c r="AH261" i="9"/>
  <c r="AH251" i="9"/>
  <c r="AH250" i="9"/>
  <c r="AH240" i="9"/>
  <c r="AH236" i="9"/>
  <c r="AH235" i="9"/>
  <c r="AH234" i="9"/>
  <c r="AH231" i="9"/>
  <c r="AH230" i="9"/>
  <c r="AH226" i="9"/>
  <c r="AH225" i="9"/>
  <c r="AH224" i="9"/>
  <c r="AH221" i="9"/>
  <c r="AH220" i="9"/>
  <c r="AH216" i="9"/>
  <c r="AH215" i="9"/>
  <c r="AH214" i="9"/>
  <c r="AH211" i="9"/>
  <c r="AH210" i="9"/>
  <c r="AH206" i="9"/>
  <c r="AH205" i="9"/>
  <c r="AH204" i="9"/>
  <c r="AH201" i="9"/>
  <c r="AH200" i="9"/>
  <c r="AH196" i="9"/>
  <c r="AH195" i="9"/>
  <c r="AH194" i="9"/>
  <c r="AH191" i="9"/>
  <c r="AH190" i="9"/>
  <c r="AH186" i="9"/>
  <c r="AH185" i="9"/>
  <c r="AH184" i="9"/>
  <c r="AH181" i="9"/>
  <c r="AH180"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1" i="9"/>
  <c r="AH20" i="9"/>
  <c r="AH15" i="9"/>
  <c r="AH11" i="9"/>
  <c r="AH10" i="9"/>
  <c r="AW13" i="9" l="1"/>
  <c r="AW5" i="9"/>
  <c r="AW4" i="9"/>
  <c r="AW3" i="9"/>
  <c r="AW6" i="9"/>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1"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80" i="9"/>
  <c r="AK181" i="9"/>
  <c r="AK184" i="9"/>
  <c r="AK185" i="9"/>
  <c r="AK186" i="9"/>
  <c r="AK190" i="9"/>
  <c r="AK191" i="9"/>
  <c r="AK194" i="9"/>
  <c r="AK195" i="9"/>
  <c r="AK196" i="9"/>
  <c r="AK200" i="9"/>
  <c r="AK201" i="9"/>
  <c r="AK204" i="9"/>
  <c r="AK205" i="9"/>
  <c r="AK206" i="9"/>
  <c r="AK210" i="9"/>
  <c r="AK211" i="9"/>
  <c r="AK214" i="9"/>
  <c r="AK215" i="9"/>
  <c r="AK216" i="9"/>
  <c r="AK220" i="9"/>
  <c r="AK221" i="9"/>
  <c r="AK224" i="9"/>
  <c r="AK225" i="9"/>
  <c r="AK226" i="9"/>
  <c r="AK230" i="9"/>
  <c r="AK231" i="9"/>
  <c r="AK234" i="9"/>
  <c r="AK235" i="9"/>
  <c r="AK236" i="9"/>
  <c r="AK240" i="9"/>
  <c r="AK250" i="9"/>
  <c r="AK251" i="9"/>
  <c r="AK261" i="9"/>
  <c r="AK270" i="9"/>
  <c r="AK271" i="9"/>
  <c r="AK274" i="9"/>
  <c r="AK275" i="9"/>
  <c r="AK276" i="9"/>
  <c r="AK280" i="9"/>
  <c r="AK281" i="9"/>
  <c r="AK285" i="9"/>
  <c r="AK286" i="9"/>
  <c r="AK290" i="9"/>
  <c r="AK291" i="9"/>
  <c r="AK295" i="9"/>
  <c r="AK300" i="9"/>
  <c r="AK301" i="9"/>
  <c r="AK302" i="9"/>
  <c r="AK304" i="9"/>
  <c r="AK305" i="9"/>
  <c r="AK306" i="9"/>
  <c r="AK307" i="9"/>
  <c r="AK310" i="9"/>
  <c r="AK311" i="9"/>
  <c r="AK312" i="9"/>
  <c r="AK313" i="9"/>
  <c r="AK314" i="9"/>
  <c r="AK315" i="9"/>
  <c r="AK316" i="9"/>
  <c r="AK317" i="9"/>
  <c r="AK318" i="9"/>
  <c r="AK319" i="9"/>
  <c r="AK320" i="9"/>
  <c r="AK321" i="9"/>
  <c r="AK322"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8" i="9" l="1"/>
  <c r="AV11" i="9"/>
  <c r="AV10" i="9"/>
  <c r="S336" i="9"/>
  <c r="S318" i="9"/>
  <c r="S60" i="9"/>
  <c r="P367" i="9"/>
  <c r="N367" i="9"/>
  <c r="T367" i="9" s="1"/>
  <c r="R80" i="9"/>
  <c r="Q80" i="9"/>
  <c r="R318" i="9"/>
  <c r="R319" i="9" s="1"/>
  <c r="Q317" i="9"/>
  <c r="R317" i="9"/>
  <c r="R322" i="9"/>
  <c r="Q322" i="9"/>
  <c r="R310" i="9"/>
  <c r="Q310" i="9"/>
  <c r="R180" i="9"/>
  <c r="Q180" i="9"/>
  <c r="R336" i="9"/>
  <c r="Q335" i="9"/>
  <c r="R335" i="9"/>
  <c r="R325" i="9"/>
  <c r="Q325" i="9"/>
  <c r="Q251" i="9"/>
  <c r="R251" i="9"/>
  <c r="R71" i="9"/>
  <c r="Q71" i="9"/>
  <c r="R340" i="9"/>
  <c r="Q340" i="9"/>
  <c r="Q344" i="9"/>
  <c r="R344" i="9"/>
  <c r="Q21" i="9"/>
  <c r="R21" i="9"/>
  <c r="Q131" i="9"/>
  <c r="R131" i="9"/>
  <c r="Q221" i="9"/>
  <c r="R221" i="9"/>
  <c r="R369" i="9"/>
  <c r="Q369" i="9"/>
  <c r="R339" i="9"/>
  <c r="Q339"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171" i="9"/>
  <c r="Q171" i="9"/>
  <c r="R240" i="9"/>
  <c r="Q240" i="9"/>
  <c r="R351" i="9"/>
  <c r="Q351" i="9"/>
  <c r="Q368" i="9"/>
  <c r="R368" i="9"/>
  <c r="Q371" i="9"/>
  <c r="R371" i="9"/>
  <c r="Q332" i="9"/>
  <c r="R332" i="9"/>
  <c r="R342" i="9"/>
  <c r="Q342" i="9"/>
  <c r="Q365" i="9"/>
  <c r="R365" i="9"/>
  <c r="R270" i="9"/>
  <c r="Q270" i="9"/>
  <c r="R90" i="9"/>
  <c r="Q90" i="9"/>
  <c r="R301" i="9"/>
  <c r="Q301" i="9"/>
  <c r="R231" i="9"/>
  <c r="Q231" i="9"/>
  <c r="R130" i="9"/>
  <c r="Q130" i="9"/>
  <c r="R31" i="9"/>
  <c r="Q31" i="9"/>
  <c r="R100" i="9"/>
  <c r="Q100" i="9"/>
  <c r="R121" i="9"/>
  <c r="Q121" i="9"/>
  <c r="R81" i="9"/>
  <c r="Q81" i="9"/>
  <c r="R110" i="9"/>
  <c r="Q110" i="9"/>
  <c r="R111" i="9"/>
  <c r="Q111" i="9"/>
  <c r="R316" i="9"/>
  <c r="Q316"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R363" i="9"/>
  <c r="Q363" i="9"/>
  <c r="Q341" i="9"/>
  <c r="R341"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04" i="9"/>
  <c r="Q304" i="9" s="1"/>
  <c r="P335" i="9"/>
  <c r="P145" i="9"/>
  <c r="Q14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N368" i="9"/>
  <c r="T368" i="9" s="1"/>
  <c r="P368" i="9"/>
  <c r="N371" i="9"/>
  <c r="T371" i="9" s="1"/>
  <c r="P371" i="9"/>
  <c r="N332" i="9"/>
  <c r="T332" i="9" s="1"/>
  <c r="P332" i="9"/>
  <c r="N342" i="9"/>
  <c r="T342" i="9" s="1"/>
  <c r="P342" i="9"/>
  <c r="N365" i="9"/>
  <c r="T365" i="9" s="1"/>
  <c r="P365" i="9"/>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N370" i="9"/>
  <c r="T370" i="9" s="1"/>
  <c r="P370" i="9"/>
  <c r="N359" i="9"/>
  <c r="T359" i="9" s="1"/>
  <c r="P359" i="9"/>
  <c r="N352" i="9"/>
  <c r="T352" i="9" s="1"/>
  <c r="P352" i="9"/>
  <c r="P362" i="9"/>
  <c r="P327" i="9"/>
  <c r="N334" i="9"/>
  <c r="T334" i="9" s="1"/>
  <c r="P334" i="9"/>
  <c r="N363" i="9"/>
  <c r="T363" i="9" s="1"/>
  <c r="P363" i="9"/>
  <c r="N341" i="9"/>
  <c r="T341" i="9" s="1"/>
  <c r="P341" i="9"/>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P294" i="9"/>
  <c r="Q294" i="9" s="1"/>
  <c r="N175" i="9"/>
  <c r="T175" i="9" s="1"/>
  <c r="P175" i="9"/>
  <c r="Q175"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P140" i="9"/>
  <c r="N240" i="9"/>
  <c r="T240" i="9" s="1"/>
  <c r="P240" i="9"/>
  <c r="N276" i="9"/>
  <c r="T276" i="9" s="1"/>
  <c r="P276" i="9"/>
  <c r="Q276" i="9" s="1"/>
  <c r="N84" i="9"/>
  <c r="T84" i="9" s="1"/>
  <c r="P84" i="9"/>
  <c r="Q84" i="9" s="1"/>
  <c r="N124" i="9"/>
  <c r="T124" i="9" s="1"/>
  <c r="P124" i="9"/>
  <c r="Q124" i="9" s="1"/>
  <c r="N14" i="9"/>
  <c r="T14" i="9" s="1"/>
  <c r="N126" i="9"/>
  <c r="T126" i="9" s="1"/>
  <c r="P126" i="9"/>
  <c r="Q126" i="9" s="1"/>
  <c r="N351" i="9"/>
  <c r="T351" i="9" s="1"/>
  <c r="P351" i="9"/>
  <c r="N369" i="9"/>
  <c r="T369" i="9" s="1"/>
  <c r="P369" i="9"/>
  <c r="N320" i="9"/>
  <c r="T320" i="9" s="1"/>
  <c r="P320" i="9"/>
  <c r="N339" i="9"/>
  <c r="T339" i="9" s="1"/>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N366" i="9"/>
  <c r="T366" i="9" s="1"/>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R304" i="9" s="1"/>
  <c r="O145" i="9"/>
  <c r="O25" i="9"/>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124" i="9" l="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171" i="9"/>
  <c r="S281" i="9"/>
  <c r="S34" i="9"/>
  <c r="S319" i="9"/>
  <c r="S286" i="9"/>
  <c r="S45" i="9"/>
  <c r="S4" i="9"/>
  <c r="S134" i="9"/>
  <c r="S155" i="9"/>
  <c r="S215" i="9"/>
  <c r="S136" i="9"/>
  <c r="S285" i="9"/>
  <c r="S95" i="9"/>
  <c r="S75" i="9"/>
  <c r="S44" i="9"/>
  <c r="S5" i="9"/>
  <c r="S85" i="9"/>
  <c r="S216" i="9"/>
  <c r="S124"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367" i="9"/>
  <c r="S135" i="9"/>
  <c r="S206" i="9"/>
  <c r="S304" i="9"/>
  <c r="S311" i="9"/>
  <c r="S205" i="9"/>
  <c r="S66" i="9"/>
  <c r="S116" i="9"/>
  <c r="S24" i="9"/>
  <c r="S94" i="9"/>
  <c r="S105" i="9"/>
  <c r="S86" i="9"/>
  <c r="S305" i="9"/>
  <c r="S194" i="9"/>
  <c r="S54" i="9"/>
  <c r="S317" i="9"/>
  <c r="S15" i="9"/>
  <c r="S275" i="9"/>
  <c r="S41" i="9"/>
  <c r="S250" i="9"/>
  <c r="S343" i="9"/>
  <c r="S14" i="9"/>
  <c r="S276" i="9"/>
  <c r="S271" i="9"/>
  <c r="S21" i="9"/>
  <c r="S310" i="9"/>
  <c r="S80" i="9"/>
  <c r="S50" i="9"/>
  <c r="S313" i="9"/>
  <c r="S356" i="9"/>
  <c r="S341" i="9"/>
  <c r="S210" i="9"/>
  <c r="S170" i="9"/>
  <c r="S312" i="9"/>
  <c r="S337" i="9"/>
  <c r="S184" i="9"/>
  <c r="S110" i="9"/>
  <c r="S100" i="9"/>
  <c r="S270" i="9"/>
  <c r="S70" i="9"/>
  <c r="S339" i="9"/>
  <c r="S161" i="9"/>
  <c r="S364" i="9"/>
  <c r="S340" i="9"/>
  <c r="S338" i="9"/>
  <c r="S370" i="9"/>
  <c r="S31" i="9"/>
  <c r="S301" i="9"/>
  <c r="S363" i="9"/>
  <c r="S291" i="9"/>
  <c r="Q347" i="9"/>
  <c r="Q348" i="9" s="1"/>
  <c r="Q349" i="9" s="1"/>
  <c r="Q350" i="9" s="1"/>
  <c r="S347" i="9"/>
  <c r="S325" i="9"/>
  <c r="S333" i="9"/>
  <c r="S91" i="9"/>
  <c r="S373" i="9"/>
  <c r="S334" i="9"/>
  <c r="S352" i="9"/>
  <c r="S151" i="9"/>
  <c r="S111" i="9"/>
  <c r="S121" i="9"/>
  <c r="S365" i="9"/>
  <c r="S371" i="9"/>
  <c r="S351" i="9"/>
  <c r="S101" i="9"/>
  <c r="S251" i="9"/>
  <c r="S372" i="9"/>
  <c r="S360" i="9"/>
  <c r="S81" i="9"/>
  <c r="S51" i="9"/>
  <c r="S366" i="9"/>
  <c r="S353" i="9"/>
  <c r="S369" i="9"/>
  <c r="S221" i="9"/>
  <c r="S328" i="9"/>
  <c r="S71" i="9"/>
  <c r="S11" i="9"/>
  <c r="S181" i="9"/>
  <c r="S359" i="9"/>
  <c r="S231" i="9"/>
  <c r="S342" i="9"/>
  <c r="S368" i="9"/>
  <c r="AB7" i="8"/>
  <c r="R347" i="9"/>
  <c r="R348" i="9" s="1"/>
  <c r="R349" i="9" s="1"/>
  <c r="R350" i="9" s="1"/>
  <c r="R60" i="9"/>
  <c r="N348" i="9"/>
  <c r="T348" i="9" s="1"/>
  <c r="AB9" i="8"/>
  <c r="AB5" i="8"/>
  <c r="AC4" i="8"/>
  <c r="AC5" i="8" s="1"/>
  <c r="AB6" i="8"/>
  <c r="AB10" i="8"/>
  <c r="AB8" i="8"/>
  <c r="AJ350" i="9"/>
  <c r="AJ349" i="9"/>
  <c r="AJ347" i="9"/>
  <c r="AJ346" i="9"/>
  <c r="AJ345" i="9"/>
  <c r="R16" i="9" l="1"/>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s="1"/>
  <c r="K4" i="8" s="1"/>
  <c r="K5" i="8" l="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17" i="9"/>
  <c r="AA300" i="9"/>
  <c r="AA270" i="9"/>
  <c r="AA240" i="9"/>
  <c r="AA210" i="9"/>
  <c r="AA360" i="9"/>
  <c r="AA343" i="9"/>
  <c r="AA337" i="9"/>
  <c r="AA313" i="9"/>
  <c r="AA291" i="9"/>
  <c r="AA231" i="9"/>
  <c r="AA359" i="9"/>
  <c r="AA353" i="9"/>
  <c r="AA342" i="9"/>
  <c r="AA335" i="9"/>
  <c r="AA329" i="9"/>
  <c r="AA312" i="9"/>
  <c r="AA290" i="9"/>
  <c r="AA230" i="9"/>
  <c r="AA352" i="9"/>
  <c r="AA341" i="9"/>
  <c r="AA334" i="9"/>
  <c r="AA328" i="9"/>
  <c r="AA322" i="9"/>
  <c r="AA311" i="9"/>
  <c r="AA221" i="9"/>
  <c r="AA351" i="9"/>
  <c r="AA340" i="9"/>
  <c r="AA333" i="9"/>
  <c r="AA321" i="9"/>
  <c r="AA310" i="9"/>
  <c r="AA280" i="9"/>
  <c r="AA220" i="9"/>
  <c r="AA339" i="9"/>
  <c r="AA332" i="9"/>
  <c r="AA320" i="9"/>
  <c r="AA301" i="9"/>
  <c r="AA271" i="9"/>
  <c r="AA211" i="9"/>
  <c r="AA51" i="9"/>
  <c r="AA41" i="9"/>
  <c r="AA181" i="9"/>
  <c r="AA180" i="9"/>
  <c r="AA371" i="9"/>
  <c r="AA150" i="9"/>
  <c r="AA365" i="9"/>
  <c r="AA363" i="9"/>
  <c r="AA373" i="9"/>
  <c r="AA151" i="9"/>
  <c r="AA11" i="9"/>
  <c r="AA20" i="9"/>
  <c r="AA10" i="9"/>
  <c r="AA368" i="9"/>
  <c r="AA370" i="9"/>
  <c r="AA364" i="9"/>
  <c r="AA372" i="9"/>
  <c r="AA369" i="9"/>
  <c r="AA171" i="9"/>
  <c r="AA366" i="9"/>
  <c r="AA130" i="9"/>
  <c r="AA316" i="9"/>
  <c r="AA350" i="9"/>
  <c r="AA347" i="9"/>
  <c r="AN316" i="9" l="1"/>
  <c r="AN347" i="9"/>
  <c r="AN130" i="9"/>
  <c r="AN366" i="9"/>
  <c r="AN171" i="9"/>
  <c r="AN369" i="9"/>
  <c r="AN372" i="9"/>
  <c r="AN364" i="9"/>
  <c r="AN370" i="9"/>
  <c r="AN368" i="9"/>
  <c r="AN10" i="9"/>
  <c r="AN20" i="9"/>
  <c r="AN11" i="9"/>
  <c r="AN151" i="9"/>
  <c r="AN373" i="9"/>
  <c r="AN363" i="9"/>
  <c r="AN365" i="9"/>
  <c r="AN150" i="9"/>
  <c r="AN371" i="9"/>
  <c r="AN180" i="9"/>
  <c r="AN181" i="9"/>
  <c r="AN41" i="9"/>
  <c r="AN51" i="9"/>
  <c r="AN211" i="9"/>
  <c r="AN271" i="9"/>
  <c r="AN301" i="9"/>
  <c r="AN320" i="9"/>
  <c r="AN332" i="9"/>
  <c r="AN339" i="9"/>
  <c r="AN220" i="9"/>
  <c r="AN280" i="9"/>
  <c r="AN310" i="9"/>
  <c r="AN321" i="9"/>
  <c r="AN333" i="9"/>
  <c r="AN340" i="9"/>
  <c r="AN351" i="9"/>
  <c r="AN221" i="9"/>
  <c r="AN311" i="9"/>
  <c r="AN322" i="9"/>
  <c r="AN328" i="9"/>
  <c r="AN334" i="9"/>
  <c r="AN341" i="9"/>
  <c r="AN352" i="9"/>
  <c r="AN230" i="9"/>
  <c r="AN290" i="9"/>
  <c r="AN312" i="9"/>
  <c r="AN329" i="9"/>
  <c r="AN335" i="9"/>
  <c r="AN342" i="9"/>
  <c r="AN353" i="9"/>
  <c r="AN359" i="9"/>
  <c r="AN231" i="9"/>
  <c r="AN291" i="9"/>
  <c r="AN313" i="9"/>
  <c r="AN337" i="9"/>
  <c r="AN343" i="9"/>
  <c r="AN360" i="9"/>
  <c r="AN210" i="9"/>
  <c r="AN240" i="9"/>
  <c r="AN300" i="9"/>
  <c r="AN317" i="9"/>
  <c r="AN338" i="9"/>
  <c r="AN344" i="9"/>
  <c r="AN350" i="9"/>
  <c r="N20" i="9" l="1"/>
  <c r="T20" i="9" s="1"/>
  <c r="S20" i="9" l="1"/>
  <c r="P20" i="9"/>
  <c r="R20" i="9" l="1"/>
  <c r="Q20" i="9"/>
  <c r="AA318" i="9"/>
  <c r="AA367" i="9"/>
  <c r="AA61" i="9"/>
  <c r="AA336" i="9"/>
  <c r="AA348" i="9"/>
  <c r="AA319" i="9"/>
  <c r="AA349" i="9"/>
  <c r="AN367" i="9" l="1"/>
  <c r="AN336" i="9"/>
  <c r="AN349" i="9"/>
  <c r="AN318" i="9"/>
  <c r="AN348" i="9"/>
  <c r="AN319" i="9"/>
  <c r="AN61" i="9"/>
  <c r="AA131" i="9" l="1"/>
  <c r="AN131" i="9" l="1"/>
  <c r="N200" i="9" l="1"/>
  <c r="N329" i="9"/>
  <c r="AK354" i="9"/>
  <c r="AK323" i="9"/>
  <c r="AK324" i="9"/>
  <c r="AK355" i="9"/>
  <c r="N201" i="9" l="1"/>
  <c r="T200" i="9"/>
  <c r="Q200" i="9"/>
  <c r="R200" i="9"/>
  <c r="S200" i="9"/>
  <c r="N191" i="9"/>
  <c r="N190" i="9"/>
  <c r="N361" i="9"/>
  <c r="T329" i="9"/>
  <c r="Q329" i="9"/>
  <c r="S329" i="9"/>
  <c r="N330" i="9"/>
  <c r="N331" i="9" s="1"/>
  <c r="R329" i="9"/>
  <c r="N160" i="9"/>
  <c r="T201" i="9" l="1"/>
  <c r="Q201" i="9"/>
  <c r="S201" i="9"/>
  <c r="R201" i="9"/>
  <c r="T191" i="9"/>
  <c r="Q191" i="9"/>
  <c r="R191" i="9"/>
  <c r="S191" i="9"/>
  <c r="T190" i="9"/>
  <c r="Q190" i="9"/>
  <c r="S190" i="9"/>
  <c r="R190" i="9"/>
  <c r="T361" i="9"/>
  <c r="AV12" i="9" s="1"/>
  <c r="R361" i="9"/>
  <c r="R362" i="9" s="1"/>
  <c r="N362" i="9"/>
  <c r="S361" i="9"/>
  <c r="Q361" i="9"/>
  <c r="Q362" i="9" s="1"/>
  <c r="T331" i="9"/>
  <c r="S331" i="9"/>
  <c r="R330" i="9"/>
  <c r="R331" i="9" s="1"/>
  <c r="Q330" i="9"/>
  <c r="Q331" i="9" s="1"/>
  <c r="T330" i="9"/>
  <c r="S330" i="9"/>
  <c r="T160" i="9"/>
  <c r="R160" i="9"/>
  <c r="Q160" i="9"/>
  <c r="S160" i="9"/>
  <c r="AA170" i="9"/>
  <c r="AA161" i="9"/>
  <c r="T362" i="9" l="1"/>
  <c r="S362" i="9"/>
  <c r="AN170" i="9"/>
  <c r="AN161" i="9"/>
  <c r="AH270" i="9" l="1"/>
  <c r="AH260" i="9" l="1"/>
  <c r="AK260" i="9"/>
  <c r="AH241" i="9"/>
  <c r="AK241" i="9"/>
  <c r="N266" i="9" l="1"/>
  <c r="N265" i="9"/>
  <c r="N264" i="9"/>
  <c r="N255" i="9"/>
  <c r="N256" i="9"/>
  <c r="N254" i="9"/>
  <c r="N244" i="9"/>
  <c r="N245" i="9"/>
  <c r="N246" i="9"/>
  <c r="T264" i="9" l="1"/>
  <c r="T265" i="9"/>
  <c r="T266" i="9"/>
  <c r="T254" i="9"/>
  <c r="T256" i="9"/>
  <c r="T255" i="9"/>
  <c r="T246" i="9"/>
  <c r="T245" i="9"/>
  <c r="T244" i="9"/>
  <c r="AA241" i="9" l="1"/>
  <c r="AA260" i="9"/>
  <c r="AA251" i="9"/>
  <c r="AA261" i="9"/>
  <c r="AA250" i="9"/>
  <c r="AN241" i="9" l="1"/>
  <c r="AN250" i="9"/>
  <c r="AN261" i="9"/>
  <c r="AN251" i="9"/>
  <c r="AN260" i="9"/>
  <c r="AH256" i="9" l="1"/>
  <c r="AH254" i="9"/>
  <c r="AK255" i="9"/>
  <c r="AH245" i="9"/>
  <c r="AK265" i="9"/>
  <c r="AK256" i="9"/>
  <c r="AH266" i="9"/>
  <c r="AK264" i="9"/>
  <c r="AK244" i="9"/>
  <c r="AH255" i="9"/>
  <c r="AK245" i="9"/>
  <c r="AH244" i="9"/>
  <c r="AH265" i="9"/>
  <c r="AK254" i="9"/>
  <c r="AK266" i="9"/>
  <c r="AK246" i="9"/>
  <c r="AH246" i="9"/>
  <c r="AH264" i="9"/>
  <c r="AH89" i="9" l="1"/>
  <c r="AK52" i="9"/>
  <c r="AK48" i="9"/>
  <c r="AK72" i="9"/>
  <c r="AH257" i="9"/>
  <c r="AK58" i="9"/>
  <c r="AK257" i="9"/>
  <c r="S256" i="9"/>
  <c r="P256" i="9"/>
  <c r="S265" i="9"/>
  <c r="AH72" i="9"/>
  <c r="AH282" i="9"/>
  <c r="AH23" i="9"/>
  <c r="AK89" i="9"/>
  <c r="AK78" i="9"/>
  <c r="AK23" i="9"/>
  <c r="AH237" i="9"/>
  <c r="AH58" i="9"/>
  <c r="S246" i="9"/>
  <c r="P246" i="9"/>
  <c r="S254" i="9"/>
  <c r="AH112" i="9"/>
  <c r="AK282" i="9"/>
  <c r="AH232" i="9"/>
  <c r="AK83" i="9"/>
  <c r="AH78" i="9"/>
  <c r="AK232" i="9"/>
  <c r="AK63" i="9"/>
  <c r="AK33" i="9"/>
  <c r="AH33" i="9"/>
  <c r="AH83" i="9"/>
  <c r="AK132" i="9"/>
  <c r="S245" i="9"/>
  <c r="S255" i="9"/>
  <c r="P254" i="9"/>
  <c r="AH69" i="9"/>
  <c r="AH63" i="9"/>
  <c r="AH48" i="9"/>
  <c r="AK237" i="9"/>
  <c r="AK69" i="9"/>
  <c r="AK247" i="9"/>
  <c r="AK112" i="9"/>
  <c r="P264" i="9"/>
  <c r="AH132" i="9"/>
  <c r="AH247"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AA190" i="9"/>
  <c r="AA191" i="9"/>
  <c r="AA201" i="9"/>
  <c r="AA362" i="9"/>
  <c r="AA200" i="9"/>
  <c r="AA331" i="9"/>
  <c r="AA361" i="9"/>
  <c r="AA330" i="9"/>
  <c r="AN361" i="9" l="1"/>
  <c r="AN362" i="9"/>
  <c r="AN191" i="9"/>
  <c r="AN200" i="9"/>
  <c r="AN190" i="9"/>
  <c r="AN201" i="9"/>
  <c r="AN331" i="9"/>
  <c r="AN330" i="9"/>
  <c r="N345" i="9" l="1"/>
  <c r="N346" i="9" s="1"/>
  <c r="N314" i="9"/>
  <c r="N315" i="9" s="1"/>
  <c r="AA281" i="9"/>
  <c r="AA40" i="9"/>
  <c r="AA31" i="9"/>
  <c r="AA30" i="9"/>
  <c r="AA21" i="9"/>
  <c r="T346" i="9" l="1"/>
  <c r="S346" i="9"/>
  <c r="T345" i="9"/>
  <c r="R345" i="9"/>
  <c r="R346" i="9" s="1"/>
  <c r="Q345" i="9"/>
  <c r="Q346" i="9" s="1"/>
  <c r="S345" i="9"/>
  <c r="T315" i="9"/>
  <c r="S315" i="9"/>
  <c r="T314" i="9"/>
  <c r="R314" i="9"/>
  <c r="R315" i="9" s="1"/>
  <c r="Q314" i="9"/>
  <c r="Q315" i="9" s="1"/>
  <c r="S314" i="9"/>
  <c r="AN40" i="9"/>
  <c r="AN31" i="9"/>
  <c r="AN30" i="9"/>
  <c r="AN21" i="9"/>
  <c r="AN281" i="9"/>
  <c r="AA60" i="9" l="1"/>
  <c r="AA50" i="9"/>
  <c r="AA81" i="9"/>
  <c r="AA91" i="9"/>
  <c r="AA90" i="9"/>
  <c r="AA80" i="9"/>
  <c r="AA71" i="9"/>
  <c r="AA70" i="9"/>
  <c r="AA314" i="9"/>
  <c r="AA345" i="9"/>
  <c r="AA315" i="9"/>
  <c r="AA346" i="9"/>
  <c r="AN81" i="9" l="1"/>
  <c r="AN90" i="9"/>
  <c r="AN91" i="9"/>
  <c r="AN80" i="9"/>
  <c r="AN71" i="9"/>
  <c r="AN70" i="9"/>
  <c r="AN60" i="9"/>
  <c r="AN50" i="9"/>
  <c r="AN314" i="9"/>
  <c r="AN315" i="9"/>
  <c r="AN346" i="9"/>
  <c r="AN345"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M42" i="9" l="1"/>
  <c r="AH107" i="9" l="1"/>
  <c r="AK107" i="9"/>
  <c r="AH104" i="9"/>
  <c r="AK104" i="9"/>
  <c r="AK102" i="9"/>
  <c r="AH102" i="9"/>
  <c r="AK105" i="9"/>
  <c r="AH105" i="9"/>
  <c r="AH294" i="9"/>
  <c r="AH85" i="9"/>
  <c r="AH74" i="9"/>
  <c r="AH25" i="9"/>
  <c r="AH14" i="9"/>
  <c r="AH4" i="9"/>
  <c r="AH84" i="9"/>
  <c r="AH62" i="9"/>
  <c r="AH297" i="9"/>
  <c r="AH67" i="9"/>
  <c r="AH7" i="9"/>
  <c r="AH296" i="9"/>
  <c r="AH177" i="9"/>
  <c r="AH66" i="9"/>
  <c r="AH57" i="9"/>
  <c r="AH27" i="9"/>
  <c r="AH16" i="9"/>
  <c r="AH6" i="9"/>
  <c r="AH284" i="9"/>
  <c r="AH75" i="9"/>
  <c r="AH65" i="9"/>
  <c r="AH46" i="9"/>
  <c r="AH5" i="9"/>
  <c r="AH24" i="9"/>
  <c r="AH86" i="9"/>
  <c r="AH56" i="9"/>
  <c r="AH36" i="9"/>
  <c r="AH54" i="9"/>
  <c r="AH34" i="9"/>
  <c r="AH152" i="9"/>
  <c r="AH243" i="9"/>
  <c r="AH248" i="9"/>
  <c r="AH93" i="9"/>
  <c r="AH272" i="9"/>
  <c r="AH13" i="9"/>
  <c r="BM83" i="9"/>
  <c r="AH113" i="9"/>
  <c r="AH273" i="9"/>
  <c r="AH163" i="9"/>
  <c r="BM85" i="9"/>
  <c r="AH88" i="9"/>
  <c r="AH157" i="9"/>
  <c r="BN67" i="9"/>
  <c r="BV2" i="9"/>
  <c r="AH242" i="9"/>
  <c r="AH162" i="9"/>
  <c r="AH259" i="9"/>
  <c r="AH172" i="9"/>
  <c r="AH59" i="9"/>
  <c r="AH308" i="9"/>
  <c r="AH143" i="9"/>
  <c r="AH252" i="9"/>
  <c r="AH303" i="9"/>
  <c r="AH213" i="9"/>
  <c r="AH309" i="9"/>
  <c r="AH238" i="9"/>
  <c r="AH28" i="9"/>
  <c r="BN114" i="9"/>
  <c r="AH122" i="9"/>
  <c r="AH118" i="9"/>
  <c r="BM67" i="9"/>
  <c r="AH97" i="9"/>
  <c r="AH38" i="9"/>
  <c r="AH222" i="9"/>
  <c r="AH278" i="9"/>
  <c r="AH209" i="9"/>
  <c r="AH2" i="9"/>
  <c r="BN83" i="9"/>
  <c r="AH198" i="9"/>
  <c r="BN85" i="9"/>
  <c r="BM128" i="9"/>
  <c r="AH292" i="9"/>
  <c r="BO114" i="9"/>
  <c r="AH227" i="9"/>
  <c r="AH269" i="9"/>
  <c r="BO82" i="9"/>
  <c r="AH3" i="9"/>
  <c r="AH268" i="9"/>
  <c r="AH73" i="9"/>
  <c r="BN81" i="9"/>
  <c r="AH299" i="9"/>
  <c r="AH22" i="9"/>
  <c r="AH92" i="9"/>
  <c r="AH217" i="9"/>
  <c r="BO86" i="9"/>
  <c r="AH202" i="9"/>
  <c r="BO83" i="9"/>
  <c r="AH199" i="9"/>
  <c r="AH98" i="9"/>
  <c r="AH8" i="9"/>
  <c r="AH43" i="9"/>
  <c r="AH49" i="9"/>
  <c r="AH262" i="9"/>
  <c r="AH182" i="9"/>
  <c r="AH68" i="9"/>
  <c r="AH79" i="9"/>
  <c r="BM84" i="9"/>
  <c r="AH193" i="9"/>
  <c r="AH267" i="9"/>
  <c r="AH189" i="9"/>
  <c r="AH42" i="9"/>
  <c r="BN87" i="9"/>
  <c r="BO128" i="9"/>
  <c r="AH179" i="9"/>
  <c r="AH133" i="9"/>
  <c r="AH228" i="9"/>
  <c r="AH277" i="9"/>
  <c r="AH218" i="9"/>
  <c r="AH188" i="9"/>
  <c r="AH258" i="9"/>
  <c r="AH12" i="9"/>
  <c r="AH293" i="9"/>
  <c r="AH187" i="9"/>
  <c r="AH137" i="9"/>
  <c r="AH192" i="9"/>
  <c r="AH253" i="9"/>
  <c r="AH9" i="9"/>
  <c r="AH287" i="9"/>
  <c r="BN84" i="9"/>
  <c r="AH279" i="9"/>
  <c r="AH288" i="9"/>
  <c r="AH149" i="9"/>
  <c r="AH219" i="9"/>
  <c r="BM81" i="9"/>
  <c r="AH289" i="9"/>
  <c r="BO84" i="9"/>
  <c r="AH127" i="9"/>
  <c r="BM86" i="9"/>
  <c r="AH203" i="9"/>
  <c r="AH18" i="9"/>
  <c r="AH183" i="9"/>
  <c r="AH53" i="9"/>
  <c r="BN86" i="9"/>
  <c r="AH39" i="9"/>
  <c r="AH169" i="9"/>
  <c r="AH109" i="9"/>
  <c r="AH178" i="9"/>
  <c r="AH208" i="9"/>
  <c r="AH153" i="9"/>
  <c r="AH128" i="9"/>
  <c r="AH233" i="9"/>
  <c r="AH249" i="9"/>
  <c r="BM114" i="9"/>
  <c r="AH108" i="9"/>
  <c r="BO85" i="9"/>
  <c r="AH223" i="9"/>
  <c r="AH212" i="9"/>
  <c r="AH138" i="9"/>
  <c r="AH103" i="9"/>
  <c r="AH167" i="9"/>
  <c r="AH139" i="9"/>
  <c r="AH129" i="9"/>
  <c r="AH32" i="9"/>
  <c r="AH158" i="9"/>
  <c r="AH283" i="9"/>
  <c r="AH99" i="9"/>
  <c r="AH298" i="9"/>
  <c r="AH159" i="9"/>
  <c r="AH77" i="9"/>
  <c r="AH263" i="9"/>
  <c r="AH29" i="9"/>
  <c r="BM87" i="9"/>
  <c r="AH123" i="9"/>
  <c r="BN82" i="9"/>
  <c r="BM82" i="9"/>
  <c r="AH173" i="9"/>
  <c r="AH17" i="9"/>
  <c r="AH147" i="9"/>
  <c r="BO81" i="9"/>
  <c r="AH142" i="9"/>
  <c r="AH19" i="9"/>
  <c r="BN128" i="9"/>
  <c r="AH197" i="9"/>
  <c r="AH148" i="9"/>
  <c r="AH119" i="9"/>
  <c r="BO87" i="9"/>
  <c r="AH229" i="9"/>
  <c r="AH82" i="9"/>
  <c r="BO67" i="9"/>
  <c r="AH168" i="9"/>
  <c r="AH207" i="9"/>
  <c r="AH239" i="9"/>
  <c r="BN92" i="9"/>
  <c r="BM92" i="9"/>
  <c r="BO92" i="9"/>
  <c r="BM103" i="9"/>
  <c r="BN103" i="9"/>
  <c r="BO103" i="9"/>
  <c r="BM115" i="9"/>
  <c r="BO115" i="9"/>
  <c r="BN115" i="9"/>
  <c r="BM126" i="9"/>
  <c r="BN126" i="9"/>
  <c r="BO126" i="9"/>
  <c r="BO9" i="9"/>
  <c r="BN9" i="9"/>
  <c r="BM9" i="9"/>
  <c r="BM124" i="9"/>
  <c r="BO124" i="9"/>
  <c r="BN124" i="9"/>
  <c r="BM55" i="9"/>
  <c r="BN55" i="9"/>
  <c r="BO55" i="9"/>
  <c r="BO49" i="9"/>
  <c r="BN49" i="9"/>
  <c r="BM49" i="9"/>
  <c r="BO31" i="9"/>
  <c r="BN31" i="9"/>
  <c r="BM31" i="9"/>
  <c r="BN17" i="9"/>
  <c r="BM17" i="9"/>
  <c r="BO17" i="9"/>
  <c r="BO28" i="9"/>
  <c r="BM28" i="9"/>
  <c r="BN28" i="9"/>
  <c r="BM76" i="9"/>
  <c r="BO76" i="9"/>
  <c r="BN76" i="9"/>
  <c r="BO88" i="9"/>
  <c r="BN88" i="9"/>
  <c r="BM88" i="9"/>
  <c r="BM11" i="9"/>
  <c r="BM102" i="9"/>
  <c r="BN47" i="9"/>
  <c r="BO111" i="9"/>
  <c r="BO30" i="9"/>
  <c r="BO11" i="9"/>
  <c r="BN102" i="9"/>
  <c r="BO47" i="9"/>
  <c r="BN111" i="9"/>
  <c r="BM37" i="9"/>
  <c r="BN30" i="9"/>
  <c r="BN11" i="9"/>
  <c r="BO102" i="9"/>
  <c r="BM47" i="9"/>
  <c r="BM111" i="9"/>
  <c r="BN6" i="9"/>
  <c r="BN37" i="9"/>
  <c r="BO6" i="9"/>
  <c r="BO37" i="9"/>
  <c r="BM30" i="9"/>
  <c r="BM6" i="9"/>
  <c r="BN58" i="9"/>
  <c r="BO58" i="9"/>
  <c r="BM58" i="9"/>
  <c r="BN113" i="9"/>
  <c r="BM113" i="9"/>
  <c r="BO113" i="9"/>
  <c r="BM119" i="9"/>
  <c r="BN119" i="9"/>
  <c r="BO119" i="9"/>
  <c r="BO33" i="9"/>
  <c r="BM33" i="9"/>
  <c r="BN33" i="9"/>
  <c r="BM105" i="9"/>
  <c r="BO75" i="9"/>
  <c r="BO105" i="9"/>
  <c r="BN75" i="9"/>
  <c r="BN105" i="9"/>
  <c r="BM75" i="9"/>
  <c r="BO32" i="9"/>
  <c r="BM32" i="9"/>
  <c r="BN32" i="9"/>
  <c r="BO79" i="9"/>
  <c r="BM79" i="9"/>
  <c r="BN79" i="9"/>
  <c r="BN25" i="9"/>
  <c r="BM25" i="9"/>
  <c r="BO25" i="9"/>
  <c r="BM122" i="9"/>
  <c r="BN19" i="9"/>
  <c r="BO122" i="9"/>
  <c r="BM19" i="9"/>
  <c r="BN122" i="9"/>
  <c r="BO19" i="9"/>
  <c r="BO48" i="9"/>
  <c r="BN48" i="9"/>
  <c r="BM118" i="9"/>
  <c r="BN118" i="9"/>
  <c r="BM48" i="9"/>
  <c r="BO118" i="9"/>
  <c r="BM41" i="9"/>
  <c r="BM5" i="9"/>
  <c r="BO41" i="9"/>
  <c r="BO5" i="9"/>
  <c r="BN41" i="9"/>
  <c r="BN5" i="9"/>
  <c r="BM78" i="9"/>
  <c r="BN96" i="9"/>
  <c r="BM96" i="9"/>
  <c r="BN78" i="9"/>
  <c r="BO96" i="9"/>
  <c r="BO78" i="9"/>
  <c r="BM52" i="9"/>
  <c r="BM107" i="9"/>
  <c r="BN52" i="9"/>
  <c r="BN107" i="9"/>
  <c r="BM16" i="9"/>
  <c r="BO52" i="9"/>
  <c r="BO107" i="9"/>
  <c r="BN16" i="9"/>
  <c r="BO16" i="9"/>
  <c r="BM63" i="9"/>
  <c r="BM27" i="9"/>
  <c r="BM112" i="9"/>
  <c r="BO63" i="9"/>
  <c r="BN27" i="9"/>
  <c r="BN63" i="9"/>
  <c r="BO27" i="9"/>
  <c r="BN112" i="9"/>
  <c r="BO112" i="9"/>
  <c r="BO26" i="9"/>
  <c r="BO69" i="9"/>
  <c r="BN26" i="9"/>
  <c r="BN69" i="9"/>
  <c r="BM26" i="9"/>
  <c r="BM69" i="9"/>
  <c r="BN93" i="9"/>
  <c r="BO93" i="9"/>
  <c r="BM93" i="9"/>
  <c r="BN71" i="9"/>
  <c r="BO66" i="9"/>
  <c r="BO59" i="9"/>
  <c r="BM71" i="9"/>
  <c r="BM66" i="9"/>
  <c r="BM59" i="9"/>
  <c r="BO71" i="9"/>
  <c r="BN66" i="9"/>
  <c r="BN59" i="9"/>
  <c r="BM61" i="9"/>
  <c r="BO13" i="9"/>
  <c r="BO61" i="9"/>
  <c r="BN13" i="9"/>
  <c r="BM13" i="9"/>
  <c r="BN61" i="9"/>
  <c r="BO104" i="9"/>
  <c r="BN50" i="9"/>
  <c r="BO45" i="9"/>
  <c r="BN104" i="9"/>
  <c r="BO50" i="9"/>
  <c r="BM104" i="9"/>
  <c r="BM50" i="9"/>
  <c r="BN45" i="9"/>
  <c r="BM45" i="9"/>
  <c r="BN97" i="9"/>
  <c r="BM97" i="9"/>
  <c r="BO97" i="9"/>
  <c r="BM38" i="9"/>
  <c r="BO38" i="9"/>
  <c r="BN38" i="9"/>
  <c r="BM44" i="9"/>
  <c r="BN120" i="9"/>
  <c r="BO98" i="9"/>
  <c r="BM108" i="9"/>
  <c r="BN44" i="9"/>
  <c r="BM120" i="9"/>
  <c r="BM98" i="9"/>
  <c r="BO44" i="9"/>
  <c r="BO120" i="9"/>
  <c r="BN98" i="9"/>
  <c r="BO125" i="9"/>
  <c r="BN108" i="9"/>
  <c r="BM125" i="9"/>
  <c r="BN125" i="9"/>
  <c r="BO108" i="9"/>
  <c r="BM20" i="9"/>
  <c r="BM91" i="9"/>
  <c r="BN20" i="9"/>
  <c r="BO20" i="9"/>
  <c r="BO91" i="9"/>
  <c r="BN91" i="9"/>
  <c r="BN99" i="9"/>
  <c r="BO99" i="9"/>
  <c r="BM99" i="9"/>
  <c r="BM22" i="9"/>
  <c r="BN22" i="9"/>
  <c r="BO22" i="9"/>
  <c r="BO116" i="9"/>
  <c r="BN36" i="9"/>
  <c r="BN7" i="9"/>
  <c r="BN116" i="9"/>
  <c r="BM36" i="9"/>
  <c r="BM116" i="9"/>
  <c r="BO36" i="9"/>
  <c r="BO7" i="9"/>
  <c r="BM7" i="9"/>
  <c r="BN35" i="9"/>
  <c r="BO127" i="9"/>
  <c r="BM35" i="9"/>
  <c r="BN127" i="9"/>
  <c r="BO35" i="9"/>
  <c r="BM127" i="9"/>
  <c r="BN72" i="9"/>
  <c r="BO72" i="9"/>
  <c r="BM72" i="9"/>
  <c r="BN101" i="9"/>
  <c r="BO46" i="9"/>
  <c r="BN10" i="9"/>
  <c r="BO101" i="9"/>
  <c r="BN46" i="9"/>
  <c r="BM101" i="9"/>
  <c r="BM46" i="9"/>
  <c r="BN90" i="9"/>
  <c r="BM10" i="9"/>
  <c r="BM90" i="9"/>
  <c r="BO90" i="9"/>
  <c r="BO10" i="9"/>
  <c r="BN57" i="9"/>
  <c r="BN106" i="9"/>
  <c r="BM21" i="9"/>
  <c r="BO57" i="9"/>
  <c r="BO106" i="9"/>
  <c r="BM57" i="9"/>
  <c r="BM106" i="9"/>
  <c r="BO21" i="9"/>
  <c r="BN21" i="9"/>
  <c r="BM62" i="9"/>
  <c r="BN80" i="9"/>
  <c r="BN62" i="9"/>
  <c r="BM80" i="9"/>
  <c r="BO62" i="9"/>
  <c r="BO80" i="9"/>
  <c r="BN14" i="9"/>
  <c r="BM14" i="9"/>
  <c r="BO14" i="9"/>
  <c r="BN54" i="9"/>
  <c r="BN34" i="9"/>
  <c r="BM23" i="9"/>
  <c r="BM3" i="9"/>
  <c r="BM54" i="9"/>
  <c r="BO34" i="9"/>
  <c r="BN23" i="9"/>
  <c r="BO3" i="9"/>
  <c r="BN117" i="9"/>
  <c r="BO54" i="9"/>
  <c r="BM34" i="9"/>
  <c r="BO23" i="9"/>
  <c r="BN3" i="9"/>
  <c r="BO89" i="9"/>
  <c r="BO12" i="9"/>
  <c r="BO117" i="9"/>
  <c r="BM89" i="9"/>
  <c r="BN12" i="9"/>
  <c r="BM12" i="9"/>
  <c r="BM117" i="9"/>
  <c r="BN89" i="9"/>
  <c r="BM73" i="9"/>
  <c r="BO94" i="9"/>
  <c r="BO73" i="9"/>
  <c r="BN94" i="9"/>
  <c r="BN73" i="9"/>
  <c r="BM94" i="9"/>
  <c r="BM24" i="9"/>
  <c r="BO24" i="9"/>
  <c r="BN24" i="9"/>
  <c r="BO64" i="9"/>
  <c r="BO39" i="9"/>
  <c r="BO60" i="9"/>
  <c r="BM70" i="9"/>
  <c r="BN64" i="9"/>
  <c r="BM39" i="9"/>
  <c r="BM60" i="9"/>
  <c r="BM64" i="9"/>
  <c r="BN39" i="9"/>
  <c r="BN60" i="9"/>
  <c r="BN53" i="9"/>
  <c r="BO53" i="9"/>
  <c r="BO43" i="9"/>
  <c r="BO70" i="9"/>
  <c r="BM43" i="9"/>
  <c r="BM53" i="9"/>
  <c r="BN43" i="9"/>
  <c r="BN70" i="9"/>
  <c r="BM123" i="9"/>
  <c r="BM18" i="9"/>
  <c r="BN123" i="9"/>
  <c r="BO18" i="9"/>
  <c r="BO123" i="9"/>
  <c r="BN18" i="9"/>
  <c r="BN109" i="9"/>
  <c r="BM74" i="9"/>
  <c r="BM109" i="9"/>
  <c r="BO109" i="9"/>
  <c r="BN74" i="9"/>
  <c r="BO74" i="9"/>
  <c r="BN65" i="9"/>
  <c r="BO121" i="9"/>
  <c r="BO65" i="9"/>
  <c r="BM121" i="9"/>
  <c r="BM65" i="9"/>
  <c r="BN121" i="9"/>
  <c r="BN29" i="9"/>
  <c r="BM29" i="9"/>
  <c r="BO29" i="9"/>
  <c r="BO77" i="9"/>
  <c r="BN40" i="9"/>
  <c r="BM77" i="9"/>
  <c r="BO40" i="9"/>
  <c r="BN77" i="9"/>
  <c r="BM40" i="9"/>
  <c r="BO95" i="9"/>
  <c r="BM4" i="9"/>
  <c r="BN95" i="9"/>
  <c r="BM95" i="9"/>
  <c r="BO4" i="9"/>
  <c r="BN4" i="9"/>
  <c r="BO51" i="9"/>
  <c r="BO100" i="9"/>
  <c r="BN15" i="9"/>
  <c r="BN51" i="9"/>
  <c r="BN100" i="9"/>
  <c r="BM51" i="9"/>
  <c r="BM100" i="9"/>
  <c r="BO15" i="9"/>
  <c r="BM15" i="9"/>
  <c r="BN56" i="9"/>
  <c r="BO68" i="9"/>
  <c r="BN8" i="9"/>
  <c r="BO56" i="9"/>
  <c r="BN68" i="9"/>
  <c r="BM56" i="9"/>
  <c r="BM68" i="9"/>
  <c r="BO8" i="9"/>
  <c r="BM8" i="9"/>
  <c r="BO42" i="9"/>
  <c r="BN42" i="9"/>
  <c r="BM110" i="9"/>
  <c r="BO110" i="9"/>
  <c r="BN110" i="9"/>
  <c r="BN2" i="9" l="1"/>
  <c r="BQ24" i="9" s="1"/>
  <c r="BO2" i="9"/>
  <c r="BR91" i="9" s="1"/>
  <c r="BS1" i="9"/>
  <c r="BM2" i="9"/>
  <c r="BP15" i="9" s="1"/>
  <c r="BP50" i="9" l="1"/>
  <c r="BP110" i="9"/>
  <c r="BP59" i="9"/>
  <c r="BP33" i="9"/>
  <c r="BP31" i="9"/>
  <c r="BP43" i="9"/>
  <c r="BR94" i="9"/>
  <c r="BR102" i="9"/>
  <c r="BR40" i="9"/>
  <c r="BR76" i="9"/>
  <c r="BR103" i="9"/>
  <c r="BR12" i="9"/>
  <c r="BQ107" i="9"/>
  <c r="BR59" i="9"/>
  <c r="BR90" i="9"/>
  <c r="BR61" i="9"/>
  <c r="BQ83" i="9"/>
  <c r="BP122" i="9"/>
  <c r="BR36" i="9"/>
  <c r="BQ73" i="9"/>
  <c r="BP70" i="9"/>
  <c r="BQ105" i="9"/>
  <c r="BQ90" i="9"/>
  <c r="BP125" i="9"/>
  <c r="BR52" i="9"/>
  <c r="BQ47" i="9"/>
  <c r="BQ108" i="9"/>
  <c r="BQ123" i="9"/>
  <c r="BP90" i="9"/>
  <c r="BQ81" i="9"/>
  <c r="BQ74" i="9"/>
  <c r="BR37" i="9"/>
  <c r="BR116" i="9"/>
  <c r="BR20" i="9"/>
  <c r="BR46" i="9"/>
  <c r="BR111" i="9"/>
  <c r="BR11" i="9"/>
  <c r="BQ76" i="9"/>
  <c r="BQ69" i="9"/>
  <c r="BR86" i="9"/>
  <c r="BR48" i="9"/>
  <c r="BP106" i="9"/>
  <c r="BR68" i="9"/>
  <c r="BR18" i="9"/>
  <c r="BQ96" i="9"/>
  <c r="BR3" i="9"/>
  <c r="BQ72" i="9"/>
  <c r="BQ85" i="9"/>
  <c r="BQ33" i="9"/>
  <c r="BQ20" i="9"/>
  <c r="BQ4" i="9"/>
  <c r="BQ14" i="9"/>
  <c r="BR115" i="9"/>
  <c r="BQ68" i="9"/>
  <c r="BR5" i="9"/>
  <c r="BR125" i="9"/>
  <c r="BR4" i="9"/>
  <c r="BP124" i="9"/>
  <c r="BR63" i="9"/>
  <c r="BR64" i="9"/>
  <c r="BR110" i="9"/>
  <c r="BQ128" i="9"/>
  <c r="BP66" i="9"/>
  <c r="BR89" i="9"/>
  <c r="BP53" i="9"/>
  <c r="BR82" i="9"/>
  <c r="BP96" i="9"/>
  <c r="BQ10" i="9"/>
  <c r="BR31" i="9"/>
  <c r="BQ115" i="9"/>
  <c r="BR30" i="9"/>
  <c r="BR55" i="9"/>
  <c r="BR49" i="9"/>
  <c r="BR26" i="9"/>
  <c r="BQ29" i="9"/>
  <c r="BP105" i="9"/>
  <c r="BQ103" i="9"/>
  <c r="BR13" i="9"/>
  <c r="BP29" i="9"/>
  <c r="BR109" i="9"/>
  <c r="BR67" i="9"/>
  <c r="BQ52" i="9"/>
  <c r="BQ117" i="9"/>
  <c r="BR88" i="9"/>
  <c r="BQ28" i="9"/>
  <c r="BQ61" i="9"/>
  <c r="BP80" i="9"/>
  <c r="BP107" i="9"/>
  <c r="BP119" i="9"/>
  <c r="BP51" i="9"/>
  <c r="BR56" i="9"/>
  <c r="BR2" i="9"/>
  <c r="BU3" i="9" s="1"/>
  <c r="BQ82" i="9"/>
  <c r="BP76" i="9"/>
  <c r="BR33" i="9"/>
  <c r="BP78" i="9"/>
  <c r="BP71" i="9"/>
  <c r="BQ98" i="9"/>
  <c r="BQ101" i="9"/>
  <c r="BQ23" i="9"/>
  <c r="BP123" i="9"/>
  <c r="BQ51" i="9"/>
  <c r="BP18" i="9"/>
  <c r="BR28" i="9"/>
  <c r="BP63" i="9"/>
  <c r="BR101" i="9"/>
  <c r="BP100" i="9"/>
  <c r="BR124" i="9"/>
  <c r="BP47" i="9"/>
  <c r="BQ19" i="9"/>
  <c r="BQ27" i="9"/>
  <c r="BQ45" i="9"/>
  <c r="BQ36" i="9"/>
  <c r="BR21" i="9"/>
  <c r="BR39" i="9"/>
  <c r="BR8" i="9"/>
  <c r="BR27" i="9"/>
  <c r="BP3" i="9"/>
  <c r="BR42" i="9"/>
  <c r="BR105" i="9"/>
  <c r="BR97" i="9"/>
  <c r="BQ86" i="9"/>
  <c r="BQ124" i="9"/>
  <c r="BP111" i="9"/>
  <c r="BR122" i="9"/>
  <c r="BQ63" i="9"/>
  <c r="BP45" i="9"/>
  <c r="BQ7" i="9"/>
  <c r="BQ21" i="9"/>
  <c r="BP94" i="9"/>
  <c r="BR65" i="9"/>
  <c r="BP8" i="9"/>
  <c r="BR32" i="9"/>
  <c r="BP44" i="9"/>
  <c r="BQ60" i="9"/>
  <c r="BP58" i="9"/>
  <c r="BR120" i="9"/>
  <c r="BQ84" i="9"/>
  <c r="BQ55" i="9"/>
  <c r="BQ37" i="9"/>
  <c r="BQ122" i="9"/>
  <c r="BQ112" i="9"/>
  <c r="BP97" i="9"/>
  <c r="BP36" i="9"/>
  <c r="BQ80" i="9"/>
  <c r="BQ64" i="9"/>
  <c r="BQ40" i="9"/>
  <c r="BR114" i="9"/>
  <c r="BR119" i="9"/>
  <c r="BQ91" i="9"/>
  <c r="BR14" i="9"/>
  <c r="BR34" i="9"/>
  <c r="BR23" i="9"/>
  <c r="BP112" i="9"/>
  <c r="BP60" i="9"/>
  <c r="BP22" i="9"/>
  <c r="BP91" i="9"/>
  <c r="BP75" i="9"/>
  <c r="BP10" i="9"/>
  <c r="BQ3" i="9"/>
  <c r="BQ2" i="9"/>
  <c r="BT3" i="9" s="1"/>
  <c r="BP103" i="9"/>
  <c r="BP11" i="9"/>
  <c r="BQ75" i="9"/>
  <c r="BP52" i="9"/>
  <c r="BP61" i="9"/>
  <c r="BP20" i="9"/>
  <c r="BP46" i="9"/>
  <c r="BP12" i="9"/>
  <c r="BQ109" i="9"/>
  <c r="BQ56" i="9"/>
  <c r="BR121" i="9"/>
  <c r="BP37" i="9"/>
  <c r="BR71" i="9"/>
  <c r="BP62" i="9"/>
  <c r="BR84" i="9"/>
  <c r="BQ49" i="9"/>
  <c r="BP30" i="9"/>
  <c r="BQ48" i="9"/>
  <c r="BR69" i="9"/>
  <c r="BR38" i="9"/>
  <c r="BR7" i="9"/>
  <c r="BR62" i="9"/>
  <c r="BR70" i="9"/>
  <c r="BQ92" i="9"/>
  <c r="BQ71" i="9"/>
  <c r="BR54" i="9"/>
  <c r="BR87" i="9"/>
  <c r="BR25" i="9"/>
  <c r="BR108" i="9"/>
  <c r="BP82" i="9"/>
  <c r="BP49" i="9"/>
  <c r="BP6" i="9"/>
  <c r="BP118" i="9"/>
  <c r="BQ26" i="9"/>
  <c r="BQ38" i="9"/>
  <c r="BP7" i="9"/>
  <c r="BR80" i="9"/>
  <c r="BR60" i="9"/>
  <c r="BR29" i="9"/>
  <c r="BQ110" i="9"/>
  <c r="BP19" i="9"/>
  <c r="BP98" i="9"/>
  <c r="BP121" i="9"/>
  <c r="BQ32" i="9"/>
  <c r="BP128" i="9"/>
  <c r="BP114" i="9"/>
  <c r="BQ31" i="9"/>
  <c r="BR58" i="9"/>
  <c r="BP48" i="9"/>
  <c r="BP26" i="9"/>
  <c r="BQ120" i="9"/>
  <c r="BR127" i="9"/>
  <c r="BP54" i="9"/>
  <c r="BQ53" i="9"/>
  <c r="BP4" i="9"/>
  <c r="BQ87" i="9"/>
  <c r="BR19" i="9"/>
  <c r="BP83" i="9"/>
  <c r="BQ12" i="9"/>
  <c r="BR73" i="9"/>
  <c r="BQ70" i="9"/>
  <c r="BP39" i="9"/>
  <c r="BP38" i="9"/>
  <c r="BP102" i="9"/>
  <c r="BP69" i="9"/>
  <c r="BP32" i="9"/>
  <c r="BP16" i="9"/>
  <c r="BP13" i="9"/>
  <c r="BQ114" i="9"/>
  <c r="BP126" i="9"/>
  <c r="BQ102" i="9"/>
  <c r="BR79" i="9"/>
  <c r="BR107" i="9"/>
  <c r="BR104" i="9"/>
  <c r="BQ99" i="9"/>
  <c r="BQ57" i="9"/>
  <c r="BQ94" i="9"/>
  <c r="BQ65" i="9"/>
  <c r="BP68" i="9"/>
  <c r="BQ77" i="9"/>
  <c r="BQ6" i="9"/>
  <c r="BQ97" i="9"/>
  <c r="BP73" i="9"/>
  <c r="BR85" i="9"/>
  <c r="BP17" i="9"/>
  <c r="BP113" i="9"/>
  <c r="BP5" i="9"/>
  <c r="BR93" i="9"/>
  <c r="BQ44" i="9"/>
  <c r="BR35" i="9"/>
  <c r="BQ34" i="9"/>
  <c r="BP74" i="9"/>
  <c r="BP55" i="9"/>
  <c r="BQ104" i="9"/>
  <c r="BP24" i="9"/>
  <c r="BR92" i="9"/>
  <c r="BQ5" i="9"/>
  <c r="BP85" i="9"/>
  <c r="BR81" i="9"/>
  <c r="BR17" i="9"/>
  <c r="BR113" i="9"/>
  <c r="BR41" i="9"/>
  <c r="BP93" i="9"/>
  <c r="BP120" i="9"/>
  <c r="BP127" i="9"/>
  <c r="BP23" i="9"/>
  <c r="BQ39" i="9"/>
  <c r="BP40" i="9"/>
  <c r="BR9" i="9"/>
  <c r="BQ118" i="9"/>
  <c r="BQ116" i="9"/>
  <c r="BR51" i="9"/>
  <c r="BR118" i="9"/>
  <c r="BR83" i="9"/>
  <c r="BP87" i="9"/>
  <c r="BP28" i="9"/>
  <c r="BQ119" i="9"/>
  <c r="BQ41" i="9"/>
  <c r="BR66" i="9"/>
  <c r="BR44" i="9"/>
  <c r="BR72" i="9"/>
  <c r="BP34" i="9"/>
  <c r="BQ43" i="9"/>
  <c r="BR100" i="9"/>
  <c r="BP81" i="9"/>
  <c r="BR78" i="9"/>
  <c r="BQ67" i="9"/>
  <c r="BR53" i="9"/>
  <c r="BR74" i="9"/>
  <c r="BQ95" i="9"/>
  <c r="BQ18" i="9"/>
  <c r="BP92" i="9"/>
  <c r="BQ88" i="9"/>
  <c r="BR75" i="9"/>
  <c r="BR96" i="9"/>
  <c r="BQ66" i="9"/>
  <c r="BQ125" i="9"/>
  <c r="BQ46" i="9"/>
  <c r="BP89" i="9"/>
  <c r="BR123" i="9"/>
  <c r="BR15" i="9"/>
  <c r="BP9" i="9"/>
  <c r="BR112" i="9"/>
  <c r="BP67" i="9"/>
  <c r="BQ121" i="9"/>
  <c r="BQ15" i="9"/>
  <c r="BP101" i="9"/>
  <c r="BP77" i="9"/>
  <c r="BP56" i="9"/>
  <c r="BR22" i="9"/>
  <c r="BP116" i="9"/>
  <c r="BP14" i="9"/>
  <c r="BP2" i="9"/>
  <c r="BS3" i="9" s="1"/>
  <c r="BP42" i="9"/>
  <c r="BR128" i="9"/>
  <c r="BQ17" i="9"/>
  <c r="BQ113" i="9"/>
  <c r="BP41" i="9"/>
  <c r="BQ93" i="9"/>
  <c r="BP108" i="9"/>
  <c r="BQ127" i="9"/>
  <c r="BQ54" i="9"/>
  <c r="BR43" i="9"/>
  <c r="BP95" i="9"/>
  <c r="BP64" i="9"/>
  <c r="BP115" i="9"/>
  <c r="BQ78" i="9"/>
  <c r="BQ35" i="9"/>
  <c r="BR77" i="9"/>
  <c r="BQ126" i="9"/>
  <c r="BR47" i="9"/>
  <c r="BP79" i="9"/>
  <c r="BQ16" i="9"/>
  <c r="BQ50" i="9"/>
  <c r="BR99" i="9"/>
  <c r="BQ106" i="9"/>
  <c r="BP117" i="9"/>
  <c r="BQ100" i="9"/>
  <c r="BQ25" i="9"/>
  <c r="BR57" i="9"/>
  <c r="BR95" i="9"/>
  <c r="BR6" i="9"/>
  <c r="BQ59" i="9"/>
  <c r="BP86" i="9"/>
  <c r="BR126" i="9"/>
  <c r="BQ111" i="9"/>
  <c r="BQ79" i="9"/>
  <c r="BR16" i="9"/>
  <c r="BR45" i="9"/>
  <c r="BP99" i="9"/>
  <c r="BP21" i="9"/>
  <c r="BQ89" i="9"/>
  <c r="BP109" i="9"/>
  <c r="BQ8" i="9"/>
  <c r="BQ58" i="9"/>
  <c r="BQ13" i="9"/>
  <c r="BR117" i="9"/>
  <c r="BQ11" i="9"/>
  <c r="BP104" i="9"/>
  <c r="BP84" i="9"/>
  <c r="BQ9" i="9"/>
  <c r="BQ30" i="9"/>
  <c r="BP25" i="9"/>
  <c r="BP27" i="9"/>
  <c r="BR50" i="9"/>
  <c r="BQ22" i="9"/>
  <c r="BR106" i="9"/>
  <c r="BR24" i="9"/>
  <c r="BP65" i="9"/>
  <c r="BQ42" i="9"/>
  <c r="BP88" i="9"/>
  <c r="BR98" i="9"/>
  <c r="BR10" i="9"/>
  <c r="BP35" i="9"/>
  <c r="BQ62" i="9"/>
  <c r="BP57" i="9"/>
  <c r="BP72" i="9"/>
  <c r="BS4" i="9" l="1"/>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BT4" i="9"/>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N237" i="9" l="1"/>
  <c r="N227" i="9"/>
  <c r="N307" i="9"/>
  <c r="N172" i="9"/>
  <c r="N297" i="9"/>
  <c r="N167" i="9"/>
  <c r="N147" i="9"/>
  <c r="N117" i="9"/>
  <c r="N27" i="9"/>
  <c r="N232" i="9"/>
  <c r="N187" i="9"/>
  <c r="N217" i="9"/>
  <c r="N262" i="9"/>
  <c r="N182" i="9"/>
  <c r="N177" i="9"/>
  <c r="N127" i="9"/>
  <c r="N37" i="9"/>
  <c r="N17" i="9"/>
  <c r="N202" i="9"/>
  <c r="N42" i="9"/>
  <c r="N22" i="9"/>
  <c r="N137" i="9"/>
  <c r="N72" i="9"/>
  <c r="N57" i="9"/>
  <c r="N87" i="9"/>
  <c r="N287" i="9"/>
  <c r="N272" i="9"/>
  <c r="N257" i="9"/>
  <c r="N207" i="9"/>
  <c r="N143" i="9"/>
  <c r="N242" i="9"/>
  <c r="N123" i="9"/>
  <c r="N293" i="9"/>
  <c r="N283" i="9"/>
  <c r="N132" i="9"/>
  <c r="N197" i="9"/>
  <c r="N7" i="9"/>
  <c r="N83" i="9"/>
  <c r="N103" i="9"/>
  <c r="N247" i="9"/>
  <c r="N77" i="9"/>
  <c r="N67" i="9"/>
  <c r="N93" i="9"/>
  <c r="N82" i="9"/>
  <c r="N282" i="9"/>
  <c r="N267" i="9"/>
  <c r="N223" i="9"/>
  <c r="N153" i="9"/>
  <c r="N92" i="9"/>
  <c r="N157" i="9"/>
  <c r="N292" i="9"/>
  <c r="N43" i="9"/>
  <c r="N13" i="9"/>
  <c r="N32" i="9"/>
  <c r="N263" i="9"/>
  <c r="N213" i="9"/>
  <c r="N133" i="9"/>
  <c r="N302" i="9"/>
  <c r="N63" i="9"/>
  <c r="N33" i="9"/>
  <c r="N252" i="9"/>
  <c r="N222" i="9"/>
  <c r="N162" i="9"/>
  <c r="N233" i="9"/>
  <c r="N152" i="9"/>
  <c r="N62" i="9"/>
  <c r="N203" i="9"/>
  <c r="N47" i="9"/>
  <c r="N273" i="9"/>
  <c r="N142" i="9"/>
  <c r="N173" i="9"/>
  <c r="N12" i="9"/>
  <c r="N303" i="9"/>
  <c r="N2" i="9"/>
  <c r="N193" i="9"/>
  <c r="N243" i="9"/>
  <c r="N97" i="9"/>
  <c r="N122" i="9"/>
  <c r="N253" i="9"/>
  <c r="N277" i="9"/>
  <c r="N192" i="9"/>
  <c r="N3" i="9"/>
  <c r="N102" i="9"/>
  <c r="N73" i="9"/>
  <c r="N183" i="9"/>
  <c r="N212" i="9"/>
  <c r="N53" i="9"/>
  <c r="N52" i="9"/>
  <c r="N107" i="9"/>
  <c r="N113" i="9"/>
  <c r="N112" i="9"/>
  <c r="N163" i="9"/>
  <c r="N23" i="9"/>
  <c r="N279" i="9"/>
  <c r="N19" i="9"/>
  <c r="N119" i="9"/>
  <c r="N289" i="9"/>
  <c r="N89" i="9"/>
  <c r="N299" i="9"/>
  <c r="N169" i="9"/>
  <c r="N219" i="9"/>
  <c r="N249" i="9"/>
  <c r="N199" i="9"/>
  <c r="N229" i="9"/>
  <c r="N309" i="9"/>
  <c r="N179" i="9"/>
  <c r="N99" i="9"/>
  <c r="N139" i="9"/>
  <c r="N39" i="9"/>
  <c r="N259" i="9"/>
  <c r="N29" i="9"/>
  <c r="N239" i="9"/>
  <c r="N189" i="9"/>
  <c r="N9" i="9"/>
  <c r="N269" i="9"/>
  <c r="N59" i="9"/>
  <c r="N159" i="9"/>
  <c r="N129" i="9"/>
  <c r="N149" i="9"/>
  <c r="N79" i="9"/>
  <c r="N69" i="9"/>
  <c r="N109" i="9"/>
  <c r="N49" i="9"/>
  <c r="N209" i="9"/>
  <c r="N258" i="9"/>
  <c r="N218" i="9"/>
  <c r="N168" i="9"/>
  <c r="N28" i="9"/>
  <c r="N68" i="9"/>
  <c r="N78" i="9"/>
  <c r="N158" i="9"/>
  <c r="N38" i="9"/>
  <c r="N58" i="9"/>
  <c r="N118" i="9"/>
  <c r="N308" i="9"/>
  <c r="N208" i="9"/>
  <c r="N238" i="9"/>
  <c r="N48" i="9"/>
  <c r="N268" i="9"/>
  <c r="N98" i="9"/>
  <c r="N138" i="9"/>
  <c r="N108" i="9"/>
  <c r="N228" i="9"/>
  <c r="N288" i="9"/>
  <c r="N148" i="9"/>
  <c r="N298" i="9"/>
  <c r="N188" i="9"/>
  <c r="N248" i="9"/>
  <c r="N178" i="9"/>
  <c r="N8" i="9"/>
  <c r="N198" i="9"/>
  <c r="N88" i="9"/>
  <c r="N128" i="9"/>
  <c r="N278" i="9"/>
  <c r="N18" i="9"/>
  <c r="P172" i="9" l="1"/>
  <c r="T172" i="9"/>
  <c r="S172" i="9"/>
  <c r="P307" i="9"/>
  <c r="S307" i="9"/>
  <c r="T307" i="9"/>
  <c r="S227" i="9"/>
  <c r="P227" i="9"/>
  <c r="T227" i="9"/>
  <c r="S237" i="9"/>
  <c r="T237" i="9"/>
  <c r="P237" i="9"/>
  <c r="P27" i="9"/>
  <c r="S27" i="9"/>
  <c r="T27" i="9"/>
  <c r="S117" i="9"/>
  <c r="P117" i="9"/>
  <c r="T117" i="9"/>
  <c r="P147" i="9"/>
  <c r="S147" i="9"/>
  <c r="T147" i="9"/>
  <c r="S167" i="9"/>
  <c r="T167" i="9"/>
  <c r="P167" i="9"/>
  <c r="P297" i="9"/>
  <c r="S297" i="9"/>
  <c r="T297" i="9"/>
  <c r="P22" i="9"/>
  <c r="T22" i="9"/>
  <c r="S22" i="9"/>
  <c r="S177" i="9"/>
  <c r="T177" i="9"/>
  <c r="P177" i="9"/>
  <c r="T287" i="9"/>
  <c r="P287" i="9"/>
  <c r="S287" i="9"/>
  <c r="S42" i="9"/>
  <c r="T42" i="9"/>
  <c r="P42" i="9"/>
  <c r="P182" i="9"/>
  <c r="S182" i="9"/>
  <c r="T182" i="9"/>
  <c r="P87" i="9"/>
  <c r="S87" i="9"/>
  <c r="T87" i="9"/>
  <c r="T202" i="9"/>
  <c r="S202" i="9"/>
  <c r="P202" i="9"/>
  <c r="P262" i="9"/>
  <c r="T262" i="9"/>
  <c r="S262" i="9"/>
  <c r="P57" i="9"/>
  <c r="T57" i="9"/>
  <c r="S57" i="9"/>
  <c r="P17" i="9"/>
  <c r="S17" i="9"/>
  <c r="T17" i="9"/>
  <c r="P217" i="9"/>
  <c r="T217" i="9"/>
  <c r="S217" i="9"/>
  <c r="P72" i="9"/>
  <c r="S72" i="9"/>
  <c r="T72" i="9"/>
  <c r="T37" i="9"/>
  <c r="S37" i="9"/>
  <c r="P37" i="9"/>
  <c r="P187" i="9"/>
  <c r="T187" i="9"/>
  <c r="S187" i="9"/>
  <c r="T137" i="9"/>
  <c r="P137" i="9"/>
  <c r="S137" i="9"/>
  <c r="T127" i="9"/>
  <c r="S127" i="9"/>
  <c r="P127" i="9"/>
  <c r="P232" i="9"/>
  <c r="T232" i="9"/>
  <c r="S232" i="9"/>
  <c r="P148" i="9"/>
  <c r="T148" i="9"/>
  <c r="S148" i="9"/>
  <c r="T269" i="9"/>
  <c r="P269" i="9"/>
  <c r="S269" i="9"/>
  <c r="P183" i="9"/>
  <c r="S183" i="9"/>
  <c r="T183" i="9"/>
  <c r="P238" i="9"/>
  <c r="S238" i="9"/>
  <c r="T238" i="9"/>
  <c r="S248" i="9"/>
  <c r="P248" i="9"/>
  <c r="T248" i="9"/>
  <c r="P78" i="9"/>
  <c r="T78" i="9"/>
  <c r="S78" i="9"/>
  <c r="S239" i="9"/>
  <c r="T239" i="9"/>
  <c r="P239" i="9"/>
  <c r="S128" i="9"/>
  <c r="T128" i="9"/>
  <c r="P128" i="9"/>
  <c r="T138" i="9"/>
  <c r="S138" i="9"/>
  <c r="P138" i="9"/>
  <c r="S68" i="9"/>
  <c r="T68" i="9"/>
  <c r="P68" i="9"/>
  <c r="P159" i="9"/>
  <c r="T159" i="9"/>
  <c r="S159" i="9"/>
  <c r="T309" i="9"/>
  <c r="S309" i="9"/>
  <c r="P309" i="9"/>
  <c r="T88" i="9"/>
  <c r="P88" i="9"/>
  <c r="S88" i="9"/>
  <c r="S298" i="9"/>
  <c r="P298" i="9"/>
  <c r="T298" i="9"/>
  <c r="P98" i="9"/>
  <c r="S98" i="9"/>
  <c r="T98" i="9"/>
  <c r="S118" i="9"/>
  <c r="T118" i="9"/>
  <c r="P118" i="9"/>
  <c r="T28" i="9"/>
  <c r="S28" i="9"/>
  <c r="P28" i="9"/>
  <c r="T109" i="9"/>
  <c r="S109" i="9"/>
  <c r="P109" i="9"/>
  <c r="P59" i="9"/>
  <c r="T59" i="9"/>
  <c r="S59" i="9"/>
  <c r="T259" i="9"/>
  <c r="S259" i="9"/>
  <c r="P259" i="9"/>
  <c r="P229" i="9"/>
  <c r="S229" i="9"/>
  <c r="T229" i="9"/>
  <c r="T89" i="9"/>
  <c r="S89" i="9"/>
  <c r="P89" i="9"/>
  <c r="P163" i="9"/>
  <c r="T163" i="9"/>
  <c r="S163" i="9"/>
  <c r="P212" i="9"/>
  <c r="S212" i="9"/>
  <c r="T212" i="9"/>
  <c r="T277" i="9"/>
  <c r="P277" i="9"/>
  <c r="S277" i="9"/>
  <c r="T2" i="9"/>
  <c r="AT21" i="9"/>
  <c r="AT20" i="9"/>
  <c r="S2" i="9"/>
  <c r="P2" i="9"/>
  <c r="AT19" i="9"/>
  <c r="S47" i="9"/>
  <c r="T47" i="9"/>
  <c r="P47" i="9"/>
  <c r="P222" i="9"/>
  <c r="S222" i="9"/>
  <c r="T222" i="9"/>
  <c r="S213" i="9"/>
  <c r="T213" i="9"/>
  <c r="P213" i="9"/>
  <c r="S157" i="9"/>
  <c r="P157" i="9"/>
  <c r="T157" i="9"/>
  <c r="P82" i="9"/>
  <c r="S82" i="9"/>
  <c r="T82" i="9"/>
  <c r="P83" i="9"/>
  <c r="S83" i="9"/>
  <c r="T83" i="9"/>
  <c r="T123" i="9"/>
  <c r="P123" i="9"/>
  <c r="S123" i="9"/>
  <c r="T268" i="9"/>
  <c r="S268" i="9"/>
  <c r="P268" i="9"/>
  <c r="S39" i="9"/>
  <c r="P39" i="9"/>
  <c r="T39" i="9"/>
  <c r="S253" i="9"/>
  <c r="P253" i="9"/>
  <c r="T253" i="9"/>
  <c r="P303" i="9"/>
  <c r="T303" i="9"/>
  <c r="S303" i="9"/>
  <c r="T203" i="9"/>
  <c r="P203" i="9"/>
  <c r="S203" i="9"/>
  <c r="P252" i="9"/>
  <c r="S252" i="9"/>
  <c r="T252" i="9"/>
  <c r="P263" i="9"/>
  <c r="S263" i="9"/>
  <c r="T263" i="9"/>
  <c r="T92" i="9"/>
  <c r="S92" i="9"/>
  <c r="P92" i="9"/>
  <c r="S93" i="9"/>
  <c r="T93" i="9"/>
  <c r="P93" i="9"/>
  <c r="T7" i="9"/>
  <c r="P7" i="9"/>
  <c r="S7" i="9"/>
  <c r="S242" i="9"/>
  <c r="P242" i="9"/>
  <c r="T242" i="9"/>
  <c r="T8" i="9"/>
  <c r="S8" i="9"/>
  <c r="P8" i="9"/>
  <c r="P288" i="9"/>
  <c r="S288" i="9"/>
  <c r="T288" i="9"/>
  <c r="P48" i="9"/>
  <c r="T48" i="9"/>
  <c r="S48" i="9"/>
  <c r="P38" i="9"/>
  <c r="T38" i="9"/>
  <c r="S38" i="9"/>
  <c r="S218" i="9"/>
  <c r="T218" i="9"/>
  <c r="P218" i="9"/>
  <c r="S79" i="9"/>
  <c r="T79" i="9"/>
  <c r="P79" i="9"/>
  <c r="P9" i="9"/>
  <c r="T9" i="9"/>
  <c r="S9" i="9"/>
  <c r="T139" i="9"/>
  <c r="S139" i="9"/>
  <c r="P139" i="9"/>
  <c r="T249" i="9"/>
  <c r="P249" i="9"/>
  <c r="S249" i="9"/>
  <c r="S119" i="9"/>
  <c r="P119" i="9"/>
  <c r="T119" i="9"/>
  <c r="P113" i="9"/>
  <c r="T113" i="9"/>
  <c r="S113" i="9"/>
  <c r="S73" i="9"/>
  <c r="T73" i="9"/>
  <c r="P73" i="9"/>
  <c r="S122" i="9"/>
  <c r="T122" i="9"/>
  <c r="P122" i="9"/>
  <c r="P12" i="9"/>
  <c r="T12" i="9"/>
  <c r="S12" i="9"/>
  <c r="P62" i="9"/>
  <c r="T62" i="9"/>
  <c r="S62" i="9"/>
  <c r="P33" i="9"/>
  <c r="T33" i="9"/>
  <c r="S33" i="9"/>
  <c r="T32" i="9"/>
  <c r="S32" i="9"/>
  <c r="P32" i="9"/>
  <c r="S153" i="9"/>
  <c r="T153" i="9"/>
  <c r="P153" i="9"/>
  <c r="T67" i="9"/>
  <c r="P67" i="9"/>
  <c r="S67" i="9"/>
  <c r="P197" i="9"/>
  <c r="T197" i="9"/>
  <c r="S197" i="9"/>
  <c r="T143" i="9"/>
  <c r="P143" i="9"/>
  <c r="S143" i="9"/>
  <c r="S168" i="9"/>
  <c r="T168" i="9"/>
  <c r="P168" i="9"/>
  <c r="T112" i="9"/>
  <c r="P112" i="9"/>
  <c r="S112" i="9"/>
  <c r="S228" i="9"/>
  <c r="P228" i="9"/>
  <c r="T228" i="9"/>
  <c r="T258" i="9"/>
  <c r="S258" i="9"/>
  <c r="P258" i="9"/>
  <c r="T149" i="9"/>
  <c r="P149" i="9"/>
  <c r="S149" i="9"/>
  <c r="S189" i="9"/>
  <c r="T189" i="9"/>
  <c r="P189" i="9"/>
  <c r="P99" i="9"/>
  <c r="T99" i="9"/>
  <c r="S99" i="9"/>
  <c r="S219" i="9"/>
  <c r="P219" i="9"/>
  <c r="T219" i="9"/>
  <c r="S19" i="9"/>
  <c r="P19" i="9"/>
  <c r="T19" i="9"/>
  <c r="T107" i="9"/>
  <c r="P107" i="9"/>
  <c r="S107" i="9"/>
  <c r="P102" i="9"/>
  <c r="S102" i="9"/>
  <c r="T102" i="9"/>
  <c r="P97" i="9"/>
  <c r="S97" i="9"/>
  <c r="T97" i="9"/>
  <c r="S173" i="9"/>
  <c r="P173" i="9"/>
  <c r="T173" i="9"/>
  <c r="P152" i="9"/>
  <c r="S152" i="9"/>
  <c r="T152" i="9"/>
  <c r="P63" i="9"/>
  <c r="T63" i="9"/>
  <c r="S63" i="9"/>
  <c r="T13" i="9"/>
  <c r="S13" i="9"/>
  <c r="P13" i="9"/>
  <c r="T223" i="9"/>
  <c r="P223" i="9"/>
  <c r="S223" i="9"/>
  <c r="T77" i="9"/>
  <c r="P77" i="9"/>
  <c r="S77" i="9"/>
  <c r="T132" i="9"/>
  <c r="P132" i="9"/>
  <c r="S132" i="9"/>
  <c r="S207" i="9"/>
  <c r="P207" i="9"/>
  <c r="T207" i="9"/>
  <c r="P198" i="9"/>
  <c r="T198" i="9"/>
  <c r="S198" i="9"/>
  <c r="P69" i="9"/>
  <c r="T69" i="9"/>
  <c r="S69" i="9"/>
  <c r="T289" i="9"/>
  <c r="P289" i="9"/>
  <c r="S289" i="9"/>
  <c r="S178" i="9"/>
  <c r="P178" i="9"/>
  <c r="T178" i="9"/>
  <c r="T278" i="9"/>
  <c r="P278" i="9"/>
  <c r="S278" i="9"/>
  <c r="P208" i="9"/>
  <c r="T208" i="9"/>
  <c r="S208" i="9"/>
  <c r="T129" i="9"/>
  <c r="P129" i="9"/>
  <c r="S129" i="9"/>
  <c r="S179" i="9"/>
  <c r="T179" i="9"/>
  <c r="P179" i="9"/>
  <c r="S279" i="9"/>
  <c r="T279" i="9"/>
  <c r="P279" i="9"/>
  <c r="T52" i="9"/>
  <c r="P52" i="9"/>
  <c r="S52" i="9"/>
  <c r="S3" i="9"/>
  <c r="P3" i="9"/>
  <c r="T3" i="9"/>
  <c r="T243" i="9"/>
  <c r="S243" i="9"/>
  <c r="P243" i="9"/>
  <c r="T142" i="9"/>
  <c r="S142" i="9"/>
  <c r="P142" i="9"/>
  <c r="T233" i="9"/>
  <c r="S233" i="9"/>
  <c r="P233" i="9"/>
  <c r="T302" i="9"/>
  <c r="S302" i="9"/>
  <c r="P302" i="9"/>
  <c r="S43" i="9"/>
  <c r="T43" i="9"/>
  <c r="P43" i="9"/>
  <c r="P267" i="9"/>
  <c r="S267" i="9"/>
  <c r="T267" i="9"/>
  <c r="T247" i="9"/>
  <c r="P247" i="9"/>
  <c r="S247" i="9"/>
  <c r="P283" i="9"/>
  <c r="T283" i="9"/>
  <c r="S283" i="9"/>
  <c r="T257" i="9"/>
  <c r="P257" i="9"/>
  <c r="S257" i="9"/>
  <c r="S58" i="9"/>
  <c r="P58" i="9"/>
  <c r="T58" i="9"/>
  <c r="T199" i="9"/>
  <c r="S199" i="9"/>
  <c r="P199" i="9"/>
  <c r="S18" i="9"/>
  <c r="T18" i="9"/>
  <c r="P18" i="9"/>
  <c r="T158" i="9"/>
  <c r="S158" i="9"/>
  <c r="P158" i="9"/>
  <c r="S108" i="9"/>
  <c r="T108" i="9"/>
  <c r="P108" i="9"/>
  <c r="T209" i="9"/>
  <c r="P209" i="9"/>
  <c r="S209" i="9"/>
  <c r="P169" i="9"/>
  <c r="T169" i="9"/>
  <c r="S169" i="9"/>
  <c r="T188" i="9"/>
  <c r="S188" i="9"/>
  <c r="P188" i="9"/>
  <c r="T308" i="9"/>
  <c r="S308" i="9"/>
  <c r="P308" i="9"/>
  <c r="P49" i="9"/>
  <c r="T49" i="9"/>
  <c r="S49" i="9"/>
  <c r="T29" i="9"/>
  <c r="S29" i="9"/>
  <c r="P29" i="9"/>
  <c r="P299" i="9"/>
  <c r="S299" i="9"/>
  <c r="T299" i="9"/>
  <c r="S23" i="9"/>
  <c r="P23" i="9"/>
  <c r="T23" i="9"/>
  <c r="T53" i="9"/>
  <c r="S53" i="9"/>
  <c r="P53" i="9"/>
  <c r="T192" i="9"/>
  <c r="P192" i="9"/>
  <c r="S192" i="9"/>
  <c r="T193" i="9"/>
  <c r="S193" i="9"/>
  <c r="P193" i="9"/>
  <c r="P273" i="9"/>
  <c r="S273" i="9"/>
  <c r="T273" i="9"/>
  <c r="P162" i="9"/>
  <c r="T162" i="9"/>
  <c r="S162" i="9"/>
  <c r="T133" i="9"/>
  <c r="P133" i="9"/>
  <c r="S133" i="9"/>
  <c r="T292" i="9"/>
  <c r="S292" i="9"/>
  <c r="P292" i="9"/>
  <c r="T282" i="9"/>
  <c r="S282" i="9"/>
  <c r="P282" i="9"/>
  <c r="T103" i="9"/>
  <c r="P103" i="9"/>
  <c r="S103" i="9"/>
  <c r="P293" i="9"/>
  <c r="T293" i="9"/>
  <c r="S293" i="9"/>
  <c r="T272" i="9"/>
  <c r="S272" i="9"/>
  <c r="P272" i="9"/>
  <c r="AV4" i="9" l="1"/>
  <c r="R237" i="9"/>
  <c r="Q237" i="9"/>
  <c r="R307" i="9"/>
  <c r="Q307" i="9"/>
  <c r="R227" i="9"/>
  <c r="Q227" i="9"/>
  <c r="Q172" i="9"/>
  <c r="R172" i="9"/>
  <c r="Q167" i="9"/>
  <c r="R167" i="9"/>
  <c r="R117" i="9"/>
  <c r="Q117" i="9"/>
  <c r="AV15" i="9"/>
  <c r="AV3" i="9"/>
  <c r="R297" i="9"/>
  <c r="Q297" i="9"/>
  <c r="R147" i="9"/>
  <c r="Q147" i="9"/>
  <c r="Q27" i="9"/>
  <c r="R27" i="9"/>
  <c r="Q127" i="9"/>
  <c r="R127" i="9"/>
  <c r="R42" i="9"/>
  <c r="Q42" i="9"/>
  <c r="R177" i="9"/>
  <c r="Q177" i="9"/>
  <c r="Q187" i="9"/>
  <c r="R187" i="9"/>
  <c r="R72" i="9"/>
  <c r="Q72" i="9"/>
  <c r="Q17" i="9"/>
  <c r="R17" i="9"/>
  <c r="R262" i="9"/>
  <c r="Q262" i="9"/>
  <c r="Q87" i="9"/>
  <c r="R87" i="9"/>
  <c r="Q37" i="9"/>
  <c r="R37" i="9"/>
  <c r="R202" i="9"/>
  <c r="Q202" i="9"/>
  <c r="Q137" i="9"/>
  <c r="R137" i="9"/>
  <c r="R287" i="9"/>
  <c r="Q287" i="9"/>
  <c r="AV14" i="9"/>
  <c r="Q232" i="9"/>
  <c r="R232" i="9"/>
  <c r="Q217" i="9"/>
  <c r="R217" i="9"/>
  <c r="R57" i="9"/>
  <c r="Q57" i="9"/>
  <c r="Q182" i="9"/>
  <c r="R182" i="9"/>
  <c r="Q22" i="9"/>
  <c r="R22" i="9"/>
  <c r="R89" i="9"/>
  <c r="Q89" i="9"/>
  <c r="R259" i="9"/>
  <c r="Q259" i="9"/>
  <c r="R109" i="9"/>
  <c r="Q109" i="9"/>
  <c r="Q118" i="9"/>
  <c r="R118" i="9"/>
  <c r="R309" i="9"/>
  <c r="Q309" i="9"/>
  <c r="Q68" i="9"/>
  <c r="R68" i="9"/>
  <c r="R128" i="9"/>
  <c r="Q128" i="9"/>
  <c r="Q282" i="9"/>
  <c r="R282" i="9"/>
  <c r="Q29" i="9"/>
  <c r="R29" i="9"/>
  <c r="R308" i="9"/>
  <c r="Q308" i="9"/>
  <c r="Q108" i="9"/>
  <c r="R108" i="9"/>
  <c r="R18" i="9"/>
  <c r="Q18" i="9"/>
  <c r="Q302" i="9"/>
  <c r="R302" i="9"/>
  <c r="Q142" i="9"/>
  <c r="R142" i="9"/>
  <c r="R279" i="9"/>
  <c r="Q279" i="9"/>
  <c r="R168" i="9"/>
  <c r="Q168" i="9"/>
  <c r="R153" i="9"/>
  <c r="Q153" i="9"/>
  <c r="R293" i="9"/>
  <c r="Q293" i="9"/>
  <c r="Q273" i="9"/>
  <c r="R273" i="9"/>
  <c r="R169" i="9"/>
  <c r="Q169" i="9"/>
  <c r="Q283" i="9"/>
  <c r="R283" i="9"/>
  <c r="R267" i="9"/>
  <c r="Q267" i="9"/>
  <c r="R198" i="9"/>
  <c r="Q198" i="9"/>
  <c r="Q63" i="9"/>
  <c r="R63" i="9"/>
  <c r="R102" i="9"/>
  <c r="Q102" i="9"/>
  <c r="Q99" i="9"/>
  <c r="R99" i="9"/>
  <c r="R197" i="9"/>
  <c r="Q197" i="9"/>
  <c r="R33" i="9"/>
  <c r="Q33" i="9"/>
  <c r="R12" i="9"/>
  <c r="Q12" i="9"/>
  <c r="Q38" i="9"/>
  <c r="R38" i="9"/>
  <c r="Q288" i="9"/>
  <c r="R288" i="9"/>
  <c r="Q263" i="9"/>
  <c r="R263" i="9"/>
  <c r="Q83" i="9"/>
  <c r="R83" i="9"/>
  <c r="Q222" i="9"/>
  <c r="R222" i="9"/>
  <c r="Q272" i="9"/>
  <c r="R272" i="9"/>
  <c r="R292" i="9"/>
  <c r="Q292" i="9"/>
  <c r="Q193" i="9"/>
  <c r="R193" i="9"/>
  <c r="Q53" i="9"/>
  <c r="R53" i="9"/>
  <c r="Q188" i="9"/>
  <c r="R188" i="9"/>
  <c r="R158" i="9"/>
  <c r="Q158" i="9"/>
  <c r="R199" i="9"/>
  <c r="Q199" i="9"/>
  <c r="R43" i="9"/>
  <c r="Q43" i="9"/>
  <c r="Q233" i="9"/>
  <c r="R233" i="9"/>
  <c r="Q243" i="9"/>
  <c r="R243" i="9"/>
  <c r="R179" i="9"/>
  <c r="Q179" i="9"/>
  <c r="Q13" i="9"/>
  <c r="R13" i="9"/>
  <c r="R189" i="9"/>
  <c r="Q189" i="9"/>
  <c r="R258" i="9"/>
  <c r="Q258" i="9"/>
  <c r="Q32" i="9"/>
  <c r="R32" i="9"/>
  <c r="Q122" i="9"/>
  <c r="R122" i="9"/>
  <c r="R218" i="9"/>
  <c r="Q218" i="9"/>
  <c r="R8" i="9"/>
  <c r="Q8" i="9"/>
  <c r="R92" i="9"/>
  <c r="Q92" i="9"/>
  <c r="Q213" i="9"/>
  <c r="R213" i="9"/>
  <c r="Q47" i="9"/>
  <c r="R47" i="9"/>
  <c r="R103" i="9"/>
  <c r="Q103" i="9"/>
  <c r="R209" i="9"/>
  <c r="Q209" i="9"/>
  <c r="R257" i="9"/>
  <c r="Q257" i="9"/>
  <c r="R247" i="9"/>
  <c r="Q247" i="9"/>
  <c r="R52" i="9"/>
  <c r="Q52" i="9"/>
  <c r="Q178" i="9"/>
  <c r="R178" i="9"/>
  <c r="R207" i="9"/>
  <c r="Q207" i="9"/>
  <c r="R77" i="9"/>
  <c r="Q77" i="9"/>
  <c r="R107" i="9"/>
  <c r="Q107" i="9"/>
  <c r="Q219" i="9"/>
  <c r="R219" i="9"/>
  <c r="Q112" i="9"/>
  <c r="R112" i="9"/>
  <c r="R143" i="9"/>
  <c r="Q143" i="9"/>
  <c r="Q67" i="9"/>
  <c r="R67" i="9"/>
  <c r="Q249" i="9"/>
  <c r="R249" i="9"/>
  <c r="R7" i="9"/>
  <c r="Q7" i="9"/>
  <c r="R39" i="9"/>
  <c r="Q39" i="9"/>
  <c r="Q123" i="9"/>
  <c r="R123" i="9"/>
  <c r="R298" i="9"/>
  <c r="Q298" i="9"/>
  <c r="Q269" i="9"/>
  <c r="R269" i="9"/>
  <c r="Q162" i="9"/>
  <c r="R162" i="9"/>
  <c r="Q299" i="9"/>
  <c r="R299" i="9"/>
  <c r="R49" i="9"/>
  <c r="Q49" i="9"/>
  <c r="Q208" i="9"/>
  <c r="R208" i="9"/>
  <c r="Q69" i="9"/>
  <c r="R69" i="9"/>
  <c r="Q152" i="9"/>
  <c r="R152" i="9"/>
  <c r="R97" i="9"/>
  <c r="Q97" i="9"/>
  <c r="Q62" i="9"/>
  <c r="R62" i="9"/>
  <c r="R113" i="9"/>
  <c r="Q113" i="9"/>
  <c r="Q9" i="9"/>
  <c r="R9" i="9"/>
  <c r="Q48" i="9"/>
  <c r="R48" i="9"/>
  <c r="Q252" i="9"/>
  <c r="R252" i="9"/>
  <c r="Q303" i="9"/>
  <c r="R303" i="9"/>
  <c r="R82" i="9"/>
  <c r="Q82" i="9"/>
  <c r="AV2" i="9"/>
  <c r="R212" i="9"/>
  <c r="Q212" i="9"/>
  <c r="R78" i="9"/>
  <c r="Q78" i="9"/>
  <c r="Q238" i="9"/>
  <c r="R238" i="9"/>
  <c r="AT17" i="9"/>
  <c r="AT18" i="9"/>
  <c r="R28" i="9"/>
  <c r="Q28" i="9"/>
  <c r="R138" i="9"/>
  <c r="Q138" i="9"/>
  <c r="Q239" i="9"/>
  <c r="R239" i="9"/>
  <c r="Q73" i="9"/>
  <c r="R73" i="9"/>
  <c r="R139" i="9"/>
  <c r="Q139" i="9"/>
  <c r="Q79" i="9"/>
  <c r="R79" i="9"/>
  <c r="R93" i="9"/>
  <c r="Q93" i="9"/>
  <c r="R268" i="9"/>
  <c r="Q268" i="9"/>
  <c r="Q133" i="9"/>
  <c r="R133" i="9"/>
  <c r="Q192" i="9"/>
  <c r="R192" i="9"/>
  <c r="R23" i="9"/>
  <c r="Q23" i="9"/>
  <c r="Q58" i="9"/>
  <c r="R58" i="9"/>
  <c r="R3" i="9"/>
  <c r="Q3" i="9"/>
  <c r="Q129" i="9"/>
  <c r="R129" i="9"/>
  <c r="R278" i="9"/>
  <c r="Q278" i="9"/>
  <c r="R289" i="9"/>
  <c r="Q289" i="9"/>
  <c r="Q132" i="9"/>
  <c r="R132" i="9"/>
  <c r="Q223" i="9"/>
  <c r="R223" i="9"/>
  <c r="R173" i="9"/>
  <c r="Q173" i="9"/>
  <c r="Q19" i="9"/>
  <c r="R19" i="9"/>
  <c r="R149" i="9"/>
  <c r="Q149" i="9"/>
  <c r="Q228" i="9"/>
  <c r="R228" i="9"/>
  <c r="Q119" i="9"/>
  <c r="R119" i="9"/>
  <c r="R242" i="9"/>
  <c r="Q242" i="9"/>
  <c r="Q203" i="9"/>
  <c r="R203" i="9"/>
  <c r="R253" i="9"/>
  <c r="Q253" i="9"/>
  <c r="Q157" i="9"/>
  <c r="R157" i="9"/>
  <c r="R2" i="9"/>
  <c r="Q2" i="9"/>
  <c r="Q277" i="9"/>
  <c r="R277" i="9"/>
  <c r="Q88" i="9"/>
  <c r="R88" i="9"/>
  <c r="Q248" i="9"/>
  <c r="R248" i="9"/>
  <c r="R163" i="9"/>
  <c r="Q163" i="9"/>
  <c r="Q229" i="9"/>
  <c r="R229" i="9"/>
  <c r="R59" i="9"/>
  <c r="Q59" i="9"/>
  <c r="R98" i="9"/>
  <c r="Q98" i="9"/>
  <c r="Q159" i="9"/>
  <c r="R159" i="9"/>
  <c r="R183" i="9"/>
  <c r="Q183" i="9"/>
  <c r="R148" i="9"/>
  <c r="Q148" i="9"/>
  <c r="AK28" i="9" l="1"/>
  <c r="AK272" i="9"/>
  <c r="AK2" i="9"/>
  <c r="AK74" i="9"/>
  <c r="AK287" i="9"/>
  <c r="AK93" i="9"/>
  <c r="AK36" i="9"/>
  <c r="AK229" i="9"/>
  <c r="AK5" i="9"/>
  <c r="AK168" i="9"/>
  <c r="AK7" i="9"/>
  <c r="AK242" i="9"/>
  <c r="AK109" i="9"/>
  <c r="AK233" i="9"/>
  <c r="AK92" i="9"/>
  <c r="AK97" i="9"/>
  <c r="AK65" i="9"/>
  <c r="AK25" i="9"/>
  <c r="AK258" i="9"/>
  <c r="AK34" i="9" l="1"/>
  <c r="AK75" i="9"/>
  <c r="AK193" i="9"/>
  <c r="AK147" i="9"/>
  <c r="AK219" i="9"/>
  <c r="AK292" i="9"/>
  <c r="AK189" i="9"/>
  <c r="AK149" i="9"/>
  <c r="AK24" i="9"/>
  <c r="AK202" i="9"/>
  <c r="AK127" i="9"/>
  <c r="AK182" i="9"/>
  <c r="AK249" i="9"/>
  <c r="AK243" i="9"/>
  <c r="AK289" i="9"/>
  <c r="AK223" i="9"/>
  <c r="AK284" i="9"/>
  <c r="AK143" i="9"/>
  <c r="AK3" i="9"/>
  <c r="AK8" i="9"/>
  <c r="AK173" i="9"/>
  <c r="AK79" i="9"/>
  <c r="AK238" i="9"/>
  <c r="AK139" i="9"/>
  <c r="AK59" i="9"/>
  <c r="AK157" i="9"/>
  <c r="AK162" i="9"/>
  <c r="AK56" i="9"/>
  <c r="AK203" i="9"/>
  <c r="AK262" i="9"/>
  <c r="AK296" i="9"/>
  <c r="AK122" i="9"/>
  <c r="AK239" i="9"/>
  <c r="AK42" i="9"/>
  <c r="AK197" i="9"/>
  <c r="AK32" i="9"/>
  <c r="AK192" i="9"/>
  <c r="AK303" i="9"/>
  <c r="AK113" i="9"/>
  <c r="AK263" i="9"/>
  <c r="AK57" i="9"/>
  <c r="AK77" i="9"/>
  <c r="AK133" i="9"/>
  <c r="AK22" i="9"/>
  <c r="AK13" i="9"/>
  <c r="AK118" i="9"/>
  <c r="AK183" i="9"/>
  <c r="AK308" i="9"/>
  <c r="AK277" i="9"/>
  <c r="AK228" i="9"/>
  <c r="AK299" i="9"/>
  <c r="AK213" i="9"/>
  <c r="AK119" i="9"/>
  <c r="AK179" i="9"/>
  <c r="AK199" i="9"/>
  <c r="AK142" i="9"/>
  <c r="AK39" i="9"/>
  <c r="AK293" i="9"/>
  <c r="AK259" i="9"/>
  <c r="AK54" i="9"/>
  <c r="AK4" i="9"/>
  <c r="AK152" i="9"/>
  <c r="AK68" i="9"/>
  <c r="AK38" i="9"/>
  <c r="AK198" i="9"/>
  <c r="AK19" i="9"/>
  <c r="AK167" i="9"/>
  <c r="AK128" i="9"/>
  <c r="AK49" i="9"/>
  <c r="AK12" i="9"/>
  <c r="AK62" i="9"/>
  <c r="AK222" i="9"/>
  <c r="AK137" i="9"/>
  <c r="AK84" i="9"/>
  <c r="AK297" i="9"/>
  <c r="AK14" i="9"/>
  <c r="AK67" i="9"/>
  <c r="AK123" i="9"/>
  <c r="AK153" i="9"/>
  <c r="AK212" i="9"/>
  <c r="AK159" i="9"/>
  <c r="AK88" i="9"/>
  <c r="AK268" i="9"/>
  <c r="AK163" i="9"/>
  <c r="AK294" i="9"/>
  <c r="AK16" i="9"/>
  <c r="AK103" i="9"/>
  <c r="AK278" i="9"/>
  <c r="AK169" i="9"/>
  <c r="AK43" i="9"/>
  <c r="AK46" i="9"/>
  <c r="AK208" i="9"/>
  <c r="AK82" i="9"/>
  <c r="AK209" i="9"/>
  <c r="AK53" i="9"/>
  <c r="AK6" i="9"/>
  <c r="AK29" i="9"/>
  <c r="AK218" i="9"/>
  <c r="AK158" i="9"/>
  <c r="AK252" i="9"/>
  <c r="AK279" i="9"/>
  <c r="AK18" i="9"/>
  <c r="AK178" i="9"/>
  <c r="AK248" i="9"/>
  <c r="AK253" i="9"/>
  <c r="AK288" i="9"/>
  <c r="AK17" i="9"/>
  <c r="AK177" i="9"/>
  <c r="AK187" i="9"/>
  <c r="AK129" i="9"/>
  <c r="AK73" i="9"/>
  <c r="AK298" i="9"/>
  <c r="AK86" i="9"/>
  <c r="AK9" i="9"/>
  <c r="AK227" i="9"/>
  <c r="AK27" i="9"/>
  <c r="AK267" i="9"/>
  <c r="AK283" i="9"/>
  <c r="AK85" i="9"/>
  <c r="AK217" i="9"/>
  <c r="AK98" i="9"/>
  <c r="AK273" i="9"/>
  <c r="AK99" i="9"/>
  <c r="AK138" i="9"/>
  <c r="AK269" i="9"/>
  <c r="AK108" i="9"/>
  <c r="AK188" i="9"/>
  <c r="AK207" i="9"/>
  <c r="AK66" i="9"/>
  <c r="AK172" i="9"/>
  <c r="AK148" i="9"/>
  <c r="AK309" i="9"/>
  <c r="AN270" i="9" l="1"/>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AI1" i="9" a="1"/>
  <c r="AI1" i="9" s="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l="1"/>
  <c r="BZ34" i="9" s="1"/>
  <c r="BZ35" i="9" s="1"/>
  <c r="BZ36" i="9" s="1"/>
  <c r="BZ37" i="9" s="1"/>
  <c r="BZ38" i="9" s="1"/>
  <c r="BZ39" i="9" s="1"/>
  <c r="BZ40" i="9" s="1"/>
  <c r="BZ41" i="9" s="1"/>
  <c r="BZ42" i="9" s="1"/>
  <c r="BZ43" i="9" s="1"/>
  <c r="BZ44" i="9" s="1"/>
  <c r="BZ45" i="9" s="1"/>
  <c r="CB33" i="9"/>
  <c r="CB35" i="9"/>
  <c r="CB28" i="9"/>
  <c r="CB7" i="9"/>
  <c r="CB24" i="9"/>
  <c r="CB37" i="9" l="1"/>
  <c r="CB5" i="9"/>
  <c r="CB19" i="9"/>
  <c r="CB30" i="9"/>
  <c r="CB39" i="9"/>
  <c r="CB10" i="9"/>
  <c r="CB45" i="9"/>
  <c r="CB38" i="9"/>
  <c r="CB22" i="9"/>
  <c r="CB8" i="9"/>
  <c r="CB44" i="9"/>
  <c r="CB2" i="9"/>
  <c r="CB42" i="9"/>
  <c r="CB17" i="9"/>
  <c r="CB31" i="9"/>
  <c r="CB20" i="9"/>
  <c r="CB32" i="9"/>
  <c r="CB23" i="9"/>
  <c r="CB4" i="9"/>
  <c r="CB13" i="9"/>
  <c r="CB6" i="9"/>
  <c r="CB12" i="9"/>
  <c r="CB27" i="9"/>
  <c r="CB3" i="9"/>
  <c r="CB36" i="9"/>
  <c r="CB16" i="9"/>
  <c r="AK111" i="9"/>
  <c r="AK110" i="9"/>
  <c r="CB29" i="9"/>
  <c r="CB34" i="9"/>
  <c r="AK100" i="9"/>
  <c r="AK101" i="9"/>
  <c r="CB9" i="9"/>
  <c r="CB14" i="9"/>
  <c r="CB26" i="9"/>
  <c r="CB40" i="9"/>
  <c r="CB11" i="9"/>
  <c r="CB43" i="9"/>
  <c r="CB41" i="9"/>
  <c r="CB18" i="9"/>
  <c r="CB25" i="9"/>
  <c r="CB15" i="9"/>
  <c r="CB21" i="9"/>
  <c r="N140" i="9" l="1"/>
  <c r="T140" i="9" s="1"/>
  <c r="N141" i="9"/>
  <c r="R140" i="9"/>
  <c r="N354" i="9"/>
  <c r="N357" i="9"/>
  <c r="N326" i="9"/>
  <c r="N327" i="9" s="1"/>
  <c r="N323" i="9"/>
  <c r="S323" i="9" s="1"/>
  <c r="AD1" i="9" a="1"/>
  <c r="AD1" i="9" s="1"/>
  <c r="AA120" i="9"/>
  <c r="Q140" i="9" l="1"/>
  <c r="S140" i="9"/>
  <c r="T141" i="9"/>
  <c r="AV9" i="9" s="1"/>
  <c r="R141" i="9"/>
  <c r="Q141" i="9"/>
  <c r="S141" i="9"/>
  <c r="N358" i="9"/>
  <c r="T357" i="9"/>
  <c r="Q357" i="9"/>
  <c r="Q358" i="9" s="1"/>
  <c r="S357" i="9"/>
  <c r="R357" i="9"/>
  <c r="R358" i="9" s="1"/>
  <c r="N355" i="9"/>
  <c r="Q354" i="9"/>
  <c r="Q355" i="9" s="1"/>
  <c r="T354" i="9"/>
  <c r="S354" i="9"/>
  <c r="R354" i="9"/>
  <c r="R355" i="9" s="1"/>
  <c r="T327" i="9"/>
  <c r="S327" i="9"/>
  <c r="T326" i="9"/>
  <c r="R326" i="9"/>
  <c r="R327" i="9" s="1"/>
  <c r="Q326" i="9"/>
  <c r="Q327" i="9" s="1"/>
  <c r="S326" i="9"/>
  <c r="T323" i="9"/>
  <c r="N324" i="9"/>
  <c r="Q323" i="9"/>
  <c r="Q324" i="9" s="1"/>
  <c r="R323" i="9"/>
  <c r="R324" i="9" s="1"/>
  <c r="AN120" i="9"/>
  <c r="AV6" i="9" l="1"/>
  <c r="S355" i="9"/>
  <c r="T355" i="9"/>
  <c r="AV7" i="9" s="1"/>
  <c r="T358" i="9"/>
  <c r="S358" i="9"/>
  <c r="T324" i="9"/>
  <c r="S324" i="9"/>
  <c r="AV5" i="9"/>
  <c r="AA356" i="9"/>
  <c r="AA325" i="9"/>
  <c r="T1" i="9" l="1" a="1"/>
  <c r="T1" i="9" s="1"/>
  <c r="AN356" i="9"/>
  <c r="AN325" i="9"/>
  <c r="AA160" i="9"/>
  <c r="AA121" i="9"/>
  <c r="AA159" i="9"/>
  <c r="AA234" i="9"/>
  <c r="AA186" i="9"/>
  <c r="AA109" i="9"/>
  <c r="AA203" i="9"/>
  <c r="AA64" i="9"/>
  <c r="AA164" i="9"/>
  <c r="AA247" i="9"/>
  <c r="AA209" i="9"/>
  <c r="AA2" i="9"/>
  <c r="AA192" i="9"/>
  <c r="AA108" i="9"/>
  <c r="AA167" i="9"/>
  <c r="AA49" i="9"/>
  <c r="AA22" i="9"/>
  <c r="AA114" i="9"/>
  <c r="AA141" i="9"/>
  <c r="AA274" i="9"/>
  <c r="AA188" i="9"/>
  <c r="AA59" i="9"/>
  <c r="AA147" i="9"/>
  <c r="AA69" i="9"/>
  <c r="AA178" i="9"/>
  <c r="AA257" i="9"/>
  <c r="AA169" i="9"/>
  <c r="AA279" i="9"/>
  <c r="AA223" i="9"/>
  <c r="AA276" i="9"/>
  <c r="AA87" i="9"/>
  <c r="AA119" i="9"/>
  <c r="AA287" i="9"/>
  <c r="AA235" i="9"/>
  <c r="AA222" i="9"/>
  <c r="AA283" i="9"/>
  <c r="AA103" i="9"/>
  <c r="AA118" i="9"/>
  <c r="AA35" i="9"/>
  <c r="AA295" i="9"/>
  <c r="AA288" i="9"/>
  <c r="AA17" i="9"/>
  <c r="AA39" i="9"/>
  <c r="AA243" i="9"/>
  <c r="AA202" i="9"/>
  <c r="AA306" i="9"/>
  <c r="AA145" i="9"/>
  <c r="AA82" i="9"/>
  <c r="AA205" i="9"/>
  <c r="AA42" i="9"/>
  <c r="AA173" i="9"/>
  <c r="AA298" i="9"/>
  <c r="AA158" i="9"/>
  <c r="AA123" i="9"/>
  <c r="AA74" i="9"/>
  <c r="AA236" i="9"/>
  <c r="AA255" i="9"/>
  <c r="AA65" i="9"/>
  <c r="AA93" i="9"/>
  <c r="AA107" i="9"/>
  <c r="AA179" i="9"/>
  <c r="AA286" i="9"/>
  <c r="AA7" i="9"/>
  <c r="AA182" i="9"/>
  <c r="AA219" i="9"/>
  <c r="AA226" i="9"/>
  <c r="AA216" i="9"/>
  <c r="AA26" i="9"/>
  <c r="AA293" i="9"/>
  <c r="AA187" i="9"/>
  <c r="AA249" i="9"/>
  <c r="AA127" i="9"/>
  <c r="AA297" i="9"/>
  <c r="AA47" i="9"/>
  <c r="AA225" i="9"/>
  <c r="AA33" i="9"/>
  <c r="AA125" i="9"/>
  <c r="AA242" i="9"/>
  <c r="AA228" i="9"/>
  <c r="AA110" i="9"/>
  <c r="AA184" i="9"/>
  <c r="AA134" i="9"/>
  <c r="AA245" i="9"/>
  <c r="AA323" i="9"/>
  <c r="AA54" i="9"/>
  <c r="AA63" i="9"/>
  <c r="AA157" i="9"/>
  <c r="AA153" i="9"/>
  <c r="AA227" i="9"/>
  <c r="AA193" i="9"/>
  <c r="AA8" i="9"/>
  <c r="AA98" i="9"/>
  <c r="AA139" i="9"/>
  <c r="AA294" i="9"/>
  <c r="AA207" i="9"/>
  <c r="AA143" i="9"/>
  <c r="AA149" i="9"/>
  <c r="AA206" i="9"/>
  <c r="AA268" i="9"/>
  <c r="AA113" i="9"/>
  <c r="AA309" i="9"/>
  <c r="AA229" i="9"/>
  <c r="AA53" i="9"/>
  <c r="AA155" i="9"/>
  <c r="AA46" i="9"/>
  <c r="AA189" i="9"/>
  <c r="AA138" i="9"/>
  <c r="AA282" i="9"/>
  <c r="AA24" i="9"/>
  <c r="AA3" i="9"/>
  <c r="AA244" i="9"/>
  <c r="AA174" i="9"/>
  <c r="AA19" i="9"/>
  <c r="AA214" i="9"/>
  <c r="AA13" i="9"/>
  <c r="AA4" i="9"/>
  <c r="AA256" i="9"/>
  <c r="AA12" i="9"/>
  <c r="AA23" i="9"/>
  <c r="AA303" i="9"/>
  <c r="AA57" i="9"/>
  <c r="AA67" i="9"/>
  <c r="AA14" i="9"/>
  <c r="AA204" i="9"/>
  <c r="AA278" i="9"/>
  <c r="AA72" i="9"/>
  <c r="AA25" i="9"/>
  <c r="AA6" i="9"/>
  <c r="AA27" i="9"/>
  <c r="AA308" i="9"/>
  <c r="AA115" i="9"/>
  <c r="AA105" i="9"/>
  <c r="AA326" i="9"/>
  <c r="AA16" i="9"/>
  <c r="AA217" i="9"/>
  <c r="AA253" i="9"/>
  <c r="AA34" i="9"/>
  <c r="AA73" i="9"/>
  <c r="AA277" i="9"/>
  <c r="AA137" i="9"/>
  <c r="AA208" i="9"/>
  <c r="AA106" i="9"/>
  <c r="AA152" i="9"/>
  <c r="AA176" i="9"/>
  <c r="AA77" i="9"/>
  <c r="AA111" i="9"/>
  <c r="AA55" i="9"/>
  <c r="AA9" i="9"/>
  <c r="AA252" i="9"/>
  <c r="AA266" i="9"/>
  <c r="AA112" i="9"/>
  <c r="AA29" i="9"/>
  <c r="AA144" i="9"/>
  <c r="AA162" i="9"/>
  <c r="AA86" i="9"/>
  <c r="AA305" i="9"/>
  <c r="AA212" i="9"/>
  <c r="AA43" i="9"/>
  <c r="AA83" i="9"/>
  <c r="AA15" i="9"/>
  <c r="AA38" i="9"/>
  <c r="AA327" i="9"/>
  <c r="AA232" i="9"/>
  <c r="AA75" i="9"/>
  <c r="AA96" i="9"/>
  <c r="AA272" i="9"/>
  <c r="AA52" i="9"/>
  <c r="AA129" i="9"/>
  <c r="AA237" i="9"/>
  <c r="AA196" i="9"/>
  <c r="AA177" i="9"/>
  <c r="AA85" i="9"/>
  <c r="AA95" i="9"/>
  <c r="AA58" i="9"/>
  <c r="AA172" i="9"/>
  <c r="AA45" i="9"/>
  <c r="AA5" i="9"/>
  <c r="AA254" i="9"/>
  <c r="AA224" i="9"/>
  <c r="AA233" i="9"/>
  <c r="AA148" i="9"/>
  <c r="AA89" i="9"/>
  <c r="AA185" i="9"/>
  <c r="AA289" i="9"/>
  <c r="AA358" i="9"/>
  <c r="AA84" i="9"/>
  <c r="AA28" i="9"/>
  <c r="AA262" i="9"/>
  <c r="AA62" i="9"/>
  <c r="AA213" i="9"/>
  <c r="AA79" i="9"/>
  <c r="AA36" i="9"/>
  <c r="AA239" i="9"/>
  <c r="AA269" i="9"/>
  <c r="AA154" i="9"/>
  <c r="AA284" i="9"/>
  <c r="AA122" i="9"/>
  <c r="AA32" i="9"/>
  <c r="AA133" i="9"/>
  <c r="AA18" i="9"/>
  <c r="AA156" i="9"/>
  <c r="AA135" i="9"/>
  <c r="AA48" i="9"/>
  <c r="AA101" i="9"/>
  <c r="AA357" i="9"/>
  <c r="AA76" i="9"/>
  <c r="AA175" i="9"/>
  <c r="AA140" i="9"/>
  <c r="AA199" i="9"/>
  <c r="AA275" i="9"/>
  <c r="AA285" i="9"/>
  <c r="AA56" i="9"/>
  <c r="AA248" i="9"/>
  <c r="AA166" i="9"/>
  <c r="AA194" i="9"/>
  <c r="AA97" i="9"/>
  <c r="AA264" i="9"/>
  <c r="AA218" i="9"/>
  <c r="AA296" i="9"/>
  <c r="AA195" i="9"/>
  <c r="AA246" i="9"/>
  <c r="AA324" i="9"/>
  <c r="AA292" i="9"/>
  <c r="AA142" i="9"/>
  <c r="AA126" i="9"/>
  <c r="AA88" i="9"/>
  <c r="AA265" i="9"/>
  <c r="AA37" i="9"/>
  <c r="AA66" i="9"/>
  <c r="AA116" i="9"/>
  <c r="AA267" i="9"/>
  <c r="AA128" i="9"/>
  <c r="AA68" i="9"/>
  <c r="AA307" i="9"/>
  <c r="AA92" i="9"/>
  <c r="AA168" i="9"/>
  <c r="AA99" i="9"/>
  <c r="AA100" i="9"/>
  <c r="AA117" i="9"/>
  <c r="AA136" i="9"/>
  <c r="AA258" i="9"/>
  <c r="AA124" i="9"/>
  <c r="AA132" i="9"/>
  <c r="AA165" i="9"/>
  <c r="AA197" i="9"/>
  <c r="AA259" i="9"/>
  <c r="AA104" i="9"/>
  <c r="AA44" i="9"/>
  <c r="AA238" i="9"/>
  <c r="AA299" i="9"/>
  <c r="AA354" i="9"/>
  <c r="AA163" i="9"/>
  <c r="AA215" i="9"/>
  <c r="AA263" i="9"/>
  <c r="AA78" i="9"/>
  <c r="AA273" i="9"/>
  <c r="AA304" i="9"/>
  <c r="AA198" i="9"/>
  <c r="AA146" i="9"/>
  <c r="AA102" i="9"/>
  <c r="AA302" i="9"/>
  <c r="AA183" i="9"/>
  <c r="AA355" i="9"/>
  <c r="AA94" i="9"/>
  <c r="AN121" i="9" l="1"/>
  <c r="AN140" i="9"/>
  <c r="AN160" i="9"/>
  <c r="AN141" i="9"/>
  <c r="AN354" i="9"/>
  <c r="AN355" i="9"/>
  <c r="AN357" i="9"/>
  <c r="AN358" i="9"/>
  <c r="AN324" i="9"/>
  <c r="AN323" i="9"/>
  <c r="AN327" i="9"/>
  <c r="AN326" i="9"/>
  <c r="AN22" i="9"/>
  <c r="AN3" i="9"/>
  <c r="AN215" i="9"/>
  <c r="AN264" i="9"/>
  <c r="AN117" i="9"/>
  <c r="AN111" i="9"/>
  <c r="AN107" i="9"/>
  <c r="AN217" i="9"/>
  <c r="AN75" i="9"/>
  <c r="AN42" i="9"/>
  <c r="AN28" i="9"/>
  <c r="AN62" i="9"/>
  <c r="AN116" i="9"/>
  <c r="AN87" i="9"/>
  <c r="AN258" i="9"/>
  <c r="AN34" i="9"/>
  <c r="AN174" i="9"/>
  <c r="AN252" i="9"/>
  <c r="AN166" i="9"/>
  <c r="AN124" i="9"/>
  <c r="AN307" i="9"/>
  <c r="AN228" i="9"/>
  <c r="AN45" i="9"/>
  <c r="AN109" i="9"/>
  <c r="AN273" i="9"/>
  <c r="AN207" i="9"/>
  <c r="AN74" i="9"/>
  <c r="AN267" i="9"/>
  <c r="AN175" i="9"/>
  <c r="AN143" i="9"/>
  <c r="AN52" i="9"/>
  <c r="AN55" i="9"/>
  <c r="AN254" i="9"/>
  <c r="AN192" i="9"/>
  <c r="AN308" i="9"/>
  <c r="AN103" i="9"/>
  <c r="AN306" i="9"/>
  <c r="AN173" i="9"/>
  <c r="AN199" i="9"/>
  <c r="AN304" i="9"/>
  <c r="AN154" i="9"/>
  <c r="AN66" i="9"/>
  <c r="AN202" i="9"/>
  <c r="AN110" i="9"/>
  <c r="AN105" i="9"/>
  <c r="AN259" i="9"/>
  <c r="AN14" i="9"/>
  <c r="AN253" i="9"/>
  <c r="AN84" i="9"/>
  <c r="AN104" i="9"/>
  <c r="AN122" i="9"/>
  <c r="AN303" i="9"/>
  <c r="AN158" i="9"/>
  <c r="AN135" i="9"/>
  <c r="AN64" i="9"/>
  <c r="AN46" i="9"/>
  <c r="AN93" i="9"/>
  <c r="AN288" i="9"/>
  <c r="AN73" i="9"/>
  <c r="AN106" i="9"/>
  <c r="AN56" i="9"/>
  <c r="AN286" i="9"/>
  <c r="AN209" i="9"/>
  <c r="AN115" i="9"/>
  <c r="AN237" i="9"/>
  <c r="AN178" i="9"/>
  <c r="AN113" i="9"/>
  <c r="AN194" i="9"/>
  <c r="AN137" i="9"/>
  <c r="AN129" i="9"/>
  <c r="AN187" i="9"/>
  <c r="AN248" i="9"/>
  <c r="AN305" i="9"/>
  <c r="AN203" i="9"/>
  <c r="AN177" i="9"/>
  <c r="AN277" i="9"/>
  <c r="AN212" i="9"/>
  <c r="AN95" i="9"/>
  <c r="AN144" i="9"/>
  <c r="AN118" i="9"/>
  <c r="AN127" i="9"/>
  <c r="AN26" i="9"/>
  <c r="AN182" i="9"/>
  <c r="AN188" i="9"/>
  <c r="AN146" i="9"/>
  <c r="AN48" i="9"/>
  <c r="AN83" i="9"/>
  <c r="AN179" i="9"/>
  <c r="AN164" i="9"/>
  <c r="AN153" i="9"/>
  <c r="AN94" i="9"/>
  <c r="AN112" i="9"/>
  <c r="AN102" i="9"/>
  <c r="AN196" i="9"/>
  <c r="AN189" i="9"/>
  <c r="AN47" i="9"/>
  <c r="AN294" i="9"/>
  <c r="AN139" i="9"/>
  <c r="AN265" i="9"/>
  <c r="AN285" i="9"/>
  <c r="AN16" i="9"/>
  <c r="AN63" i="9"/>
  <c r="AN225" i="9"/>
  <c r="AN13" i="9"/>
  <c r="AN282" i="9"/>
  <c r="AN243" i="9"/>
  <c r="AN169" i="9"/>
  <c r="AN218" i="9"/>
  <c r="AN7" i="9"/>
  <c r="AN292" i="9"/>
  <c r="AN309" i="9"/>
  <c r="AN249" i="9"/>
  <c r="AN278" i="9"/>
  <c r="AN23" i="9"/>
  <c r="AN49" i="9"/>
  <c r="AN263" i="9"/>
  <c r="AN223" i="9"/>
  <c r="AN43" i="9"/>
  <c r="AN274" i="9"/>
  <c r="AN214" i="9"/>
  <c r="AN9" i="9"/>
  <c r="AN96" i="9"/>
  <c r="AN25" i="9"/>
  <c r="AN213" i="9"/>
  <c r="AN126" i="9"/>
  <c r="AN256" i="9"/>
  <c r="AN98" i="9"/>
  <c r="AN92" i="9"/>
  <c r="AN97" i="9"/>
  <c r="AN247" i="9"/>
  <c r="AN145" i="9"/>
  <c r="AN245" i="9"/>
  <c r="AN8" i="9"/>
  <c r="AN266" i="9"/>
  <c r="AN185" i="9"/>
  <c r="AN138" i="9"/>
  <c r="AN149" i="9"/>
  <c r="AN155" i="9"/>
  <c r="AN119" i="9"/>
  <c r="AN236" i="9"/>
  <c r="AN205" i="9"/>
  <c r="AN227" i="9"/>
  <c r="AN132" i="9"/>
  <c r="AN262" i="9"/>
  <c r="AN68" i="9"/>
  <c r="AN224" i="9"/>
  <c r="AN242" i="9"/>
  <c r="AN279" i="9"/>
  <c r="AN219" i="9"/>
  <c r="AN33" i="9"/>
  <c r="AN302" i="9"/>
  <c r="AN275" i="9"/>
  <c r="AN197" i="9"/>
  <c r="AN72" i="9"/>
  <c r="AN168" i="9"/>
  <c r="AN269" i="9"/>
  <c r="AN4" i="9"/>
  <c r="AN157" i="9"/>
  <c r="AN216" i="9"/>
  <c r="AN239" i="9"/>
  <c r="AN148" i="9"/>
  <c r="AN204" i="9"/>
  <c r="AN142" i="9"/>
  <c r="AN32" i="9"/>
  <c r="AN167" i="9"/>
  <c r="AN88" i="9"/>
  <c r="AN159" i="9"/>
  <c r="AN39" i="9"/>
  <c r="AN184" i="9"/>
  <c r="AN114" i="9"/>
  <c r="AN77" i="9"/>
  <c r="AN82" i="9"/>
  <c r="AN235" i="9"/>
  <c r="AN298" i="9"/>
  <c r="AN44" i="9"/>
  <c r="AN2" i="9"/>
  <c r="AM2" i="9" s="1"/>
  <c r="AM3" i="9" s="1"/>
  <c r="AN186" i="9"/>
  <c r="AN125" i="9"/>
  <c r="AN133" i="9"/>
  <c r="AN229" i="9"/>
  <c r="AN183" i="9"/>
  <c r="AN208" i="9"/>
  <c r="AN283" i="9"/>
  <c r="AN284" i="9"/>
  <c r="AN59" i="9"/>
  <c r="AN287" i="9"/>
  <c r="AN128" i="9"/>
  <c r="AN85" i="9"/>
  <c r="AN156" i="9"/>
  <c r="AN165" i="9"/>
  <c r="AN36" i="9"/>
  <c r="AN67" i="9"/>
  <c r="AN255" i="9"/>
  <c r="AN297" i="9"/>
  <c r="AN69" i="9"/>
  <c r="AN226" i="9"/>
  <c r="AN152" i="9"/>
  <c r="AN79" i="9"/>
  <c r="AN134" i="9"/>
  <c r="AN15" i="9"/>
  <c r="AN99" i="9"/>
  <c r="AN86" i="9"/>
  <c r="AN296" i="9"/>
  <c r="AN65" i="9"/>
  <c r="AN35" i="9"/>
  <c r="AN54" i="9"/>
  <c r="AN19" i="9"/>
  <c r="AN89" i="9"/>
  <c r="AN299" i="9"/>
  <c r="AN17" i="9"/>
  <c r="AN101" i="9"/>
  <c r="AN37" i="9"/>
  <c r="AN246" i="9"/>
  <c r="AN234" i="9"/>
  <c r="AN38" i="9"/>
  <c r="AN206" i="9"/>
  <c r="AN257" i="9"/>
  <c r="AN24" i="9"/>
  <c r="AN163" i="9"/>
  <c r="AN222" i="9"/>
  <c r="AN100" i="9"/>
  <c r="AN238" i="9"/>
  <c r="AN57" i="9"/>
  <c r="AN193" i="9"/>
  <c r="AN232" i="9"/>
  <c r="AN18" i="9"/>
  <c r="AN162" i="9"/>
  <c r="AN293" i="9"/>
  <c r="AN29" i="9"/>
  <c r="AN276" i="9"/>
  <c r="AN136" i="9"/>
  <c r="AN147" i="9"/>
  <c r="AN244" i="9"/>
  <c r="AN268" i="9"/>
  <c r="AN233" i="9"/>
  <c r="AN6" i="9"/>
  <c r="AN58" i="9"/>
  <c r="AN53" i="9"/>
  <c r="AN172" i="9"/>
  <c r="AN108" i="9"/>
  <c r="AN78" i="9"/>
  <c r="AN12" i="9"/>
  <c r="AN123" i="9"/>
  <c r="AN176" i="9"/>
  <c r="AN76" i="9"/>
  <c r="AN198" i="9"/>
  <c r="AN272" i="9"/>
  <c r="AN289" i="9"/>
  <c r="AN5" i="9"/>
  <c r="AN195" i="9"/>
  <c r="AN27" i="9"/>
  <c r="AN295" i="9"/>
  <c r="AM4" i="9" l="1"/>
  <c r="AM5" i="9" s="1"/>
  <c r="AM6" i="9" s="1"/>
  <c r="AM7" i="9" s="1"/>
  <c r="AM8" i="9" s="1"/>
  <c r="AM9" i="9" s="1"/>
  <c r="AM10" i="9" s="1"/>
  <c r="AM11" i="9" s="1"/>
  <c r="AM12" i="9" l="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<sst xmlns="http://schemas.openxmlformats.org/spreadsheetml/2006/main" count="1795" uniqueCount="412">
  <si>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</si>
  <si>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</si>
  <si>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</si>
  <si>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</si>
  <si>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</si>
  <si>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</si>
  <si>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</si>
  <si>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</si>
  <si>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</si>
  <si>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</si>
  <si>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</si>
  <si>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</si>
  <si>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</si>
  <si>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</si>
  <si>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</si>
  <si>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</si>
  <si>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</si>
  <si>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</si>
  <si>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</si>
  <si>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</si>
  <si>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</si>
  <si>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</si>
  <si>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</si>
  <si>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</si>
  <si>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</si>
  <si>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</si>
  <si>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</si>
  <si>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</si>
  <si>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</si>
  <si>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</si>
  <si>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</si>
  <si>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</si>
  <si>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</si>
  <si>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</si>
  <si>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</si>
  <si>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</si>
  <si>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</si>
  <si>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</si>
  <si>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</si>
  <si>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</si>
  <si>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</si>
  <si>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</si>
  <si>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</si>
  <si>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</si>
  <si>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</si>
  <si>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</si>
  <si>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</si>
  <si>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</si>
  <si>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</si>
  <si>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</si>
  <si>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</si>
  <si>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</si>
  <si>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</si>
  <si>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</si>
  <si>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</si>
  <si>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</si>
  <si>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</si>
  <si>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</si>
  <si>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</si>
  <si>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</si>
  <si>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</si>
  <si>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</si>
  <si>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</si>
  <si>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</si>
  <si>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</si>
  <si>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</si>
  <si>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</si>
  <si>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</si>
  <si>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</si>
  <si>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</si>
  <si>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</si>
  <si>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</si>
  <si>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</si>
  <si>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</si>
  <si>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</si>
  <si>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</si>
  <si>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</si>
  <si>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</si>
  <si>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</si>
  <si>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</si>
  <si>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</si>
  <si>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</si>
  <si>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</si>
  <si>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</si>
  <si>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</si>
  <si>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</si>
  <si>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</si>
  <si>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</si>
  <si>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</si>
  <si>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</si>
  <si>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</si>
  <si>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</si>
  <si>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</si>
  <si>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</si>
  <si>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</si>
  <si>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</si>
  <si>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</si>
  <si>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</si>
  <si>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</si>
  <si>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</si>
  <si>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</si>
  <si>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</si>
  <si>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</si>
  <si>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</si>
  <si>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</si>
  <si>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</si>
  <si>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</si>
  <si>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</si>
  <si>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</si>
  <si>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</si>
  <si>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</si>
  <si>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</si>
  <si>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</si>
  <si>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</si>
  <si>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</si>
  <si>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</si>
  <si>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</si>
  <si>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</si>
  <si>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</si>
  <si>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</si>
  <si>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</si>
  <si>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</si>
  <si>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</si>
  <si>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</si>
  <si>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</si>
  <si>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</si>
  <si>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</si>
  <si>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</si>
  <si>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</si>
  <si>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</si>
  <si>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</si>
  <si>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</si>
  <si>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</si>
  <si>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</si>
  <si>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</si>
  <si>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</si>
  <si>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</si>
  <si>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</si>
  <si>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</si>
  <si>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</si>
  <si>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</si>
  <si>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</si>
  <si>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</si>
  <si>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</si>
  <si>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</si>
  <si>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</si>
  <si>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</si>
  <si>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</si>
  <si>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</si>
  <si>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</si>
  <si>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</si>
  <si>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</si>
  <si>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</si>
  <si>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</si>
  <si>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</si>
  <si>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</si>
  <si>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</si>
  <si>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</si>
  <si>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</si>
  <si>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</si>
  <si>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</si>
  <si>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</si>
  <si>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</si>
  <si>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</si>
  <si>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</si>
  <si>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</si>
  <si>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</si>
  <si>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</si>
  <si>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</si>
  <si>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</si>
  <si>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</si>
  <si>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</si>
  <si>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</si>
  <si>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</si>
  <si>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</si>
  <si>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</si>
  <si>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</si>
  <si>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</si>
  <si>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</si>
  <si>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</si>
  <si>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</si>
  <si>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</si>
  <si>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</si>
  <si>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</si>
  <si>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</si>
  <si>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</si>
  <si>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</si>
  <si>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</si>
  <si>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</si>
  <si>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</si>
  <si>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</si>
  <si>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</si>
  <si>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</si>
  <si>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</si>
  <si>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</si>
  <si>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</si>
  <si>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</si>
  <si>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</si>
  <si>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</si>
  <si>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</si>
  <si>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</si>
  <si>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</si>
  <si>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</si>
  <si>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</si>
  <si>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</si>
  <si>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</si>
  <si>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</si>
  <si>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</si>
  <si>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</si>
  <si>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</si>
  <si>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</si>
  <si>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</si>
  <si>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</si>
  <si>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</si>
  <si>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</si>
  <si>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</si>
  <si>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</si>
  <si>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</si>
  <si>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</si>
  <si>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</si>
  <si>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</si>
  <si>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</si>
  <si>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</si>
  <si>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</si>
  <si>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</si>
  <si>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</si>
  <si>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</si>
  <si>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</si>
  <si>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</si>
  <si>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</si>
  <si>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</si>
  <si>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</si>
  <si>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</si>
  <si>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</si>
  <si>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</si>
  <si>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</si>
  <si>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</si>
  <si>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</si>
  <si>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</si>
  <si>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</si>
  <si>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</si>
  <si>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</si>
  <si>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</si>
  <si>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</si>
  <si>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</si>
  <si>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</si>
  <si>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</si>
  <si>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</si>
  <si>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</si>
  <si>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</si>
  <si>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</si>
  <si>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</si>
  <si>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</si>
  <si>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</si>
  <si>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</si>
  <si>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</si>
  <si>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</si>
  <si>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</si>
  <si>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</si>
  <si>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</si>
  <si>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</si>
  <si>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</si>
  <si>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</si>
  <si>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</si>
  <si>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</si>
  <si>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</si>
  <si>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</si>
  <si>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</si>
  <si>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</si>
  <si>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</si>
  <si>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</si>
  <si>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</si>
  <si>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</si>
  <si>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</si>
  <si>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</si>
  <si>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</si>
  <si>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</si>
  <si>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</si>
  <si>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</si>
  <si>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</si>
  <si>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</si>
  <si>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</si>
  <si>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</si>
  <si>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</si>
  <si>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</si>
  <si>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</si>
  <si>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</si>
  <si>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</si>
  <si>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</si>
  <si>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</si>
  <si>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</si>
  <si>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</si>
  <si>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</si>
  <si>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</si>
  <si>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GO</t>
    <phoneticPr fontId="1" type="noConversion"/>
  </si>
  <si>
    <t>보상검증</t>
    <phoneticPr fontId="1" type="noConversion"/>
  </si>
  <si>
    <t>Equip6101</t>
    <phoneticPr fontId="1" type="noConversion"/>
  </si>
  <si>
    <t>Equip2101</t>
  </si>
  <si>
    <t>Equip2101</t>
    <phoneticPr fontId="1" type="noConversion"/>
  </si>
  <si>
    <t>Equip1101</t>
    <phoneticPr fontId="1" type="noConversion"/>
  </si>
  <si>
    <t>Equip4301</t>
    <phoneticPr fontId="1" type="noConversion"/>
  </si>
  <si>
    <t>Equip4102</t>
    <phoneticPr fontId="1" type="noConversion"/>
  </si>
  <si>
    <t>Equip8001</t>
  </si>
  <si>
    <t>Equip5201</t>
    <phoneticPr fontId="1" type="noConversion"/>
  </si>
  <si>
    <t>Equip3202</t>
    <phoneticPr fontId="1" type="noConversion"/>
  </si>
  <si>
    <t>Equip1102</t>
  </si>
  <si>
    <t>Equip4101</t>
    <phoneticPr fontId="1" type="noConversion"/>
  </si>
  <si>
    <t>Equip7001</t>
    <phoneticPr fontId="1" type="noConversion"/>
  </si>
  <si>
    <t>Equip0401</t>
    <phoneticPr fontId="1" type="noConversion"/>
  </si>
  <si>
    <t>Equip4301</t>
    <phoneticPr fontId="1" type="noConversion"/>
  </si>
  <si>
    <t>Equip0202</t>
    <phoneticPr fontId="1" type="noConversion"/>
  </si>
  <si>
    <t>Equip1401</t>
    <phoneticPr fontId="1" type="noConversion"/>
  </si>
  <si>
    <t>DI</t>
    <phoneticPr fontId="1" type="noConversion"/>
  </si>
  <si>
    <t>Equip2401</t>
    <phoneticPr fontId="1" type="noConversion"/>
  </si>
  <si>
    <t>GO</t>
    <phoneticPr fontId="1" type="noConversion"/>
  </si>
  <si>
    <t>Equip2002</t>
    <phoneticPr fontId="1" type="noConversion"/>
  </si>
  <si>
    <t>DI</t>
    <phoneticPr fontId="1" type="noConversion"/>
  </si>
  <si>
    <t>GO</t>
    <phoneticPr fontId="1" type="noConversion"/>
  </si>
  <si>
    <t>DI</t>
    <phoneticPr fontId="1" type="noConversion"/>
  </si>
  <si>
    <t>Equip3301</t>
    <phoneticPr fontId="1" type="noConversion"/>
  </si>
  <si>
    <t>Equip0302</t>
    <phoneticPr fontId="1" type="noConversion"/>
  </si>
  <si>
    <t>Equip3401</t>
    <phoneticPr fontId="1" type="noConversion"/>
  </si>
  <si>
    <t>DI</t>
    <phoneticPr fontId="1" type="noConversion"/>
  </si>
  <si>
    <t>Equip7101</t>
    <phoneticPr fontId="1" type="noConversion"/>
  </si>
  <si>
    <t>Actor1108</t>
  </si>
  <si>
    <t>Actor1108</t>
    <phoneticPr fontId="1" type="noConversion"/>
  </si>
  <si>
    <t>Actor2128</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</si>
  <si>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</si>
  <si>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</si>
  <si>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</si>
  <si>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</si>
  <si>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</si>
  <si>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</si>
  <si>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</si>
  <si>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</si>
  <si>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</si>
  <si>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</si>
  <si>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</si>
  <si>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</si>
  <si>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</si>
  <si>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</si>
  <si>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</si>
  <si>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</si>
  <si>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</si>
  <si>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</si>
  <si>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</si>
  <si>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</si>
  <si>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</si>
  <si>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</si>
  <si>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</si>
  <si>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</si>
  <si>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</si>
  <si>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</si>
  <si>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</si>
  <si>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</si>
  <si>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</si>
  <si>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</si>
  <si>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</si>
  <si>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</si>
  <si>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</si>
  <si>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</si>
  <si>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</si>
  <si>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</si>
  <si>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</si>
  <si>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</si>
  <si>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</si>
  <si>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</si>
  <si>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</si>
  <si>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</si>
  <si>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</si>
  <si>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</si>
  <si>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</si>
  <si>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</si>
  <si>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</si>
  <si>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</si>
  <si>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</si>
  <si>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</si>
  <si>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</si>
  <si>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Actor1216m</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</si>
  <si>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</si>
  <si>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</si>
  <si>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</si>
  <si>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</si>
  <si>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</si>
  <si>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</si>
  <si>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Equip8002</t>
    <phoneticPr fontId="1" type="noConversion"/>
  </si>
  <si>
    <t>Actor0125</t>
  </si>
  <si>
    <t>Actor3117</t>
  </si>
  <si>
    <t>DI</t>
    <phoneticPr fontId="1" type="noConversion"/>
  </si>
  <si>
    <t>Equip4102</t>
    <phoneticPr fontId="1" type="noConversion"/>
  </si>
  <si>
    <t>Equip5301</t>
    <phoneticPr fontId="1" type="noConversion"/>
  </si>
  <si>
    <t>Equip2302</t>
    <phoneticPr fontId="1" type="noConversion"/>
  </si>
  <si>
    <t>Equip0202</t>
    <phoneticPr fontId="1" type="noConversion"/>
  </si>
  <si>
    <t>Actor1005</t>
  </si>
  <si>
    <t>Actor2010</t>
  </si>
  <si>
    <t>Equip1202</t>
    <phoneticPr fontId="1" type="noConversion"/>
  </si>
  <si>
    <t>Equip4302</t>
    <phoneticPr fontId="1" type="noConversion"/>
  </si>
  <si>
    <t>Equip2201</t>
    <phoneticPr fontId="1" type="noConversion"/>
  </si>
  <si>
    <t>Equip0402</t>
  </si>
  <si>
    <t>Equip0402</t>
    <phoneticPr fontId="1" type="noConversion"/>
  </si>
  <si>
    <t>Equip2401</t>
  </si>
  <si>
    <t>Equip8001</t>
    <phoneticPr fontId="1" type="noConversion"/>
  </si>
  <si>
    <t>Actor0125m</t>
    <phoneticPr fontId="1" type="noConversion"/>
  </si>
  <si>
    <t>Actor0240m</t>
    <phoneticPr fontId="1" type="noConversion"/>
  </si>
  <si>
    <t>Actor3231m</t>
    <phoneticPr fontId="1" type="noConversion"/>
  </si>
  <si>
    <t>Actor2238m</t>
    <phoneticPr fontId="1" type="noConversion"/>
  </si>
  <si>
    <t>Actor0201m</t>
    <phoneticPr fontId="1" type="noConversion"/>
  </si>
  <si>
    <t>Actor1108m</t>
    <phoneticPr fontId="1" type="noConversion"/>
  </si>
  <si>
    <t>Actor3114m</t>
    <phoneticPr fontId="1" type="noConversion"/>
  </si>
  <si>
    <t>Actor1005m</t>
    <phoneticPr fontId="1" type="noConversion"/>
  </si>
  <si>
    <t>Actor1109m</t>
    <phoneticPr fontId="1" type="noConversion"/>
  </si>
  <si>
    <t>Actor2128m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</si>
</sst>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W1"/>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7.5455829789516553</v>
          </cell>
          <cell r="W2">
            <v>10.451981594977166</v>
          </cell>
          <cell r="X2">
            <v>11.32</v>
          </cell>
          <cell r="Y2">
            <v>15.68</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7.2753871146342082</v>
          </cell>
          <cell r="W3">
            <v>11.30121615832824</v>
          </cell>
          <cell r="X3">
            <v>10.91</v>
          </cell>
          <cell r="Y3">
            <v>16.95</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7.6807241977155112</v>
          </cell>
          <cell r="W4">
            <v>10.336757447446322</v>
          </cell>
          <cell r="X4">
            <v>16.87</v>
          </cell>
          <cell r="Y4">
            <v>22.7</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7.1776459106985975</v>
          </cell>
          <cell r="W5">
            <v>11.440934196609877</v>
          </cell>
          <cell r="X5">
            <v>15.76</v>
          </cell>
          <cell r="Y5">
            <v>25.13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7.6377110688429326</v>
          </cell>
          <cell r="W6">
            <v>10.554526761879986</v>
          </cell>
          <cell r="X6">
            <v>27.01</v>
          </cell>
          <cell r="Y6">
            <v>37.33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6.6926760731955</v>
          </cell>
          <cell r="W7">
            <v>11.395232751758332</v>
          </cell>
          <cell r="X7">
            <v>23.67</v>
          </cell>
          <cell r="Y7">
            <v>40.299999999999997</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7.7441340875648192</v>
          </cell>
          <cell r="W8">
            <v>10.606913831214987</v>
          </cell>
          <cell r="X8">
            <v>53.38</v>
          </cell>
          <cell r="Y8">
            <v>73.11</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6.8226768895557672</v>
          </cell>
          <cell r="W9">
            <v>11.191255110146793</v>
          </cell>
          <cell r="X9">
            <v>47.03</v>
          </cell>
          <cell r="Y9">
            <v>77.14</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7.758954976425751</v>
          </cell>
          <cell r="W10">
            <v>10.595938574524334</v>
          </cell>
          <cell r="X10">
            <v>114.64</v>
          </cell>
          <cell r="Y10">
            <v>156.55000000000001</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6.7084516575715272</v>
          </cell>
          <cell r="W11">
            <v>11.570686699194278</v>
          </cell>
          <cell r="X11">
            <v>99.11</v>
          </cell>
          <cell r="Y11">
            <v>170.95</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7.6191176280086461</v>
          </cell>
          <cell r="W12">
            <v>10.983323997220012</v>
          </cell>
          <cell r="X12">
            <v>146.71</v>
          </cell>
          <cell r="Y12">
            <v>211.49</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7.1881809989567351</v>
          </cell>
          <cell r="W13">
            <v>11.452692980246777</v>
          </cell>
          <cell r="X13">
            <v>138.41</v>
          </cell>
          <cell r="Y13">
            <v>220.53</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7.5749901852286836</v>
          </cell>
          <cell r="W14">
            <v>10.848594159432659</v>
          </cell>
          <cell r="X14">
            <v>190.09</v>
          </cell>
          <cell r="Y14">
            <v>272.25</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7.6983860231461367</v>
          </cell>
          <cell r="W15">
            <v>10.56823680597082</v>
          </cell>
          <cell r="X15">
            <v>11.55</v>
          </cell>
          <cell r="Y15">
            <v>15.85</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7.3201391576480246</v>
          </cell>
          <cell r="W16">
            <v>11.875396630691251</v>
          </cell>
          <cell r="X16">
            <v>10.98</v>
          </cell>
          <cell r="Y16">
            <v>17.809999999999999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7.6198181880777316</v>
          </cell>
          <cell r="W17">
            <v>10.869007976085291</v>
          </cell>
          <cell r="X17">
            <v>16.73</v>
          </cell>
          <cell r="Y17">
            <v>23.87</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7.130799120092659</v>
          </cell>
          <cell r="W18">
            <v>11.201115333956821</v>
          </cell>
          <cell r="X18">
            <v>15.66</v>
          </cell>
          <cell r="Y18">
            <v>24.6</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7.5898500426346143</v>
          </cell>
          <cell r="W19">
            <v>10.386269408404663</v>
          </cell>
          <cell r="X19">
            <v>26.84</v>
          </cell>
          <cell r="Y19">
            <v>36.74</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6.6083290112443205</v>
          </cell>
          <cell r="W20">
            <v>11.689704686854828</v>
          </cell>
          <cell r="X20">
            <v>23.37</v>
          </cell>
          <cell r="Y20">
            <v>41.35</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7.5656669860207462</v>
          </cell>
          <cell r="W21">
            <v>10.862761006932596</v>
          </cell>
          <cell r="X21">
            <v>52.15</v>
          </cell>
          <cell r="Y21">
            <v>74.87</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6.6112816346204282</v>
          </cell>
          <cell r="W22">
            <v>11.505996269121834</v>
          </cell>
          <cell r="X22">
            <v>45.57</v>
          </cell>
          <cell r="Y22">
            <v>79.3</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7.6127338204228741</v>
          </cell>
          <cell r="W23">
            <v>10.733185084489039</v>
          </cell>
          <cell r="X23">
            <v>112.48</v>
          </cell>
          <cell r="Y23">
            <v>158.58000000000001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7.2155901461307801</v>
          </cell>
          <cell r="W24">
            <v>11.394603462597326</v>
          </cell>
          <cell r="X24">
            <v>106.61</v>
          </cell>
          <cell r="Y24">
            <v>168.35</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8.2027442866277305</v>
          </cell>
          <cell r="W25">
            <v>10.529457864675402</v>
          </cell>
          <cell r="X25">
            <v>157.94999999999999</v>
          </cell>
          <cell r="Y25">
            <v>202.75</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6.6792936561856315</v>
          </cell>
          <cell r="W26">
            <v>11.880836765002872</v>
          </cell>
          <cell r="X26">
            <v>128.61000000000001</v>
          </cell>
          <cell r="Y26">
            <v>228.77</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7.4131990437220381</v>
          </cell>
          <cell r="W27">
            <v>10.862697319682937</v>
          </cell>
          <cell r="X27">
            <v>186.03</v>
          </cell>
          <cell r="Y27">
            <v>272.60000000000002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8.0986477664301635</v>
          </cell>
          <cell r="W28">
            <v>10.407318184737843</v>
          </cell>
          <cell r="X28">
            <v>12.15</v>
          </cell>
          <cell r="Y28">
            <v>15.61</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7.0918214324210718</v>
          </cell>
          <cell r="W29">
            <v>11.847270700284176</v>
          </cell>
          <cell r="X29">
            <v>10.64</v>
          </cell>
          <cell r="Y29">
            <v>17.77</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7.4323828428545422</v>
          </cell>
          <cell r="W30">
            <v>10.567021822682328</v>
          </cell>
          <cell r="X30">
            <v>16.32</v>
          </cell>
          <cell r="Y30">
            <v>23.21</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7.1408900147328254</v>
          </cell>
          <cell r="W31">
            <v>11.503740111602687</v>
          </cell>
          <cell r="X31">
            <v>15.68</v>
          </cell>
          <cell r="Y31">
            <v>25.26</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7.8931992115389367</v>
          </cell>
          <cell r="W32">
            <v>11.069415956722802</v>
          </cell>
          <cell r="X32">
            <v>27.92</v>
          </cell>
          <cell r="Y32">
            <v>39.15</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7.1918487544962399</v>
          </cell>
          <cell r="W33">
            <v>11.476367332392204</v>
          </cell>
          <cell r="X33">
            <v>25.44</v>
          </cell>
          <cell r="Y33">
            <v>40.590000000000003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7.5184919845764515</v>
          </cell>
          <cell r="W34">
            <v>10.573619317556982</v>
          </cell>
          <cell r="X34">
            <v>51.82</v>
          </cell>
          <cell r="Y34">
            <v>72.88</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7.1265440499287891</v>
          </cell>
          <cell r="W35">
            <v>11.242267282658201</v>
          </cell>
          <cell r="X35">
            <v>49.12</v>
          </cell>
          <cell r="Y35">
            <v>77.489999999999995</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8.0561073806478518</v>
          </cell>
          <cell r="W36">
            <v>10.972471512367566</v>
          </cell>
          <cell r="X36">
            <v>119.03</v>
          </cell>
          <cell r="Y36">
            <v>162.11000000000001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7.2391073194722617</v>
          </cell>
          <cell r="W37">
            <v>11.7217331837358</v>
          </cell>
          <cell r="X37">
            <v>106.95</v>
          </cell>
          <cell r="Y37">
            <v>173.18</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7.7081059459526733</v>
          </cell>
          <cell r="W38">
            <v>10.956798644199344</v>
          </cell>
          <cell r="X38">
            <v>148.41999999999999</v>
          </cell>
          <cell r="Y38">
            <v>210.98</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6.8800416310662493</v>
          </cell>
          <cell r="W39">
            <v>11.720644430865145</v>
          </cell>
          <cell r="X39">
            <v>132.47999999999999</v>
          </cell>
          <cell r="Y39">
            <v>225.69</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8.1613355960051202</v>
          </cell>
          <cell r="W40">
            <v>11.068448414236522</v>
          </cell>
          <cell r="X40">
            <v>204.81</v>
          </cell>
          <cell r="Y40">
            <v>277.76</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7.5678567707806144</v>
          </cell>
          <cell r="W41">
            <v>10.856819361803195</v>
          </cell>
          <cell r="X41">
            <v>11.35</v>
          </cell>
          <cell r="Y41">
            <v>16.29</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7.3185625942559644</v>
          </cell>
          <cell r="W42">
            <v>11.395393581006646</v>
          </cell>
          <cell r="X42">
            <v>10.98</v>
          </cell>
          <cell r="Y42">
            <v>17.09</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7.6649907535016695</v>
          </cell>
          <cell r="W43">
            <v>10.489692374375467</v>
          </cell>
          <cell r="X43">
            <v>16.829999999999998</v>
          </cell>
          <cell r="Y43">
            <v>23.04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7.0736549839215481</v>
          </cell>
          <cell r="W44">
            <v>11.147235567198397</v>
          </cell>
          <cell r="X44">
            <v>15.53</v>
          </cell>
          <cell r="Y44">
            <v>24.48</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7.4414207444458356</v>
          </cell>
          <cell r="W45">
            <v>10.609643326923388</v>
          </cell>
          <cell r="X45">
            <v>26.32</v>
          </cell>
          <cell r="Y45">
            <v>37.53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6.7186249540388649</v>
          </cell>
          <cell r="W46">
            <v>11.586467460788791</v>
          </cell>
          <cell r="X46">
            <v>23.76</v>
          </cell>
          <cell r="Y46">
            <v>40.98</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8.0480124418525971</v>
          </cell>
          <cell r="W47">
            <v>10.933026175527276</v>
          </cell>
          <cell r="X47">
            <v>55.47</v>
          </cell>
          <cell r="Y47">
            <v>75.36</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6.8080989821939335</v>
          </cell>
          <cell r="W48">
            <v>11.588154576068877</v>
          </cell>
          <cell r="X48">
            <v>46.92</v>
          </cell>
          <cell r="Y48">
            <v>79.87</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7.6185060817654042</v>
          </cell>
          <cell r="W49">
            <v>10.926155046790361</v>
          </cell>
          <cell r="X49">
            <v>112.56</v>
          </cell>
          <cell r="Y49">
            <v>161.43</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6.9559355663591784</v>
          </cell>
          <cell r="W50">
            <v>11.213935735000941</v>
          </cell>
          <cell r="X50">
            <v>102.77</v>
          </cell>
          <cell r="Y50">
            <v>165.68</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7.9013616452715594</v>
          </cell>
          <cell r="W51">
            <v>10.872566950304542</v>
          </cell>
          <cell r="X51">
            <v>152.13999999999999</v>
          </cell>
          <cell r="Y51">
            <v>209.36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7.1395263125345405</v>
          </cell>
          <cell r="W52">
            <v>11.85926187704934</v>
          </cell>
          <cell r="X52">
            <v>137.47</v>
          </cell>
          <cell r="Y52">
            <v>228.35</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7.6934957598198794</v>
          </cell>
          <cell r="W53">
            <v>10.870071014741445</v>
          </cell>
          <cell r="X53">
            <v>193.07</v>
          </cell>
          <cell r="Y53">
            <v>272.79000000000002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8.1839672869599571</v>
          </cell>
          <cell r="W54">
            <v>10.576715558500373</v>
          </cell>
          <cell r="X54">
            <v>12.28</v>
          </cell>
          <cell r="Y54">
            <v>15.87</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6.6867736404084557</v>
          </cell>
          <cell r="W55">
            <v>11.187305407195598</v>
          </cell>
          <cell r="X55">
            <v>10.029999999999999</v>
          </cell>
          <cell r="Y55">
            <v>16.78</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7.5207391145944964</v>
          </cell>
          <cell r="W56">
            <v>10.424599377781053</v>
          </cell>
          <cell r="X56">
            <v>16.52</v>
          </cell>
          <cell r="Y56">
            <v>22.89</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7.2442504087357342</v>
          </cell>
          <cell r="W57">
            <v>11.177430093416397</v>
          </cell>
          <cell r="X57">
            <v>15.91</v>
          </cell>
          <cell r="Y57">
            <v>24.55</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7.8277999498240183</v>
          </cell>
          <cell r="W58">
            <v>10.72606551854029</v>
          </cell>
          <cell r="X58">
            <v>27.69</v>
          </cell>
          <cell r="Y58">
            <v>37.94</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7.005455035549554</v>
          </cell>
          <cell r="W59">
            <v>11.768930785396719</v>
          </cell>
          <cell r="X59">
            <v>24.78</v>
          </cell>
          <cell r="Y59">
            <v>41.63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8.0664076633149815</v>
          </cell>
          <cell r="W60">
            <v>10.442638897048951</v>
          </cell>
          <cell r="X60">
            <v>55.6</v>
          </cell>
          <cell r="Y60">
            <v>71.98</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7.3917055208160178</v>
          </cell>
          <cell r="W61">
            <v>11.447994518768706</v>
          </cell>
          <cell r="X61">
            <v>50.95</v>
          </cell>
          <cell r="Y61">
            <v>78.900000000000006</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7.9374231998011924</v>
          </cell>
          <cell r="W62">
            <v>10.799410658451006</v>
          </cell>
          <cell r="X62">
            <v>117.27</v>
          </cell>
          <cell r="Y62">
            <v>159.56</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7.0222607543432716</v>
          </cell>
          <cell r="W63">
            <v>11.31383729333538</v>
          </cell>
          <cell r="X63">
            <v>103.75</v>
          </cell>
          <cell r="Y63">
            <v>167.16</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7.4916458620685731</v>
          </cell>
          <cell r="W64">
            <v>10.631848298392812</v>
          </cell>
          <cell r="X64">
            <v>144.25</v>
          </cell>
          <cell r="Y64">
            <v>204.72</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7.2232402159538447</v>
          </cell>
          <cell r="W65">
            <v>11.546649252846473</v>
          </cell>
          <cell r="X65">
            <v>139.09</v>
          </cell>
          <cell r="Y65">
            <v>222.34</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7.5162479435618863</v>
          </cell>
          <cell r="W66">
            <v>10.945283353645038</v>
          </cell>
          <cell r="X66">
            <v>188.62</v>
          </cell>
          <cell r="Y66">
            <v>274.67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7.5494871901060074</v>
          </cell>
          <cell r="W68">
            <v>10.864015621021105</v>
          </cell>
          <cell r="X68">
            <v>11.32</v>
          </cell>
          <cell r="Y68">
            <v>16.3</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7.2280697912018841</v>
          </cell>
          <cell r="W69">
            <v>11.273203324507342</v>
          </cell>
          <cell r="X69">
            <v>10.84</v>
          </cell>
          <cell r="Y69">
            <v>16.91</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7.4147419936400825</v>
          </cell>
          <cell r="W70">
            <v>11.033049322798783</v>
          </cell>
          <cell r="X70">
            <v>16.28</v>
          </cell>
          <cell r="Y70">
            <v>24.23</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6.6323488040337937</v>
          </cell>
          <cell r="W71">
            <v>11.694405970543912</v>
          </cell>
          <cell r="X71">
            <v>14.57</v>
          </cell>
          <cell r="Y71">
            <v>25.68</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7.9040528888238244</v>
          </cell>
          <cell r="W72">
            <v>11.102298838721081</v>
          </cell>
          <cell r="X72">
            <v>27.96</v>
          </cell>
          <cell r="Y72">
            <v>39.270000000000003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7.3400793278677732</v>
          </cell>
          <cell r="W73">
            <v>11.739164628710824</v>
          </cell>
          <cell r="X73">
            <v>25.96</v>
          </cell>
          <cell r="Y73">
            <v>41.52</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7.8108572576454556</v>
          </cell>
          <cell r="W74">
            <v>10.530135513514164</v>
          </cell>
          <cell r="X74">
            <v>53.84</v>
          </cell>
          <cell r="Y74">
            <v>72.58</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7.0821591276390832</v>
          </cell>
          <cell r="W75">
            <v>11.214238245395697</v>
          </cell>
          <cell r="X75">
            <v>48.81</v>
          </cell>
          <cell r="Y75">
            <v>77.290000000000006</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7.916823757036175</v>
          </cell>
          <cell r="W76">
            <v>10.926895044112554</v>
          </cell>
          <cell r="X76">
            <v>116.97</v>
          </cell>
          <cell r="Y76">
            <v>161.44</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6.7297158009168596</v>
          </cell>
          <cell r="W77">
            <v>11.75940280634803</v>
          </cell>
          <cell r="X77">
            <v>99.43</v>
          </cell>
          <cell r="Y77">
            <v>173.74</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7.8069698833615879</v>
          </cell>
          <cell r="W78">
            <v>10.845284898666046</v>
          </cell>
          <cell r="X78">
            <v>150.33000000000001</v>
          </cell>
          <cell r="Y78">
            <v>208.83</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7.3253556306464684</v>
          </cell>
          <cell r="W79">
            <v>11.290219039179027</v>
          </cell>
          <cell r="X79">
            <v>141.05000000000001</v>
          </cell>
          <cell r="Y79">
            <v>217.4</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8.056898193179924</v>
          </cell>
          <cell r="W80">
            <v>10.732417855337928</v>
          </cell>
          <cell r="X80">
            <v>202.19</v>
          </cell>
          <cell r="Y80">
            <v>269.33</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X81"/>
          <cell r="Y81"/>
          <cell r="AD81"/>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X82"/>
          <cell r="Y82"/>
          <cell r="AD82"/>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X83"/>
          <cell r="Y83"/>
          <cell r="AD83"/>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X84"/>
          <cell r="Y84"/>
          <cell r="AD84"/>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X85"/>
          <cell r="Y85"/>
          <cell r="AD85"/>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X86"/>
          <cell r="Y86"/>
          <cell r="AD86"/>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X87"/>
          <cell r="Y87"/>
          <cell r="AD87"/>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8.1141285488736727</v>
          </cell>
          <cell r="W88">
            <v>10.764984828079276</v>
          </cell>
          <cell r="X88">
            <v>12.17</v>
          </cell>
          <cell r="Y88">
            <v>16.149999999999999</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6.7620753808564187</v>
          </cell>
          <cell r="W89">
            <v>11.567674501231517</v>
          </cell>
          <cell r="X89">
            <v>10.14</v>
          </cell>
          <cell r="Y89">
            <v>17.350000000000001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7.6281979544684066</v>
          </cell>
          <cell r="W90">
            <v>10.319030099500186</v>
          </cell>
          <cell r="X90">
            <v>16.75</v>
          </cell>
          <cell r="Y90">
            <v>22.66</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7.2220178659864533</v>
          </cell>
          <cell r="W91">
            <v>11.890809045943792</v>
          </cell>
          <cell r="X91">
            <v>15.86</v>
          </cell>
          <cell r="Y91">
            <v>26.11</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7.6753769834051138</v>
          </cell>
          <cell r="W92">
            <v>10.831153356618225</v>
          </cell>
          <cell r="X92">
            <v>27.15</v>
          </cell>
          <cell r="Y92">
            <v>38.31</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6.9984268645226342</v>
          </cell>
          <cell r="W93">
            <v>11.303135616962232</v>
          </cell>
          <cell r="X93">
            <v>24.75</v>
          </cell>
          <cell r="Y93">
            <v>39.979999999999997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7.9826381871337704</v>
          </cell>
          <cell r="W94">
            <v>10.944702822610326</v>
          </cell>
          <cell r="X94">
            <v>55.02</v>
          </cell>
          <cell r="Y94">
            <v>75.44</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6.6406019756627934</v>
          </cell>
          <cell r="W95">
            <v>11.336284896202102</v>
          </cell>
          <cell r="X95">
            <v>45.77</v>
          </cell>
          <cell r="Y95">
            <v>78.13</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7.4171868922671909</v>
          </cell>
          <cell r="W96">
            <v>10.987437201082097</v>
          </cell>
          <cell r="X96">
            <v>109.59</v>
          </cell>
          <cell r="Y96">
            <v>162.33000000000001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6.9122553214536371</v>
          </cell>
          <cell r="W97">
            <v>11.398612396774649</v>
          </cell>
          <cell r="X97">
            <v>102.13</v>
          </cell>
          <cell r="Y97">
            <v>168.41</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7.5430233603914951</v>
          </cell>
          <cell r="W98">
            <v>11.046852885717215</v>
          </cell>
          <cell r="X98">
            <v>145.24</v>
          </cell>
          <cell r="Y98">
            <v>212.71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7.2433174220498069</v>
          </cell>
          <cell r="W99">
            <v>11.405220195254429</v>
          </cell>
          <cell r="X99">
            <v>139.47</v>
          </cell>
          <cell r="Y99">
            <v>219.61</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7.6572992992447357</v>
          </cell>
          <cell r="W100">
            <v>10.804230544866106</v>
          </cell>
          <cell r="X100">
            <v>192.16</v>
          </cell>
          <cell r="Y100">
            <v>271.13</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8.1604787318372072</v>
          </cell>
          <cell r="W101">
            <v>10.814119860154969</v>
          </cell>
          <cell r="X101">
            <v>12.24</v>
          </cell>
          <cell r="Y101">
            <v>16.22</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7.3885990278185121</v>
          </cell>
          <cell r="W102">
            <v>11.429520868231791</v>
          </cell>
          <cell r="X102">
            <v>11.08</v>
          </cell>
          <cell r="Y102">
            <v>17.14</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7.7698409587985831</v>
          </cell>
          <cell r="W103">
            <v>10.96806223013717</v>
          </cell>
          <cell r="X103">
            <v>17.059999999999999</v>
          </cell>
          <cell r="Y103">
            <v>24.09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7.1811186587662634</v>
          </cell>
          <cell r="W104">
            <v>11.342009965131625</v>
          </cell>
          <cell r="X104">
            <v>15.77</v>
          </cell>
          <cell r="Y104">
            <v>24.91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7.5476003721192004</v>
          </cell>
          <cell r="W105">
            <v>11.048280539700805</v>
          </cell>
          <cell r="X105">
            <v>26.7</v>
          </cell>
          <cell r="Y105">
            <v>39.08</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7.1589570442168196</v>
          </cell>
          <cell r="W106">
            <v>11.671542652125268</v>
          </cell>
          <cell r="X106">
            <v>25.32</v>
          </cell>
          <cell r="Y106">
            <v>41.28</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7.6151769683633663</v>
          </cell>
          <cell r="W107">
            <v>10.692909540706863</v>
          </cell>
          <cell r="X107">
            <v>52.49</v>
          </cell>
          <cell r="Y107">
            <v>73.7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7.0176088777899261</v>
          </cell>
          <cell r="W108">
            <v>11.55712692926123</v>
          </cell>
          <cell r="X108">
            <v>48.37</v>
          </cell>
          <cell r="Y108">
            <v>79.66</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7.5680823946671527</v>
          </cell>
          <cell r="W109">
            <v>10.459214513966513</v>
          </cell>
          <cell r="X109">
            <v>111.82</v>
          </cell>
          <cell r="Y109">
            <v>154.53</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7.0584588008923062</v>
          </cell>
          <cell r="W110">
            <v>11.600214490057573</v>
          </cell>
          <cell r="X110">
            <v>104.29</v>
          </cell>
          <cell r="Y110">
            <v>171.39</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7.6372850358863955</v>
          </cell>
          <cell r="W111">
            <v>10.494590133731446</v>
          </cell>
          <cell r="X111">
            <v>147.06</v>
          </cell>
          <cell r="Y111">
            <v>202.08</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6.6727770455854278</v>
          </cell>
          <cell r="W112">
            <v>11.849562003822196</v>
          </cell>
          <cell r="X112">
            <v>128.49</v>
          </cell>
          <cell r="Y112">
            <v>228.17</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8.127926592915891</v>
          </cell>
          <cell r="W113">
            <v>10.793651765775229</v>
          </cell>
          <cell r="X113">
            <v>203.97</v>
          </cell>
          <cell r="Y113">
            <v>270.87</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X114"/>
          <cell r="Y114"/>
          <cell r="AD114"/>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7.6921130458298528</v>
          </cell>
          <cell r="W115">
            <v>10.526706555870057</v>
          </cell>
          <cell r="X115">
            <v>11.54</v>
          </cell>
          <cell r="Y115">
            <v>15.79</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7.1299907889825764</v>
          </cell>
          <cell r="W116">
            <v>11.113026682587419</v>
          </cell>
          <cell r="X116">
            <v>10.69</v>
          </cell>
          <cell r="Y116">
            <v>16.670000000000002</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8.1770841850729852</v>
          </cell>
          <cell r="W117">
            <v>10.657243560456667</v>
          </cell>
          <cell r="X117">
            <v>17.96</v>
          </cell>
          <cell r="Y117">
            <v>23.4</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7.1625415468709788</v>
          </cell>
          <cell r="W118">
            <v>11.485096882101425</v>
          </cell>
          <cell r="X118">
            <v>15.73</v>
          </cell>
          <cell r="Y118">
            <v>25.22</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7.9378676774836983</v>
          </cell>
          <cell r="W119">
            <v>10.717901031544542</v>
          </cell>
          <cell r="X119">
            <v>28.08</v>
          </cell>
          <cell r="Y119">
            <v>37.909999999999997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6.7431412192825269</v>
          </cell>
          <cell r="W120">
            <v>11.488463490018946</v>
          </cell>
          <cell r="X120">
            <v>23.85</v>
          </cell>
          <cell r="Y120">
            <v>40.630000000000003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7.5360890175130715</v>
          </cell>
          <cell r="W121">
            <v>10.360319109347424</v>
          </cell>
          <cell r="X121">
            <v>51.94</v>
          </cell>
          <cell r="Y121">
            <v>71.41</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6.7984561931337613</v>
          </cell>
          <cell r="W122">
            <v>11.30465808485414</v>
          </cell>
          <cell r="X122">
            <v>46.86</v>
          </cell>
          <cell r="Y122">
            <v>77.92</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7.9863094442400149</v>
          </cell>
          <cell r="W123">
            <v>10.460382340514574</v>
          </cell>
          <cell r="X123">
            <v>117.99</v>
          </cell>
          <cell r="Y123">
            <v>154.55000000000001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6.8095122988936225</v>
          </cell>
          <cell r="W124">
            <v>11.666152881206097</v>
          </cell>
          <cell r="X124">
            <v>100.61</v>
          </cell>
          <cell r="Y124">
            <v>172.36</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7.9716435441063602</v>
          </cell>
          <cell r="W125">
            <v>10.798708947340355</v>
          </cell>
          <cell r="X125">
            <v>153.5</v>
          </cell>
          <cell r="Y125">
            <v>207.93</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6.7399104899639521</v>
          </cell>
          <cell r="W126">
            <v>11.133355624870696</v>
          </cell>
          <cell r="X126">
            <v>129.78</v>
          </cell>
          <cell r="Y126">
            <v>214.38</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7.7890524036935913</v>
          </cell>
          <cell r="W127">
            <v>10.714616014651842</v>
          </cell>
          <cell r="X127">
            <v>195.47</v>
          </cell>
          <cell r="Y127">
            <v>268.88</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X128"/>
          <cell r="Y128"/>
          <cell r="AD128"/>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1</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L2" sqref="L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295</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0.45656533049986847</v>
      </c>
      <c r="C2">
        <f t="shared" ref="C2:C32" ca="1" si="0">RAND()</f>
        <v>0.65949354403902483</v>
      </c>
      <c r="D2" t="str">
        <f ca="1">VLOOKUP($B2
+IF(D1="DI",1,
IF(D1="EN",2,
IF(D1="GO",3,0))),$AC:$AD,MATCH($AD$1,$AC$1:$AD$1,0),1)</f>
        <v>GO</v>
      </c>
      <c r="E2">
        <f ca="1">ROUNDDOWN(VLOOKUP(D2,$P:$W,MATCH($U$1,$P$1:$W$1,0),0)+C2*(VLOOKUP(D2,$P:$W,MATCH($V$1,$P$1:$W$1,0),0)-VLOOKUP(D2,$P:$W,MATCH($U$1,$P$1:$W$1,0),0)+10^ABS(VLOOKUP(D2,$P:$W,MATCH($W$1,$P$1:$W$1,0),0))),VLOOKUP(D2,$P:$W,MATCH($W$1,$P$1:$W$1,0),0))</f>
        <v>2500</v>
      </c>
      <c r="F2" t="s">
        <v>128</v>
      </c>
      <c r="G2">
        <v>7</v>
      </c>
      <c r="H2" t="s">
        <v>128</v>
      </c>
      <c r="I2">
        <v>5</v>
      </c>
      <c r="J2" t="str">
        <f>IF(H2="GO",
  IF(I2&lt;100,"골드이상",""),
IF(H2="DI",
  IF(I2&gt;29,"다이아너무많음",
  IF(I2&gt;9,"다이아다소많음","")),""))</f>
        <v/>
      </c>
      <c r="K2" t="str">
        <f ca="1">IF(ROW()=2,L2,OFFSET(K2,-1,0)&amp;","&amp;L2)</f>
        <v>{"dy":1,"cd":"EN","cn":5}</v>
      </c>
      <c r="L2" t="str">
        <f>"{"""&amp;A$1&amp;""":"&amp;A2
&amp;","""&amp;H$1&amp;""":"""&amp;H2&amp;""""
&amp;","""&amp;I$1&amp;""":"&amp;I2&amp;"}"</f>
        <v>{"dy":1,"cd":"EN","cn":5}</v>
      </c>
      <c r="N2" t="str">
        <f ca="1">"["&amp;
IF(LEFT(OFFSET(K1,COUNTA(K:K)-1,0),1)=",",SUBSTITUTE(OFFSET(K1,COUNTA(K:K)-1,0),",","",1),OFFSET(K1,COUNTA(K:K)-1,0))
&amp;"]"</f>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P2" t="s">
        <v>97</v>
      </c>
      <c r="Q2">
        <f ca="1">COUNTIF(D:D,P2)</f>
        <v>12</v>
      </c>
      <c r="R2">
        <f>COUNTIF(H:H,P2)</f>
        <v>14</v>
      </c>
      <c r="S2">
        <f>SUMIF(H:H,P2,I:I)</f>
        <v>105</v>
      </c>
      <c r="T2">
        <f>S2/R2</f>
        <v>7.5</v>
      </c>
      <c r="U2">
        <v>6</v>
      </c>
      <c r="V2">
        <v>9</v>
      </c>
      <c r="W2">
        <v>0</v>
      </c>
      <c r="Y2">
        <v>1</v>
      </c>
      <c r="Z2">
        <v>0</v>
      </c>
      <c r="AA2">
        <v>14</v>
      </c>
      <c r="AB2">
        <f>AA2/SUMIF(Z:Z,Z2,AA:AA)</f>
        <v>0.46666666666666667</v>
      </c>
      <c r="AC2">
        <v>0</v>
      </c>
      <c r="AD2" t="s">
        <v>127</v>
      </c>
    </row>
    <row r="3" spans="1:30">
      <c r="A3">
        <v>2</v>
      </c>
      <c r="B3">
        <f t="shared" ref="B3:B32" ca="1" si="1">RAND()</f>
        <v>0.50889659056156122</v>
      </c>
      <c r="C3">
        <f t="shared" ca="1" si="0"/>
        <v>0.78126458784271713</v>
      </c>
      <c r="D3" t="str">
        <f t="shared" ref="D3:D32" ca="1" si="2">VLOOKUP($B3
+IF(D2="DI",1,
IF(D2="EN",2,
IF(D2="GO",3,0))),$AC:$AD,MATCH($AD$1,$AC$1:$AD$1,0),1)</f>
        <v>EN</v>
      </c>
      <c r="E3">
        <f t="shared" ref="E3:E32" ca="1" si="3">ROUNDDOWN(VLOOKUP(D3,$P:$W,MATCH($U$1,$P$1:$W$1,0),0)+C3*(VLOOKUP(D3,$P:$W,MATCH($V$1,$P$1:$W$1,0),0)-VLOOKUP(D3,$P:$W,MATCH($U$1,$P$1:$W$1,0),0)+10^ABS(VLOOKUP(D3,$P:$W,MATCH($W$1,$P$1:$W$1,0),0))),VLOOKUP(D3,$P:$W,MATCH($W$1,$P$1:$W$1,0),0))</f>
        <v>9</v>
      </c>
      <c r="F3" t="s">
        <v>126</v>
      </c>
      <c r="G3">
        <v>800</v>
      </c>
      <c r="H3" t="s">
        <v>126</v>
      </c>
      <c r="I3">
        <v>1900</v>
      </c>
      <c r="J3" t="str">
        <f t="shared" ref="J3:J32" si="4">IF(H3="GO",
  IF(I3&lt;100,"골드이상",""),
IF(H3="DI",
  IF(I3&gt;29,"다이아너무많음",
  IF(I3&gt;9,"다이아다소많음","")),""))</f>
        <v/>
      </c>
      <c r="K3" t="str">
        <f t="shared" ref="K3:K32" ca="1" si="5">IF(ROW()=2,L3,OFFSET(K3,-1,0)&amp;","&amp;L3)</f>
        <v>{"dy":1,"cd":"EN","cn":5},{"dy":2,"cd":"GO","cn":1900}</v>
      </c>
      <c r="L3" t="str">
        <f t="shared" ref="L3:L32" si="6">"{"""&amp;A$1&amp;""":"&amp;A3
&amp;","""&amp;H$1&amp;""":"""&amp;H3&amp;""""
&amp;","""&amp;I$1&amp;""":"&amp;I3&amp;"}"</f>
        <v>{"dy":2,"cd":"GO","cn":1900}</v>
      </c>
      <c r="P3" t="s">
        <v>68</v>
      </c>
      <c r="Q3">
        <f t="shared" ref="Q3:Q4" ca="1" si="7">COUNTIF(D:D,P3)</f>
        <v>14</v>
      </c>
      <c r="R3">
        <f t="shared" ref="R3:R4" si="8">COUNTIF(H:H,P3)</f>
        <v>14</v>
      </c>
      <c r="S3">
        <f t="shared" ref="S3:S4" si="9">SUMIF(H:H,P3,I:I)</f>
        <v>28400</v>
      </c>
      <c r="T3">
        <f>S3/R3</f>
        <v>2028.5714285714287</v>
      </c>
      <c r="U3">
        <v>500</v>
      </c>
      <c r="V3">
        <v>3500</v>
      </c>
      <c r="W3">
        <v>-2</v>
      </c>
      <c r="Y3">
        <v>2</v>
      </c>
      <c r="Z3">
        <v>0</v>
      </c>
      <c r="AA3">
        <v>14</v>
      </c>
      <c r="AB3">
        <f t="shared" ref="AB3:AB10" si="10">AA3/SUMIF(Z:Z,Z3,AA:AA)</f>
        <v>0.46666666666666667</v>
      </c>
      <c r="AC3">
        <f>AC2+AB2</f>
        <v>0.46666666666666667</v>
      </c>
      <c r="AD3" t="s">
        <v>129</v>
      </c>
    </row>
    <row r="4" spans="1:30">
      <c r="A4">
        <v>3</v>
      </c>
      <c r="B4">
        <f t="shared" ca="1" si="1"/>
        <v>0.9156005252127094</v>
      </c>
      <c r="C4">
        <f t="shared" ca="1" si="0"/>
        <v>0.3109837791642257</v>
      </c>
      <c r="D4" t="str">
        <f t="shared" ca="1" si="2"/>
        <v>DI</v>
      </c>
      <c r="E4">
        <f t="shared" ca="1" si="3"/>
        <v>4</v>
      </c>
      <c r="F4" t="s">
        <v>128</v>
      </c>
      <c r="G4">
        <v>12</v>
      </c>
      <c r="H4" t="s">
        <v>128</v>
      </c>
      <c r="I4">
        <v>7</v>
      </c>
      <c r="J4" t="str">
        <f t="shared" si="4"/>
        <v/>
      </c>
      <c r="K4" t="str">
        <f t="shared" ca="1" si="5"/>
        <v>{"dy":1,"cd":"EN","cn":5},{"dy":2,"cd":"GO","cn":1900},{"dy":3,"cd":"EN","cn":7}</v>
      </c>
      <c r="L4" t="str">
        <f t="shared" si="6"/>
        <v>{"dy":3,"cd":"EN","cn":7}</v>
      </c>
      <c r="P4" t="s">
        <v>98</v>
      </c>
      <c r="Q4">
        <f t="shared" ca="1" si="7"/>
        <v>5</v>
      </c>
      <c r="R4">
        <f t="shared" si="8"/>
        <v>3</v>
      </c>
      <c r="S4">
        <f t="shared" si="9"/>
        <v>12</v>
      </c>
      <c r="T4">
        <f>S4/R4</f>
        <v>4</v>
      </c>
      <c r="U4">
        <v>3</v>
      </c>
      <c r="V4">
        <v>6</v>
      </c>
      <c r="W4">
        <v>0</v>
      </c>
      <c r="Y4">
        <v>3</v>
      </c>
      <c r="Z4">
        <v>0</v>
      </c>
      <c r="AA4">
        <v>2</v>
      </c>
      <c r="AB4">
        <f t="shared" si="10"/>
        <v>6.6666666666666666E-2</v>
      </c>
      <c r="AC4">
        <f>AC3+AB3</f>
        <v>0.93333333333333335</v>
      </c>
      <c r="AD4" t="s">
        <v>131</v>
      </c>
    </row>
    <row r="5" spans="1:30">
      <c r="A5">
        <v>4</v>
      </c>
      <c r="B5">
        <f t="shared" ca="1" si="1"/>
        <v>0.56849164414700926</v>
      </c>
      <c r="C5">
        <f t="shared" ca="1" si="0"/>
        <v>0.45947963076396858</v>
      </c>
      <c r="D5" t="str">
        <f t="shared" ca="1" si="2"/>
        <v>EN</v>
      </c>
      <c r="E5">
        <f t="shared" ca="1" si="3"/>
        <v>7</v>
      </c>
      <c r="F5" t="s">
        <v>126</v>
      </c>
      <c r="G5">
        <v>1000</v>
      </c>
      <c r="H5" t="s">
        <v>126</v>
      </c>
      <c r="I5">
        <v>1800</v>
      </c>
      <c r="J5" t="str">
        <f t="shared" si="4"/>
        <v/>
      </c>
      <c r="K5" t="str">
        <f t="shared" ca="1" si="5"/>
        <v>{"dy":1,"cd":"EN","cn":5},{"dy":2,"cd":"GO","cn":1900},{"dy":3,"cd":"EN","cn":7},{"dy":4,"cd":"GO","cn":1800}</v>
      </c>
      <c r="L5" t="str">
        <f t="shared" si="6"/>
        <v>{"dy":4,"cd":"GO","cn":1800}</v>
      </c>
      <c r="Y5">
        <v>1</v>
      </c>
      <c r="Z5">
        <v>1</v>
      </c>
      <c r="AA5">
        <f>VLOOKUP($Y5,$Y:$AD,MATCH(AA$1,$Y$1:$AD$1,0),0)</f>
        <v>14</v>
      </c>
      <c r="AB5">
        <f t="shared" si="10"/>
        <v>0.5</v>
      </c>
      <c r="AC5">
        <f>AC4+AB4</f>
        <v>1</v>
      </c>
      <c r="AD5" t="str">
        <f>VLOOKUP($Y5,$Y:$AD,MATCH(AD$1,$Y$1:$AD$1,0),0)</f>
        <v>GO</v>
      </c>
    </row>
    <row r="6" spans="1:30">
      <c r="A6">
        <v>5</v>
      </c>
      <c r="B6">
        <f t="shared" ca="1" si="1"/>
        <v>0.61528505294424396</v>
      </c>
      <c r="C6">
        <f t="shared" ca="1" si="0"/>
        <v>0.37781580407901172</v>
      </c>
      <c r="D6" t="str">
        <f t="shared" ca="1" si="2"/>
        <v>GO</v>
      </c>
      <c r="E6">
        <f t="shared" ca="1" si="3"/>
        <v>1600</v>
      </c>
      <c r="F6" t="s">
        <v>128</v>
      </c>
      <c r="G6">
        <v>5</v>
      </c>
      <c r="H6" t="s">
        <v>128</v>
      </c>
      <c r="I6">
        <v>9</v>
      </c>
      <c r="J6" t="str">
        <f t="shared" si="4"/>
        <v/>
      </c>
      <c r="K6" t="str">
        <f t="shared" ca="1" si="5"/>
        <v>{"dy":1,"cd":"EN","cn":5},{"dy":2,"cd":"GO","cn":1900},{"dy":3,"cd":"EN","cn":7},{"dy":4,"cd":"GO","cn":1800},{"dy":5,"cd":"EN","cn":9}</v>
      </c>
      <c r="L6" t="str">
        <f t="shared" si="6"/>
        <v>{"dy":5,"cd":"EN","cn":9}</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0.5431760921511205</v>
      </c>
      <c r="C7">
        <f t="shared" ca="1" si="0"/>
        <v>0.5356572587246935</v>
      </c>
      <c r="D7" t="str">
        <f t="shared" ca="1" si="2"/>
        <v>EN</v>
      </c>
      <c r="E7">
        <f t="shared" ca="1" si="3"/>
        <v>8</v>
      </c>
      <c r="F7" t="s">
        <v>126</v>
      </c>
      <c r="G7">
        <v>900</v>
      </c>
      <c r="H7" t="s">
        <v>126</v>
      </c>
      <c r="I7">
        <v>2000</v>
      </c>
      <c r="J7" t="str">
        <f t="shared" si="4"/>
        <v/>
      </c>
      <c r="K7" t="str">
        <f t="shared" ca="1" si="5"/>
        <v>{"dy":1,"cd":"EN","cn":5},{"dy":2,"cd":"GO","cn":1900},{"dy":3,"cd":"EN","cn":7},{"dy":4,"cd":"GO","cn":1800},{"dy":5,"cd":"EN","cn":9},{"dy":6,"cd":"GO","cn":2000}</v>
      </c>
      <c r="L7" t="str">
        <f t="shared" si="6"/>
        <v>{"dy":6,"cd":"GO","cn":2000}</v>
      </c>
      <c r="Y7">
        <v>1</v>
      </c>
      <c r="Z7">
        <v>2</v>
      </c>
      <c r="AA7">
        <f t="shared" si="11"/>
        <v>14</v>
      </c>
      <c r="AB7">
        <f t="shared" si="10"/>
        <v>0.875</v>
      </c>
      <c r="AC7">
        <f t="shared" si="12"/>
        <v>2</v>
      </c>
      <c r="AD7" t="str">
        <f t="shared" si="13"/>
        <v>GO</v>
      </c>
    </row>
    <row r="8" spans="1:30">
      <c r="A8">
        <v>7</v>
      </c>
      <c r="B8">
        <f t="shared" ca="1" si="1"/>
        <v>0.87484343418949184</v>
      </c>
      <c r="C8">
        <f t="shared" ca="1" si="0"/>
        <v>0.68574040969230166</v>
      </c>
      <c r="D8" t="str">
        <f t="shared" ca="1" si="2"/>
        <v>GO</v>
      </c>
      <c r="E8">
        <f t="shared" ca="1" si="3"/>
        <v>2600</v>
      </c>
      <c r="F8" t="s">
        <v>128</v>
      </c>
      <c r="G8">
        <v>6</v>
      </c>
      <c r="H8" t="s">
        <v>130</v>
      </c>
      <c r="I8">
        <v>3</v>
      </c>
      <c r="J8" t="str">
        <f t="shared" si="4"/>
        <v/>
      </c>
      <c r="K8" t="str">
        <f t="shared" ca="1" si="5"/>
        <v>{"dy":1,"cd":"EN","cn":5},{"dy":2,"cd":"GO","cn":1900},{"dy":3,"cd":"EN","cn":7},{"dy":4,"cd":"GO","cn":1800},{"dy":5,"cd":"EN","cn":9},{"dy":6,"cd":"GO","cn":2000},{"dy":7,"cd":"DI","cn":3}</v>
      </c>
      <c r="L8" t="str">
        <f t="shared" si="6"/>
        <v>{"dy":7,"cd":"DI","cn":3}</v>
      </c>
      <c r="Y8">
        <v>3</v>
      </c>
      <c r="Z8">
        <v>2</v>
      </c>
      <c r="AA8">
        <f t="shared" si="11"/>
        <v>2</v>
      </c>
      <c r="AB8">
        <f t="shared" si="10"/>
        <v>0.125</v>
      </c>
      <c r="AC8">
        <f t="shared" si="12"/>
        <v>2.875</v>
      </c>
      <c r="AD8" t="str">
        <f t="shared" si="13"/>
        <v>DI</v>
      </c>
    </row>
    <row r="9" spans="1:30">
      <c r="A9">
        <v>8</v>
      </c>
      <c r="B9">
        <f t="shared" ca="1" si="1"/>
        <v>0.23539821443511222</v>
      </c>
      <c r="C9">
        <f t="shared" ca="1" si="0"/>
        <v>0.95840963466356932</v>
      </c>
      <c r="D9" t="str">
        <f t="shared" ca="1" si="2"/>
        <v>EN</v>
      </c>
      <c r="E9">
        <f t="shared" ca="1" si="3"/>
        <v>9</v>
      </c>
      <c r="F9" t="s">
        <v>130</v>
      </c>
      <c r="G9">
        <v>3</v>
      </c>
      <c r="H9" t="s">
        <v>128</v>
      </c>
      <c r="I9">
        <v>8</v>
      </c>
      <c r="J9" t="str">
        <f t="shared" si="4"/>
        <v/>
      </c>
      <c r="K9" t="str">
        <f t="shared" ca="1" si="5"/>
        <v>{"dy":1,"cd":"EN","cn":5},{"dy":2,"cd":"GO","cn":1900},{"dy":3,"cd":"EN","cn":7},{"dy":4,"cd":"GO","cn":1800},{"dy":5,"cd":"EN","cn":9},{"dy":6,"cd":"GO","cn":2000},{"dy":7,"cd":"DI","cn":3},{"dy":8,"cd":"EN","cn":8}</v>
      </c>
      <c r="L9" t="str">
        <f t="shared" si="6"/>
        <v>{"dy":8,"cd":"EN","cn":8}</v>
      </c>
      <c r="Y9">
        <v>2</v>
      </c>
      <c r="Z9">
        <v>3</v>
      </c>
      <c r="AA9">
        <f t="shared" si="11"/>
        <v>14</v>
      </c>
      <c r="AB9">
        <f t="shared" si="10"/>
        <v>0.875</v>
      </c>
      <c r="AC9">
        <f t="shared" si="12"/>
        <v>3</v>
      </c>
      <c r="AD9" t="str">
        <f t="shared" si="13"/>
        <v>EN</v>
      </c>
    </row>
    <row r="10" spans="1:30">
      <c r="A10">
        <v>9</v>
      </c>
      <c r="B10">
        <f t="shared" ca="1" si="1"/>
        <v>3.1025475278147696E-2</v>
      </c>
      <c r="C10">
        <f t="shared" ca="1" si="0"/>
        <v>0.33932578783458911</v>
      </c>
      <c r="D10" t="str">
        <f t="shared" ca="1" si="2"/>
        <v>GO</v>
      </c>
      <c r="E10">
        <f t="shared" ca="1" si="3"/>
        <v>1500</v>
      </c>
      <c r="F10" t="s">
        <v>126</v>
      </c>
      <c r="G10">
        <v>700</v>
      </c>
      <c r="H10" t="s">
        <v>126</v>
      </c>
      <c r="I10">
        <v>1300</v>
      </c>
      <c r="J10" t="str">
        <f t="shared" si="4"/>
        <v/>
      </c>
      <c r="K10" t="str">
        <f t="shared" ca="1" si="5"/>
        <v>{"dy":1,"cd":"EN","cn":5},{"dy":2,"cd":"GO","cn":1900},{"dy":3,"cd":"EN","cn":7},{"dy":4,"cd":"GO","cn":1800},{"dy":5,"cd":"EN","cn":9},{"dy":6,"cd":"GO","cn":2000},{"dy":7,"cd":"DI","cn":3},{"dy":8,"cd":"EN","cn":8},{"dy":9,"cd":"GO","cn":1300}</v>
      </c>
      <c r="L10" t="str">
        <f t="shared" si="6"/>
        <v>{"dy":9,"cd":"GO","cn":1300}</v>
      </c>
      <c r="Y10">
        <v>3</v>
      </c>
      <c r="Z10">
        <v>3</v>
      </c>
      <c r="AA10">
        <f t="shared" si="11"/>
        <v>2</v>
      </c>
      <c r="AB10">
        <f t="shared" si="10"/>
        <v>0.125</v>
      </c>
      <c r="AC10">
        <f t="shared" si="12"/>
        <v>3.875</v>
      </c>
      <c r="AD10" t="str">
        <f t="shared" si="13"/>
        <v>DI</v>
      </c>
    </row>
    <row r="11" spans="1:30">
      <c r="A11">
        <v>10</v>
      </c>
      <c r="B11">
        <f t="shared" ca="1" si="1"/>
        <v>0.56318843822183595</v>
      </c>
      <c r="C11">
        <f t="shared" ca="1" si="0"/>
        <v>0.28517064036310458</v>
      </c>
      <c r="D11" t="str">
        <f t="shared" ca="1" si="2"/>
        <v>EN</v>
      </c>
      <c r="E11">
        <f t="shared" ca="1" si="3"/>
        <v>7</v>
      </c>
      <c r="F11" t="s">
        <v>128</v>
      </c>
      <c r="G11">
        <v>10</v>
      </c>
      <c r="H11" t="s">
        <v>128</v>
      </c>
      <c r="I11">
        <v>8</v>
      </c>
      <c r="J11" t="str">
        <f t="shared" si="4"/>
        <v/>
      </c>
      <c r="K11" t="str">
        <f t="shared" ca="1" si="5"/>
        <v>{"dy":1,"cd":"EN","cn":5},{"dy":2,"cd":"GO","cn":1900},{"dy":3,"cd":"EN","cn":7},{"dy":4,"cd":"GO","cn":1800},{"dy":5,"cd":"EN","cn":9},{"dy":6,"cd":"GO","cn":2000},{"dy":7,"cd":"DI","cn":3},{"dy":8,"cd":"EN","cn":8},{"dy":9,"cd":"GO","cn":1300},{"dy":10,"cd":"EN","cn":8}</v>
      </c>
      <c r="L11" t="str">
        <f t="shared" si="6"/>
        <v>{"dy":10,"cd":"EN","cn":8}</v>
      </c>
    </row>
    <row r="12" spans="1:30">
      <c r="A12">
        <v>11</v>
      </c>
      <c r="B12">
        <f t="shared" ca="1" si="1"/>
        <v>0.59651407575260318</v>
      </c>
      <c r="C12">
        <f t="shared" ca="1" si="0"/>
        <v>0.78931435968398045</v>
      </c>
      <c r="D12" t="str">
        <f t="shared" ca="1" si="2"/>
        <v>GO</v>
      </c>
      <c r="E12">
        <f t="shared" ca="1" si="3"/>
        <v>2900</v>
      </c>
      <c r="F12" t="s">
        <v>126</v>
      </c>
      <c r="G12">
        <v>1300</v>
      </c>
      <c r="H12" t="s">
        <v>126</v>
      </c>
      <c r="I12">
        <v>3200</v>
      </c>
      <c r="J12" t="str">
        <f t="shared" si="4"/>
        <v/>
      </c>
      <c r="K12" t="str">
        <f t="shared" ca="1" si="5"/>
        <v>{"dy":1,"cd":"EN","cn":5},{"dy":2,"cd":"GO","cn":1900},{"dy":3,"cd":"EN","cn":7},{"dy":4,"cd":"GO","cn":1800},{"dy":5,"cd":"EN","cn":9},{"dy":6,"cd":"GO","cn":2000},{"dy":7,"cd":"DI","cn":3},{"dy":8,"cd":"EN","cn":8},{"dy":9,"cd":"GO","cn":1300},{"dy":10,"cd":"EN","cn":8},{"dy":11,"cd":"GO","cn":3200}</v>
      </c>
      <c r="L12" t="str">
        <f t="shared" si="6"/>
        <v>{"dy":11,"cd":"GO","cn":3200}</v>
      </c>
    </row>
    <row r="13" spans="1:30">
      <c r="A13">
        <v>12</v>
      </c>
      <c r="B13">
        <f t="shared" ca="1" si="1"/>
        <v>0.65428331014638197</v>
      </c>
      <c r="C13">
        <f t="shared" ca="1" si="0"/>
        <v>0.85683305559126621</v>
      </c>
      <c r="D13" t="str">
        <f t="shared" ca="1" si="2"/>
        <v>EN</v>
      </c>
      <c r="E13">
        <f t="shared" ca="1" si="3"/>
        <v>9</v>
      </c>
      <c r="F13" t="s">
        <v>128</v>
      </c>
      <c r="G13">
        <v>6</v>
      </c>
      <c r="H13" t="s">
        <v>128</v>
      </c>
      <c r="I13">
        <v>9</v>
      </c>
      <c r="J13" t="str">
        <f t="shared" si="4"/>
        <v/>
      </c>
      <c r="K13" t="str">
        <f t="shared" ca="1" si="5"/>
        <v>{"dy":1,"cd":"EN","cn":5},{"dy":2,"cd":"GO","cn":1900},{"dy":3,"cd":"EN","cn":7},{"dy":4,"cd":"GO","cn":1800},{"dy":5,"cd":"EN","cn":9},{"dy":6,"cd":"GO","cn":2000},{"dy":7,"cd":"DI","cn":3},{"dy":8,"cd":"EN","cn":8},{"dy":9,"cd":"GO","cn":1300},{"dy":10,"cd":"EN","cn":8},{"dy":11,"cd":"GO","cn":3200},{"dy":12,"cd":"EN","cn":9}</v>
      </c>
      <c r="L13" t="str">
        <f t="shared" si="6"/>
        <v>{"dy":12,"cd":"EN","cn":9}</v>
      </c>
    </row>
    <row r="14" spans="1:30">
      <c r="A14">
        <v>13</v>
      </c>
      <c r="B14">
        <f t="shared" ca="1" si="1"/>
        <v>0.63782085432819147</v>
      </c>
      <c r="C14">
        <f t="shared" ca="1" si="0"/>
        <v>0.56950414467952226</v>
      </c>
      <c r="D14" t="str">
        <f t="shared" ca="1" si="2"/>
        <v>GO</v>
      </c>
      <c r="E14">
        <f t="shared" ca="1" si="3"/>
        <v>2200</v>
      </c>
      <c r="F14" t="s">
        <v>126</v>
      </c>
      <c r="G14">
        <v>1200</v>
      </c>
      <c r="H14" t="s">
        <v>126</v>
      </c>
      <c r="I14">
        <v>1200</v>
      </c>
      <c r="J14" t="str">
        <f t="shared" si="4"/>
        <v/>
      </c>
      <c r="K14" t="str">
        <f t="shared" ca="1" si="5"/>
        <v>{"dy":1,"cd":"EN","cn":5},{"dy":2,"cd":"GO","cn":1900},{"dy":3,"cd":"EN","cn":7},{"dy":4,"cd":"GO","cn":1800},{"dy":5,"cd":"EN","cn":9},{"dy":6,"cd":"GO","cn":2000},{"dy":7,"cd":"DI","cn":3},{"dy":8,"cd":"EN","cn":8},{"dy":9,"cd":"GO","cn":1300},{"dy":10,"cd":"EN","cn":8},{"dy":11,"cd":"GO","cn":3200},{"dy":12,"cd":"EN","cn":9},{"dy":13,"cd":"GO","cn":1200}</v>
      </c>
      <c r="L14" t="str">
        <f t="shared" si="6"/>
        <v>{"dy":13,"cd":"GO","cn":1200}</v>
      </c>
    </row>
    <row r="15" spans="1:30">
      <c r="A15">
        <v>14</v>
      </c>
      <c r="B15">
        <f t="shared" ca="1" si="1"/>
        <v>0.41922439830180902</v>
      </c>
      <c r="C15">
        <f t="shared" ca="1" si="0"/>
        <v>0.24693545249339821</v>
      </c>
      <c r="D15" t="str">
        <f t="shared" ca="1" si="2"/>
        <v>EN</v>
      </c>
      <c r="E15">
        <f t="shared" ca="1" si="3"/>
        <v>6</v>
      </c>
      <c r="F15" t="s">
        <v>128</v>
      </c>
      <c r="G15">
        <v>10</v>
      </c>
      <c r="H15" t="s">
        <v>128</v>
      </c>
      <c r="I15">
        <v>8</v>
      </c>
      <c r="J15" t="str">
        <f t="shared" si="4"/>
        <v/>
      </c>
      <c r="K15" t="str">
        <f t="shared" ca="1" si="5"/>
        <v>{"dy":1,"cd":"EN","cn":5},{"dy":2,"cd":"GO","cn":1900},{"dy":3,"cd":"EN","cn":7},{"dy":4,"cd":"GO","cn":1800},{"dy":5,"cd":"EN","cn":9},{"dy":6,"cd":"GO","cn":2000},{"dy":7,"cd":"DI","cn":3},{"dy":8,"cd":"EN","cn":8},{"dy":9,"cd":"GO","cn":1300},{"dy":10,"cd":"EN","cn":8},{"dy":11,"cd":"GO","cn":3200},{"dy":12,"cd":"EN","cn":9},{"dy":13,"cd":"GO","cn":1200},{"dy":14,"cd":"EN","cn":8}</v>
      </c>
      <c r="L15" t="str">
        <f t="shared" si="6"/>
        <v>{"dy":14,"cd":"EN","cn":8}</v>
      </c>
    </row>
    <row r="16" spans="1:30">
      <c r="A16">
        <v>15</v>
      </c>
      <c r="B16">
        <f t="shared" ca="1" si="1"/>
        <v>0.36989461201337948</v>
      </c>
      <c r="C16">
        <f t="shared" ca="1" si="0"/>
        <v>0.19417932906389002</v>
      </c>
      <c r="D16" t="str">
        <f t="shared" ca="1" si="2"/>
        <v>GO</v>
      </c>
      <c r="E16">
        <f t="shared" ca="1" si="3"/>
        <v>1100</v>
      </c>
      <c r="F16" t="s">
        <v>126</v>
      </c>
      <c r="G16">
        <v>1000</v>
      </c>
      <c r="H16" t="s">
        <v>130</v>
      </c>
      <c r="I16">
        <v>5</v>
      </c>
      <c r="J16" t="str">
        <f t="shared" si="4"/>
        <v/>
      </c>
      <c r="K16" t="str">
        <f t="shared" ca="1" si="5"/>
        <v>{"dy":1,"cd":"EN","cn":5},{"dy":2,"cd":"GO","cn":1900},{"dy":3,"cd":"EN","cn":7},{"dy":4,"cd":"GO","cn":1800},{"dy":5,"cd":"EN","cn":9},{"dy":6,"cd":"GO","cn":2000},{"dy":7,"cd":"DI","cn":3},{"dy":8,"cd":"EN","cn":8},{"dy":9,"cd":"GO","cn":1300},{"dy":10,"cd":"EN","cn":8},{"dy":11,"cd":"GO","cn":3200},{"dy":12,"cd":"EN","cn":9},{"dy":13,"cd":"GO","cn":1200},{"dy":14,"cd":"EN","cn":8},{"dy":15,"cd":"DI","cn":5}</v>
      </c>
      <c r="L16" t="str">
        <f t="shared" si="6"/>
        <v>{"dy":15,"cd":"DI","cn":5}</v>
      </c>
    </row>
    <row r="17" spans="1:12">
      <c r="A17">
        <v>16</v>
      </c>
      <c r="B17">
        <f t="shared" ca="1" si="1"/>
        <v>0.60414433972209869</v>
      </c>
      <c r="C17">
        <f t="shared" ca="1" si="0"/>
        <v>0.19742612591751041</v>
      </c>
      <c r="D17" t="str">
        <f t="shared" ca="1" si="2"/>
        <v>EN</v>
      </c>
      <c r="E17">
        <f t="shared" ca="1" si="3"/>
        <v>6</v>
      </c>
      <c r="F17" t="s">
        <v>128</v>
      </c>
      <c r="G17">
        <v>8</v>
      </c>
      <c r="H17" t="s">
        <v>126</v>
      </c>
      <c r="I17">
        <v>3500</v>
      </c>
      <c r="J17" t="str">
        <f t="shared" si="4"/>
        <v/>
      </c>
      <c r="K17" t="str">
        <f t="shared" ca="1" si="5"/>
        <v>{"dy":1,"cd":"EN","cn":5},{"dy":2,"cd":"GO","cn":1900},{"dy":3,"cd":"EN","cn":7},{"dy":4,"cd":"GO","cn":1800},{"dy":5,"cd":"EN","cn":9},{"dy":6,"cd":"GO","cn":2000},{"dy":7,"cd":"DI","cn":3},{"dy":8,"cd":"EN","cn":8},{"dy":9,"cd":"GO","cn":1300},{"dy":10,"cd":"EN","cn":8},{"dy":11,"cd":"GO","cn":3200},{"dy":12,"cd":"EN","cn":9},{"dy":13,"cd":"GO","cn":1200},{"dy":14,"cd":"EN","cn":8},{"dy":15,"cd":"DI","cn":5},{"dy":16,"cd":"GO","cn":3500}</v>
      </c>
      <c r="L17" t="str">
        <f t="shared" si="6"/>
        <v>{"dy":16,"cd":"GO","cn":3500}</v>
      </c>
    </row>
    <row r="18" spans="1:12">
      <c r="A18">
        <v>17</v>
      </c>
      <c r="B18">
        <f t="shared" ca="1" si="1"/>
        <v>0.95074581962671856</v>
      </c>
      <c r="C18">
        <f t="shared" ca="1" si="0"/>
        <v>0.38351348744713309</v>
      </c>
      <c r="D18" t="str">
        <f t="shared" ca="1" si="2"/>
        <v>DI</v>
      </c>
      <c r="E18">
        <f t="shared" ca="1" si="3"/>
        <v>4</v>
      </c>
      <c r="F18" t="s">
        <v>126</v>
      </c>
      <c r="G18">
        <v>800</v>
      </c>
      <c r="H18" t="s">
        <v>128</v>
      </c>
      <c r="I18">
        <v>6</v>
      </c>
      <c r="J18" t="str">
        <f t="shared" si="4"/>
        <v/>
      </c>
      <c r="K18" t="str">
        <f t="shared" ca="1" si="5"/>
        <v>{"dy":1,"cd":"EN","cn":5},{"dy":2,"cd":"GO","cn":1900},{"dy":3,"cd":"EN","cn":7},{"dy":4,"cd":"GO","cn":1800},{"dy":5,"cd":"EN","cn":9},{"dy":6,"cd":"GO","cn":2000},{"dy":7,"cd":"DI","cn":3},{"dy":8,"cd":"EN","cn":8},{"dy":9,"cd":"GO","cn":1300},{"dy":10,"cd":"EN","cn":8},{"dy":11,"cd":"GO","cn":3200},{"dy":12,"cd":"EN","cn":9},{"dy":13,"cd":"GO","cn":1200},{"dy":14,"cd":"EN","cn":8},{"dy":15,"cd":"DI","cn":5},{"dy":16,"cd":"GO","cn":3500},{"dy":17,"cd":"EN","cn":6}</v>
      </c>
      <c r="L18" t="str">
        <f t="shared" si="6"/>
        <v>{"dy":17,"cd":"EN","cn":6}</v>
      </c>
    </row>
    <row r="19" spans="1:12">
      <c r="A19">
        <v>18</v>
      </c>
      <c r="B19">
        <f t="shared" ca="1" si="1"/>
        <v>0.26409139648709468</v>
      </c>
      <c r="C19">
        <f t="shared" ca="1" si="0"/>
        <v>0.18913564859775389</v>
      </c>
      <c r="D19" t="str">
        <f t="shared" ca="1" si="2"/>
        <v>GO</v>
      </c>
      <c r="E19">
        <f t="shared" ca="1" si="3"/>
        <v>1000</v>
      </c>
      <c r="F19" t="s">
        <v>128</v>
      </c>
      <c r="G19">
        <v>6</v>
      </c>
      <c r="H19" t="s">
        <v>126</v>
      </c>
      <c r="I19">
        <v>2900</v>
      </c>
      <c r="J19" t="str">
        <f t="shared" si="4"/>
        <v/>
      </c>
      <c r="K19" t="str">
        <f t="shared" ca="1" si="5"/>
        <v>{"dy":1,"cd":"EN","cn":5},{"dy":2,"cd":"GO","cn":1900},{"dy":3,"cd":"EN","cn":7},{"dy":4,"cd":"GO","cn":1800},{"dy":5,"cd":"EN","cn":9},{"dy":6,"cd":"GO","cn":2000},{"dy":7,"cd":"DI","cn":3},{"dy":8,"cd":"EN","cn":8},{"dy":9,"cd":"GO","cn":1300},{"dy":10,"cd":"EN","cn":8},{"dy":11,"cd":"GO","cn":3200},{"dy":12,"cd":"EN","cn":9},{"dy":13,"cd":"GO","cn":1200},{"dy":14,"cd":"EN","cn":8},{"dy":15,"cd":"DI","cn":5},{"dy":16,"cd":"GO","cn":3500},{"dy":17,"cd":"EN","cn":6},{"dy":18,"cd":"GO","cn":2900}</v>
      </c>
      <c r="L19" t="str">
        <f t="shared" si="6"/>
        <v>{"dy":18,"cd":"GO","cn":2900}</v>
      </c>
    </row>
    <row r="20" spans="1:12">
      <c r="A20">
        <v>19</v>
      </c>
      <c r="B20">
        <f t="shared" ca="1" si="1"/>
        <v>5.2208518637366086E-2</v>
      </c>
      <c r="C20">
        <f t="shared" ca="1" si="0"/>
        <v>0.94397418127873922</v>
      </c>
      <c r="D20" t="str">
        <f t="shared" ca="1" si="2"/>
        <v>EN</v>
      </c>
      <c r="E20">
        <f t="shared" ca="1" si="3"/>
        <v>9</v>
      </c>
      <c r="F20" t="s">
        <v>126</v>
      </c>
      <c r="G20">
        <v>900</v>
      </c>
      <c r="H20" t="s">
        <v>128</v>
      </c>
      <c r="I20">
        <v>9</v>
      </c>
      <c r="J20" t="str">
        <f t="shared" si="4"/>
        <v/>
      </c>
      <c r="K20" t="str">
        <f t="shared" ca="1" si="5"/>
        <v>{"dy":1,"cd":"EN","cn":5},{"dy":2,"cd":"GO","cn":1900},{"dy":3,"cd":"EN","cn":7},{"dy":4,"cd":"GO","cn":1800},{"dy":5,"cd":"EN","cn":9},{"dy":6,"cd":"GO","cn":2000},{"dy":7,"cd":"DI","cn":3},{"dy":8,"cd":"EN","cn":8},{"dy":9,"cd":"GO","cn":1300},{"dy":10,"cd":"EN","cn":8},{"dy":11,"cd":"GO","cn":3200},{"dy":12,"cd":"EN","cn":9},{"dy":13,"cd":"GO","cn":1200},{"dy":14,"cd":"EN","cn":8},{"dy":15,"cd":"DI","cn":5},{"dy":16,"cd":"GO","cn":3500},{"dy":17,"cd":"EN","cn":6},{"dy":18,"cd":"GO","cn":2900},{"dy":19,"cd":"EN","cn":9}</v>
      </c>
      <c r="L20" t="str">
        <f t="shared" si="6"/>
        <v>{"dy":19,"cd":"EN","cn":9}</v>
      </c>
    </row>
    <row r="21" spans="1:12">
      <c r="A21">
        <v>20</v>
      </c>
      <c r="B21">
        <f t="shared" ca="1" si="1"/>
        <v>0.12987698410524318</v>
      </c>
      <c r="C21">
        <f t="shared" ca="1" si="0"/>
        <v>0.67752317212722957</v>
      </c>
      <c r="D21" t="str">
        <f t="shared" ca="1" si="2"/>
        <v>GO</v>
      </c>
      <c r="E21">
        <f t="shared" ca="1" si="3"/>
        <v>2600</v>
      </c>
      <c r="F21" t="s">
        <v>128</v>
      </c>
      <c r="G21">
        <v>7</v>
      </c>
      <c r="H21" t="s">
        <v>126</v>
      </c>
      <c r="I21">
        <v>1500</v>
      </c>
      <c r="J21" t="str">
        <f t="shared" si="4"/>
        <v/>
      </c>
      <c r="K21" t="str">
        <f t="shared" ca="1" si="5"/>
        <v>{"dy":1,"cd":"EN","cn":5},{"dy":2,"cd":"GO","cn":1900},{"dy":3,"cd":"EN","cn":7},{"dy":4,"cd":"GO","cn":1800},{"dy":5,"cd":"EN","cn":9},{"dy":6,"cd":"GO","cn":2000},{"dy":7,"cd":"DI","cn":3},{"dy":8,"cd":"EN","cn":8},{"dy":9,"cd":"GO","cn":1300},{"dy":10,"cd":"EN","cn":8},{"dy":11,"cd":"GO","cn":3200},{"dy":12,"cd":"EN","cn":9},{"dy":13,"cd":"GO","cn":1200},{"dy":14,"cd":"EN","cn":8},{"dy":15,"cd":"DI","cn":5},{"dy":16,"cd":"GO","cn":3500},{"dy":17,"cd":"EN","cn":6},{"dy":18,"cd":"GO","cn":2900},{"dy":19,"cd":"EN","cn":9},{"dy":20,"cd":"GO","cn":1500}</v>
      </c>
      <c r="L21" t="str">
        <f t="shared" si="6"/>
        <v>{"dy":20,"cd":"GO","cn":1500}</v>
      </c>
    </row>
    <row r="22" spans="1:12">
      <c r="A22">
        <v>21</v>
      </c>
      <c r="B22">
        <f t="shared" ca="1" si="1"/>
        <v>1.1689027517143846E-2</v>
      </c>
      <c r="C22">
        <f t="shared" ca="1" si="0"/>
        <v>0.50961459879846782</v>
      </c>
      <c r="D22" t="str">
        <f t="shared" ca="1" si="2"/>
        <v>EN</v>
      </c>
      <c r="E22">
        <f t="shared" ca="1" si="3"/>
        <v>8</v>
      </c>
      <c r="F22" t="s">
        <v>130</v>
      </c>
      <c r="G22">
        <v>4</v>
      </c>
      <c r="H22" t="s">
        <v>130</v>
      </c>
      <c r="I22">
        <v>4</v>
      </c>
      <c r="J22" t="str">
        <f t="shared" si="4"/>
        <v/>
      </c>
      <c r="K22" t="str">
        <f t="shared" ca="1" si="5"/>
        <v>{"dy":1,"cd":"EN","cn":5},{"dy":2,"cd":"GO","cn":1900},{"dy":3,"cd":"EN","cn":7},{"dy":4,"cd":"GO","cn":1800},{"dy":5,"cd":"EN","cn":9},{"dy":6,"cd":"GO","cn":2000},{"dy":7,"cd":"DI","cn":3},{"dy":8,"cd":"EN","cn":8},{"dy":9,"cd":"GO","cn":1300},{"dy":10,"cd":"EN","cn":8},{"dy":11,"cd":"GO","cn":3200},{"dy":12,"cd":"EN","cn":9},{"dy":13,"cd":"GO","cn":1200},{"dy":14,"cd":"EN","cn":8},{"dy":15,"cd":"DI","cn":5},{"dy":16,"cd":"GO","cn":3500},{"dy":17,"cd":"EN","cn":6},{"dy":18,"cd":"GO","cn":2900},{"dy":19,"cd":"EN","cn":9},{"dy":20,"cd":"GO","cn":1500},{"dy":21,"cd":"DI","cn":4}</v>
      </c>
      <c r="L22" t="str">
        <f t="shared" si="6"/>
        <v>{"dy":21,"cd":"DI","cn":4}</v>
      </c>
    </row>
    <row r="23" spans="1:12">
      <c r="A23">
        <v>22</v>
      </c>
      <c r="B23">
        <f t="shared" ca="1" si="1"/>
        <v>0.66957437162783096</v>
      </c>
      <c r="C23">
        <f t="shared" ca="1" si="0"/>
        <v>4.2296640390032558E-2</v>
      </c>
      <c r="D23" t="str">
        <f t="shared" ca="1" si="2"/>
        <v>GO</v>
      </c>
      <c r="E23">
        <f t="shared" ca="1" si="3"/>
        <v>600</v>
      </c>
      <c r="F23" t="s">
        <v>128</v>
      </c>
      <c r="G23">
        <v>10</v>
      </c>
      <c r="H23" t="s">
        <v>126</v>
      </c>
      <c r="I23">
        <v>3400</v>
      </c>
      <c r="J23" t="str">
        <f t="shared" si="4"/>
        <v/>
      </c>
      <c r="K23"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v>
      </c>
      <c r="L23" t="str">
        <f t="shared" si="6"/>
        <v>{"dy":22,"cd":"GO","cn":3400}</v>
      </c>
    </row>
    <row r="24" spans="1:12">
      <c r="A24">
        <v>23</v>
      </c>
      <c r="B24">
        <f t="shared" ca="1" si="1"/>
        <v>0.88940439323134168</v>
      </c>
      <c r="C24">
        <f t="shared" ca="1" si="0"/>
        <v>0.93566609497113107</v>
      </c>
      <c r="D24" t="str">
        <f t="shared" ca="1" si="2"/>
        <v>DI</v>
      </c>
      <c r="E24">
        <f t="shared" ca="1" si="3"/>
        <v>6</v>
      </c>
      <c r="F24" t="s">
        <v>126</v>
      </c>
      <c r="G24">
        <v>800</v>
      </c>
      <c r="H24" t="s">
        <v>128</v>
      </c>
      <c r="I24">
        <v>9</v>
      </c>
      <c r="J24" t="str">
        <f t="shared" si="4"/>
        <v/>
      </c>
      <c r="K24"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v>
      </c>
      <c r="L24" t="str">
        <f t="shared" si="6"/>
        <v>{"dy":23,"cd":"EN","cn":9}</v>
      </c>
    </row>
    <row r="25" spans="1:12">
      <c r="A25">
        <v>24</v>
      </c>
      <c r="B25">
        <f t="shared" ca="1" si="1"/>
        <v>0.30331198774389989</v>
      </c>
      <c r="C25">
        <f t="shared" ca="1" si="0"/>
        <v>0.21550313157063195</v>
      </c>
      <c r="D25" t="str">
        <f t="shared" ca="1" si="2"/>
        <v>GO</v>
      </c>
      <c r="E25">
        <f t="shared" ca="1" si="3"/>
        <v>1100</v>
      </c>
      <c r="F25" t="s">
        <v>128</v>
      </c>
      <c r="G25">
        <v>6</v>
      </c>
      <c r="H25" t="s">
        <v>126</v>
      </c>
      <c r="I25">
        <v>700</v>
      </c>
      <c r="J25" t="str">
        <f t="shared" si="4"/>
        <v/>
      </c>
      <c r="K25"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v>
      </c>
      <c r="L25" t="str">
        <f t="shared" si="6"/>
        <v>{"dy":24,"cd":"GO","cn":700}</v>
      </c>
    </row>
    <row r="26" spans="1:12">
      <c r="A26">
        <v>25</v>
      </c>
      <c r="B26">
        <f t="shared" ca="1" si="1"/>
        <v>0.75596786886452649</v>
      </c>
      <c r="C26">
        <f t="shared" ca="1" si="0"/>
        <v>0.54468771503815838</v>
      </c>
      <c r="D26" t="str">
        <f t="shared" ca="1" si="2"/>
        <v>EN</v>
      </c>
      <c r="E26">
        <f t="shared" ca="1" si="3"/>
        <v>8</v>
      </c>
      <c r="F26" t="s">
        <v>126</v>
      </c>
      <c r="G26">
        <v>700</v>
      </c>
      <c r="H26" t="s">
        <v>128</v>
      </c>
      <c r="I26">
        <v>8</v>
      </c>
      <c r="J26" t="str">
        <f t="shared" si="4"/>
        <v/>
      </c>
      <c r="K26"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v>
      </c>
      <c r="L26" t="str">
        <f t="shared" si="6"/>
        <v>{"dy":25,"cd":"EN","cn":8}</v>
      </c>
    </row>
    <row r="27" spans="1:12">
      <c r="A27">
        <v>26</v>
      </c>
      <c r="B27">
        <f t="shared" ca="1" si="1"/>
        <v>8.4875606428380657E-2</v>
      </c>
      <c r="C27">
        <f t="shared" ca="1" si="0"/>
        <v>0.47424915896240949</v>
      </c>
      <c r="D27" t="str">
        <f t="shared" ca="1" si="2"/>
        <v>GO</v>
      </c>
      <c r="E27">
        <f t="shared" ca="1" si="3"/>
        <v>1900</v>
      </c>
      <c r="F27" t="s">
        <v>128</v>
      </c>
      <c r="G27">
        <v>9</v>
      </c>
      <c r="H27" t="s">
        <v>126</v>
      </c>
      <c r="I27">
        <v>1700</v>
      </c>
      <c r="J27" t="str">
        <f t="shared" si="4"/>
        <v/>
      </c>
      <c r="K27"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v>
      </c>
      <c r="L27" t="str">
        <f t="shared" si="6"/>
        <v>{"dy":26,"cd":"GO","cn":1700}</v>
      </c>
    </row>
    <row r="28" spans="1:12">
      <c r="A28">
        <v>27</v>
      </c>
      <c r="B28">
        <f t="shared" ca="1" si="1"/>
        <v>0.92403533225955858</v>
      </c>
      <c r="C28">
        <f t="shared" ca="1" si="0"/>
        <v>0.4886984232344459</v>
      </c>
      <c r="D28" t="str">
        <f t="shared" ca="1" si="2"/>
        <v>DI</v>
      </c>
      <c r="E28">
        <f t="shared" ca="1" si="3"/>
        <v>4</v>
      </c>
      <c r="F28" t="s">
        <v>126</v>
      </c>
      <c r="G28">
        <v>900</v>
      </c>
      <c r="H28" t="s">
        <v>128</v>
      </c>
      <c r="I28">
        <v>7</v>
      </c>
      <c r="J28" t="str">
        <f t="shared" si="4"/>
        <v/>
      </c>
      <c r="K28"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v>
      </c>
      <c r="L28" t="str">
        <f t="shared" si="6"/>
        <v>{"dy":27,"cd":"EN","cn":7}</v>
      </c>
    </row>
    <row r="29" spans="1:12">
      <c r="A29">
        <v>28</v>
      </c>
      <c r="B29">
        <f t="shared" ca="1" si="1"/>
        <v>0.25444522152813576</v>
      </c>
      <c r="C29">
        <f t="shared" ca="1" si="0"/>
        <v>0.58518508499222865</v>
      </c>
      <c r="D29" t="str">
        <f t="shared" ca="1" si="2"/>
        <v>GO</v>
      </c>
      <c r="E29">
        <f t="shared" ca="1" si="3"/>
        <v>2300</v>
      </c>
      <c r="F29" t="s">
        <v>128</v>
      </c>
      <c r="G29">
        <v>5</v>
      </c>
      <c r="H29" t="s">
        <v>294</v>
      </c>
      <c r="I29">
        <v>1900</v>
      </c>
      <c r="J29" t="str">
        <f t="shared" si="4"/>
        <v/>
      </c>
      <c r="K29"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v>
      </c>
      <c r="L29" t="str">
        <f t="shared" si="6"/>
        <v>{"dy":28,"cd":"GO","cn":1900}</v>
      </c>
    </row>
    <row r="30" spans="1:12">
      <c r="A30">
        <v>29</v>
      </c>
      <c r="B30">
        <f t="shared" ca="1" si="1"/>
        <v>0.1698593828114302</v>
      </c>
      <c r="C30">
        <f t="shared" ca="1" si="0"/>
        <v>0.31524663239580653</v>
      </c>
      <c r="D30" t="str">
        <f t="shared" ca="1" si="2"/>
        <v>EN</v>
      </c>
      <c r="E30">
        <f t="shared" ca="1" si="3"/>
        <v>7</v>
      </c>
      <c r="F30" t="s">
        <v>126</v>
      </c>
      <c r="G30">
        <v>1000</v>
      </c>
      <c r="H30" t="s">
        <v>128</v>
      </c>
      <c r="I30">
        <v>7</v>
      </c>
      <c r="J30" t="str">
        <f t="shared" si="4"/>
        <v/>
      </c>
      <c r="K30"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v>
      </c>
      <c r="L30" t="str">
        <f t="shared" si="6"/>
        <v>{"dy":29,"cd":"EN","cn":7}</v>
      </c>
    </row>
    <row r="31" spans="1:12">
      <c r="A31">
        <v>30</v>
      </c>
      <c r="B31">
        <f t="shared" ca="1" si="1"/>
        <v>0.52937918610134271</v>
      </c>
      <c r="C31">
        <f t="shared" ca="1" si="0"/>
        <v>0.41335113073302776</v>
      </c>
      <c r="D31" t="str">
        <f t="shared" ca="1" si="2"/>
        <v>GO</v>
      </c>
      <c r="E31">
        <f t="shared" ca="1" si="3"/>
        <v>1700</v>
      </c>
      <c r="F31" t="s">
        <v>128</v>
      </c>
      <c r="G31">
        <v>6</v>
      </c>
      <c r="H31" t="s">
        <v>126</v>
      </c>
      <c r="I31">
        <v>1400</v>
      </c>
      <c r="J31" t="str">
        <f t="shared" si="4"/>
        <v/>
      </c>
      <c r="K31"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v>
      </c>
      <c r="L31" t="str">
        <f t="shared" si="6"/>
        <v>{"dy":30,"cd":"GO","cn":1400}</v>
      </c>
    </row>
    <row r="32" spans="1:12">
      <c r="A32">
        <v>31</v>
      </c>
      <c r="B32">
        <f t="shared" ca="1" si="1"/>
        <v>0.91460353092500768</v>
      </c>
      <c r="C32">
        <f t="shared" ca="1" si="0"/>
        <v>0.60486086274952211</v>
      </c>
      <c r="D32" t="str">
        <f t="shared" ca="1" si="2"/>
        <v>DI</v>
      </c>
      <c r="E32">
        <f t="shared" ca="1" si="3"/>
        <v>5</v>
      </c>
      <c r="F32" t="s">
        <v>126</v>
      </c>
      <c r="G32">
        <v>800</v>
      </c>
      <c r="H32" t="s">
        <v>128</v>
      </c>
      <c r="I32">
        <v>5</v>
      </c>
      <c r="J32" t="str">
        <f t="shared" si="4"/>
        <v/>
      </c>
      <c r="K32"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L32" t="str">
        <f t="shared" si="6"/>
        <v>{"dy":31,"cd":"EN","cn":5}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U134" activePane="bottomRight" state="frozen"/>
      <selection pane="topRight" activeCell="C1" sqref="C1"/>
      <selection pane="bottomLeft" activeCell="A2" sqref="A2"/>
      <selection pane="bottomRight" activeCell="AJ156" sqref="AJ156"/>
    </sheetView>
    <sheetView workbookViewId="1">
      <pane xSplit="2" ySplit="1" topLeftCell="P152" activePane="bottomRight" state="frozen"/>
      <selection pane="topRight" activeCell="C1" sqref="C1"/>
      <selection pane="bottomLeft" activeCell="A2" sqref="A2"/>
      <selection pane="bottomRight" activeCell="AB159" sqref="AB159"/>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e">
        <f t="array" aca="1" ref="T1" ca="1">IF(SUM(IF(S:S="업데이트순번이상",1,0))&gt;0,"순번이상","")</f>
        <v>#VALUE!</v>
      </c>
      <c r="U1" s="6" t="s">
        <v>152</v>
      </c>
      <c r="V1" s="6" t="s">
        <v>147</v>
      </c>
      <c r="W1" s="6" t="s">
        <v>162</v>
      </c>
      <c r="X1" s="6" t="s">
        <v>163</v>
      </c>
      <c r="Y1" s="6" t="s">
        <v>164</v>
      </c>
      <c r="Z1" s="6" t="s">
        <v>165</v>
      </c>
      <c r="AA1" s="3" t="s">
        <v>93</v>
      </c>
      <c r="AB1" t="s">
        <v>62</v>
      </c>
      <c r="AC1" s="3" t="str">
        <f t="array" ref="AC1">IF(SUM(IF(AJ:AJ="슬롯타입이상",1,0))&gt;0,"타입확인","vl")</f>
        <v>vl</v>
      </c>
      <c r="AD1" s="3" t="str">
        <f t="array" ref="AD1">IF(SUM(IF(OR(AK:AK="밸류불필요",AK:AK="숫자필요",AK:AK="캐릭터없음",AK:AK="장비없음"),1,0))&gt;0,"밸류이상","cn")</f>
        <v>cn</v>
      </c>
      <c r="AE1" s="3" t="s">
        <v>67</v>
      </c>
      <c r="AF1" s="2" t="s">
        <v>81</v>
      </c>
      <c r="AG1" s="2" t="s">
        <v>69</v>
      </c>
      <c r="AH1" s="6" t="s">
        <v>173</v>
      </c>
      <c r="AI1" s="9" t="str">
        <f t="array" ref="AI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수량이상</v>
      </c>
      <c r="CA1" t="s">
        <v>167</v>
      </c>
      <c r="CB1" t="s">
        <v>150</v>
      </c>
      <c r="CD1" t="s">
        <v>166</v>
      </c>
    </row>
    <row r="2" spans="1:82">
      <c r="A2">
        <v>1</v>
      </c>
      <c r="B2">
        <v>0</v>
      </c>
      <c r="C2">
        <f t="shared" ref="C2:C65" si="0">IF(B2&lt;=9,0,
IF(B2=10,1,2))</f>
        <v>0</v>
      </c>
      <c r="D2">
        <f t="shared" ref="D2:I11" ca="1" si="1">RAND()</f>
        <v>0.24160659337469448</v>
      </c>
      <c r="E2">
        <f t="shared" ca="1" si="1"/>
        <v>0.4564301831415174</v>
      </c>
      <c r="F2">
        <f t="shared" ca="1" si="1"/>
        <v>0.20608650712071086</v>
      </c>
      <c r="G2">
        <f t="shared" ca="1" si="1"/>
        <v>0.33016941425414803</v>
      </c>
      <c r="H2">
        <f t="shared" ca="1" si="1"/>
        <v>0.68961028529339674</v>
      </c>
      <c r="I2">
        <f t="shared" ca="1" si="1"/>
        <v>0.40534840476424716</v>
      </c>
      <c r="M2" t="str">
        <f t="shared" ref="M2:M65" ca="1" si="2">IF(LEN(J2)&lt;&gt;0,J2,VLOOKUP(D2+$B2,$BJ:$BK,MATCH($BK$1,$BJ$1:$BK$1,0),1))</f>
        <v>지정 장비</v>
      </c>
      <c r="N2" t="e">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#VALUE!</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e">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#VALUE!</v>
      </c>
      <c r="R2" t="e">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#VALUE!</v>
      </c>
      <c r="S2" t="e">
        <f ca="1">IF(OR(ISNUMBER(N2),N2="삭제",ISBLANK(N2)),"",
IF(LEFT(N2,5)="Equip",
  IF($BP$1&lt;VLOOKUP(N2,[1]EquipTable!$1:$1048576,MATCH("업데이트순번",[1]EquipTable!$1:$1,0),0),"업데이트순번이상",""),
IF(LEFT(N2,5)="Actor",
  IF($BY$1&lt;VLOOKUP(N2,[2]ActorTable!$1:$1048576,MATCH("업데이트순번",[2]ActorTable!$1:$1,0),0),"업데이트순번이상",""),
"그외없음")))</f>
        <v>#VALUE!</v>
      </c>
      <c r="T2" t="e">
        <f t="shared" ref="T2:T65" ca="1" si="5">IF(OR(ISNUMBER(N2),N2="삭제",ISBLANK(N2)),"",
IF(LEFT(N2,5)="Equip",IF(MID(N2,7,1)="4","전설",""),
IF(LEFT(N2,5)="Actor",IF(MID(N2,7,1)="2","전설",""),
"그외없음")))</f>
        <v>#VALUE!</v>
      </c>
      <c r="U2" t="s">
        <v>82</v>
      </c>
      <c r="V2" t="s">
        <v>102</v>
      </c>
      <c r="W2">
        <v>1</v>
      </c>
      <c r="X2" t="s">
        <v>130</v>
      </c>
      <c r="Z2">
        <v>11</v>
      </c>
      <c r="AA2" t="str">
        <f t="shared" ref="AA2:AA65" ca="1" si="6">IF(ISBLANK(AB2),"",
VLOOKUP(AB2,OFFSET(INDIRECT("$A:$B"),0,MATCH(AB$1&amp;"_Verify",INDIRECT("$1:$1"),0)-1),2,0)
)</f>
        <v>fe</v>
      </c>
      <c r="AB2" t="s">
        <v>82</v>
      </c>
      <c r="AC2" t="s">
        <v>102</v>
      </c>
      <c r="AD2">
        <v>1</v>
      </c>
      <c r="AE2" t="s">
        <v>130</v>
      </c>
      <c r="AG2">
        <v>11</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t="shared" ref="AM2:AM65" ca="1" si="9">IF(ROW()=2,AN2,OFFSET(AM2,-1,0)&amp;IF(LEN(AN2)=0,"",","&amp;AN2))</f>
        <v>{"dy":1,"sl":0,"tp":"fe","vl":"Equip2301","cn":1,"pt":"DI","pr":11}</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11">COUNTIF(M:M,AP2)</f>
        <v>138</v>
      </c>
      <c r="AU2">
        <f t="shared" ref="AU2:AU15" si="12">COUNTIF(AB:AB,AP2)</f>
        <v>154</v>
      </c>
      <c r="AV2">
        <f ca="1">COUNTIFS(M:M,AP2,T:T,"전설")</f>
        <v>1</v>
      </c>
      <c r="AW2">
        <f>COUNTIFS(AB:AB,AP2,AI:AI,"전설")</f>
        <v>6</v>
      </c>
      <c r="BE2" t="str">
        <f ca="1">"["&amp;
IF(LEFT(OFFSET(AM1,COUNTA(AM:AM)-1,0),1)=",",SUBSTITUTE(OFFSET(AM1,COUNTA(AM:AM)-1,0),",","",1),OFFSET(AM1,COUNTA(AM:AM)-1,0))
&amp;"]"</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dy":28,"sl":11},{"dy":29,"sl":11},{"dy":30,"sl":11},{"dy":31,"sl":11}]</v>
      </c>
      <c r="BG2">
        <v>0</v>
      </c>
      <c r="BH2">
        <v>15</v>
      </c>
      <c r="BI2">
        <f t="shared" ref="BI2:BI14" si="13">BH2/SUMIF(BG:BG,BG2,BH:BH)</f>
        <v>0.88235294117647056</v>
      </c>
      <c r="BJ2">
        <v>0</v>
      </c>
      <c r="BK2" t="s">
        <v>82</v>
      </c>
      <c r="BM2" t="e">
        <f ca="1">IF(VLOOKUP($BV2,[1]EquipTable!$1:$1048576,MATCH("업데이트순번",[1]EquipTable!$1:$1,0),0)&lt;=$BP$1,1,0)
*IF(MID(BV2,7,1)="4",0.1,1)</f>
        <v>#VALUE!</v>
      </c>
      <c r="BN2" t="e">
        <f ca="1">IF(VLOOKUP($BV2,[1]EquipTable!$1:$1048576,MATCH("업데이트순번",[1]EquipTable!$1:$1,0),0)&lt;=$BP$1,1,0)
*IF(MID(BV2,7,1)="4",0.1,1)
*IF(AND(MID(BV2,7,1)&lt;&gt;"4",OR(MID(BV2,6,1)="6",MID(BV2,6,1)="7")),3,1)</f>
        <v>#VALUE!</v>
      </c>
      <c r="BO2" t="e">
        <f ca="1">IF(VLOOKUP($BV2,[1]EquipTable!$1:$1048576,MATCH("업데이트순번",[1]EquipTable!$1:$1,0),0)&lt;=$BP$1,1,0)
*IF(MID(BV2,7,1)="4",0.1,1)
*IF(AND(MID(BV2,7,1)&lt;&gt;"4",MID(BV2,6,1)="8"),4,1)</f>
        <v>#VALUE!</v>
      </c>
      <c r="BP2" t="e">
        <f ca="1">BM2/SUM(BM:BM)</f>
        <v>#VALUE!</v>
      </c>
      <c r="BQ2" t="e">
        <f ca="1">BN2/SUM(BN:BN)</f>
        <v>#VALUE!</v>
      </c>
      <c r="BR2" t="e">
        <f ca="1">BO2/SUM(BO:BO)</f>
        <v>#VALUE!</v>
      </c>
      <c r="BS2">
        <v>0</v>
      </c>
      <c r="BT2">
        <v>0</v>
      </c>
      <c r="BU2">
        <v>0</v>
      </c>
      <c r="BV2" t="e">
        <f ca="1">OFFSET([1]EquipTable!$A$1,ROW()-1,0)</f>
        <v>#VALUE!</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 t="shared" si="0"/>
        <v>0</v>
      </c>
      <c r="D3">
        <f t="shared" ca="1" si="1"/>
        <v>0.27228362079519808</v>
      </c>
      <c r="E3">
        <f t="shared" ca="1" si="1"/>
        <v>0.49150414862724312</v>
      </c>
      <c r="F3">
        <f t="shared" ca="1" si="1"/>
        <v>0.38774830205891098</v>
      </c>
      <c r="G3">
        <f t="shared" ca="1" si="1"/>
        <v>0.83353981633443375</v>
      </c>
      <c r="H3">
        <f t="shared" ca="1" si="1"/>
        <v>0.22045769290880712</v>
      </c>
      <c r="I3">
        <f t="shared" ca="1" si="1"/>
        <v>0.13488323277785497</v>
      </c>
      <c r="M3" t="str">
        <f t="shared" ca="1" si="2"/>
        <v>지정 장비</v>
      </c>
      <c r="N3" t="e">
        <f t="shared" ca="1" si="3"/>
        <v>#VALUE!</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#VALUE!</v>
      </c>
      <c r="S3" t="e">
        <f ca="1">IF(OR(ISNUMBER(N3),N3="삭제",ISBLANK(N3)),"",
IF(LEFT(N3,5)="Equip",
  IF($BP$1&lt;VLOOKUP(N3,[1]EquipTable!$1:$1048576,MATCH("업데이트순번",[1]EquipTable!$1:$1,0),0),"업데이트순번이상",""),
IF(LEFT(N3,5)="Actor",
  IF($BY$1&lt;VLOOKUP(N3,[2]ActorTable!$1:$1048576,MATCH("업데이트순번",[2]ActorTable!$1:$1,0),0),"업데이트순번이상",""),
"그외없음")))</f>
        <v>#VALUE!</v>
      </c>
      <c r="T3" t="e">
        <f t="shared" ca="1" si="5"/>
        <v>#VALUE!</v>
      </c>
      <c r="U3" t="s">
        <v>82</v>
      </c>
      <c r="V3" t="s">
        <v>245</v>
      </c>
      <c r="W3">
        <v>1</v>
      </c>
      <c r="X3" t="s">
        <v>126</v>
      </c>
      <c r="Z3">
        <v>7300</v>
      </c>
      <c r="AA3" t="str">
        <f t="shared" ca="1" si="6"/>
        <v>fe</v>
      </c>
      <c r="AB3" t="s">
        <v>82</v>
      </c>
      <c r="AC3" t="s">
        <v>245</v>
      </c>
      <c r="AD3">
        <v>1</v>
      </c>
      <c r="AE3" t="s">
        <v>126</v>
      </c>
      <c r="AG3">
        <v>7300</v>
      </c>
      <c r="AH3" t="str">
        <f>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t="shared" ca="1" si="9"/>
        <v>{"dy":1,"sl":0,"tp":"fe","vl":"Equip2301","cn":1,"pt":"DI","pr":11},{"dy":1,"sl":1,"tp":"fe","vl":"Equip5301","cn":1,"pt":"GO","pr":7300}</v>
      </c>
      <c r="AN3" t="str">
        <f t="shared" ca="1" si="10"/>
        <v>{"dy":1,"sl":1,"tp":"fe","vl":"Equip5301","cn":1,"pt":"GO","pr":7300}</v>
      </c>
      <c r="AP3" t="s">
        <v>83</v>
      </c>
      <c r="AQ3" t="s">
        <v>71</v>
      </c>
      <c r="AR3">
        <v>0</v>
      </c>
      <c r="AS3">
        <v>7</v>
      </c>
      <c r="AT3">
        <f t="shared" ca="1" si="11"/>
        <v>2</v>
      </c>
      <c r="AU3">
        <f t="shared" si="12"/>
        <v>3</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t="e">
        <f ca="1">IF(VLOOKUP($BV3,[1]EquipTable!$1:$1048576,MATCH("업데이트순번",[1]EquipTable!$1:$1,0),0)&lt;=$BP$1,1,0)
*IF(MID(BV3,7,1)="4",0.1,1)</f>
        <v>#VALUE!</v>
      </c>
      <c r="BN3" t="e">
        <f ca="1">IF(VLOOKUP($BV3,[1]EquipTable!$1:$1048576,MATCH("업데이트순번",[1]EquipTable!$1:$1,0),0)&lt;=$BP$1,1,0)
*IF(MID(BV3,7,1)="4",0.1,1)
*IF(AND(MID(BV3,7,1)&lt;&gt;"4",OR(MID(BV3,6,1)="6",MID(BV3,6,1)="7")),3,1)</f>
        <v>#VALUE!</v>
      </c>
      <c r="BO3" t="e">
        <f ca="1">IF(VLOOKUP($BV3,[1]EquipTable!$1:$1048576,MATCH("업데이트순번",[1]EquipTable!$1:$1,0),0)&lt;=$BP$1,1,0)
*IF(MID(BV3,7,1)="4",0.1,1)
*IF(AND(MID(BV3,7,1)&lt;&gt;"4",MID(BV3,6,1)="8"),4,1)</f>
        <v>#VALUE!</v>
      </c>
      <c r="BP3" t="e">
        <f t="shared" ref="BP3:BP66" ca="1" si="16">BM3/SUM(BM:BM)</f>
        <v>#VALUE!</v>
      </c>
      <c r="BQ3" t="e">
        <f t="shared" ref="BQ3:BQ66" ca="1" si="17">BN3/SUM(BN:BN)</f>
        <v>#VALUE!</v>
      </c>
      <c r="BR3" t="e">
        <f t="shared" ref="BR3:BR66" ca="1" si="18">BO3/SUM(BO:BO)</f>
        <v>#VALUE!</v>
      </c>
      <c r="BS3" t="e">
        <f t="shared" ref="BS3:BU66" ca="1" si="19">BS2+BP2</f>
        <v>#VALUE!</v>
      </c>
      <c r="BT3" t="e">
        <f t="shared" ca="1" si="19"/>
        <v>#VALUE!</v>
      </c>
      <c r="BU3" t="e">
        <f t="shared" ca="1" si="19"/>
        <v>#VALUE!</v>
      </c>
      <c r="BV3" t="e">
        <f ca="1">OFFSET([1]EquipTable!$A$1,ROW()-1,0)</f>
        <v>#VALUE!</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0.64956764564183123</v>
      </c>
      <c r="E4">
        <f t="shared" ca="1" si="1"/>
        <v>0.69421070360788617</v>
      </c>
      <c r="F4">
        <f t="shared" ca="1" si="1"/>
        <v>0.92703634036850435</v>
      </c>
      <c r="G4">
        <f t="shared" ca="1" si="1"/>
        <v>0.32664542521729523</v>
      </c>
      <c r="H4">
        <f t="shared" ca="1" si="1"/>
        <v>0.52126769398247075</v>
      </c>
      <c r="I4">
        <f t="shared" ca="1" si="1"/>
        <v>0.80092662732534792</v>
      </c>
      <c r="M4" t="str">
        <f t="shared" ca="1" si="2"/>
        <v>안 지정 캐릭터 PP 영웅등급</v>
      </c>
      <c r="N4">
        <f t="shared" ca="1" si="3"/>
        <v>69421</v>
      </c>
      <c r="O4">
        <f t="shared" ca="1" si="4"/>
        <v>11</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3300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99358</v>
      </c>
      <c r="W4">
        <v>14</v>
      </c>
      <c r="X4" t="s">
        <v>126</v>
      </c>
      <c r="Z4">
        <v>1400</v>
      </c>
      <c r="AA4" t="str">
        <f t="shared" ca="1" si="6"/>
        <v>fe</v>
      </c>
      <c r="AB4" t="s">
        <v>82</v>
      </c>
      <c r="AC4" t="s">
        <v>207</v>
      </c>
      <c r="AD4">
        <v>1</v>
      </c>
      <c r="AE4" t="s">
        <v>126</v>
      </c>
      <c r="AG4">
        <v>2800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야만인의 분노</v>
      </c>
      <c r="AL4">
        <v>1</v>
      </c>
      <c r="AM4" t="str">
        <f t="shared" ca="1" si="9"/>
        <v>{"dy":1,"sl":0,"tp":"fe","vl":"Equip2301","cn":1,"pt":"DI","pr":11},{"dy":1,"sl":1,"tp":"fe","vl":"Equip5301","cn":1,"pt":"GO","pr":7300},{"dy":1,"sl":2,"tp":"fe","vl":"Equip0201","cn":1,"pt":"GO","pr":2800}</v>
      </c>
      <c r="AN4" t="str">
        <f t="shared" ca="1" si="10"/>
        <v>{"dy":1,"sl":2,"tp":"fe","vl":"Equip0201","cn":1,"pt":"GO","pr":2800}</v>
      </c>
      <c r="AP4" t="s">
        <v>84</v>
      </c>
      <c r="AQ4" t="s">
        <v>72</v>
      </c>
      <c r="AR4">
        <v>0</v>
      </c>
      <c r="AS4">
        <v>7</v>
      </c>
      <c r="AT4">
        <f t="shared" ca="1" si="11"/>
        <v>2</v>
      </c>
      <c r="AU4">
        <f t="shared" si="12"/>
        <v>1</v>
      </c>
      <c r="AV4">
        <f t="shared" ca="1" si="14"/>
        <v>0</v>
      </c>
      <c r="AW4">
        <f t="shared" si="15"/>
        <v>0</v>
      </c>
      <c r="AZ4">
        <v>149</v>
      </c>
      <c r="BE4" t="s">
        <v>192</v>
      </c>
      <c r="BG4">
        <v>0</v>
      </c>
      <c r="BH4">
        <v>1</v>
      </c>
      <c r="BI4">
        <f t="shared" si="13"/>
        <v>5.8823529411764705E-2</v>
      </c>
      <c r="BJ4">
        <f>BJ3+BI3</f>
        <v>0.94117647058823528</v>
      </c>
      <c r="BK4" t="s">
        <v>84</v>
      </c>
      <c r="BM4" t="e">
        <f ca="1">IF(VLOOKUP($BV4,[1]EquipTable!$1:$1048576,MATCH("업데이트순번",[1]EquipTable!$1:$1,0),0)&lt;=$BP$1,1,0)
*IF(MID(BV4,7,1)="4",0.1,1)</f>
        <v>#VALUE!</v>
      </c>
      <c r="BN4" t="e">
        <f ca="1">IF(VLOOKUP($BV4,[1]EquipTable!$1:$1048576,MATCH("업데이트순번",[1]EquipTable!$1:$1,0),0)&lt;=$BP$1,1,0)
*IF(MID(BV4,7,1)="4",0.1,1)
*IF(AND(MID(BV4,7,1)&lt;&gt;"4",OR(MID(BV4,6,1)="6",MID(BV4,6,1)="7")),3,1)</f>
        <v>#VALUE!</v>
      </c>
      <c r="BO4" t="e">
        <f ca="1">IF(VLOOKUP($BV4,[1]EquipTable!$1:$1048576,MATCH("업데이트순번",[1]EquipTable!$1:$1,0),0)&lt;=$BP$1,1,0)
*IF(MID(BV4,7,1)="4",0.1,1)
*IF(AND(MID(BV4,7,1)&lt;&gt;"4",MID(BV4,6,1)="8"),4,1)</f>
        <v>#VALUE!</v>
      </c>
      <c r="BP4" t="e">
        <f t="shared" ca="1" si="16"/>
        <v>#VALUE!</v>
      </c>
      <c r="BQ4" t="e">
        <f t="shared" ca="1" si="17"/>
        <v>#VALUE!</v>
      </c>
      <c r="BR4" t="e">
        <f t="shared" ca="1" si="18"/>
        <v>#VALUE!</v>
      </c>
      <c r="BS4" t="e">
        <f t="shared" ca="1" si="19"/>
        <v>#VALUE!</v>
      </c>
      <c r="BT4" t="e">
        <f t="shared" ref="BT4:BT67" ca="1" si="22">BT3+BQ3</f>
        <v>#VALUE!</v>
      </c>
      <c r="BU4" t="e">
        <f t="shared" ref="BU4:BU67" ca="1" si="23">BU3+BR3</f>
        <v>#VALUE!</v>
      </c>
      <c r="BV4" t="e">
        <f ca="1">OFFSET([1]EquipTable!$A$1,ROW()-1,0)</f>
        <v>#VALUE!</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0.89841577066587719</v>
      </c>
      <c r="E5">
        <f t="shared" ca="1" si="1"/>
        <v>6.6286006186738633E-2</v>
      </c>
      <c r="F5">
        <f t="shared" ca="1" si="1"/>
        <v>9.507310156411708E-3</v>
      </c>
      <c r="G5">
        <f t="shared" ca="1" si="1"/>
        <v>0.8281003033039025</v>
      </c>
      <c r="H5">
        <f t="shared" ca="1" si="1"/>
        <v>0.5193884008946873</v>
      </c>
      <c r="I5">
        <f t="shared" ca="1" si="1"/>
        <v>0.71170503473989122</v>
      </c>
      <c r="M5" t="str">
        <f t="shared" ca="1" si="2"/>
        <v>안 지정 캐릭터 PP 일반등급</v>
      </c>
      <c r="N5">
        <f t="shared" ca="1" si="3"/>
        <v>6628</v>
      </c>
      <c r="O5">
        <f t="shared" ca="1" si="4"/>
        <v>3</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900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91</v>
      </c>
      <c r="V5">
        <v>91869</v>
      </c>
      <c r="W5">
        <v>14</v>
      </c>
      <c r="X5" t="s">
        <v>126</v>
      </c>
      <c r="Z5">
        <v>1400</v>
      </c>
      <c r="AA5" t="str">
        <f t="shared" ca="1" si="6"/>
        <v>fe</v>
      </c>
      <c r="AB5" t="s">
        <v>82</v>
      </c>
      <c r="AC5" t="s">
        <v>308</v>
      </c>
      <c r="AD5">
        <v>1</v>
      </c>
      <c r="AE5" t="s">
        <v>130</v>
      </c>
      <c r="AF5">
        <v>139</v>
      </c>
      <c r="AG5">
        <v>59</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전설</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악인의 최후</v>
      </c>
      <c r="AL5">
        <v>1</v>
      </c>
      <c r="AM5" t="str">
        <f t="shared" ca="1" si="9"/>
        <v>{"dy":1,"sl":0,"tp":"fe","vl":"Equip2301","cn":1,"pt":"DI","pr":11},{"dy":1,"sl":1,"tp":"fe","vl":"Equip5301","cn":1,"pt":"GO","pr":7300},{"dy":1,"sl":2,"tp":"fe","vl":"Equip0201","cn":1,"pt":"GO","pr":2800},{"dy":1,"sl":3,"tp":"fe","vl":"Equip0401","cn":1,"pt":"DI","pp":139,"pr":59}</v>
      </c>
      <c r="AN5" t="str">
        <f t="shared" ca="1" si="10"/>
        <v>{"dy":1,"sl":3,"tp":"fe","vl":"Equip0401","cn":1,"pt":"DI","pp":139,"pr":59}</v>
      </c>
      <c r="AP5" t="s">
        <v>85</v>
      </c>
      <c r="AQ5" t="s">
        <v>73</v>
      </c>
      <c r="AR5">
        <v>8</v>
      </c>
      <c r="AS5">
        <v>11</v>
      </c>
      <c r="AT5">
        <f t="shared" ca="1" si="11"/>
        <v>0</v>
      </c>
      <c r="AU5">
        <f t="shared" si="12"/>
        <v>6</v>
      </c>
      <c r="AV5">
        <f t="shared" ca="1" si="14"/>
        <v>0</v>
      </c>
      <c r="AW5">
        <f t="shared" si="15"/>
        <v>0</v>
      </c>
      <c r="AZ5">
        <v>1</v>
      </c>
      <c r="BE5">
        <f ca="1">LEN(BE2)</f>
        <v>20202</v>
      </c>
      <c r="BG5">
        <v>1</v>
      </c>
      <c r="BH5">
        <v>1</v>
      </c>
      <c r="BI5">
        <f t="shared" si="13"/>
        <v>1</v>
      </c>
      <c r="BJ5">
        <f t="shared" ref="BJ5:BJ18" si="24">BJ4+BI4</f>
        <v>1</v>
      </c>
      <c r="BK5" t="s">
        <v>139</v>
      </c>
      <c r="BM5" t="e">
        <f ca="1">IF(VLOOKUP($BV5,[1]EquipTable!$1:$1048576,MATCH("업데이트순번",[1]EquipTable!$1:$1,0),0)&lt;=$BP$1,1,0)
*IF(MID(BV5,7,1)="4",0.1,1)</f>
        <v>#VALUE!</v>
      </c>
      <c r="BN5" t="e">
        <f ca="1">IF(VLOOKUP($BV5,[1]EquipTable!$1:$1048576,MATCH("업데이트순번",[1]EquipTable!$1:$1,0),0)&lt;=$BP$1,1,0)
*IF(MID(BV5,7,1)="4",0.1,1)
*IF(AND(MID(BV5,7,1)&lt;&gt;"4",OR(MID(BV5,6,1)="6",MID(BV5,6,1)="7")),3,1)</f>
        <v>#VALUE!</v>
      </c>
      <c r="BO5" t="e">
        <f ca="1">IF(VLOOKUP($BV5,[1]EquipTable!$1:$1048576,MATCH("업데이트순번",[1]EquipTable!$1:$1,0),0)&lt;=$BP$1,1,0)
*IF(MID(BV5,7,1)="4",0.1,1)
*IF(AND(MID(BV5,7,1)&lt;&gt;"4",MID(BV5,6,1)="8"),4,1)</f>
        <v>#VALUE!</v>
      </c>
      <c r="BP5" t="e">
        <f t="shared" ca="1" si="16"/>
        <v>#VALUE!</v>
      </c>
      <c r="BQ5" t="e">
        <f t="shared" ca="1" si="17"/>
        <v>#VALUE!</v>
      </c>
      <c r="BR5" t="e">
        <f t="shared" ca="1" si="18"/>
        <v>#VALUE!</v>
      </c>
      <c r="BS5" t="e">
        <f t="shared" ca="1" si="19"/>
        <v>#VALUE!</v>
      </c>
      <c r="BT5" t="e">
        <f t="shared" ca="1" si="22"/>
        <v>#VALUE!</v>
      </c>
      <c r="BU5" t="e">
        <f t="shared" ca="1" si="23"/>
        <v>#VALUE!</v>
      </c>
      <c r="BV5" t="e">
        <f ca="1">OFFSET([1]EquipTable!$A$1,ROW()-1,0)</f>
        <v>#VALUE!</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0.93660050787523363</v>
      </c>
      <c r="E6">
        <f t="shared" ca="1" si="1"/>
        <v>0.52022006551911382</v>
      </c>
      <c r="F6">
        <f t="shared" ca="1" si="1"/>
        <v>0.65614978037735439</v>
      </c>
      <c r="G6">
        <f t="shared" ca="1" si="1"/>
        <v>0.74840510128553539</v>
      </c>
      <c r="H6">
        <f t="shared" ca="1" si="1"/>
        <v>0.45265914167325305</v>
      </c>
      <c r="I6">
        <f t="shared" ca="1" si="1"/>
        <v>0.41620910015906698</v>
      </c>
      <c r="M6" t="str">
        <f t="shared" ca="1" si="2"/>
        <v>안 지정 캐릭터 PP 일반등급</v>
      </c>
      <c r="N6">
        <f t="shared" ca="1" si="3"/>
        <v>52022</v>
      </c>
      <c r="O6">
        <f t="shared" ca="1" si="4"/>
        <v>9</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2700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18038</v>
      </c>
      <c r="W6">
        <v>10</v>
      </c>
      <c r="X6" t="s">
        <v>126</v>
      </c>
      <c r="Z6">
        <v>1000</v>
      </c>
      <c r="AA6" t="str">
        <f t="shared" ca="1" si="6"/>
        <v>fe</v>
      </c>
      <c r="AB6" t="s">
        <v>82</v>
      </c>
      <c r="AC6" t="s">
        <v>197</v>
      </c>
      <c r="AD6">
        <v>1</v>
      </c>
      <c r="AE6" t="s">
        <v>130</v>
      </c>
      <c r="AG6">
        <v>12</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전투마법사의 지팡이</v>
      </c>
      <c r="AL6">
        <v>1</v>
      </c>
      <c r="AM6" t="str">
        <f t="shared" ca="1" si="9"/>
        <v>{"dy":1,"sl":0,"tp":"fe","vl":"Equip2301","cn":1,"pt":"DI","pr":11},{"dy":1,"sl":1,"tp":"fe","vl":"Equip5301","cn":1,"pt":"GO","pr":7300},{"dy":1,"sl":2,"tp":"fe","vl":"Equip0201","cn":1,"pt":"GO","pr":2800},{"dy":1,"sl":3,"tp":"fe","vl":"Equip0401","cn":1,"pt":"DI","pp":139,"pr":59},{"dy":1,"sl":4,"tp":"fe","vl":"Equip3301","cn":1,"pt":"DI","pr":12}</v>
      </c>
      <c r="AN6" t="str">
        <f t="shared" ca="1" si="10"/>
        <v>{"dy":1,"sl":4,"tp":"fe","vl":"Equip3301","cn":1,"pt":"DI","pr":12}</v>
      </c>
      <c r="AP6" t="s">
        <v>86</v>
      </c>
      <c r="AQ6" t="s">
        <v>75</v>
      </c>
      <c r="AR6">
        <v>8</v>
      </c>
      <c r="AS6">
        <v>11</v>
      </c>
      <c r="AT6">
        <f t="shared" ca="1" si="11"/>
        <v>0</v>
      </c>
      <c r="AU6">
        <f t="shared" si="12"/>
        <v>6</v>
      </c>
      <c r="AV6">
        <f t="shared" ca="1" si="14"/>
        <v>0</v>
      </c>
      <c r="AW6">
        <f t="shared" si="15"/>
        <v>0</v>
      </c>
      <c r="AX6">
        <v>45</v>
      </c>
      <c r="AY6">
        <v>175</v>
      </c>
      <c r="AZ6">
        <f>300*1/320</f>
        <v>0.9375</v>
      </c>
      <c r="BA6">
        <v>0.25</v>
      </c>
      <c r="BB6">
        <v>0.35</v>
      </c>
      <c r="BG6">
        <v>2</v>
      </c>
      <c r="BH6">
        <v>1</v>
      </c>
      <c r="BI6">
        <f t="shared" si="13"/>
        <v>1</v>
      </c>
      <c r="BJ6">
        <f t="shared" si="24"/>
        <v>2</v>
      </c>
      <c r="BK6" t="s">
        <v>143</v>
      </c>
      <c r="BM6" t="e">
        <f ca="1">IF(VLOOKUP($BV6,[1]EquipTable!$1:$1048576,MATCH("업데이트순번",[1]EquipTable!$1:$1,0),0)&lt;=$BP$1,1,0)
*IF(MID(BV6,7,1)="4",0.1,1)</f>
        <v>#VALUE!</v>
      </c>
      <c r="BN6" t="e">
        <f ca="1">IF(VLOOKUP($BV6,[1]EquipTable!$1:$1048576,MATCH("업데이트순번",[1]EquipTable!$1:$1,0),0)&lt;=$BP$1,1,0)
*IF(MID(BV6,7,1)="4",0.1,1)
*IF(AND(MID(BV6,7,1)&lt;&gt;"4",OR(MID(BV6,6,1)="6",MID(BV6,6,1)="7")),3,1)</f>
        <v>#VALUE!</v>
      </c>
      <c r="BO6" t="e">
        <f ca="1">IF(VLOOKUP($BV6,[1]EquipTable!$1:$1048576,MATCH("업데이트순번",[1]EquipTable!$1:$1,0),0)&lt;=$BP$1,1,0)
*IF(MID(BV6,7,1)="4",0.1,1)
*IF(AND(MID(BV6,7,1)&lt;&gt;"4",MID(BV6,6,1)="8"),4,1)</f>
        <v>#VALUE!</v>
      </c>
      <c r="BP6" t="e">
        <f t="shared" ca="1" si="16"/>
        <v>#VALUE!</v>
      </c>
      <c r="BQ6" t="e">
        <f t="shared" ca="1" si="17"/>
        <v>#VALUE!</v>
      </c>
      <c r="BR6" t="e">
        <f t="shared" ca="1" si="18"/>
        <v>#VALUE!</v>
      </c>
      <c r="BS6" t="e">
        <f t="shared" ca="1" si="19"/>
        <v>#VALUE!</v>
      </c>
      <c r="BT6" t="e">
        <f t="shared" ca="1" si="22"/>
        <v>#VALUE!</v>
      </c>
      <c r="BU6" t="e">
        <f t="shared" ca="1" si="23"/>
        <v>#VALUE!</v>
      </c>
      <c r="BV6" t="e">
        <f ca="1">OFFSET([1]EquipTable!$A$1,ROW()-1,0)</f>
        <v>#VALUE!</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0.15856548535836135</v>
      </c>
      <c r="E7">
        <f t="shared" ca="1" si="1"/>
        <v>0.59428221619262533</v>
      </c>
      <c r="F7">
        <f t="shared" ca="1" si="1"/>
        <v>0.8934602438711956</v>
      </c>
      <c r="G7">
        <f t="shared" ca="1" si="1"/>
        <v>0.42334007148887121</v>
      </c>
      <c r="H7">
        <f t="shared" ca="1" si="1"/>
        <v>0.5456127572293985</v>
      </c>
      <c r="I7">
        <f t="shared" ca="1" si="1"/>
        <v>0.29371303715046471</v>
      </c>
      <c r="M7" t="str">
        <f t="shared" ca="1" si="2"/>
        <v>지정 장비</v>
      </c>
      <c r="N7" t="e">
        <f t="shared" ca="1" si="3"/>
        <v>#VALUE!</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t="e">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#VALUE!</v>
      </c>
      <c r="S7" t="e">
        <f ca="1">IF(OR(ISNUMBER(N7),N7="삭제",ISBLANK(N7)),"",
IF(LEFT(N7,5)="Equip",
  IF($BP$1&lt;VLOOKUP(N7,[1]EquipTable!$1:$1048576,MATCH("업데이트순번",[1]EquipTable!$1:$1,0),0),"업데이트순번이상",""),
IF(LEFT(N7,5)="Actor",
  IF($BY$1&lt;VLOOKUP(N7,[2]ActorTable!$1:$1048576,MATCH("업데이트순번",[2]ActorTable!$1:$1,0),0),"업데이트순번이상",""),
"그외없음")))</f>
        <v>#VALUE!</v>
      </c>
      <c r="T7" t="e">
        <f t="shared" ca="1" si="5"/>
        <v>#VALUE!</v>
      </c>
      <c r="U7" t="s">
        <v>82</v>
      </c>
      <c r="V7" t="s">
        <v>206</v>
      </c>
      <c r="W7">
        <v>1</v>
      </c>
      <c r="X7" t="s">
        <v>126</v>
      </c>
      <c r="Z7">
        <v>2900</v>
      </c>
      <c r="AA7" t="str">
        <f t="shared" ca="1" si="6"/>
        <v>fe</v>
      </c>
      <c r="AB7" t="s">
        <v>82</v>
      </c>
      <c r="AC7" t="s">
        <v>206</v>
      </c>
      <c r="AD7">
        <v>1</v>
      </c>
      <c r="AE7" t="s">
        <v>126</v>
      </c>
      <c r="AG7">
        <v>2900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t="shared" ca="1" si="9"/>
        <v>{"dy":1,"sl":0,"tp":"fe","vl":"Equip2301","cn":1,"pt":"DI","pr":11},{"dy":1,"sl":1,"tp":"fe","vl":"Equip5301","cn":1,"pt":"GO","pr":7300},{"dy":1,"sl":2,"tp":"fe","vl":"Equip0201","cn":1,"pt":"GO","pr":2800},{"dy":1,"sl":3,"tp":"fe","vl":"Equip0401","cn":1,"pt":"DI","pp":139,"pr":59},{"dy":1,"sl":4,"tp":"fe","vl":"Equip3301","cn":1,"pt":"DI","pr":12},{"dy":1,"sl":5,"tp":"fe","vl":"Equip4201","cn":1,"pt":"GO","pr":2900}</v>
      </c>
      <c r="AN7" t="str">
        <f t="shared" ca="1" si="10"/>
        <v>{"dy":1,"sl":5,"tp":"fe","vl":"Equip4201","cn":1,"pt":"GO","pr":2900}</v>
      </c>
      <c r="AP7" t="s">
        <v>87</v>
      </c>
      <c r="AQ7" t="s">
        <v>78</v>
      </c>
      <c r="AR7">
        <v>8</v>
      </c>
      <c r="AS7">
        <v>11</v>
      </c>
      <c r="AT7">
        <f t="shared" ca="1" si="11"/>
        <v>0</v>
      </c>
      <c r="AU7">
        <f t="shared" si="12"/>
        <v>0</v>
      </c>
      <c r="AV7">
        <f t="shared" ca="1" si="14"/>
        <v>0</v>
      </c>
      <c r="AW7">
        <f t="shared" si="15"/>
        <v>0</v>
      </c>
      <c r="AZ7">
        <v>1</v>
      </c>
      <c r="BG7">
        <v>3</v>
      </c>
      <c r="BH7">
        <v>1</v>
      </c>
      <c r="BI7">
        <f t="shared" si="13"/>
        <v>0.25</v>
      </c>
      <c r="BJ7">
        <f t="shared" si="24"/>
        <v>3</v>
      </c>
      <c r="BK7" t="s">
        <v>143</v>
      </c>
      <c r="BM7" t="e">
        <f ca="1">IF(VLOOKUP($BV7,[1]EquipTable!$1:$1048576,MATCH("업데이트순번",[1]EquipTable!$1:$1,0),0)&lt;=$BP$1,1,0)
*IF(MID(BV7,7,1)="4",0.1,1)</f>
        <v>#VALUE!</v>
      </c>
      <c r="BN7" t="e">
        <f ca="1">IF(VLOOKUP($BV7,[1]EquipTable!$1:$1048576,MATCH("업데이트순번",[1]EquipTable!$1:$1,0),0)&lt;=$BP$1,1,0)
*IF(MID(BV7,7,1)="4",0.1,1)
*IF(AND(MID(BV7,7,1)&lt;&gt;"4",OR(MID(BV7,6,1)="6",MID(BV7,6,1)="7")),3,1)</f>
        <v>#VALUE!</v>
      </c>
      <c r="BO7" t="e">
        <f ca="1">IF(VLOOKUP($BV7,[1]EquipTable!$1:$1048576,MATCH("업데이트순번",[1]EquipTable!$1:$1,0),0)&lt;=$BP$1,1,0)
*IF(MID(BV7,7,1)="4",0.1,1)
*IF(AND(MID(BV7,7,1)&lt;&gt;"4",MID(BV7,6,1)="8"),4,1)</f>
        <v>#VALUE!</v>
      </c>
      <c r="BP7" t="e">
        <f t="shared" ca="1" si="16"/>
        <v>#VALUE!</v>
      </c>
      <c r="BQ7" t="e">
        <f t="shared" ca="1" si="17"/>
        <v>#VALUE!</v>
      </c>
      <c r="BR7" t="e">
        <f t="shared" ca="1" si="18"/>
        <v>#VALUE!</v>
      </c>
      <c r="BS7" t="e">
        <f t="shared" ca="1" si="19"/>
        <v>#VALUE!</v>
      </c>
      <c r="BT7" t="e">
        <f t="shared" ca="1" si="22"/>
        <v>#VALUE!</v>
      </c>
      <c r="BU7" t="e">
        <f t="shared" ca="1" si="23"/>
        <v>#VALUE!</v>
      </c>
      <c r="BV7" t="e">
        <f ca="1">OFFSET([1]EquipTable!$A$1,ROW()-1,0)</f>
        <v>#VALUE!</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0.95379109657768346</v>
      </c>
      <c r="E8">
        <f t="shared" ca="1" si="1"/>
        <v>0.65421929626479214</v>
      </c>
      <c r="F8">
        <f t="shared" ca="1" si="1"/>
        <v>0.59986890823042727</v>
      </c>
      <c r="G8">
        <f t="shared" ca="1" si="1"/>
        <v>4.4194553640392265E-2</v>
      </c>
      <c r="H8">
        <f t="shared" ca="1" si="1"/>
        <v>0.86431637626174396</v>
      </c>
      <c r="I8">
        <f t="shared" ca="1" si="1"/>
        <v>0.96564274761106761</v>
      </c>
      <c r="M8" t="str">
        <f t="shared" ca="1" si="2"/>
        <v>지정 장비</v>
      </c>
      <c r="N8" t="e">
        <f t="shared" ca="1" si="3"/>
        <v>#VALUE!</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DI</v>
      </c>
      <c r="Q8" t="e">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#VALUE!</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#VALUE!</v>
      </c>
      <c r="S8" t="e">
        <f ca="1">IF(OR(ISNUMBER(N8),N8="삭제",ISBLANK(N8)),"",
IF(LEFT(N8,5)="Equip",
  IF($BP$1&lt;VLOOKUP(N8,[1]EquipTable!$1:$1048576,MATCH("업데이트순번",[1]EquipTable!$1:$1,0),0),"업데이트순번이상",""),
IF(LEFT(N8,5)="Actor",
  IF($BY$1&lt;VLOOKUP(N8,[2]ActorTable!$1:$1048576,MATCH("업데이트순번",[2]ActorTable!$1:$1,0),0),"업데이트순번이상",""),
"그외없음")))</f>
        <v>#VALUE!</v>
      </c>
      <c r="T8" t="e">
        <f t="shared" ca="1" si="5"/>
        <v>#VALUE!</v>
      </c>
      <c r="U8" t="s">
        <v>82</v>
      </c>
      <c r="V8" t="s">
        <v>258</v>
      </c>
      <c r="W8">
        <v>1</v>
      </c>
      <c r="X8" t="s">
        <v>126</v>
      </c>
      <c r="Z8">
        <v>2100</v>
      </c>
      <c r="AA8" t="str">
        <f t="shared" ca="1" si="6"/>
        <v>fe</v>
      </c>
      <c r="AB8" t="s">
        <v>82</v>
      </c>
      <c r="AC8" t="s">
        <v>258</v>
      </c>
      <c r="AD8">
        <v>1</v>
      </c>
      <c r="AE8" t="s">
        <v>126</v>
      </c>
      <c r="AG8">
        <v>2100</v>
      </c>
      <c r="AH8" t="str">
        <f>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fe","vl":"Equip2301","cn":1,"pt":"DI","pr":11},{"dy":1,"sl":1,"tp":"fe","vl":"Equip5301","cn":1,"pt":"GO","pr":7300},{"dy":1,"sl":2,"tp":"fe","vl":"Equip0201","cn":1,"pt":"GO","pr":2800},{"dy":1,"sl":3,"tp":"fe","vl":"Equip0401","cn":1,"pt":"DI","pp":139,"pr":59},{"dy":1,"sl":4,"tp":"fe","vl":"Equip3301","cn":1,"pt":"DI","pr":12},{"dy":1,"sl":5,"tp":"fe","vl":"Equip4201","cn":1,"pt":"GO","pr":2900},{"dy":1,"sl":6,"tp":"fe","vl":"Equip6002","cn":1,"pt":"GO","pr":2100}</v>
      </c>
      <c r="AN8" t="str">
        <f t="shared" ca="1" si="10"/>
        <v>{"dy":1,"sl":6,"tp":"fe","vl":"Equip6002","cn":1,"pt":"GO","pr":2100}</v>
      </c>
      <c r="AP8" t="s">
        <v>88</v>
      </c>
      <c r="AQ8" t="s">
        <v>79</v>
      </c>
      <c r="AR8">
        <v>8</v>
      </c>
      <c r="AS8">
        <v>11</v>
      </c>
      <c r="AT8">
        <f t="shared" ca="1" si="11"/>
        <v>0</v>
      </c>
      <c r="AU8">
        <f t="shared" si="12"/>
        <v>0</v>
      </c>
      <c r="AV8">
        <f t="shared" ca="1" si="14"/>
        <v>0</v>
      </c>
      <c r="AW8">
        <f t="shared" si="15"/>
        <v>0</v>
      </c>
      <c r="AZ8">
        <v>1</v>
      </c>
      <c r="BG8">
        <v>3</v>
      </c>
      <c r="BH8">
        <v>3</v>
      </c>
      <c r="BI8">
        <f t="shared" si="13"/>
        <v>0.75</v>
      </c>
      <c r="BJ8">
        <f t="shared" si="24"/>
        <v>3.25</v>
      </c>
      <c r="BK8" t="s">
        <v>144</v>
      </c>
      <c r="BM8" t="e">
        <f ca="1">IF(VLOOKUP($BV8,[1]EquipTable!$1:$1048576,MATCH("업데이트순번",[1]EquipTable!$1:$1,0),0)&lt;=$BP$1,1,0)
*IF(MID(BV8,7,1)="4",0.1,1)</f>
        <v>#VALUE!</v>
      </c>
      <c r="BN8" t="e">
        <f ca="1">IF(VLOOKUP($BV8,[1]EquipTable!$1:$1048576,MATCH("업데이트순번",[1]EquipTable!$1:$1,0),0)&lt;=$BP$1,1,0)
*IF(MID(BV8,7,1)="4",0.1,1)
*IF(AND(MID(BV8,7,1)&lt;&gt;"4",OR(MID(BV8,6,1)="6",MID(BV8,6,1)="7")),3,1)</f>
        <v>#VALUE!</v>
      </c>
      <c r="BO8" t="e">
        <f ca="1">IF(VLOOKUP($BV8,[1]EquipTable!$1:$1048576,MATCH("업데이트순번",[1]EquipTable!$1:$1,0),0)&lt;=$BP$1,1,0)
*IF(MID(BV8,7,1)="4",0.1,1)
*IF(AND(MID(BV8,7,1)&lt;&gt;"4",MID(BV8,6,1)="8"),4,1)</f>
        <v>#VALUE!</v>
      </c>
      <c r="BP8" t="e">
        <f t="shared" ca="1" si="16"/>
        <v>#VALUE!</v>
      </c>
      <c r="BQ8" t="e">
        <f t="shared" ca="1" si="17"/>
        <v>#VALUE!</v>
      </c>
      <c r="BR8" t="e">
        <f t="shared" ca="1" si="18"/>
        <v>#VALUE!</v>
      </c>
      <c r="BS8" t="e">
        <f t="shared" ca="1" si="19"/>
        <v>#VALUE!</v>
      </c>
      <c r="BT8" t="e">
        <f t="shared" ca="1" si="22"/>
        <v>#VALUE!</v>
      </c>
      <c r="BU8" t="e">
        <f t="shared" ca="1" si="23"/>
        <v>#VALUE!</v>
      </c>
      <c r="BV8" t="e">
        <f ca="1">OFFSET([1]EquipTable!$A$1,ROW()-1,0)</f>
        <v>#VALUE!</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1.120236121669016E-2</v>
      </c>
      <c r="E9">
        <f t="shared" ca="1" si="1"/>
        <v>0.59033260635128604</v>
      </c>
      <c r="F9">
        <f t="shared" ca="1" si="1"/>
        <v>9.5261233805449153E-2</v>
      </c>
      <c r="G9">
        <f t="shared" ca="1" si="1"/>
        <v>0.45381302542163116</v>
      </c>
      <c r="H9">
        <f t="shared" ca="1" si="1"/>
        <v>0.41167272324501525</v>
      </c>
      <c r="I9">
        <f t="shared" ca="1" si="1"/>
        <v>0.30174971383802318</v>
      </c>
      <c r="M9" t="str">
        <f t="shared" ca="1" si="2"/>
        <v>지정 장비</v>
      </c>
      <c r="N9" t="e">
        <f t="shared" ca="1" si="3"/>
        <v>#VALUE!</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#VALUE!</v>
      </c>
      <c r="S9" t="e">
        <f ca="1">IF(OR(ISNUMBER(N9),N9="삭제",ISBLANK(N9)),"",
IF(LEFT(N9,5)="Equip",
  IF($BP$1&lt;VLOOKUP(N9,[1]EquipTable!$1:$1048576,MATCH("업데이트순번",[1]EquipTable!$1:$1,0),0),"업데이트순번이상",""),
IF(LEFT(N9,5)="Actor",
  IF($BY$1&lt;VLOOKUP(N9,[2]ActorTable!$1:$1048576,MATCH("업데이트순번",[2]ActorTable!$1:$1,0),0),"업데이트순번이상",""),
"그외없음")))</f>
        <v>#VALUE!</v>
      </c>
      <c r="T9" t="e">
        <f t="shared" ca="1" si="5"/>
        <v>#VALUE!</v>
      </c>
      <c r="U9" t="s">
        <v>82</v>
      </c>
      <c r="V9" t="s">
        <v>258</v>
      </c>
      <c r="W9">
        <v>1</v>
      </c>
      <c r="X9" t="s">
        <v>126</v>
      </c>
      <c r="Z9">
        <v>2100</v>
      </c>
      <c r="AA9" t="str">
        <f t="shared" ca="1" si="6"/>
        <v>fe</v>
      </c>
      <c r="AB9" t="s">
        <v>82</v>
      </c>
      <c r="AC9" t="s">
        <v>307</v>
      </c>
      <c r="AD9">
        <v>1</v>
      </c>
      <c r="AE9" t="s">
        <v>126</v>
      </c>
      <c r="AG9">
        <v>2100</v>
      </c>
      <c r="AH9" t="str">
        <f>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v>
      </c>
      <c r="AN9" t="str">
        <f t="shared" ca="1" si="10"/>
        <v>{"dy":1,"sl":7,"tp":"fe","vl":"Equip7001","cn":1,"pt":"GO","pr":2100}</v>
      </c>
      <c r="AP9" t="s">
        <v>89</v>
      </c>
      <c r="AQ9" t="s">
        <v>80</v>
      </c>
      <c r="AR9">
        <v>8</v>
      </c>
      <c r="AS9">
        <v>11</v>
      </c>
      <c r="AT9">
        <f t="shared" ca="1" si="11"/>
        <v>0</v>
      </c>
      <c r="AU9">
        <f t="shared" si="12"/>
        <v>2</v>
      </c>
      <c r="AV9">
        <f t="shared" ca="1" si="14"/>
        <v>0</v>
      </c>
      <c r="AW9">
        <f t="shared" si="15"/>
        <v>0</v>
      </c>
      <c r="AZ9">
        <v>1.1000000000000001</v>
      </c>
      <c r="BG9">
        <v>4</v>
      </c>
      <c r="BH9">
        <v>1</v>
      </c>
      <c r="BI9">
        <f t="shared" si="13"/>
        <v>1</v>
      </c>
      <c r="BJ9">
        <f t="shared" si="24"/>
        <v>4</v>
      </c>
      <c r="BK9" t="s">
        <v>144</v>
      </c>
      <c r="BM9" t="e">
        <f ca="1">IF(VLOOKUP($BV9,[1]EquipTable!$1:$1048576,MATCH("업데이트순번",[1]EquipTable!$1:$1,0),0)&lt;=$BP$1,1,0)
*IF(MID(BV9,7,1)="4",0.1,1)</f>
        <v>#VALUE!</v>
      </c>
      <c r="BN9" t="e">
        <f ca="1">IF(VLOOKUP($BV9,[1]EquipTable!$1:$1048576,MATCH("업데이트순번",[1]EquipTable!$1:$1,0),0)&lt;=$BP$1,1,0)
*IF(MID(BV9,7,1)="4",0.1,1)
*IF(AND(MID(BV9,7,1)&lt;&gt;"4",OR(MID(BV9,6,1)="6",MID(BV9,6,1)="7")),3,1)</f>
        <v>#VALUE!</v>
      </c>
      <c r="BO9" t="e">
        <f ca="1">IF(VLOOKUP($BV9,[1]EquipTable!$1:$1048576,MATCH("업데이트순번",[1]EquipTable!$1:$1,0),0)&lt;=$BP$1,1,0)
*IF(MID(BV9,7,1)="4",0.1,1)
*IF(AND(MID(BV9,7,1)&lt;&gt;"4",MID(BV9,6,1)="8"),4,1)</f>
        <v>#VALUE!</v>
      </c>
      <c r="BP9" t="e">
        <f t="shared" ca="1" si="16"/>
        <v>#VALUE!</v>
      </c>
      <c r="BQ9" t="e">
        <f t="shared" ca="1" si="17"/>
        <v>#VALUE!</v>
      </c>
      <c r="BR9" t="e">
        <f t="shared" ca="1" si="18"/>
        <v>#VALUE!</v>
      </c>
      <c r="BS9" t="e">
        <f t="shared" ca="1" si="19"/>
        <v>#VALUE!</v>
      </c>
      <c r="BT9" t="e">
        <f t="shared" ca="1" si="22"/>
        <v>#VALUE!</v>
      </c>
      <c r="BU9" t="e">
        <f t="shared" ca="1" si="23"/>
        <v>#VALUE!</v>
      </c>
      <c r="BV9" t="e">
        <f ca="1">OFFSET([1]EquipTable!$A$1,ROW()-1,0)</f>
        <v>#VALUE!</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0.98477097187654472</v>
      </c>
      <c r="E10">
        <f t="shared" ca="1" si="1"/>
        <v>0.64193115611530516</v>
      </c>
      <c r="F10">
        <f t="shared" ca="1" si="1"/>
        <v>0.57423297256949357</v>
      </c>
      <c r="G10">
        <f t="shared" ca="1" si="1"/>
        <v>0.26874380935880982</v>
      </c>
      <c r="H10">
        <f t="shared" ca="1" si="1"/>
        <v>0.24426023965517796</v>
      </c>
      <c r="I10">
        <f t="shared" ca="1" si="1"/>
        <v>0.23225454960670555</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v>
      </c>
      <c r="AN10" t="str">
        <f t="shared" ca="1" si="10"/>
        <v>{"dy":1,"sl":8}</v>
      </c>
      <c r="AP10" t="s">
        <v>288</v>
      </c>
      <c r="AQ10" t="s">
        <v>291</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139</v>
      </c>
      <c r="BM10" t="e">
        <f ca="1">IF(VLOOKUP($BV10,[1]EquipTable!$1:$1048576,MATCH("업데이트순번",[1]EquipTable!$1:$1,0),0)&lt;=$BP$1,1,0)
*IF(MID(BV10,7,1)="4",0.1,1)</f>
        <v>#VALUE!</v>
      </c>
      <c r="BN10" t="e">
        <f ca="1">IF(VLOOKUP($BV10,[1]EquipTable!$1:$1048576,MATCH("업데이트순번",[1]EquipTable!$1:$1,0),0)&lt;=$BP$1,1,0)
*IF(MID(BV10,7,1)="4",0.1,1)
*IF(AND(MID(BV10,7,1)&lt;&gt;"4",OR(MID(BV10,6,1)="6",MID(BV10,6,1)="7")),3,1)</f>
        <v>#VALUE!</v>
      </c>
      <c r="BO10" t="e">
        <f ca="1">IF(VLOOKUP($BV10,[1]EquipTable!$1:$1048576,MATCH("업데이트순번",[1]EquipTable!$1:$1,0),0)&lt;=$BP$1,1,0)
*IF(MID(BV10,7,1)="4",0.1,1)
*IF(AND(MID(BV10,7,1)&lt;&gt;"4",MID(BV10,6,1)="8"),4,1)</f>
        <v>#VALUE!</v>
      </c>
      <c r="BP10" t="e">
        <f t="shared" ca="1" si="16"/>
        <v>#VALUE!</v>
      </c>
      <c r="BQ10" t="e">
        <f t="shared" ca="1" si="17"/>
        <v>#VALUE!</v>
      </c>
      <c r="BR10" t="e">
        <f t="shared" ca="1" si="18"/>
        <v>#VALUE!</v>
      </c>
      <c r="BS10" t="e">
        <f t="shared" ca="1" si="19"/>
        <v>#VALUE!</v>
      </c>
      <c r="BT10" t="e">
        <f t="shared" ca="1" si="22"/>
        <v>#VALUE!</v>
      </c>
      <c r="BU10" t="e">
        <f t="shared" ca="1" si="23"/>
        <v>#VALUE!</v>
      </c>
      <c r="BV10" t="e">
        <f ca="1">OFFSET([1]EquipTable!$A$1,ROW()-1,0)</f>
        <v>#VALUE!</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0.32409018331845307</v>
      </c>
      <c r="E11">
        <f t="shared" ca="1" si="1"/>
        <v>0.57343723701386728</v>
      </c>
      <c r="F11">
        <f t="shared" ca="1" si="1"/>
        <v>0.77294871096247519</v>
      </c>
      <c r="G11">
        <f t="shared" ca="1" si="1"/>
        <v>0.4382610844625674</v>
      </c>
      <c r="H11">
        <f t="shared" ca="1" si="1"/>
        <v>0.22682546290400973</v>
      </c>
      <c r="I11">
        <f t="shared" ca="1" si="1"/>
        <v>0.16312522174126753</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v>
      </c>
      <c r="AN11" t="str">
        <f t="shared" ca="1" si="10"/>
        <v>{"dy":1,"sl":9}</v>
      </c>
      <c r="AP11" t="s">
        <v>289</v>
      </c>
      <c r="AQ11" t="s">
        <v>292</v>
      </c>
      <c r="AR11">
        <v>8</v>
      </c>
      <c r="AS11">
        <v>11</v>
      </c>
      <c r="AT11">
        <f t="shared" ca="1" si="25"/>
        <v>0</v>
      </c>
      <c r="AU11">
        <f t="shared" si="26"/>
        <v>0</v>
      </c>
      <c r="AV11">
        <f t="shared" ca="1" si="14"/>
        <v>0</v>
      </c>
      <c r="AW11">
        <f t="shared" si="15"/>
        <v>0</v>
      </c>
      <c r="AZ11">
        <v>1</v>
      </c>
      <c r="BG11">
        <v>5</v>
      </c>
      <c r="BH11">
        <v>1</v>
      </c>
      <c r="BI11">
        <f t="shared" si="13"/>
        <v>0.25</v>
      </c>
      <c r="BJ11">
        <f t="shared" si="24"/>
        <v>5.5</v>
      </c>
      <c r="BK11" t="s">
        <v>143</v>
      </c>
      <c r="BM11" t="e">
        <f ca="1">IF(VLOOKUP($BV11,[1]EquipTable!$1:$1048576,MATCH("업데이트순번",[1]EquipTable!$1:$1,0),0)&lt;=$BP$1,1,0)
*IF(MID(BV11,7,1)="4",0.1,1)</f>
        <v>#VALUE!</v>
      </c>
      <c r="BN11" t="e">
        <f ca="1">IF(VLOOKUP($BV11,[1]EquipTable!$1:$1048576,MATCH("업데이트순번",[1]EquipTable!$1:$1,0),0)&lt;=$BP$1,1,0)
*IF(MID(BV11,7,1)="4",0.1,1)
*IF(AND(MID(BV11,7,1)&lt;&gt;"4",OR(MID(BV11,6,1)="6",MID(BV11,6,1)="7")),3,1)</f>
        <v>#VALUE!</v>
      </c>
      <c r="BO11" t="e">
        <f ca="1">IF(VLOOKUP($BV11,[1]EquipTable!$1:$1048576,MATCH("업데이트순번",[1]EquipTable!$1:$1,0),0)&lt;=$BP$1,1,0)
*IF(MID(BV11,7,1)="4",0.1,1)
*IF(AND(MID(BV11,7,1)&lt;&gt;"4",MID(BV11,6,1)="8"),4,1)</f>
        <v>#VALUE!</v>
      </c>
      <c r="BP11" t="e">
        <f t="shared" ca="1" si="16"/>
        <v>#VALUE!</v>
      </c>
      <c r="BQ11" t="e">
        <f t="shared" ca="1" si="17"/>
        <v>#VALUE!</v>
      </c>
      <c r="BR11" t="e">
        <f t="shared" ca="1" si="18"/>
        <v>#VALUE!</v>
      </c>
      <c r="BS11" t="e">
        <f t="shared" ca="1" si="19"/>
        <v>#VALUE!</v>
      </c>
      <c r="BT11" t="e">
        <f t="shared" ca="1" si="22"/>
        <v>#VALUE!</v>
      </c>
      <c r="BU11" t="e">
        <f t="shared" ca="1" si="23"/>
        <v>#VALUE!</v>
      </c>
      <c r="BV11" t="e">
        <f ca="1">OFFSET([1]EquipTable!$A$1,ROW()-1,0)</f>
        <v>#VALUE!</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0.42945931717751096</v>
      </c>
      <c r="E12">
        <f t="shared" ca="1" si="27"/>
        <v>0.71540780803171522</v>
      </c>
      <c r="F12">
        <f t="shared" ca="1" si="27"/>
        <v>0.18411981004379252</v>
      </c>
      <c r="G12">
        <f t="shared" ca="1" si="27"/>
        <v>0.16584584832693994</v>
      </c>
      <c r="H12">
        <f t="shared" ca="1" si="27"/>
        <v>9.8563836144744177E-2</v>
      </c>
      <c r="I12">
        <f t="shared" ca="1" si="27"/>
        <v>0.75748440287777541</v>
      </c>
      <c r="M12" t="str">
        <f t="shared" ca="1" si="2"/>
        <v>지정 장비</v>
      </c>
      <c r="N12" t="e">
        <f t="shared" ca="1" si="3"/>
        <v>#VALUE!</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e">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#VALUE!</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#VALUE!</v>
      </c>
      <c r="S12" t="e">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#VALUE!</v>
      </c>
      <c r="T12" t="e">
        <f t="shared" ca="1" si="5"/>
        <v>#VALUE!</v>
      </c>
      <c r="U12" t="s">
        <v>84</v>
      </c>
      <c r="W12">
        <v>1</v>
      </c>
      <c r="X12" t="s">
        <v>130</v>
      </c>
      <c r="Z12">
        <v>149</v>
      </c>
      <c r="AA12" t="str">
        <f t="shared" ca="1" si="6"/>
        <v>fe</v>
      </c>
      <c r="AB12" t="s">
        <v>82</v>
      </c>
      <c r="AC12" t="s">
        <v>310</v>
      </c>
      <c r="AD12">
        <v>1</v>
      </c>
      <c r="AE12" t="s">
        <v>126</v>
      </c>
      <c r="AG12">
        <v>3300</v>
      </c>
      <c r="AH12" t="str">
        <f>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v>
      </c>
      <c r="AN12" t="str">
        <f t="shared" ca="1" si="10"/>
        <v>{"dy":2,"sl":0,"tp":"fe","vl":"Equip0202","cn":1,"pt":"GO","pr":3300}</v>
      </c>
      <c r="AP12" t="s">
        <v>290</v>
      </c>
      <c r="AQ12" t="s">
        <v>293</v>
      </c>
      <c r="AR12">
        <v>8</v>
      </c>
      <c r="AS12">
        <v>11</v>
      </c>
      <c r="AT12">
        <f t="shared" ca="1" si="25"/>
        <v>0</v>
      </c>
      <c r="AU12">
        <f t="shared" si="26"/>
        <v>0</v>
      </c>
      <c r="AV12">
        <f t="shared" ca="1" si="14"/>
        <v>0</v>
      </c>
      <c r="AW12">
        <f t="shared" si="15"/>
        <v>0</v>
      </c>
      <c r="AZ12">
        <v>1.2</v>
      </c>
      <c r="BG12">
        <v>5</v>
      </c>
      <c r="BH12">
        <v>1</v>
      </c>
      <c r="BI12">
        <f t="shared" si="13"/>
        <v>0.25</v>
      </c>
      <c r="BJ12">
        <f t="shared" si="24"/>
        <v>5.75</v>
      </c>
      <c r="BK12" t="s">
        <v>144</v>
      </c>
      <c r="BM12" t="e">
        <f ca="1">IF(VLOOKUP($BV12,[1]EquipTable!$1:$1048576,MATCH("업데이트순번",[1]EquipTable!$1:$1,0),0)&lt;=$BP$1,1,0)
*IF(MID(BV12,7,1)="4",0.1,1)</f>
        <v>#VALUE!</v>
      </c>
      <c r="BN12" t="e">
        <f ca="1">IF(VLOOKUP($BV12,[1]EquipTable!$1:$1048576,MATCH("업데이트순번",[1]EquipTable!$1:$1,0),0)&lt;=$BP$1,1,0)
*IF(MID(BV12,7,1)="4",0.1,1)
*IF(AND(MID(BV12,7,1)&lt;&gt;"4",OR(MID(BV12,6,1)="6",MID(BV12,6,1)="7")),3,1)</f>
        <v>#VALUE!</v>
      </c>
      <c r="BO12" t="e">
        <f ca="1">IF(VLOOKUP($BV12,[1]EquipTable!$1:$1048576,MATCH("업데이트순번",[1]EquipTable!$1:$1,0),0)&lt;=$BP$1,1,0)
*IF(MID(BV12,7,1)="4",0.1,1)
*IF(AND(MID(BV12,7,1)&lt;&gt;"4",MID(BV12,6,1)="8"),4,1)</f>
        <v>#VALUE!</v>
      </c>
      <c r="BP12" t="e">
        <f t="shared" ca="1" si="16"/>
        <v>#VALUE!</v>
      </c>
      <c r="BQ12" t="e">
        <f t="shared" ca="1" si="17"/>
        <v>#VALUE!</v>
      </c>
      <c r="BR12" t="e">
        <f t="shared" ca="1" si="18"/>
        <v>#VALUE!</v>
      </c>
      <c r="BS12" t="e">
        <f t="shared" ca="1" si="19"/>
        <v>#VALUE!</v>
      </c>
      <c r="BT12" t="e">
        <f t="shared" ca="1" si="22"/>
        <v>#VALUE!</v>
      </c>
      <c r="BU12" t="e">
        <f t="shared" ca="1" si="23"/>
        <v>#VALUE!</v>
      </c>
      <c r="BV12" t="e">
        <f ca="1">OFFSET([1]EquipTable!$A$1,ROW()-1,0)</f>
        <v>#VALUE!</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0.30848429303318448</v>
      </c>
      <c r="E13">
        <f t="shared" ca="1" si="27"/>
        <v>0.69775838802482193</v>
      </c>
      <c r="F13">
        <f t="shared" ca="1" si="27"/>
        <v>0.42296604204445298</v>
      </c>
      <c r="G13">
        <f t="shared" ca="1" si="27"/>
        <v>0.41532060027232054</v>
      </c>
      <c r="H13">
        <f t="shared" ca="1" si="27"/>
        <v>0.33065022728241378</v>
      </c>
      <c r="I13">
        <f t="shared" ca="1" si="27"/>
        <v>0.20954628789620011</v>
      </c>
      <c r="M13" t="str">
        <f t="shared" ca="1" si="2"/>
        <v>지정 장비</v>
      </c>
      <c r="N13" t="e">
        <f t="shared" ca="1" si="3"/>
        <v>#VALUE!</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DI</v>
      </c>
      <c r="Q13" t="e">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#VALUE!</v>
      </c>
      <c r="R13" t="e">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#VALUE!</v>
      </c>
      <c r="S13" t="e">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#VALUE!</v>
      </c>
      <c r="T13" t="e">
        <f t="shared" ca="1" si="5"/>
        <v>#VALUE!</v>
      </c>
      <c r="U13" t="s">
        <v>82</v>
      </c>
      <c r="V13" t="s">
        <v>187</v>
      </c>
      <c r="W13">
        <v>1</v>
      </c>
      <c r="X13" t="s">
        <v>130</v>
      </c>
      <c r="Z13">
        <v>96</v>
      </c>
      <c r="AA13" t="str">
        <f t="shared" ca="1" si="6"/>
        <v>fe</v>
      </c>
      <c r="AB13" t="s">
        <v>82</v>
      </c>
      <c r="AC13" t="s">
        <v>305</v>
      </c>
      <c r="AD13">
        <v>1</v>
      </c>
      <c r="AE13" t="s">
        <v>126</v>
      </c>
      <c r="AG13">
        <v>1100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그림자 단검</v>
      </c>
      <c r="AL13">
        <v>1</v>
      </c>
      <c r="AM1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v>
      </c>
      <c r="AN13" t="str">
        <f t="shared" ca="1" si="10"/>
        <v>{"dy":2,"sl":1,"tp":"fe","vl":"Equip1102","cn":1,"pt":"GO","pr":1100}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139</v>
      </c>
      <c r="BM13" t="e">
        <f ca="1">IF(VLOOKUP($BV13,[1]EquipTable!$1:$1048576,MATCH("업데이트순번",[1]EquipTable!$1:$1,0),0)&lt;=$BP$1,1,0)
*IF(MID(BV13,7,1)="4",0.1,1)</f>
        <v>#VALUE!</v>
      </c>
      <c r="BN13" t="e">
        <f ca="1">IF(VLOOKUP($BV13,[1]EquipTable!$1:$1048576,MATCH("업데이트순번",[1]EquipTable!$1:$1,0),0)&lt;=$BP$1,1,0)
*IF(MID(BV13,7,1)="4",0.1,1)
*IF(AND(MID(BV13,7,1)&lt;&gt;"4",OR(MID(BV13,6,1)="6",MID(BV13,6,1)="7")),3,1)</f>
        <v>#VALUE!</v>
      </c>
      <c r="BO13" t="e">
        <f ca="1">IF(VLOOKUP($BV13,[1]EquipTable!$1:$1048576,MATCH("업데이트순번",[1]EquipTable!$1:$1,0),0)&lt;=$BP$1,1,0)
*IF(MID(BV13,7,1)="4",0.1,1)
*IF(AND(MID(BV13,7,1)&lt;&gt;"4",MID(BV13,6,1)="8"),4,1)</f>
        <v>#VALUE!</v>
      </c>
      <c r="BP13" t="e">
        <f t="shared" ca="1" si="16"/>
        <v>#VALUE!</v>
      </c>
      <c r="BQ13" t="e">
        <f t="shared" ca="1" si="17"/>
        <v>#VALUE!</v>
      </c>
      <c r="BR13" t="e">
        <f t="shared" ca="1" si="18"/>
        <v>#VALUE!</v>
      </c>
      <c r="BS13" t="e">
        <f t="shared" ca="1" si="19"/>
        <v>#VALUE!</v>
      </c>
      <c r="BT13" t="e">
        <f t="shared" ca="1" si="22"/>
        <v>#VALUE!</v>
      </c>
      <c r="BU13" t="e">
        <f t="shared" ca="1" si="23"/>
        <v>#VALUE!</v>
      </c>
      <c r="BV13" t="e">
        <f ca="1">OFFSET([1]EquipTable!$A$1,ROW()-1,0)</f>
        <v>#VALUE!</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6.3481782237199802E-2</v>
      </c>
      <c r="E14">
        <f t="shared" ca="1" si="27"/>
        <v>0.57587578917594318</v>
      </c>
      <c r="F14">
        <f t="shared" ca="1" si="27"/>
        <v>0.1189797713609495</v>
      </c>
      <c r="G14">
        <f t="shared" ca="1" si="27"/>
        <v>0.66629851126730499</v>
      </c>
      <c r="H14">
        <f t="shared" ca="1" si="27"/>
        <v>0.32798227580368644</v>
      </c>
      <c r="I14">
        <f t="shared" ca="1" si="27"/>
        <v>0.52105397959526289</v>
      </c>
      <c r="M14" t="str">
        <f t="shared" ca="1" si="2"/>
        <v>안 지정 캐릭터 PP 영웅등급</v>
      </c>
      <c r="N14">
        <f t="shared" ca="1" si="3"/>
        <v>57587</v>
      </c>
      <c r="O14">
        <f t="shared" ca="1" si="4"/>
        <v>9</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2700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36443</v>
      </c>
      <c r="W14">
        <v>11</v>
      </c>
      <c r="X14" t="s">
        <v>126</v>
      </c>
      <c r="Z14">
        <v>1100</v>
      </c>
      <c r="AA14" t="str">
        <f t="shared" ca="1" si="6"/>
        <v>fe</v>
      </c>
      <c r="AB14" t="s">
        <v>82</v>
      </c>
      <c r="AC14" t="s">
        <v>254</v>
      </c>
      <c r="AD14">
        <v>1</v>
      </c>
      <c r="AE14" t="s">
        <v>126</v>
      </c>
      <c r="AG14">
        <v>600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푸른 보석 지팡이</v>
      </c>
      <c r="AL14">
        <v>1</v>
      </c>
      <c r="AM1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v>
      </c>
      <c r="AN14" t="str">
        <f t="shared" ca="1" si="10"/>
        <v>{"dy":2,"sl":2,"tp":"fe","vl":"Equip3001","cn":1,"pt":"GO","pr":600}</v>
      </c>
      <c r="AP14" t="s">
        <v>92</v>
      </c>
      <c r="AQ14" t="s">
        <v>76</v>
      </c>
      <c r="AR14">
        <v>0</v>
      </c>
      <c r="AS14">
        <v>11</v>
      </c>
      <c r="AT14">
        <f t="shared" ca="1" si="11"/>
        <v>62</v>
      </c>
      <c r="AU14">
        <f t="shared" si="12"/>
        <v>53</v>
      </c>
      <c r="AV14">
        <f t="shared" ca="1" si="14"/>
        <v>0</v>
      </c>
      <c r="AW14">
        <f t="shared" si="15"/>
        <v>0</v>
      </c>
      <c r="AX14">
        <v>3</v>
      </c>
      <c r="AY14">
        <v>14</v>
      </c>
      <c r="AZ14">
        <v>300</v>
      </c>
      <c r="BG14">
        <v>7</v>
      </c>
      <c r="BH14">
        <v>1</v>
      </c>
      <c r="BI14">
        <f t="shared" si="13"/>
        <v>1</v>
      </c>
      <c r="BJ14">
        <f t="shared" si="24"/>
        <v>7</v>
      </c>
      <c r="BK14" t="s">
        <v>139</v>
      </c>
      <c r="BM14" t="e">
        <f ca="1">IF(VLOOKUP($BV14,[1]EquipTable!$1:$1048576,MATCH("업데이트순번",[1]EquipTable!$1:$1,0),0)&lt;=$BP$1,1,0)
*IF(MID(BV14,7,1)="4",0.1,1)</f>
        <v>#VALUE!</v>
      </c>
      <c r="BN14" t="e">
        <f ca="1">IF(VLOOKUP($BV14,[1]EquipTable!$1:$1048576,MATCH("업데이트순번",[1]EquipTable!$1:$1,0),0)&lt;=$BP$1,1,0)
*IF(MID(BV14,7,1)="4",0.1,1)
*IF(AND(MID(BV14,7,1)&lt;&gt;"4",OR(MID(BV14,6,1)="6",MID(BV14,6,1)="7")),3,1)</f>
        <v>#VALUE!</v>
      </c>
      <c r="BO14" t="e">
        <f ca="1">IF(VLOOKUP($BV14,[1]EquipTable!$1:$1048576,MATCH("업데이트순번",[1]EquipTable!$1:$1,0),0)&lt;=$BP$1,1,0)
*IF(MID(BV14,7,1)="4",0.1,1)
*IF(AND(MID(BV14,7,1)&lt;&gt;"4",MID(BV14,6,1)="8"),4,1)</f>
        <v>#VALUE!</v>
      </c>
      <c r="BP14" t="e">
        <f t="shared" ca="1" si="16"/>
        <v>#VALUE!</v>
      </c>
      <c r="BQ14" t="e">
        <f t="shared" ca="1" si="17"/>
        <v>#VALUE!</v>
      </c>
      <c r="BR14" t="e">
        <f t="shared" ca="1" si="18"/>
        <v>#VALUE!</v>
      </c>
      <c r="BS14" t="e">
        <f t="shared" ca="1" si="19"/>
        <v>#VALUE!</v>
      </c>
      <c r="BT14" t="e">
        <f t="shared" ca="1" si="22"/>
        <v>#VALUE!</v>
      </c>
      <c r="BU14" t="e">
        <f t="shared" ca="1" si="23"/>
        <v>#VALUE!</v>
      </c>
      <c r="BV14" t="e">
        <f ca="1">OFFSET([1]EquipTable!$A$1,ROW()-1,0)</f>
        <v>#VALUE!</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0.73636810264569086</v>
      </c>
      <c r="E15">
        <f t="shared" ca="1" si="27"/>
        <v>9.5226738838449121E-2</v>
      </c>
      <c r="F15">
        <f t="shared" ca="1" si="27"/>
        <v>0.64701732066091977</v>
      </c>
      <c r="G15">
        <f t="shared" ca="1" si="27"/>
        <v>0.25632301836746552</v>
      </c>
      <c r="H15">
        <f t="shared" ca="1" si="27"/>
        <v>0.17339417133661972</v>
      </c>
      <c r="I15">
        <f t="shared" ca="1" si="27"/>
        <v>0.22273119176298739</v>
      </c>
      <c r="M15" t="str">
        <f t="shared" ca="1" si="2"/>
        <v>안 지정 캐릭터 PP 일반등급</v>
      </c>
      <c r="N15">
        <f t="shared" ca="1" si="3"/>
        <v>9522</v>
      </c>
      <c r="O15">
        <f t="shared" ca="1" si="4"/>
        <v>4</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1200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94285</v>
      </c>
      <c r="W15">
        <v>14</v>
      </c>
      <c r="X15" t="s">
        <v>126</v>
      </c>
      <c r="Z15">
        <v>1400</v>
      </c>
      <c r="AA15" t="str">
        <f t="shared" ca="1" si="6"/>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v>
      </c>
      <c r="AN15" t="str">
        <f t="shared" ca="1" si="10"/>
        <v>{"dy":2,"sl":3,"tp":"upn","vl":"94285","cn":9,"pt":"GO","pr":2700}</v>
      </c>
      <c r="AP15" t="s">
        <v>91</v>
      </c>
      <c r="AQ15" t="s">
        <v>77</v>
      </c>
      <c r="AR15">
        <v>0</v>
      </c>
      <c r="AS15">
        <v>11</v>
      </c>
      <c r="AT15">
        <f t="shared" ca="1" si="11"/>
        <v>44</v>
      </c>
      <c r="AU15">
        <f t="shared" si="12"/>
        <v>37</v>
      </c>
      <c r="AV15">
        <f t="shared" ca="1" si="14"/>
        <v>0</v>
      </c>
      <c r="AW15">
        <f t="shared" si="15"/>
        <v>0</v>
      </c>
      <c r="AX15">
        <v>3</v>
      </c>
      <c r="AY15">
        <v>14</v>
      </c>
      <c r="AZ15">
        <v>300</v>
      </c>
      <c r="BG15">
        <v>8</v>
      </c>
      <c r="BH15">
        <v>1</v>
      </c>
      <c r="BI15">
        <v>1</v>
      </c>
      <c r="BJ15">
        <f t="shared" si="24"/>
        <v>8</v>
      </c>
      <c r="BK15" t="s">
        <v>142</v>
      </c>
      <c r="BM15" t="e">
        <f ca="1">IF(VLOOKUP($BV15,[1]EquipTable!$1:$1048576,MATCH("업데이트순번",[1]EquipTable!$1:$1,0),0)&lt;=$BP$1,1,0)
*IF(MID(BV15,7,1)="4",0.1,1)</f>
        <v>#VALUE!</v>
      </c>
      <c r="BN15" t="e">
        <f ca="1">IF(VLOOKUP($BV15,[1]EquipTable!$1:$1048576,MATCH("업데이트순번",[1]EquipTable!$1:$1,0),0)&lt;=$BP$1,1,0)
*IF(MID(BV15,7,1)="4",0.1,1)
*IF(AND(MID(BV15,7,1)&lt;&gt;"4",OR(MID(BV15,6,1)="6",MID(BV15,6,1)="7")),3,1)</f>
        <v>#VALUE!</v>
      </c>
      <c r="BO15" t="e">
        <f ca="1">IF(VLOOKUP($BV15,[1]EquipTable!$1:$1048576,MATCH("업데이트순번",[1]EquipTable!$1:$1,0),0)&lt;=$BP$1,1,0)
*IF(MID(BV15,7,1)="4",0.1,1)
*IF(AND(MID(BV15,7,1)&lt;&gt;"4",MID(BV15,6,1)="8"),4,1)</f>
        <v>#VALUE!</v>
      </c>
      <c r="BP15" t="e">
        <f t="shared" ca="1" si="16"/>
        <v>#VALUE!</v>
      </c>
      <c r="BQ15" t="e">
        <f t="shared" ca="1" si="17"/>
        <v>#VALUE!</v>
      </c>
      <c r="BR15" t="e">
        <f t="shared" ca="1" si="18"/>
        <v>#VALUE!</v>
      </c>
      <c r="BS15" t="e">
        <f t="shared" ca="1" si="19"/>
        <v>#VALUE!</v>
      </c>
      <c r="BT15" t="e">
        <f t="shared" ca="1" si="22"/>
        <v>#VALUE!</v>
      </c>
      <c r="BU15" t="e">
        <f t="shared" ca="1" si="23"/>
        <v>#VALUE!</v>
      </c>
      <c r="BV15" t="e">
        <f ca="1">OFFSET([1]EquipTable!$A$1,ROW()-1,0)</f>
        <v>#VALUE!</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0.40548213831973556</v>
      </c>
      <c r="E16">
        <f t="shared" ca="1" si="27"/>
        <v>0.96365434313852805</v>
      </c>
      <c r="F16">
        <f t="shared" ca="1" si="27"/>
        <v>0.6437256119153506</v>
      </c>
      <c r="G16">
        <f t="shared" ca="1" si="27"/>
        <v>0.47643209959194566</v>
      </c>
      <c r="H16">
        <f t="shared" ca="1" si="27"/>
        <v>0.74524618547920984</v>
      </c>
      <c r="I16">
        <f t="shared" ca="1" si="27"/>
        <v>0.54835225840405877</v>
      </c>
      <c r="M16" t="str">
        <f t="shared" ca="1" si="2"/>
        <v>안 지정 캐릭터 PP 일반등급</v>
      </c>
      <c r="N16">
        <f t="shared" ca="1" si="3"/>
        <v>96365</v>
      </c>
      <c r="O16">
        <f t="shared" ca="1" si="4"/>
        <v>14</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4200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55264</v>
      </c>
      <c r="W16">
        <v>12</v>
      </c>
      <c r="X16" t="s">
        <v>126</v>
      </c>
      <c r="Z16">
        <v>1200</v>
      </c>
      <c r="AA16" t="str">
        <f t="shared" ca="1" si="6"/>
        <v>fe</v>
      </c>
      <c r="AB16" t="s">
        <v>82</v>
      </c>
      <c r="AC16" t="s">
        <v>205</v>
      </c>
      <c r="AD16">
        <v>1</v>
      </c>
      <c r="AE16" t="s">
        <v>126</v>
      </c>
      <c r="AG16">
        <v>9900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더블 이퀄라이저</v>
      </c>
      <c r="AL16">
        <v>1</v>
      </c>
      <c r="AM1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v>
      </c>
      <c r="AN16" t="str">
        <f t="shared" ca="1" si="10"/>
        <v>{"dy":2,"sl":4,"tp":"fe","vl":"Equip6201","cn":1,"pt":"GO","pr":9900}</v>
      </c>
      <c r="BG16">
        <v>9</v>
      </c>
      <c r="BH16">
        <v>1</v>
      </c>
      <c r="BI16">
        <v>1</v>
      </c>
      <c r="BJ16">
        <f t="shared" si="24"/>
        <v>9</v>
      </c>
      <c r="BK16" t="s">
        <v>142</v>
      </c>
      <c r="BM16" t="e">
        <f ca="1">IF(VLOOKUP($BV16,[1]EquipTable!$1:$1048576,MATCH("업데이트순번",[1]EquipTable!$1:$1,0),0)&lt;=$BP$1,1,0)
*IF(MID(BV16,7,1)="4",0.1,1)</f>
        <v>#VALUE!</v>
      </c>
      <c r="BN16" t="e">
        <f ca="1">IF(VLOOKUP($BV16,[1]EquipTable!$1:$1048576,MATCH("업데이트순번",[1]EquipTable!$1:$1,0),0)&lt;=$BP$1,1,0)
*IF(MID(BV16,7,1)="4",0.1,1)
*IF(AND(MID(BV16,7,1)&lt;&gt;"4",OR(MID(BV16,6,1)="6",MID(BV16,6,1)="7")),3,1)</f>
        <v>#VALUE!</v>
      </c>
      <c r="BO16" t="e">
        <f ca="1">IF(VLOOKUP($BV16,[1]EquipTable!$1:$1048576,MATCH("업데이트순번",[1]EquipTable!$1:$1,0),0)&lt;=$BP$1,1,0)
*IF(MID(BV16,7,1)="4",0.1,1)
*IF(AND(MID(BV16,7,1)&lt;&gt;"4",MID(BV16,6,1)="8"),4,1)</f>
        <v>#VALUE!</v>
      </c>
      <c r="BP16" t="e">
        <f t="shared" ca="1" si="16"/>
        <v>#VALUE!</v>
      </c>
      <c r="BQ16" t="e">
        <f t="shared" ca="1" si="17"/>
        <v>#VALUE!</v>
      </c>
      <c r="BR16" t="e">
        <f t="shared" ca="1" si="18"/>
        <v>#VALUE!</v>
      </c>
      <c r="BS16" t="e">
        <f t="shared" ca="1" si="19"/>
        <v>#VALUE!</v>
      </c>
      <c r="BT16" t="e">
        <f t="shared" ca="1" si="22"/>
        <v>#VALUE!</v>
      </c>
      <c r="BU16" t="e">
        <f t="shared" ca="1" si="23"/>
        <v>#VALUE!</v>
      </c>
      <c r="BV16" t="e">
        <f ca="1">OFFSET([1]EquipTable!$A$1,ROW()-1,0)</f>
        <v>#VALUE!</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0.80626119315689782</v>
      </c>
      <c r="E17">
        <f t="shared" ca="1" si="27"/>
        <v>0.47075027631486177</v>
      </c>
      <c r="F17">
        <f t="shared" ca="1" si="27"/>
        <v>0.41699822261528552</v>
      </c>
      <c r="G17">
        <f t="shared" ca="1" si="27"/>
        <v>0.50356697520414984</v>
      </c>
      <c r="H17">
        <f t="shared" ca="1" si="27"/>
        <v>2.3254003929279787E-2</v>
      </c>
      <c r="I17">
        <f t="shared" ca="1" si="27"/>
        <v>0.45895694248173402</v>
      </c>
      <c r="M17" t="str">
        <f t="shared" ca="1" si="2"/>
        <v>안 지정 캐릭터 PP 일반등급</v>
      </c>
      <c r="N17">
        <f t="shared" ca="1" si="3"/>
        <v>47075</v>
      </c>
      <c r="O17">
        <f t="shared" ca="1" si="4"/>
        <v>8</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2400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82</v>
      </c>
      <c r="V17" t="s">
        <v>252</v>
      </c>
      <c r="W17">
        <v>1</v>
      </c>
      <c r="X17" t="s">
        <v>126</v>
      </c>
      <c r="Z17">
        <v>1000</v>
      </c>
      <c r="AA17" t="str">
        <f t="shared" ca="1" si="6"/>
        <v>fe</v>
      </c>
      <c r="AB17" t="s">
        <v>82</v>
      </c>
      <c r="AC17" t="s">
        <v>252</v>
      </c>
      <c r="AD17">
        <v>1</v>
      </c>
      <c r="AE17" t="s">
        <v>126</v>
      </c>
      <c r="AG17">
        <v>1000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v>
      </c>
      <c r="AN17" t="str">
        <f t="shared" ca="1" si="10"/>
        <v>{"dy":2,"sl":5,"tp":"fe","vl":"Equip5101","cn":1,"pt":"GO","pr":1000}</v>
      </c>
      <c r="AQ17" t="s">
        <v>273</v>
      </c>
      <c r="AS17" t="s">
        <v>272</v>
      </c>
      <c r="AT17">
        <f ca="1">(COUNTIFS(B:B,$AQ$18,N:N,"Equip????")-AT19-AT20-AT21)/6</f>
        <v>0.16666666666666666</v>
      </c>
      <c r="AU17">
        <f>(COUNTIFS(B:B,$AQ$18,AC:AC,"Equip????")-AU19-AU20-AU21)/6</f>
        <v>17</v>
      </c>
      <c r="BG17">
        <v>10</v>
      </c>
      <c r="BH17">
        <v>1</v>
      </c>
      <c r="BI17">
        <v>1</v>
      </c>
      <c r="BJ17">
        <f t="shared" si="24"/>
        <v>10</v>
      </c>
      <c r="BK17" t="s">
        <v>142</v>
      </c>
      <c r="BM17" t="e">
        <f ca="1">IF(VLOOKUP($BV17,[1]EquipTable!$1:$1048576,MATCH("업데이트순번",[1]EquipTable!$1:$1,0),0)&lt;=$BP$1,1,0)
*IF(MID(BV17,7,1)="4",0.1,1)</f>
        <v>#VALUE!</v>
      </c>
      <c r="BN17" t="e">
        <f ca="1">IF(VLOOKUP($BV17,[1]EquipTable!$1:$1048576,MATCH("업데이트순번",[1]EquipTable!$1:$1,0),0)&lt;=$BP$1,1,0)
*IF(MID(BV17,7,1)="4",0.1,1)
*IF(AND(MID(BV17,7,1)&lt;&gt;"4",OR(MID(BV17,6,1)="6",MID(BV17,6,1)="7")),3,1)</f>
        <v>#VALUE!</v>
      </c>
      <c r="BO17" t="e">
        <f ca="1">IF(VLOOKUP($BV17,[1]EquipTable!$1:$1048576,MATCH("업데이트순번",[1]EquipTable!$1:$1,0),0)&lt;=$BP$1,1,0)
*IF(MID(BV17,7,1)="4",0.1,1)
*IF(AND(MID(BV17,7,1)&lt;&gt;"4",MID(BV17,6,1)="8"),4,1)</f>
        <v>#VALUE!</v>
      </c>
      <c r="BP17" t="e">
        <f t="shared" ca="1" si="16"/>
        <v>#VALUE!</v>
      </c>
      <c r="BQ17" t="e">
        <f t="shared" ca="1" si="17"/>
        <v>#VALUE!</v>
      </c>
      <c r="BR17" t="e">
        <f t="shared" ca="1" si="18"/>
        <v>#VALUE!</v>
      </c>
      <c r="BS17" t="e">
        <f t="shared" ca="1" si="19"/>
        <v>#VALUE!</v>
      </c>
      <c r="BT17" t="e">
        <f t="shared" ca="1" si="22"/>
        <v>#VALUE!</v>
      </c>
      <c r="BU17" t="e">
        <f t="shared" ca="1" si="23"/>
        <v>#VALUE!</v>
      </c>
      <c r="BV17" t="e">
        <f ca="1">OFFSET([1]EquipTable!$A$1,ROW()-1,0)</f>
        <v>#VALUE!</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0.85972061088012108</v>
      </c>
      <c r="E18">
        <f t="shared" ca="1" si="27"/>
        <v>0.40709205040601182</v>
      </c>
      <c r="F18">
        <f t="shared" ca="1" si="27"/>
        <v>0.69155021626594637</v>
      </c>
      <c r="G18">
        <f t="shared" ca="1" si="27"/>
        <v>0.71532341075731065</v>
      </c>
      <c r="H18">
        <f t="shared" ca="1" si="27"/>
        <v>0.64214715362212149</v>
      </c>
      <c r="I18">
        <f t="shared" ca="1" si="27"/>
        <v>0.78683614360865795</v>
      </c>
      <c r="M18" t="str">
        <f t="shared" ca="1" si="2"/>
        <v>지정 장비</v>
      </c>
      <c r="N18" t="e">
        <f t="shared" ca="1" si="3"/>
        <v>#VALUE!</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#VALUE!</v>
      </c>
      <c r="S18" t="e">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#VALUE!</v>
      </c>
      <c r="T18" t="e">
        <f t="shared" ca="1" si="5"/>
        <v>#VALUE!</v>
      </c>
      <c r="U18" t="s">
        <v>82</v>
      </c>
      <c r="V18" t="s">
        <v>245</v>
      </c>
      <c r="W18">
        <v>1</v>
      </c>
      <c r="X18" t="s">
        <v>126</v>
      </c>
      <c r="Z18">
        <v>7400</v>
      </c>
      <c r="AA18" t="str">
        <f t="shared" ca="1" si="6"/>
        <v>fe</v>
      </c>
      <c r="AB18" t="s">
        <v>82</v>
      </c>
      <c r="AC18" t="s">
        <v>309</v>
      </c>
      <c r="AD18">
        <v>1</v>
      </c>
      <c r="AE18" t="s">
        <v>126</v>
      </c>
      <c r="AG18">
        <v>7400</v>
      </c>
      <c r="AH18" t="str">
        <f>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홍연의 해머</v>
      </c>
      <c r="AL18">
        <v>1</v>
      </c>
      <c r="AM1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v>
      </c>
      <c r="AN18" t="str">
        <f t="shared" ca="1" si="10"/>
        <v>{"dy":2,"sl":6,"tp":"fe","vl":"Equip4301","cn":1,"pt":"GO","pr":7400}</v>
      </c>
      <c r="AQ18" t="s">
        <v>274</v>
      </c>
      <c r="AS18" t="s">
        <v>269</v>
      </c>
      <c r="AT18">
        <f ca="1">COUNTIFS(B:B,$AQ$18,N:N,"Equip????")-AT19-AT20-AT21</f>
        <v>1</v>
      </c>
      <c r="AU18">
        <f>COUNTIFS(B:B,$AQ$18,AC:AC,"Equip????")-AU19-AU20-AU21</f>
        <v>102</v>
      </c>
      <c r="BG18">
        <v>11</v>
      </c>
      <c r="BH18">
        <v>1</v>
      </c>
      <c r="BI18">
        <v>1</v>
      </c>
      <c r="BJ18">
        <f t="shared" si="24"/>
        <v>11</v>
      </c>
      <c r="BK18" t="s">
        <v>142</v>
      </c>
      <c r="BM18" t="e">
        <f ca="1">IF(VLOOKUP($BV18,[1]EquipTable!$1:$1048576,MATCH("업데이트순번",[1]EquipTable!$1:$1,0),0)&lt;=$BP$1,1,0)
*IF(MID(BV18,7,1)="4",0.1,1)</f>
        <v>#VALUE!</v>
      </c>
      <c r="BN18" t="e">
        <f ca="1">IF(VLOOKUP($BV18,[1]EquipTable!$1:$1048576,MATCH("업데이트순번",[1]EquipTable!$1:$1,0),0)&lt;=$BP$1,1,0)
*IF(MID(BV18,7,1)="4",0.1,1)
*IF(AND(MID(BV18,7,1)&lt;&gt;"4",OR(MID(BV18,6,1)="6",MID(BV18,6,1)="7")),3,1)</f>
        <v>#VALUE!</v>
      </c>
      <c r="BO18" t="e">
        <f ca="1">IF(VLOOKUP($BV18,[1]EquipTable!$1:$1048576,MATCH("업데이트순번",[1]EquipTable!$1:$1,0),0)&lt;=$BP$1,1,0)
*IF(MID(BV18,7,1)="4",0.1,1)
*IF(AND(MID(BV18,7,1)&lt;&gt;"4",MID(BV18,6,1)="8"),4,1)</f>
        <v>#VALUE!</v>
      </c>
      <c r="BP18" t="e">
        <f t="shared" ca="1" si="16"/>
        <v>#VALUE!</v>
      </c>
      <c r="BQ18" t="e">
        <f t="shared" ca="1" si="17"/>
        <v>#VALUE!</v>
      </c>
      <c r="BR18" t="e">
        <f t="shared" ca="1" si="18"/>
        <v>#VALUE!</v>
      </c>
      <c r="BS18" t="e">
        <f t="shared" ca="1" si="19"/>
        <v>#VALUE!</v>
      </c>
      <c r="BT18" t="e">
        <f t="shared" ca="1" si="22"/>
        <v>#VALUE!</v>
      </c>
      <c r="BU18" t="e">
        <f t="shared" ca="1" si="23"/>
        <v>#VALUE!</v>
      </c>
      <c r="BV18" t="e">
        <f ca="1">OFFSET([1]EquipTable!$A$1,ROW()-1,0)</f>
        <v>#VALUE!</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0.93418365782289026</v>
      </c>
      <c r="E19">
        <f t="shared" ca="1" si="27"/>
        <v>0.89090380316717455</v>
      </c>
      <c r="F19">
        <f t="shared" ca="1" si="27"/>
        <v>0.53117098908762739</v>
      </c>
      <c r="G19">
        <f t="shared" ca="1" si="27"/>
        <v>0.29311454197583353</v>
      </c>
      <c r="H19">
        <f t="shared" ca="1" si="27"/>
        <v>0.35638333058275617</v>
      </c>
      <c r="I19">
        <f t="shared" ca="1" si="27"/>
        <v>0.583830545401123</v>
      </c>
      <c r="M19" t="str">
        <f t="shared" ca="1" si="2"/>
        <v>지정 장비</v>
      </c>
      <c r="N19" t="e">
        <f t="shared" ca="1" si="3"/>
        <v>#VALUE!</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#VALUE!</v>
      </c>
      <c r="S19" t="e">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#VALUE!</v>
      </c>
      <c r="T19" t="e">
        <f t="shared" ca="1" si="5"/>
        <v>#VALUE!</v>
      </c>
      <c r="U19" t="s">
        <v>82</v>
      </c>
      <c r="V19" t="s">
        <v>208</v>
      </c>
      <c r="W19">
        <v>1</v>
      </c>
      <c r="X19" t="s">
        <v>126</v>
      </c>
      <c r="Z19">
        <v>3700</v>
      </c>
      <c r="AA19" t="str">
        <f t="shared" ca="1" si="6"/>
        <v>fe</v>
      </c>
      <c r="AB19" t="s">
        <v>82</v>
      </c>
      <c r="AC19" t="s">
        <v>208</v>
      </c>
      <c r="AD19">
        <v>1</v>
      </c>
      <c r="AE19" t="s">
        <v>126</v>
      </c>
      <c r="AG19">
        <v>3700</v>
      </c>
      <c r="AH19" t="str">
        <f>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v>
      </c>
      <c r="AN19" t="str">
        <f t="shared" ca="1" si="10"/>
        <v>{"dy":2,"sl":7,"tp":"fe","vl":"Equip7102","cn":1,"pt":"GO","pr":3700}</v>
      </c>
      <c r="AS19" t="s">
        <v>270</v>
      </c>
      <c r="AT19">
        <f ca="1">COUNTIFS(B:B,$AQ$18,N:N,"Equip6???")</f>
        <v>0</v>
      </c>
      <c r="AU19">
        <f>COUNTIFS(B:B,$AQ$18,AC:AC,"Equip6???")</f>
        <v>16</v>
      </c>
      <c r="BM19" t="e">
        <f ca="1">IF(VLOOKUP($BV19,[1]EquipTable!$1:$1048576,MATCH("업데이트순번",[1]EquipTable!$1:$1,0),0)&lt;=$BP$1,1,0)
*IF(MID(BV19,7,1)="4",0.1,1)</f>
        <v>#VALUE!</v>
      </c>
      <c r="BN19" t="e">
        <f ca="1">IF(VLOOKUP($BV19,[1]EquipTable!$1:$1048576,MATCH("업데이트순번",[1]EquipTable!$1:$1,0),0)&lt;=$BP$1,1,0)
*IF(MID(BV19,7,1)="4",0.1,1)
*IF(AND(MID(BV19,7,1)&lt;&gt;"4",OR(MID(BV19,6,1)="6",MID(BV19,6,1)="7")),3,1)</f>
        <v>#VALUE!</v>
      </c>
      <c r="BO19" t="e">
        <f ca="1">IF(VLOOKUP($BV19,[1]EquipTable!$1:$1048576,MATCH("업데이트순번",[1]EquipTable!$1:$1,0),0)&lt;=$BP$1,1,0)
*IF(MID(BV19,7,1)="4",0.1,1)
*IF(AND(MID(BV19,7,1)&lt;&gt;"4",MID(BV19,6,1)="8"),4,1)</f>
        <v>#VALUE!</v>
      </c>
      <c r="BP19" t="e">
        <f t="shared" ca="1" si="16"/>
        <v>#VALUE!</v>
      </c>
      <c r="BQ19" t="e">
        <f t="shared" ca="1" si="17"/>
        <v>#VALUE!</v>
      </c>
      <c r="BR19" t="e">
        <f t="shared" ca="1" si="18"/>
        <v>#VALUE!</v>
      </c>
      <c r="BS19" t="e">
        <f t="shared" ca="1" si="19"/>
        <v>#VALUE!</v>
      </c>
      <c r="BT19" t="e">
        <f t="shared" ca="1" si="22"/>
        <v>#VALUE!</v>
      </c>
      <c r="BU19" t="e">
        <f t="shared" ca="1" si="23"/>
        <v>#VALUE!</v>
      </c>
      <c r="BV19" t="e">
        <f ca="1">OFFSET([1]EquipTable!$A$1,ROW()-1,0)</f>
        <v>#VALUE!</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0.36635391467033185</v>
      </c>
      <c r="E20">
        <f t="shared" ca="1" si="27"/>
        <v>0.14826685490787983</v>
      </c>
      <c r="F20">
        <f t="shared" ca="1" si="27"/>
        <v>0.86697547039447131</v>
      </c>
      <c r="G20">
        <f t="shared" ca="1" si="27"/>
        <v>0.75444942200822862</v>
      </c>
      <c r="H20">
        <f t="shared" ca="1" si="27"/>
        <v>0.92647826599260674</v>
      </c>
      <c r="I20">
        <f t="shared" ca="1" si="27"/>
        <v>0.40981209153324594</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v>
      </c>
      <c r="AN20" t="str">
        <f t="shared" ca="1" si="10"/>
        <v>{"dy":2,"sl":8}</v>
      </c>
      <c r="AS20" t="s">
        <v>271</v>
      </c>
      <c r="AT20">
        <f ca="1">COUNTIFS(B:B,$AQ$18,N:N,"Equip7???")</f>
        <v>0</v>
      </c>
      <c r="AU20">
        <f>COUNTIFS(B:B,$AQ$18,AC:AC,"Equip7???")</f>
        <v>21</v>
      </c>
      <c r="BM20" t="e">
        <f ca="1">IF(VLOOKUP($BV20,[1]EquipTable!$1:$1048576,MATCH("업데이트순번",[1]EquipTable!$1:$1,0),0)&lt;=$BP$1,1,0)
*IF(MID(BV20,7,1)="4",0.1,1)</f>
        <v>#VALUE!</v>
      </c>
      <c r="BN20" t="e">
        <f ca="1">IF(VLOOKUP($BV20,[1]EquipTable!$1:$1048576,MATCH("업데이트순번",[1]EquipTable!$1:$1,0),0)&lt;=$BP$1,1,0)
*IF(MID(BV20,7,1)="4",0.1,1)
*IF(AND(MID(BV20,7,1)&lt;&gt;"4",OR(MID(BV20,6,1)="6",MID(BV20,6,1)="7")),3,1)</f>
        <v>#VALUE!</v>
      </c>
      <c r="BO20" t="e">
        <f ca="1">IF(VLOOKUP($BV20,[1]EquipTable!$1:$1048576,MATCH("업데이트순번",[1]EquipTable!$1:$1,0),0)&lt;=$BP$1,1,0)
*IF(MID(BV20,7,1)="4",0.1,1)
*IF(AND(MID(BV20,7,1)&lt;&gt;"4",MID(BV20,6,1)="8"),4,1)</f>
        <v>#VALUE!</v>
      </c>
      <c r="BP20" t="e">
        <f t="shared" ca="1" si="16"/>
        <v>#VALUE!</v>
      </c>
      <c r="BQ20" t="e">
        <f t="shared" ca="1" si="17"/>
        <v>#VALUE!</v>
      </c>
      <c r="BR20" t="e">
        <f t="shared" ca="1" si="18"/>
        <v>#VALUE!</v>
      </c>
      <c r="BS20" t="e">
        <f t="shared" ca="1" si="19"/>
        <v>#VALUE!</v>
      </c>
      <c r="BT20" t="e">
        <f t="shared" ca="1" si="22"/>
        <v>#VALUE!</v>
      </c>
      <c r="BU20" t="e">
        <f t="shared" ca="1" si="23"/>
        <v>#VALUE!</v>
      </c>
      <c r="BV20" t="e">
        <f ca="1">OFFSET([1]EquipTable!$A$1,ROW()-1,0)</f>
        <v>#VALUE!</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0.4293861142853711</v>
      </c>
      <c r="E21">
        <f t="shared" ca="1" si="27"/>
        <v>0.67711671580660437</v>
      </c>
      <c r="F21">
        <f t="shared" ca="1" si="27"/>
        <v>0.42944215491566484</v>
      </c>
      <c r="G21">
        <f t="shared" ca="1" si="27"/>
        <v>0.14620090343336511</v>
      </c>
      <c r="H21">
        <f t="shared" ca="1" si="27"/>
        <v>0.4222889968141742</v>
      </c>
      <c r="I21">
        <f t="shared" ca="1" si="27"/>
        <v>0.75452512859148657</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v>
      </c>
      <c r="AN21" t="str">
        <f t="shared" ca="1" si="10"/>
        <v>{"dy":2,"sl":9}</v>
      </c>
      <c r="AS21" t="s">
        <v>268</v>
      </c>
      <c r="AT21">
        <f ca="1">COUNTIFS(B:B,$AQ$18,N:N,"Equip8???")</f>
        <v>0</v>
      </c>
      <c r="AU21">
        <f>COUNTIFS(B:B,$AQ$18,AC:AC,"Equip8???")</f>
        <v>15</v>
      </c>
      <c r="BM21" t="e">
        <f ca="1">IF(VLOOKUP($BV21,[1]EquipTable!$1:$1048576,MATCH("업데이트순번",[1]EquipTable!$1:$1,0),0)&lt;=$BP$1,1,0)
*IF(MID(BV21,7,1)="4",0.1,1)</f>
        <v>#VALUE!</v>
      </c>
      <c r="BN21" t="e">
        <f ca="1">IF(VLOOKUP($BV21,[1]EquipTable!$1:$1048576,MATCH("업데이트순번",[1]EquipTable!$1:$1,0),0)&lt;=$BP$1,1,0)
*IF(MID(BV21,7,1)="4",0.1,1)
*IF(AND(MID(BV21,7,1)&lt;&gt;"4",OR(MID(BV21,6,1)="6",MID(BV21,6,1)="7")),3,1)</f>
        <v>#VALUE!</v>
      </c>
      <c r="BO21" t="e">
        <f ca="1">IF(VLOOKUP($BV21,[1]EquipTable!$1:$1048576,MATCH("업데이트순번",[1]EquipTable!$1:$1,0),0)&lt;=$BP$1,1,0)
*IF(MID(BV21,7,1)="4",0.1,1)
*IF(AND(MID(BV21,7,1)&lt;&gt;"4",MID(BV21,6,1)="8"),4,1)</f>
        <v>#VALUE!</v>
      </c>
      <c r="BP21" t="e">
        <f t="shared" ca="1" si="16"/>
        <v>#VALUE!</v>
      </c>
      <c r="BQ21" t="e">
        <f t="shared" ca="1" si="17"/>
        <v>#VALUE!</v>
      </c>
      <c r="BR21" t="e">
        <f t="shared" ca="1" si="18"/>
        <v>#VALUE!</v>
      </c>
      <c r="BS21" t="e">
        <f t="shared" ca="1" si="19"/>
        <v>#VALUE!</v>
      </c>
      <c r="BT21" t="e">
        <f t="shared" ca="1" si="22"/>
        <v>#VALUE!</v>
      </c>
      <c r="BU21" t="e">
        <f t="shared" ca="1" si="23"/>
        <v>#VALUE!</v>
      </c>
      <c r="BV21" t="e">
        <f ca="1">OFFSET([1]EquipTable!$A$1,ROW()-1,0)</f>
        <v>#VALUE!</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0.76191856898554133</v>
      </c>
      <c r="E22">
        <f t="shared" ca="1" si="28"/>
        <v>0.73676247944295803</v>
      </c>
      <c r="F22">
        <f t="shared" ca="1" si="28"/>
        <v>0.13182087100522633</v>
      </c>
      <c r="G22">
        <f t="shared" ca="1" si="28"/>
        <v>0.21770102668710267</v>
      </c>
      <c r="H22">
        <f t="shared" ca="1" si="28"/>
        <v>9.8029548881557571E-2</v>
      </c>
      <c r="I22">
        <f t="shared" ca="1" si="28"/>
        <v>0.18574591360183546</v>
      </c>
      <c r="M22" t="str">
        <f t="shared" ca="1" si="2"/>
        <v>지정 장비</v>
      </c>
      <c r="N22" t="e">
        <f t="shared" ca="1" si="3"/>
        <v>#VALUE!</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e">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#VALUE!</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#VALUE!</v>
      </c>
      <c r="S22" t="e">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#VALUE!</v>
      </c>
      <c r="T22" t="e">
        <f t="shared" ca="1" si="5"/>
        <v>#VALUE!</v>
      </c>
      <c r="U22" t="s">
        <v>82</v>
      </c>
      <c r="V22" t="s">
        <v>240</v>
      </c>
      <c r="W22">
        <v>1</v>
      </c>
      <c r="X22" t="s">
        <v>126</v>
      </c>
      <c r="Z22">
        <v>7800</v>
      </c>
      <c r="AA22" t="str">
        <f t="shared" ca="1" si="6"/>
        <v>fe</v>
      </c>
      <c r="AB22" t="s">
        <v>82</v>
      </c>
      <c r="AC22" t="s">
        <v>305</v>
      </c>
      <c r="AD22">
        <v>1</v>
      </c>
      <c r="AE22" t="s">
        <v>126</v>
      </c>
      <c r="AG22">
        <v>1400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그림자 단검</v>
      </c>
      <c r="AL22">
        <v>1</v>
      </c>
      <c r="AM2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v>
      </c>
      <c r="AN22" t="str">
        <f t="shared" ca="1" si="10"/>
        <v>{"dy":3,"sl":0,"tp":"fe","vl":"Equip1102","cn":1,"pt":"GO","pr":1400}</v>
      </c>
      <c r="BM22" t="e">
        <f ca="1">IF(VLOOKUP($BV22,[1]EquipTable!$1:$1048576,MATCH("업데이트순번",[1]EquipTable!$1:$1,0),0)&lt;=$BP$1,1,0)
*IF(MID(BV22,7,1)="4",0.1,1)</f>
        <v>#VALUE!</v>
      </c>
      <c r="BN22" t="e">
        <f ca="1">IF(VLOOKUP($BV22,[1]EquipTable!$1:$1048576,MATCH("업데이트순번",[1]EquipTable!$1:$1,0),0)&lt;=$BP$1,1,0)
*IF(MID(BV22,7,1)="4",0.1,1)
*IF(AND(MID(BV22,7,1)&lt;&gt;"4",OR(MID(BV22,6,1)="6",MID(BV22,6,1)="7")),3,1)</f>
        <v>#VALUE!</v>
      </c>
      <c r="BO22" t="e">
        <f ca="1">IF(VLOOKUP($BV22,[1]EquipTable!$1:$1048576,MATCH("업데이트순번",[1]EquipTable!$1:$1,0),0)&lt;=$BP$1,1,0)
*IF(MID(BV22,7,1)="4",0.1,1)
*IF(AND(MID(BV22,7,1)&lt;&gt;"4",MID(BV22,6,1)="8"),4,1)</f>
        <v>#VALUE!</v>
      </c>
      <c r="BP22" t="e">
        <f t="shared" ca="1" si="16"/>
        <v>#VALUE!</v>
      </c>
      <c r="BQ22" t="e">
        <f t="shared" ca="1" si="17"/>
        <v>#VALUE!</v>
      </c>
      <c r="BR22" t="e">
        <f t="shared" ca="1" si="18"/>
        <v>#VALUE!</v>
      </c>
      <c r="BS22" t="e">
        <f t="shared" ca="1" si="19"/>
        <v>#VALUE!</v>
      </c>
      <c r="BT22" t="e">
        <f t="shared" ca="1" si="22"/>
        <v>#VALUE!</v>
      </c>
      <c r="BU22" t="e">
        <f t="shared" ca="1" si="23"/>
        <v>#VALUE!</v>
      </c>
      <c r="BV22" t="e">
        <f ca="1">OFFSET([1]EquipTable!$A$1,ROW()-1,0)</f>
        <v>#VALUE!</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0.40765943064980636</v>
      </c>
      <c r="E23">
        <f t="shared" ca="1" si="28"/>
        <v>0.2760225447120872</v>
      </c>
      <c r="F23">
        <f t="shared" ca="1" si="28"/>
        <v>0.42444116188892922</v>
      </c>
      <c r="G23">
        <f t="shared" ca="1" si="28"/>
        <v>0.61729351345642125</v>
      </c>
      <c r="H23">
        <f t="shared" ca="1" si="28"/>
        <v>0.78815545733875647</v>
      </c>
      <c r="I23">
        <f t="shared" ca="1" si="28"/>
        <v>0.93969727605671272</v>
      </c>
      <c r="M23" t="str">
        <f t="shared" ca="1" si="2"/>
        <v>지정 장비</v>
      </c>
      <c r="N23" t="e">
        <f t="shared" ca="1" si="3"/>
        <v>#VALUE!</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#VALUE!</v>
      </c>
      <c r="S23" t="e">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#VALUE!</v>
      </c>
      <c r="T23" t="e">
        <f t="shared" ca="1" si="5"/>
        <v>#VALUE!</v>
      </c>
      <c r="U23" t="s">
        <v>82</v>
      </c>
      <c r="V23" t="s">
        <v>199</v>
      </c>
      <c r="W23">
        <v>1</v>
      </c>
      <c r="X23" t="s">
        <v>130</v>
      </c>
      <c r="Z23">
        <v>10</v>
      </c>
      <c r="AA23" t="str">
        <f t="shared" ca="1" si="6"/>
        <v>uph</v>
      </c>
      <c r="AB23" t="s">
        <v>91</v>
      </c>
      <c r="AC23">
        <v>73751</v>
      </c>
      <c r="AD23">
        <v>10</v>
      </c>
      <c r="AE23" t="s">
        <v>126</v>
      </c>
      <c r="AG23">
        <v>3000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
      </c>
      <c r="AL23">
        <v>1</v>
      </c>
      <c r="AM2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v>
      </c>
      <c r="AN23" t="str">
        <f t="shared" ca="1" si="10"/>
        <v>{"dy":3,"sl":1,"tp":"uph","vl":"73751","cn":10,"pt":"GO","pr":3000}</v>
      </c>
      <c r="AS23" t="s">
        <v>278</v>
      </c>
      <c r="AT23">
        <v>135.85294117647058</v>
      </c>
      <c r="BM23" t="e">
        <f ca="1">IF(VLOOKUP($BV23,[1]EquipTable!$1:$1048576,MATCH("업데이트순번",[1]EquipTable!$1:$1,0),0)&lt;=$BP$1,1,0)
*IF(MID(BV23,7,1)="4",0.1,1)</f>
        <v>#VALUE!</v>
      </c>
      <c r="BN23" t="e">
        <f ca="1">IF(VLOOKUP($BV23,[1]EquipTable!$1:$1048576,MATCH("업데이트순번",[1]EquipTable!$1:$1,0),0)&lt;=$BP$1,1,0)
*IF(MID(BV23,7,1)="4",0.1,1)
*IF(AND(MID(BV23,7,1)&lt;&gt;"4",OR(MID(BV23,6,1)="6",MID(BV23,6,1)="7")),3,1)</f>
        <v>#VALUE!</v>
      </c>
      <c r="BO23" t="e">
        <f ca="1">IF(VLOOKUP($BV23,[1]EquipTable!$1:$1048576,MATCH("업데이트순번",[1]EquipTable!$1:$1,0),0)&lt;=$BP$1,1,0)
*IF(MID(BV23,7,1)="4",0.1,1)
*IF(AND(MID(BV23,7,1)&lt;&gt;"4",MID(BV23,6,1)="8"),4,1)</f>
        <v>#VALUE!</v>
      </c>
      <c r="BP23" t="e">
        <f t="shared" ca="1" si="16"/>
        <v>#VALUE!</v>
      </c>
      <c r="BQ23" t="e">
        <f t="shared" ca="1" si="17"/>
        <v>#VALUE!</v>
      </c>
      <c r="BR23" t="e">
        <f t="shared" ca="1" si="18"/>
        <v>#VALUE!</v>
      </c>
      <c r="BS23" t="e">
        <f t="shared" ca="1" si="19"/>
        <v>#VALUE!</v>
      </c>
      <c r="BT23" t="e">
        <f t="shared" ca="1" si="22"/>
        <v>#VALUE!</v>
      </c>
      <c r="BU23" t="e">
        <f t="shared" ca="1" si="23"/>
        <v>#VALUE!</v>
      </c>
      <c r="BV23" t="e">
        <f ca="1">OFFSET([1]EquipTable!$A$1,ROW()-1,0)</f>
        <v>#VALUE!</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0.24066728329569143</v>
      </c>
      <c r="E24">
        <f t="shared" ca="1" si="28"/>
        <v>0.82824688770954669</v>
      </c>
      <c r="F24">
        <f t="shared" ca="1" si="28"/>
        <v>0.7628692348987105</v>
      </c>
      <c r="G24">
        <f t="shared" ca="1" si="28"/>
        <v>0.66230363117126856</v>
      </c>
      <c r="H24">
        <f t="shared" ca="1" si="28"/>
        <v>0.91846926249210514</v>
      </c>
      <c r="I24">
        <f t="shared" ca="1" si="28"/>
        <v>0.82878051683958709</v>
      </c>
      <c r="M24" t="str">
        <f t="shared" ca="1" si="2"/>
        <v>안 지정 캐릭터 PP 영웅등급</v>
      </c>
      <c r="N24">
        <f t="shared" ca="1" si="3"/>
        <v>82824</v>
      </c>
      <c r="O24">
        <f t="shared" ca="1" si="4"/>
        <v>12</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3600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73751</v>
      </c>
      <c r="W24">
        <v>13</v>
      </c>
      <c r="X24" t="s">
        <v>126</v>
      </c>
      <c r="Z24">
        <v>1300</v>
      </c>
      <c r="AA24" t="str">
        <f t="shared" ca="1" si="6"/>
        <v>fe</v>
      </c>
      <c r="AB24" t="s">
        <v>82</v>
      </c>
      <c r="AC24" t="s">
        <v>199</v>
      </c>
      <c r="AD24">
        <v>1</v>
      </c>
      <c r="AE24" t="s">
        <v>130</v>
      </c>
      <c r="AG24">
        <v>10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v>
      </c>
      <c r="AN24" t="str">
        <f t="shared" ca="1" si="10"/>
        <v>{"dy":3,"sl":2,"tp":"fe","vl":"Equip4302","cn":1,"pt":"DI","pr":10}</v>
      </c>
      <c r="AS24" t="s">
        <v>275</v>
      </c>
      <c r="AT24">
        <v>13.173831070889893</v>
      </c>
      <c r="BM24" t="e">
        <f ca="1">IF(VLOOKUP($BV24,[1]EquipTable!$1:$1048576,MATCH("업데이트순번",[1]EquipTable!$1:$1,0),0)&lt;=$BP$1,1,0)
*IF(MID(BV24,7,1)="4",0.1,1)</f>
        <v>#VALUE!</v>
      </c>
      <c r="BN24" t="e">
        <f ca="1">IF(VLOOKUP($BV24,[1]EquipTable!$1:$1048576,MATCH("업데이트순번",[1]EquipTable!$1:$1,0),0)&lt;=$BP$1,1,0)
*IF(MID(BV24,7,1)="4",0.1,1)
*IF(AND(MID(BV24,7,1)&lt;&gt;"4",OR(MID(BV24,6,1)="6",MID(BV24,6,1)="7")),3,1)</f>
        <v>#VALUE!</v>
      </c>
      <c r="BO24" t="e">
        <f ca="1">IF(VLOOKUP($BV24,[1]EquipTable!$1:$1048576,MATCH("업데이트순번",[1]EquipTable!$1:$1,0),0)&lt;=$BP$1,1,0)
*IF(MID(BV24,7,1)="4",0.1,1)
*IF(AND(MID(BV24,7,1)&lt;&gt;"4",MID(BV24,6,1)="8"),4,1)</f>
        <v>#VALUE!</v>
      </c>
      <c r="BP24" t="e">
        <f t="shared" ca="1" si="16"/>
        <v>#VALUE!</v>
      </c>
      <c r="BQ24" t="e">
        <f t="shared" ca="1" si="17"/>
        <v>#VALUE!</v>
      </c>
      <c r="BR24" t="e">
        <f t="shared" ca="1" si="18"/>
        <v>#VALUE!</v>
      </c>
      <c r="BS24" t="e">
        <f t="shared" ca="1" si="19"/>
        <v>#VALUE!</v>
      </c>
      <c r="BT24" t="e">
        <f t="shared" ca="1" si="22"/>
        <v>#VALUE!</v>
      </c>
      <c r="BU24" t="e">
        <f t="shared" ca="1" si="23"/>
        <v>#VALUE!</v>
      </c>
      <c r="BV24" t="e">
        <f ca="1">OFFSET([1]EquipTable!$A$1,ROW()-1,0)</f>
        <v>#VALUE!</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0.50924227441700021</v>
      </c>
      <c r="E25">
        <f t="shared" ca="1" si="28"/>
        <v>0.96898924399426711</v>
      </c>
      <c r="F25">
        <f t="shared" ca="1" si="28"/>
        <v>0.75848592237774526</v>
      </c>
      <c r="G25">
        <f t="shared" ca="1" si="28"/>
        <v>0.31876998260851441</v>
      </c>
      <c r="H25">
        <f t="shared" ca="1" si="28"/>
        <v>0.50054317664937498</v>
      </c>
      <c r="I25">
        <f t="shared" ca="1" si="28"/>
        <v>0.67660992494925776</v>
      </c>
      <c r="M25" t="str">
        <f t="shared" ca="1" si="2"/>
        <v>안 지정 캐릭터 PP 일반등급</v>
      </c>
      <c r="N25">
        <f t="shared" ca="1" si="3"/>
        <v>96898</v>
      </c>
      <c r="O25">
        <f t="shared" ca="1" si="4"/>
        <v>14</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4200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94568</v>
      </c>
      <c r="W25">
        <v>14</v>
      </c>
      <c r="X25" t="s">
        <v>126</v>
      </c>
      <c r="Z25">
        <v>1400</v>
      </c>
      <c r="AA25" t="str">
        <f t="shared" ca="1" si="6"/>
        <v>fe</v>
      </c>
      <c r="AB25" t="s">
        <v>82</v>
      </c>
      <c r="AC25" t="s">
        <v>311</v>
      </c>
      <c r="AD25">
        <v>1</v>
      </c>
      <c r="AE25" t="s">
        <v>312</v>
      </c>
      <c r="AF25">
        <v>139</v>
      </c>
      <c r="AG25">
        <v>69</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전설</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왕실의 품격</v>
      </c>
      <c r="AL25">
        <v>1</v>
      </c>
      <c r="AM2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v>
      </c>
      <c r="AN25" t="str">
        <f t="shared" ca="1" si="10"/>
        <v>{"dy":3,"sl":3,"tp":"fe","vl":"Equip1401","cn":1,"pt":"DI","pp":139,"pr":69}</v>
      </c>
      <c r="AS25" t="s">
        <v>276</v>
      </c>
      <c r="AT25">
        <v>17.943061840120663</v>
      </c>
      <c r="BM25" t="e">
        <f ca="1">IF(VLOOKUP($BV25,[1]EquipTable!$1:$1048576,MATCH("업데이트순번",[1]EquipTable!$1:$1,0),0)&lt;=$BP$1,1,0)
*IF(MID(BV25,7,1)="4",0.1,1)</f>
        <v>#VALUE!</v>
      </c>
      <c r="BN25" t="e">
        <f ca="1">IF(VLOOKUP($BV25,[1]EquipTable!$1:$1048576,MATCH("업데이트순번",[1]EquipTable!$1:$1,0),0)&lt;=$BP$1,1,0)
*IF(MID(BV25,7,1)="4",0.1,1)
*IF(AND(MID(BV25,7,1)&lt;&gt;"4",OR(MID(BV25,6,1)="6",MID(BV25,6,1)="7")),3,1)</f>
        <v>#VALUE!</v>
      </c>
      <c r="BO25" t="e">
        <f ca="1">IF(VLOOKUP($BV25,[1]EquipTable!$1:$1048576,MATCH("업데이트순번",[1]EquipTable!$1:$1,0),0)&lt;=$BP$1,1,0)
*IF(MID(BV25,7,1)="4",0.1,1)
*IF(AND(MID(BV25,7,1)&lt;&gt;"4",MID(BV25,6,1)="8"),4,1)</f>
        <v>#VALUE!</v>
      </c>
      <c r="BP25" t="e">
        <f t="shared" ca="1" si="16"/>
        <v>#VALUE!</v>
      </c>
      <c r="BQ25" t="e">
        <f t="shared" ca="1" si="17"/>
        <v>#VALUE!</v>
      </c>
      <c r="BR25" t="e">
        <f t="shared" ca="1" si="18"/>
        <v>#VALUE!</v>
      </c>
      <c r="BS25" t="e">
        <f t="shared" ca="1" si="19"/>
        <v>#VALUE!</v>
      </c>
      <c r="BT25" t="e">
        <f t="shared" ca="1" si="22"/>
        <v>#VALUE!</v>
      </c>
      <c r="BU25" t="e">
        <f t="shared" ca="1" si="23"/>
        <v>#VALUE!</v>
      </c>
      <c r="BV25" t="e">
        <f ca="1">OFFSET([1]EquipTable!$A$1,ROW()-1,0)</f>
        <v>#VALUE!</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0.9923278158264156</v>
      </c>
      <c r="E26">
        <f t="shared" ca="1" si="28"/>
        <v>0.83217791142593145</v>
      </c>
      <c r="F26">
        <f t="shared" ca="1" si="28"/>
        <v>0.55883890325661034</v>
      </c>
      <c r="G26">
        <f t="shared" ca="1" si="28"/>
        <v>0.53812417648058641</v>
      </c>
      <c r="H26">
        <f t="shared" ca="1" si="28"/>
        <v>8.7135254424826059E-2</v>
      </c>
      <c r="I26">
        <f t="shared" ca="1" si="28"/>
        <v>0.56855464135276301</v>
      </c>
      <c r="M26" t="str">
        <f t="shared" ca="1" si="2"/>
        <v>안 지정 캐릭터 PP 일반등급</v>
      </c>
      <c r="N26">
        <f t="shared" ca="1" si="3"/>
        <v>83217</v>
      </c>
      <c r="O26">
        <f t="shared" ca="1" si="4"/>
        <v>12</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3600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79591</v>
      </c>
      <c r="W26">
        <v>13</v>
      </c>
      <c r="X26" t="s">
        <v>126</v>
      </c>
      <c r="Z26">
        <v>1300</v>
      </c>
      <c r="AA26" t="str">
        <f t="shared" ca="1" si="6"/>
        <v>upn</v>
      </c>
      <c r="AB26" t="s">
        <v>92</v>
      </c>
      <c r="AC26">
        <v>94568</v>
      </c>
      <c r="AD26">
        <v>14</v>
      </c>
      <c r="AE26" t="s">
        <v>130</v>
      </c>
      <c r="AG26">
        <v>5</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v>
      </c>
      <c r="AN26" t="str">
        <f t="shared" ca="1" si="10"/>
        <v>{"dy":3,"sl":4,"tp":"upn","vl":"94568","cn":14,"pt":"DI","pr":5}</v>
      </c>
      <c r="AS26" t="s">
        <v>277</v>
      </c>
      <c r="AT26">
        <v>20.923831070889893</v>
      </c>
      <c r="BM26" t="e">
        <f ca="1">IF(VLOOKUP($BV26,[1]EquipTable!$1:$1048576,MATCH("업데이트순번",[1]EquipTable!$1:$1,0),0)&lt;=$BP$1,1,0)
*IF(MID(BV26,7,1)="4",0.1,1)</f>
        <v>#VALUE!</v>
      </c>
      <c r="BN26" t="e">
        <f ca="1">IF(VLOOKUP($BV26,[1]EquipTable!$1:$1048576,MATCH("업데이트순번",[1]EquipTable!$1:$1,0),0)&lt;=$BP$1,1,0)
*IF(MID(BV26,7,1)="4",0.1,1)
*IF(AND(MID(BV26,7,1)&lt;&gt;"4",OR(MID(BV26,6,1)="6",MID(BV26,6,1)="7")),3,1)</f>
        <v>#VALUE!</v>
      </c>
      <c r="BO26" t="e">
        <f ca="1">IF(VLOOKUP($BV26,[1]EquipTable!$1:$1048576,MATCH("업데이트순번",[1]EquipTable!$1:$1,0),0)&lt;=$BP$1,1,0)
*IF(MID(BV26,7,1)="4",0.1,1)
*IF(AND(MID(BV26,7,1)&lt;&gt;"4",MID(BV26,6,1)="8"),4,1)</f>
        <v>#VALUE!</v>
      </c>
      <c r="BP26" t="e">
        <f t="shared" ca="1" si="16"/>
        <v>#VALUE!</v>
      </c>
      <c r="BQ26" t="e">
        <f t="shared" ca="1" si="17"/>
        <v>#VALUE!</v>
      </c>
      <c r="BR26" t="e">
        <f t="shared" ca="1" si="18"/>
        <v>#VALUE!</v>
      </c>
      <c r="BS26" t="e">
        <f t="shared" ca="1" si="19"/>
        <v>#VALUE!</v>
      </c>
      <c r="BT26" t="e">
        <f t="shared" ca="1" si="22"/>
        <v>#VALUE!</v>
      </c>
      <c r="BU26" t="e">
        <f t="shared" ca="1" si="23"/>
        <v>#VALUE!</v>
      </c>
      <c r="BV26" t="e">
        <f ca="1">OFFSET([1]EquipTable!$A$1,ROW()-1,0)</f>
        <v>#VALUE!</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0.17400422501906809</v>
      </c>
      <c r="E27">
        <f t="shared" ca="1" si="28"/>
        <v>0.78357801780161507</v>
      </c>
      <c r="F27">
        <f t="shared" ca="1" si="28"/>
        <v>0.56767914908429962</v>
      </c>
      <c r="G27">
        <f t="shared" ca="1" si="28"/>
        <v>0.58654770435100978</v>
      </c>
      <c r="H27">
        <f t="shared" ca="1" si="28"/>
        <v>0.70579262298217649</v>
      </c>
      <c r="I27">
        <f t="shared" ca="1" si="28"/>
        <v>0.61447879226561719</v>
      </c>
      <c r="M27" t="str">
        <f t="shared" ca="1" si="2"/>
        <v>지정 장비</v>
      </c>
      <c r="N27" t="e">
        <f t="shared" ca="1" si="3"/>
        <v>#VALUE!</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t="e">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#VALUE!</v>
      </c>
      <c r="S27" t="e">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#VALUE!</v>
      </c>
      <c r="T27" t="e">
        <f t="shared" ca="1" si="5"/>
        <v>#VALUE!</v>
      </c>
      <c r="U27" t="s">
        <v>92</v>
      </c>
      <c r="V27">
        <v>8050</v>
      </c>
      <c r="W27">
        <v>9</v>
      </c>
      <c r="X27" t="s">
        <v>126</v>
      </c>
      <c r="Z27">
        <v>900</v>
      </c>
      <c r="AA27" t="str">
        <f t="shared" ca="1" si="6"/>
        <v>fe</v>
      </c>
      <c r="AB27" t="s">
        <v>82</v>
      </c>
      <c r="AC27" t="s">
        <v>188</v>
      </c>
      <c r="AD27">
        <v>1</v>
      </c>
      <c r="AE27" t="s">
        <v>126</v>
      </c>
      <c r="AG27">
        <v>2000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v>
      </c>
      <c r="AN27" t="str">
        <f t="shared" ca="1" si="10"/>
        <v>{"dy":3,"sl":5,"tp":"fe","vl":"Equip7002","cn":1,"pt":"GO","pr":2000}</v>
      </c>
      <c r="BM27" t="e">
        <f ca="1">IF(VLOOKUP($BV27,[1]EquipTable!$1:$1048576,MATCH("업데이트순번",[1]EquipTable!$1:$1,0),0)&lt;=$BP$1,1,0)
*IF(MID(BV27,7,1)="4",0.1,1)</f>
        <v>#VALUE!</v>
      </c>
      <c r="BN27" t="e">
        <f ca="1">IF(VLOOKUP($BV27,[1]EquipTable!$1:$1048576,MATCH("업데이트순번",[1]EquipTable!$1:$1,0),0)&lt;=$BP$1,1,0)
*IF(MID(BV27,7,1)="4",0.1,1)
*IF(AND(MID(BV27,7,1)&lt;&gt;"4",OR(MID(BV27,6,1)="6",MID(BV27,6,1)="7")),3,1)</f>
        <v>#VALUE!</v>
      </c>
      <c r="BO27" t="e">
        <f ca="1">IF(VLOOKUP($BV27,[1]EquipTable!$1:$1048576,MATCH("업데이트순번",[1]EquipTable!$1:$1,0),0)&lt;=$BP$1,1,0)
*IF(MID(BV27,7,1)="4",0.1,1)
*IF(AND(MID(BV27,7,1)&lt;&gt;"4",MID(BV27,6,1)="8"),4,1)</f>
        <v>#VALUE!</v>
      </c>
      <c r="BP27" t="e">
        <f t="shared" ca="1" si="16"/>
        <v>#VALUE!</v>
      </c>
      <c r="BQ27" t="e">
        <f t="shared" ca="1" si="17"/>
        <v>#VALUE!</v>
      </c>
      <c r="BR27" t="e">
        <f t="shared" ca="1" si="18"/>
        <v>#VALUE!</v>
      </c>
      <c r="BS27" t="e">
        <f t="shared" ca="1" si="19"/>
        <v>#VALUE!</v>
      </c>
      <c r="BT27" t="e">
        <f t="shared" ca="1" si="22"/>
        <v>#VALUE!</v>
      </c>
      <c r="BU27" t="e">
        <f t="shared" ca="1" si="23"/>
        <v>#VALUE!</v>
      </c>
      <c r="BV27" t="e">
        <f ca="1">OFFSET([1]EquipTable!$A$1,ROW()-1,0)</f>
        <v>#VALUE!</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0.68169873949614812</v>
      </c>
      <c r="E28">
        <f t="shared" ca="1" si="28"/>
        <v>0.34693603282478391</v>
      </c>
      <c r="F28">
        <f t="shared" ca="1" si="28"/>
        <v>0.35705333810296458</v>
      </c>
      <c r="G28">
        <f t="shared" ca="1" si="28"/>
        <v>0.12558200437380473</v>
      </c>
      <c r="H28">
        <f t="shared" ca="1" si="28"/>
        <v>0.54767436250190049</v>
      </c>
      <c r="I28">
        <f t="shared" ca="1" si="28"/>
        <v>0.95745586339901012</v>
      </c>
      <c r="M28" t="str">
        <f t="shared" ca="1" si="2"/>
        <v>지정 장비</v>
      </c>
      <c r="N28" t="e">
        <f t="shared" ca="1" si="3"/>
        <v>#VALUE!</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DI</v>
      </c>
      <c r="Q28" t="e">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#VALUE!</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#VALUE!</v>
      </c>
      <c r="S28" t="e">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#VALUE!</v>
      </c>
      <c r="T28" t="e">
        <f t="shared" ca="1" si="5"/>
        <v>#VALUE!</v>
      </c>
      <c r="U28" t="s">
        <v>82</v>
      </c>
      <c r="V28" t="s">
        <v>181</v>
      </c>
      <c r="W28">
        <v>1</v>
      </c>
      <c r="X28" t="s">
        <v>130</v>
      </c>
      <c r="Z28">
        <v>37</v>
      </c>
      <c r="AA28" t="str">
        <f t="shared" ca="1" si="6"/>
        <v>fe</v>
      </c>
      <c r="AB28" t="s">
        <v>82</v>
      </c>
      <c r="AC28" t="s">
        <v>181</v>
      </c>
      <c r="AD28">
        <v>1</v>
      </c>
      <c r="AE28" t="s">
        <v>130</v>
      </c>
      <c r="AG28">
        <v>37</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v>
      </c>
      <c r="AN28" t="str">
        <f t="shared" ca="1" si="10"/>
        <v>{"dy":3,"sl":6,"tp":"fe","vl":"Equip6302","cn":1,"pt":"DI","pr":37}</v>
      </c>
      <c r="BM28" t="e">
        <f ca="1">IF(VLOOKUP($BV28,[1]EquipTable!$1:$1048576,MATCH("업데이트순번",[1]EquipTable!$1:$1,0),0)&lt;=$BP$1,1,0)
*IF(MID(BV28,7,1)="4",0.1,1)</f>
        <v>#VALUE!</v>
      </c>
      <c r="BN28" t="e">
        <f ca="1">IF(VLOOKUP($BV28,[1]EquipTable!$1:$1048576,MATCH("업데이트순번",[1]EquipTable!$1:$1,0),0)&lt;=$BP$1,1,0)
*IF(MID(BV28,7,1)="4",0.1,1)
*IF(AND(MID(BV28,7,1)&lt;&gt;"4",OR(MID(BV28,6,1)="6",MID(BV28,6,1)="7")),3,1)</f>
        <v>#VALUE!</v>
      </c>
      <c r="BO28" t="e">
        <f ca="1">IF(VLOOKUP($BV28,[1]EquipTable!$1:$1048576,MATCH("업데이트순번",[1]EquipTable!$1:$1,0),0)&lt;=$BP$1,1,0)
*IF(MID(BV28,7,1)="4",0.1,1)
*IF(AND(MID(BV28,7,1)&lt;&gt;"4",MID(BV28,6,1)="8"),4,1)</f>
        <v>#VALUE!</v>
      </c>
      <c r="BP28" t="e">
        <f t="shared" ca="1" si="16"/>
        <v>#VALUE!</v>
      </c>
      <c r="BQ28" t="e">
        <f t="shared" ca="1" si="17"/>
        <v>#VALUE!</v>
      </c>
      <c r="BR28" t="e">
        <f t="shared" ca="1" si="18"/>
        <v>#VALUE!</v>
      </c>
      <c r="BS28" t="e">
        <f t="shared" ca="1" si="19"/>
        <v>#VALUE!</v>
      </c>
      <c r="BT28" t="e">
        <f t="shared" ca="1" si="22"/>
        <v>#VALUE!</v>
      </c>
      <c r="BU28" t="e">
        <f t="shared" ca="1" si="23"/>
        <v>#VALUE!</v>
      </c>
      <c r="BV28" t="e">
        <f ca="1">OFFSET([1]EquipTable!$A$1,ROW()-1,0)</f>
        <v>#VALUE!</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7.8994320704035781E-2</v>
      </c>
      <c r="E29">
        <f t="shared" ca="1" si="28"/>
        <v>0.76991207679835494</v>
      </c>
      <c r="F29">
        <f t="shared" ca="1" si="28"/>
        <v>0.61178745155381897</v>
      </c>
      <c r="G29">
        <f t="shared" ca="1" si="28"/>
        <v>9.4716942469045273E-3</v>
      </c>
      <c r="H29">
        <f t="shared" ca="1" si="28"/>
        <v>0.45301998000363031</v>
      </c>
      <c r="I29">
        <f t="shared" ca="1" si="28"/>
        <v>0.27711992597405355</v>
      </c>
      <c r="M29" t="str">
        <f t="shared" ca="1" si="2"/>
        <v>지정 장비</v>
      </c>
      <c r="N29" t="e">
        <f t="shared" ca="1" si="3"/>
        <v>#VALUE!</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DI</v>
      </c>
      <c r="Q29" t="e">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#VALUE!</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#VALUE!</v>
      </c>
      <c r="S29" t="e">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#VALUE!</v>
      </c>
      <c r="T29" t="e">
        <f t="shared" ca="1" si="5"/>
        <v>#VALUE!</v>
      </c>
      <c r="U29" t="s">
        <v>82</v>
      </c>
      <c r="V29" t="s">
        <v>256</v>
      </c>
      <c r="W29">
        <v>1</v>
      </c>
      <c r="X29" t="s">
        <v>126</v>
      </c>
      <c r="Z29">
        <v>3500</v>
      </c>
      <c r="AA29" t="str">
        <f t="shared" ca="1" si="6"/>
        <v>fe</v>
      </c>
      <c r="AB29" t="s">
        <v>82</v>
      </c>
      <c r="AC29" t="s">
        <v>256</v>
      </c>
      <c r="AD29">
        <v>1</v>
      </c>
      <c r="AE29" t="s">
        <v>126</v>
      </c>
      <c r="AG29">
        <v>3500</v>
      </c>
      <c r="AH29" t="str">
        <f>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v>
      </c>
      <c r="AN29" t="str">
        <f t="shared" ca="1" si="10"/>
        <v>{"dy":3,"sl":7,"tp":"fe","vl":"Equip7101","cn":1,"pt":"GO","pr":3500}</v>
      </c>
      <c r="BM29" t="e">
        <f ca="1">IF(VLOOKUP($BV29,[1]EquipTable!$1:$1048576,MATCH("업데이트순번",[1]EquipTable!$1:$1,0),0)&lt;=$BP$1,1,0)
*IF(MID(BV29,7,1)="4",0.1,1)</f>
        <v>#VALUE!</v>
      </c>
      <c r="BN29" t="e">
        <f ca="1">IF(VLOOKUP($BV29,[1]EquipTable!$1:$1048576,MATCH("업데이트순번",[1]EquipTable!$1:$1,0),0)&lt;=$BP$1,1,0)
*IF(MID(BV29,7,1)="4",0.1,1)
*IF(AND(MID(BV29,7,1)&lt;&gt;"4",OR(MID(BV29,6,1)="6",MID(BV29,6,1)="7")),3,1)</f>
        <v>#VALUE!</v>
      </c>
      <c r="BO29" t="e">
        <f ca="1">IF(VLOOKUP($BV29,[1]EquipTable!$1:$1048576,MATCH("업데이트순번",[1]EquipTable!$1:$1,0),0)&lt;=$BP$1,1,0)
*IF(MID(BV29,7,1)="4",0.1,1)
*IF(AND(MID(BV29,7,1)&lt;&gt;"4",MID(BV29,6,1)="8"),4,1)</f>
        <v>#VALUE!</v>
      </c>
      <c r="BP29" t="e">
        <f t="shared" ca="1" si="16"/>
        <v>#VALUE!</v>
      </c>
      <c r="BQ29" t="e">
        <f t="shared" ca="1" si="17"/>
        <v>#VALUE!</v>
      </c>
      <c r="BR29" t="e">
        <f t="shared" ca="1" si="18"/>
        <v>#VALUE!</v>
      </c>
      <c r="BS29" t="e">
        <f t="shared" ca="1" si="19"/>
        <v>#VALUE!</v>
      </c>
      <c r="BT29" t="e">
        <f t="shared" ca="1" si="22"/>
        <v>#VALUE!</v>
      </c>
      <c r="BU29" t="e">
        <f t="shared" ca="1" si="23"/>
        <v>#VALUE!</v>
      </c>
      <c r="BV29" t="e">
        <f ca="1">OFFSET([1]EquipTable!$A$1,ROW()-1,0)</f>
        <v>#VALUE!</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0.48992480708349451</v>
      </c>
      <c r="E30">
        <f t="shared" ca="1" si="28"/>
        <v>0.33136061255506577</v>
      </c>
      <c r="F30">
        <f t="shared" ca="1" si="28"/>
        <v>0.58592647554808697</v>
      </c>
      <c r="G30">
        <f t="shared" ca="1" si="28"/>
        <v>0.36866718965373635</v>
      </c>
      <c r="H30">
        <f t="shared" ca="1" si="28"/>
        <v>0.10324227273107212</v>
      </c>
      <c r="I30">
        <f t="shared" ca="1" si="28"/>
        <v>0.28896074252029791</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v>
      </c>
      <c r="AN30" t="str">
        <f t="shared" ca="1" si="10"/>
        <v>{"dy":3,"sl":8}</v>
      </c>
      <c r="BM30" t="e">
        <f ca="1">IF(VLOOKUP($BV30,[1]EquipTable!$1:$1048576,MATCH("업데이트순번",[1]EquipTable!$1:$1,0),0)&lt;=$BP$1,1,0)
*IF(MID(BV30,7,1)="4",0.1,1)</f>
        <v>#VALUE!</v>
      </c>
      <c r="BN30" t="e">
        <f ca="1">IF(VLOOKUP($BV30,[1]EquipTable!$1:$1048576,MATCH("업데이트순번",[1]EquipTable!$1:$1,0),0)&lt;=$BP$1,1,0)
*IF(MID(BV30,7,1)="4",0.1,1)
*IF(AND(MID(BV30,7,1)&lt;&gt;"4",OR(MID(BV30,6,1)="6",MID(BV30,6,1)="7")),3,1)</f>
        <v>#VALUE!</v>
      </c>
      <c r="BO30" t="e">
        <f ca="1">IF(VLOOKUP($BV30,[1]EquipTable!$1:$1048576,MATCH("업데이트순번",[1]EquipTable!$1:$1,0),0)&lt;=$BP$1,1,0)
*IF(MID(BV30,7,1)="4",0.1,1)
*IF(AND(MID(BV30,7,1)&lt;&gt;"4",MID(BV30,6,1)="8"),4,1)</f>
        <v>#VALUE!</v>
      </c>
      <c r="BP30" t="e">
        <f t="shared" ca="1" si="16"/>
        <v>#VALUE!</v>
      </c>
      <c r="BQ30" t="e">
        <f t="shared" ca="1" si="17"/>
        <v>#VALUE!</v>
      </c>
      <c r="BR30" t="e">
        <f t="shared" ca="1" si="18"/>
        <v>#VALUE!</v>
      </c>
      <c r="BS30" t="e">
        <f t="shared" ca="1" si="19"/>
        <v>#VALUE!</v>
      </c>
      <c r="BT30" t="e">
        <f t="shared" ca="1" si="22"/>
        <v>#VALUE!</v>
      </c>
      <c r="BU30" t="e">
        <f t="shared" ca="1" si="23"/>
        <v>#VALUE!</v>
      </c>
      <c r="BV30" t="e">
        <f ca="1">OFFSET([1]EquipTable!$A$1,ROW()-1,0)</f>
        <v>#VALUE!</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0.21390286978845263</v>
      </c>
      <c r="E31">
        <f t="shared" ca="1" si="28"/>
        <v>0.79859217876430644</v>
      </c>
      <c r="F31">
        <f t="shared" ca="1" si="28"/>
        <v>0.34080621196502636</v>
      </c>
      <c r="G31">
        <f t="shared" ca="1" si="28"/>
        <v>0.13343030831799541</v>
      </c>
      <c r="H31">
        <f t="shared" ca="1" si="28"/>
        <v>0.73034444356979467</v>
      </c>
      <c r="I31">
        <f t="shared" ca="1" si="28"/>
        <v>0.22093095072771485</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v>
      </c>
      <c r="AN31" t="str">
        <f t="shared" ca="1" si="10"/>
        <v>{"dy":3,"sl":9}</v>
      </c>
      <c r="BM31" t="e">
        <f ca="1">IF(VLOOKUP($BV31,[1]EquipTable!$1:$1048576,MATCH("업데이트순번",[1]EquipTable!$1:$1,0),0)&lt;=$BP$1,1,0)
*IF(MID(BV31,7,1)="4",0.1,1)</f>
        <v>#VALUE!</v>
      </c>
      <c r="BN31" t="e">
        <f ca="1">IF(VLOOKUP($BV31,[1]EquipTable!$1:$1048576,MATCH("업데이트순번",[1]EquipTable!$1:$1,0),0)&lt;=$BP$1,1,0)
*IF(MID(BV31,7,1)="4",0.1,1)
*IF(AND(MID(BV31,7,1)&lt;&gt;"4",OR(MID(BV31,6,1)="6",MID(BV31,6,1)="7")),3,1)</f>
        <v>#VALUE!</v>
      </c>
      <c r="BO31" t="e">
        <f ca="1">IF(VLOOKUP($BV31,[1]EquipTable!$1:$1048576,MATCH("업데이트순번",[1]EquipTable!$1:$1,0),0)&lt;=$BP$1,1,0)
*IF(MID(BV31,7,1)="4",0.1,1)
*IF(AND(MID(BV31,7,1)&lt;&gt;"4",MID(BV31,6,1)="8"),4,1)</f>
        <v>#VALUE!</v>
      </c>
      <c r="BP31" t="e">
        <f t="shared" ca="1" si="16"/>
        <v>#VALUE!</v>
      </c>
      <c r="BQ31" t="e">
        <f t="shared" ca="1" si="17"/>
        <v>#VALUE!</v>
      </c>
      <c r="BR31" t="e">
        <f t="shared" ca="1" si="18"/>
        <v>#VALUE!</v>
      </c>
      <c r="BS31" t="e">
        <f t="shared" ca="1" si="19"/>
        <v>#VALUE!</v>
      </c>
      <c r="BT31" t="e">
        <f t="shared" ca="1" si="22"/>
        <v>#VALUE!</v>
      </c>
      <c r="BU31" t="e">
        <f t="shared" ca="1" si="23"/>
        <v>#VALUE!</v>
      </c>
      <c r="BV31" t="e">
        <f ca="1">OFFSET([1]EquipTable!$A$1,ROW()-1,0)</f>
        <v>#VALUE!</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0.70561301578876146</v>
      </c>
      <c r="E32">
        <f t="shared" ca="1" si="29"/>
        <v>0.82325890852717487</v>
      </c>
      <c r="F32">
        <f t="shared" ca="1" si="29"/>
        <v>0.77394953044069503</v>
      </c>
      <c r="G32">
        <f t="shared" ca="1" si="29"/>
        <v>0.78119079757033738</v>
      </c>
      <c r="H32">
        <f t="shared" ca="1" si="29"/>
        <v>6.7547210491808896E-2</v>
      </c>
      <c r="I32">
        <f t="shared" ca="1" si="29"/>
        <v>0.92491145946646658</v>
      </c>
      <c r="M32" t="str">
        <f t="shared" ca="1" si="2"/>
        <v>지정 장비</v>
      </c>
      <c r="N32" t="e">
        <f t="shared" ca="1" si="3"/>
        <v>#VALUE!</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t="e">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#VALUE!</v>
      </c>
      <c r="S32" t="e">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#VALUE!</v>
      </c>
      <c r="T32" t="e">
        <f t="shared" ca="1" si="5"/>
        <v>#VALUE!</v>
      </c>
      <c r="U32" t="s">
        <v>82</v>
      </c>
      <c r="V32" t="s">
        <v>193</v>
      </c>
      <c r="W32">
        <v>1</v>
      </c>
      <c r="X32" t="s">
        <v>126</v>
      </c>
      <c r="Z32">
        <v>1100</v>
      </c>
      <c r="AA32" t="str">
        <f t="shared" ca="1" si="6"/>
        <v>fe</v>
      </c>
      <c r="AB32" t="s">
        <v>82</v>
      </c>
      <c r="AC32" t="s">
        <v>193</v>
      </c>
      <c r="AD32">
        <v>1</v>
      </c>
      <c r="AE32" t="s">
        <v>126</v>
      </c>
      <c r="AG32">
        <v>1100</v>
      </c>
      <c r="AH32" t="str">
        <f>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v>
      </c>
      <c r="AN32" t="str">
        <f t="shared" ca="1" si="10"/>
        <v>{"dy":4,"sl":0,"tp":"fe","vl":"Equip2102","cn":1,"pt":"GO","pr":1100}</v>
      </c>
      <c r="BM32" t="e">
        <f ca="1">IF(VLOOKUP($BV32,[1]EquipTable!$1:$1048576,MATCH("업데이트순번",[1]EquipTable!$1:$1,0),0)&lt;=$BP$1,1,0)
*IF(MID(BV32,7,1)="4",0.1,1)</f>
        <v>#VALUE!</v>
      </c>
      <c r="BN32" t="e">
        <f ca="1">IF(VLOOKUP($BV32,[1]EquipTable!$1:$1048576,MATCH("업데이트순번",[1]EquipTable!$1:$1,0),0)&lt;=$BP$1,1,0)
*IF(MID(BV32,7,1)="4",0.1,1)
*IF(AND(MID(BV32,7,1)&lt;&gt;"4",OR(MID(BV32,6,1)="6",MID(BV32,6,1)="7")),3,1)</f>
        <v>#VALUE!</v>
      </c>
      <c r="BO32" t="e">
        <f ca="1">IF(VLOOKUP($BV32,[1]EquipTable!$1:$1048576,MATCH("업데이트순번",[1]EquipTable!$1:$1,0),0)&lt;=$BP$1,1,0)
*IF(MID(BV32,7,1)="4",0.1,1)
*IF(AND(MID(BV32,7,1)&lt;&gt;"4",MID(BV32,6,1)="8"),4,1)</f>
        <v>#VALUE!</v>
      </c>
      <c r="BP32" t="e">
        <f t="shared" ca="1" si="16"/>
        <v>#VALUE!</v>
      </c>
      <c r="BQ32" t="e">
        <f t="shared" ca="1" si="17"/>
        <v>#VALUE!</v>
      </c>
      <c r="BR32" t="e">
        <f t="shared" ca="1" si="18"/>
        <v>#VALUE!</v>
      </c>
      <c r="BS32" t="e">
        <f t="shared" ca="1" si="19"/>
        <v>#VALUE!</v>
      </c>
      <c r="BT32" t="e">
        <f t="shared" ca="1" si="22"/>
        <v>#VALUE!</v>
      </c>
      <c r="BU32" t="e">
        <f t="shared" ca="1" si="23"/>
        <v>#VALUE!</v>
      </c>
      <c r="BV32" t="e">
        <f ca="1">OFFSET([1]EquipTable!$A$1,ROW()-1,0)</f>
        <v>#VALUE!</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6.5433732660336696E-2</v>
      </c>
      <c r="E33">
        <f t="shared" ca="1" si="29"/>
        <v>5.5030615387758774E-2</v>
      </c>
      <c r="F33">
        <f t="shared" ca="1" si="29"/>
        <v>8.1419062998185021E-2</v>
      </c>
      <c r="G33">
        <f t="shared" ca="1" si="29"/>
        <v>7.9663327394359884E-2</v>
      </c>
      <c r="H33">
        <f t="shared" ca="1" si="29"/>
        <v>0.44728907826049968</v>
      </c>
      <c r="I33">
        <f t="shared" ca="1" si="29"/>
        <v>0.65908644510370318</v>
      </c>
      <c r="M33" t="str">
        <f t="shared" ca="1" si="2"/>
        <v>지정 장비</v>
      </c>
      <c r="N33" t="e">
        <f t="shared" ca="1" si="3"/>
        <v>#VALUE!</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e">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#VALUE!</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#VALUE!</v>
      </c>
      <c r="S33" t="e">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#VALUE!</v>
      </c>
      <c r="T33" t="e">
        <f t="shared" ca="1" si="5"/>
        <v>#VALUE!</v>
      </c>
      <c r="U33" t="s">
        <v>82</v>
      </c>
      <c r="V33" t="s">
        <v>262</v>
      </c>
      <c r="W33">
        <v>1</v>
      </c>
      <c r="X33" t="s">
        <v>126</v>
      </c>
      <c r="Z33">
        <v>7600</v>
      </c>
      <c r="AA33" t="str">
        <f t="shared" ca="1" si="6"/>
        <v>upn</v>
      </c>
      <c r="AB33" t="s">
        <v>92</v>
      </c>
      <c r="AC33">
        <v>7107</v>
      </c>
      <c r="AD33">
        <v>9</v>
      </c>
      <c r="AE33" t="s">
        <v>312</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v>
      </c>
      <c r="AN33" t="str">
        <f t="shared" ca="1" si="10"/>
        <v>{"dy":4,"sl":1,"tp":"upn","vl":"7107","cn":9,"pt":"DI","pr":4}</v>
      </c>
      <c r="BM33" t="e">
        <f ca="1">IF(VLOOKUP($BV33,[1]EquipTable!$1:$1048576,MATCH("업데이트순번",[1]EquipTable!$1:$1,0),0)&lt;=$BP$1,1,0)
*IF(MID(BV33,7,1)="4",0.1,1)</f>
        <v>#VALUE!</v>
      </c>
      <c r="BN33" t="e">
        <f ca="1">IF(VLOOKUP($BV33,[1]EquipTable!$1:$1048576,MATCH("업데이트순번",[1]EquipTable!$1:$1,0),0)&lt;=$BP$1,1,0)
*IF(MID(BV33,7,1)="4",0.1,1)
*IF(AND(MID(BV33,7,1)&lt;&gt;"4",OR(MID(BV33,6,1)="6",MID(BV33,6,1)="7")),3,1)</f>
        <v>#VALUE!</v>
      </c>
      <c r="BO33" t="e">
        <f ca="1">IF(VLOOKUP($BV33,[1]EquipTable!$1:$1048576,MATCH("업데이트순번",[1]EquipTable!$1:$1,0),0)&lt;=$BP$1,1,0)
*IF(MID(BV33,7,1)="4",0.1,1)
*IF(AND(MID(BV33,7,1)&lt;&gt;"4",MID(BV33,6,1)="8"),4,1)</f>
        <v>#VALUE!</v>
      </c>
      <c r="BP33" t="e">
        <f t="shared" ca="1" si="16"/>
        <v>#VALUE!</v>
      </c>
      <c r="BQ33" t="e">
        <f t="shared" ca="1" si="17"/>
        <v>#VALUE!</v>
      </c>
      <c r="BR33" t="e">
        <f t="shared" ca="1" si="18"/>
        <v>#VALUE!</v>
      </c>
      <c r="BS33" t="e">
        <f t="shared" ca="1" si="19"/>
        <v>#VALUE!</v>
      </c>
      <c r="BT33" t="e">
        <f t="shared" ca="1" si="22"/>
        <v>#VALUE!</v>
      </c>
      <c r="BU33" t="e">
        <f t="shared" ca="1" si="23"/>
        <v>#VALUE!</v>
      </c>
      <c r="BV33" t="e">
        <f ca="1">OFFSET([1]EquipTable!$A$1,ROW()-1,0)</f>
        <v>#VALUE!</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0.59754704057177088</v>
      </c>
      <c r="E34">
        <f t="shared" ca="1" si="29"/>
        <v>0.10369278012652983</v>
      </c>
      <c r="F34">
        <f t="shared" ca="1" si="29"/>
        <v>0.25350752054999393</v>
      </c>
      <c r="G34">
        <f t="shared" ca="1" si="29"/>
        <v>0.7366644601022464</v>
      </c>
      <c r="H34">
        <f t="shared" ca="1" si="29"/>
        <v>0.36453579629373911</v>
      </c>
      <c r="I34">
        <f t="shared" ca="1" si="29"/>
        <v>0.60973585979413225</v>
      </c>
      <c r="M34" t="str">
        <f t="shared" ca="1" si="2"/>
        <v>안 지정 캐릭터 PP 영웅등급</v>
      </c>
      <c r="N34">
        <f t="shared" ca="1" si="3"/>
        <v>10369</v>
      </c>
      <c r="O34">
        <f t="shared" ca="1" si="4"/>
        <v>4</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1200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126</v>
      </c>
      <c r="Z34">
        <v>1000</v>
      </c>
      <c r="AA34" t="str">
        <f t="shared" ca="1" si="6"/>
        <v>fe</v>
      </c>
      <c r="AB34" t="s">
        <v>82</v>
      </c>
      <c r="AC34" t="s">
        <v>262</v>
      </c>
      <c r="AD34">
        <v>1</v>
      </c>
      <c r="AE34" t="s">
        <v>126</v>
      </c>
      <c r="AG34">
        <v>7600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v>
      </c>
      <c r="AN34" t="str">
        <f t="shared" ca="1" si="10"/>
        <v>{"dy":4,"sl":2,"tp":"fe","vl":"Equip3302","cn":1,"pt":"GO","pr":7600}</v>
      </c>
      <c r="BM34" t="e">
        <f ca="1">IF(VLOOKUP($BV34,[1]EquipTable!$1:$1048576,MATCH("업데이트순번",[1]EquipTable!$1:$1,0),0)&lt;=$BP$1,1,0)
*IF(MID(BV34,7,1)="4",0.1,1)</f>
        <v>#VALUE!</v>
      </c>
      <c r="BN34" t="e">
        <f ca="1">IF(VLOOKUP($BV34,[1]EquipTable!$1:$1048576,MATCH("업데이트순번",[1]EquipTable!$1:$1,0),0)&lt;=$BP$1,1,0)
*IF(MID(BV34,7,1)="4",0.1,1)
*IF(AND(MID(BV34,7,1)&lt;&gt;"4",OR(MID(BV34,6,1)="6",MID(BV34,6,1)="7")),3,1)</f>
        <v>#VALUE!</v>
      </c>
      <c r="BO34" t="e">
        <f ca="1">IF(VLOOKUP($BV34,[1]EquipTable!$1:$1048576,MATCH("업데이트순번",[1]EquipTable!$1:$1,0),0)&lt;=$BP$1,1,0)
*IF(MID(BV34,7,1)="4",0.1,1)
*IF(AND(MID(BV34,7,1)&lt;&gt;"4",MID(BV34,6,1)="8"),4,1)</f>
        <v>#VALUE!</v>
      </c>
      <c r="BP34" t="e">
        <f t="shared" ca="1" si="16"/>
        <v>#VALUE!</v>
      </c>
      <c r="BQ34" t="e">
        <f t="shared" ca="1" si="17"/>
        <v>#VALUE!</v>
      </c>
      <c r="BR34" t="e">
        <f t="shared" ca="1" si="18"/>
        <v>#VALUE!</v>
      </c>
      <c r="BS34" t="e">
        <f t="shared" ca="1" si="19"/>
        <v>#VALUE!</v>
      </c>
      <c r="BT34" t="e">
        <f t="shared" ca="1" si="22"/>
        <v>#VALUE!</v>
      </c>
      <c r="BU34" t="e">
        <f t="shared" ca="1" si="23"/>
        <v>#VALUE!</v>
      </c>
      <c r="BV34" t="e">
        <f ca="1">OFFSET([1]EquipTable!$A$1,ROW()-1,0)</f>
        <v>#VALUE!</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0.2687416008232375</v>
      </c>
      <c r="E35">
        <f t="shared" ca="1" si="29"/>
        <v>0.56519397733390575</v>
      </c>
      <c r="F35">
        <f t="shared" ca="1" si="29"/>
        <v>0.35643982311561917</v>
      </c>
      <c r="G35">
        <f t="shared" ca="1" si="29"/>
        <v>0.7916131907259456</v>
      </c>
      <c r="H35">
        <f t="shared" ca="1" si="29"/>
        <v>0.65429666851301438</v>
      </c>
      <c r="I35">
        <f t="shared" ca="1" si="29"/>
        <v>0.90201279679333646</v>
      </c>
      <c r="M35" t="str">
        <f t="shared" ca="1" si="2"/>
        <v>안 지정 캐릭터 PP 일반등급</v>
      </c>
      <c r="N35">
        <f t="shared" ca="1" si="3"/>
        <v>56519</v>
      </c>
      <c r="O35">
        <f t="shared" ca="1" si="4"/>
        <v>9</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2700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126</v>
      </c>
      <c r="Z35">
        <v>900</v>
      </c>
      <c r="AA35" t="str">
        <f t="shared" ca="1" si="6"/>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v>
      </c>
      <c r="AN35" t="str">
        <f t="shared" ca="1" si="10"/>
        <v>{"dy":4,"sl":3,"tp":"uph","vl":"33231","cn":10,"pt":"GO","pr":3000}</v>
      </c>
      <c r="BM35" t="e">
        <f ca="1">IF(VLOOKUP($BV35,[1]EquipTable!$1:$1048576,MATCH("업데이트순번",[1]EquipTable!$1:$1,0),0)&lt;=$BP$1,1,0)
*IF(MID(BV35,7,1)="4",0.1,1)</f>
        <v>#VALUE!</v>
      </c>
      <c r="BN35" t="e">
        <f ca="1">IF(VLOOKUP($BV35,[1]EquipTable!$1:$1048576,MATCH("업데이트순번",[1]EquipTable!$1:$1,0),0)&lt;=$BP$1,1,0)
*IF(MID(BV35,7,1)="4",0.1,1)
*IF(AND(MID(BV35,7,1)&lt;&gt;"4",OR(MID(BV35,6,1)="6",MID(BV35,6,1)="7")),3,1)</f>
        <v>#VALUE!</v>
      </c>
      <c r="BO35" t="e">
        <f ca="1">IF(VLOOKUP($BV35,[1]EquipTable!$1:$1048576,MATCH("업데이트순번",[1]EquipTable!$1:$1,0),0)&lt;=$BP$1,1,0)
*IF(MID(BV35,7,1)="4",0.1,1)
*IF(AND(MID(BV35,7,1)&lt;&gt;"4",MID(BV35,6,1)="8"),4,1)</f>
        <v>#VALUE!</v>
      </c>
      <c r="BP35" t="e">
        <f t="shared" ca="1" si="16"/>
        <v>#VALUE!</v>
      </c>
      <c r="BQ35" t="e">
        <f t="shared" ca="1" si="17"/>
        <v>#VALUE!</v>
      </c>
      <c r="BR35" t="e">
        <f t="shared" ca="1" si="18"/>
        <v>#VALUE!</v>
      </c>
      <c r="BS35" t="e">
        <f t="shared" ca="1" si="19"/>
        <v>#VALUE!</v>
      </c>
      <c r="BT35" t="e">
        <f t="shared" ca="1" si="22"/>
        <v>#VALUE!</v>
      </c>
      <c r="BU35" t="e">
        <f t="shared" ca="1" si="23"/>
        <v>#VALUE!</v>
      </c>
      <c r="BV35" t="e">
        <f ca="1">OFFSET([1]EquipTable!$A$1,ROW()-1,0)</f>
        <v>#VALUE!</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6.4971866283112689E-2</v>
      </c>
      <c r="E36">
        <f t="shared" ca="1" si="29"/>
        <v>0.32164589572111391</v>
      </c>
      <c r="F36">
        <f t="shared" ca="1" si="29"/>
        <v>0.48110582633848453</v>
      </c>
      <c r="G36">
        <f t="shared" ca="1" si="29"/>
        <v>0.18996275762496606</v>
      </c>
      <c r="H36">
        <f t="shared" ca="1" si="29"/>
        <v>0.33570170849827718</v>
      </c>
      <c r="I36">
        <f t="shared" ca="1" si="29"/>
        <v>1.5418453107481689E-2</v>
      </c>
      <c r="M36" t="str">
        <f t="shared" ca="1" si="2"/>
        <v>안 지정 캐릭터 PP 일반등급</v>
      </c>
      <c r="N36">
        <f t="shared" ca="1" si="3"/>
        <v>32164</v>
      </c>
      <c r="O36">
        <f t="shared" ca="1" si="4"/>
        <v>6</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1800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126</v>
      </c>
      <c r="Z36">
        <v>900</v>
      </c>
      <c r="AA36" t="str">
        <f t="shared" ca="1" si="6"/>
        <v>fe</v>
      </c>
      <c r="AB36" t="s">
        <v>82</v>
      </c>
      <c r="AC36" t="s">
        <v>313</v>
      </c>
      <c r="AD36">
        <v>1</v>
      </c>
      <c r="AE36" t="s">
        <v>312</v>
      </c>
      <c r="AF36">
        <v>169</v>
      </c>
      <c r="AG36">
        <v>129</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전설</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v>
      </c>
      <c r="AN36" t="str">
        <f t="shared" ca="1" si="10"/>
        <v>{"dy":4,"sl":4,"tp":"fe","vl":"Equip2401","cn":1,"pt":"DI","pp":169,"pr":129}</v>
      </c>
      <c r="BM36" t="e">
        <f ca="1">IF(VLOOKUP($BV36,[1]EquipTable!$1:$1048576,MATCH("업데이트순번",[1]EquipTable!$1:$1,0),0)&lt;=$BP$1,1,0)
*IF(MID(BV36,7,1)="4",0.1,1)</f>
        <v>#VALUE!</v>
      </c>
      <c r="BN36" t="e">
        <f ca="1">IF(VLOOKUP($BV36,[1]EquipTable!$1:$1048576,MATCH("업데이트순번",[1]EquipTable!$1:$1,0),0)&lt;=$BP$1,1,0)
*IF(MID(BV36,7,1)="4",0.1,1)
*IF(AND(MID(BV36,7,1)&lt;&gt;"4",OR(MID(BV36,6,1)="6",MID(BV36,6,1)="7")),3,1)</f>
        <v>#VALUE!</v>
      </c>
      <c r="BO36" t="e">
        <f ca="1">IF(VLOOKUP($BV36,[1]EquipTable!$1:$1048576,MATCH("업데이트순번",[1]EquipTable!$1:$1,0),0)&lt;=$BP$1,1,0)
*IF(MID(BV36,7,1)="4",0.1,1)
*IF(AND(MID(BV36,7,1)&lt;&gt;"4",MID(BV36,6,1)="8"),4,1)</f>
        <v>#VALUE!</v>
      </c>
      <c r="BP36" t="e">
        <f t="shared" ca="1" si="16"/>
        <v>#VALUE!</v>
      </c>
      <c r="BQ36" t="e">
        <f t="shared" ca="1" si="17"/>
        <v>#VALUE!</v>
      </c>
      <c r="BR36" t="e">
        <f t="shared" ca="1" si="18"/>
        <v>#VALUE!</v>
      </c>
      <c r="BS36" t="e">
        <f t="shared" ca="1" si="19"/>
        <v>#VALUE!</v>
      </c>
      <c r="BT36" t="e">
        <f t="shared" ca="1" si="22"/>
        <v>#VALUE!</v>
      </c>
      <c r="BU36" t="e">
        <f t="shared" ca="1" si="23"/>
        <v>#VALUE!</v>
      </c>
      <c r="BV36" t="e">
        <f ca="1">OFFSET([1]EquipTable!$A$1,ROW()-1,0)</f>
        <v>#VALUE!</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0.90571522514282166</v>
      </c>
      <c r="E37">
        <f t="shared" ca="1" si="29"/>
        <v>0.32826087422958927</v>
      </c>
      <c r="F37">
        <f t="shared" ca="1" si="29"/>
        <v>0.16473377637153197</v>
      </c>
      <c r="G37">
        <f t="shared" ca="1" si="29"/>
        <v>0.47755587287606782</v>
      </c>
      <c r="H37">
        <f t="shared" ca="1" si="29"/>
        <v>0.34106884448439057</v>
      </c>
      <c r="I37">
        <f t="shared" ca="1" si="29"/>
        <v>0.1336072551215014</v>
      </c>
      <c r="M37" t="str">
        <f t="shared" ca="1" si="2"/>
        <v>안 지정 캐릭터 PP 일반등급</v>
      </c>
      <c r="N37">
        <f t="shared" ca="1" si="3"/>
        <v>32826</v>
      </c>
      <c r="O37">
        <f t="shared" ca="1" si="4"/>
        <v>6</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1800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82</v>
      </c>
      <c r="V37" t="s">
        <v>206</v>
      </c>
      <c r="W37">
        <v>1</v>
      </c>
      <c r="X37" t="s">
        <v>126</v>
      </c>
      <c r="Z37">
        <v>2900</v>
      </c>
      <c r="AA37" t="str">
        <f t="shared" ca="1" si="6"/>
        <v>upn</v>
      </c>
      <c r="AB37" t="s">
        <v>92</v>
      </c>
      <c r="AC37">
        <v>265</v>
      </c>
      <c r="AD37">
        <v>9</v>
      </c>
      <c r="AE37" t="s">
        <v>314</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v>
      </c>
      <c r="AN37" t="str">
        <f t="shared" ca="1" si="10"/>
        <v>{"dy":4,"sl":5,"tp":"upn","vl":"265","cn":9,"pt":"GO","pr":2700}</v>
      </c>
      <c r="BM37" t="e">
        <f ca="1">IF(VLOOKUP($BV37,[1]EquipTable!$1:$1048576,MATCH("업데이트순번",[1]EquipTable!$1:$1,0),0)&lt;=$BP$1,1,0)
*IF(MID(BV37,7,1)="4",0.1,1)</f>
        <v>#VALUE!</v>
      </c>
      <c r="BN37" t="e">
        <f ca="1">IF(VLOOKUP($BV37,[1]EquipTable!$1:$1048576,MATCH("업데이트순번",[1]EquipTable!$1:$1,0),0)&lt;=$BP$1,1,0)
*IF(MID(BV37,7,1)="4",0.1,1)
*IF(AND(MID(BV37,7,1)&lt;&gt;"4",OR(MID(BV37,6,1)="6",MID(BV37,6,1)="7")),3,1)</f>
        <v>#VALUE!</v>
      </c>
      <c r="BO37" t="e">
        <f ca="1">IF(VLOOKUP($BV37,[1]EquipTable!$1:$1048576,MATCH("업데이트순번",[1]EquipTable!$1:$1,0),0)&lt;=$BP$1,1,0)
*IF(MID(BV37,7,1)="4",0.1,1)
*IF(AND(MID(BV37,7,1)&lt;&gt;"4",MID(BV37,6,1)="8"),4,1)</f>
        <v>#VALUE!</v>
      </c>
      <c r="BP37" t="e">
        <f t="shared" ca="1" si="16"/>
        <v>#VALUE!</v>
      </c>
      <c r="BQ37" t="e">
        <f t="shared" ca="1" si="17"/>
        <v>#VALUE!</v>
      </c>
      <c r="BR37" t="e">
        <f t="shared" ca="1" si="18"/>
        <v>#VALUE!</v>
      </c>
      <c r="BS37" t="e">
        <f t="shared" ca="1" si="19"/>
        <v>#VALUE!</v>
      </c>
      <c r="BT37" t="e">
        <f t="shared" ca="1" si="22"/>
        <v>#VALUE!</v>
      </c>
      <c r="BU37" t="e">
        <f t="shared" ca="1" si="23"/>
        <v>#VALUE!</v>
      </c>
      <c r="BV37" t="e">
        <f ca="1">OFFSET([1]EquipTable!$A$1,ROW()-1,0)</f>
        <v>#VALUE!</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0.70529971655522139</v>
      </c>
      <c r="E38">
        <f t="shared" ca="1" si="29"/>
        <v>0.66138390889262688</v>
      </c>
      <c r="F38">
        <f t="shared" ca="1" si="29"/>
        <v>0.89860651102311007</v>
      </c>
      <c r="G38">
        <f t="shared" ca="1" si="29"/>
        <v>0.98077092917339936</v>
      </c>
      <c r="H38">
        <f t="shared" ca="1" si="29"/>
        <v>0.95521025671818904</v>
      </c>
      <c r="I38">
        <f t="shared" ca="1" si="29"/>
        <v>0.55727929191563585</v>
      </c>
      <c r="M38" t="str">
        <f t="shared" ca="1" si="2"/>
        <v>지정 장비</v>
      </c>
      <c r="N38" t="e">
        <f t="shared" ca="1" si="3"/>
        <v>#VALUE!</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#VALUE!</v>
      </c>
      <c r="S38" t="e">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#VALUE!</v>
      </c>
      <c r="T38" t="e">
        <f t="shared" ca="1" si="5"/>
        <v>#VALUE!</v>
      </c>
      <c r="U38" t="s">
        <v>82</v>
      </c>
      <c r="V38" t="s">
        <v>247</v>
      </c>
      <c r="W38">
        <v>1</v>
      </c>
      <c r="X38" t="s">
        <v>130</v>
      </c>
      <c r="Z38">
        <v>15</v>
      </c>
      <c r="AA38" t="str">
        <f t="shared" ca="1" si="6"/>
        <v>fe</v>
      </c>
      <c r="AB38" t="s">
        <v>82</v>
      </c>
      <c r="AC38" t="s">
        <v>247</v>
      </c>
      <c r="AD38">
        <v>1</v>
      </c>
      <c r="AE38" t="s">
        <v>130</v>
      </c>
      <c r="AG38">
        <v>15</v>
      </c>
      <c r="AH38" t="str">
        <f>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t="shared" ca="1" si="10"/>
        <v>{"dy":4,"sl":6,"tp":"fe","vl":"Equip6202","cn":1,"pt":"DI","pr":15}</v>
      </c>
      <c r="BM38" t="e">
        <f ca="1">IF(VLOOKUP($BV38,[1]EquipTable!$1:$1048576,MATCH("업데이트순번",[1]EquipTable!$1:$1,0),0)&lt;=$BP$1,1,0)
*IF(MID(BV38,7,1)="4",0.1,1)</f>
        <v>#VALUE!</v>
      </c>
      <c r="BN38" t="e">
        <f ca="1">IF(VLOOKUP($BV38,[1]EquipTable!$1:$1048576,MATCH("업데이트순번",[1]EquipTable!$1:$1,0),0)&lt;=$BP$1,1,0)
*IF(MID(BV38,7,1)="4",0.1,1)
*IF(AND(MID(BV38,7,1)&lt;&gt;"4",OR(MID(BV38,6,1)="6",MID(BV38,6,1)="7")),3,1)</f>
        <v>#VALUE!</v>
      </c>
      <c r="BO38" t="e">
        <f ca="1">IF(VLOOKUP($BV38,[1]EquipTable!$1:$1048576,MATCH("업데이트순번",[1]EquipTable!$1:$1,0),0)&lt;=$BP$1,1,0)
*IF(MID(BV38,7,1)="4",0.1,1)
*IF(AND(MID(BV38,7,1)&lt;&gt;"4",MID(BV38,6,1)="8"),4,1)</f>
        <v>#VALUE!</v>
      </c>
      <c r="BP38" t="e">
        <f t="shared" ca="1" si="16"/>
        <v>#VALUE!</v>
      </c>
      <c r="BQ38" t="e">
        <f t="shared" ca="1" si="17"/>
        <v>#VALUE!</v>
      </c>
      <c r="BR38" t="e">
        <f t="shared" ca="1" si="18"/>
        <v>#VALUE!</v>
      </c>
      <c r="BS38" t="e">
        <f t="shared" ca="1" si="19"/>
        <v>#VALUE!</v>
      </c>
      <c r="BT38" t="e">
        <f t="shared" ca="1" si="22"/>
        <v>#VALUE!</v>
      </c>
      <c r="BU38" t="e">
        <f t="shared" ca="1" si="23"/>
        <v>#VALUE!</v>
      </c>
      <c r="BV38" t="e">
        <f ca="1">OFFSET([1]EquipTable!$A$1,ROW()-1,0)</f>
        <v>#VALUE!</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0.93767201455645977</v>
      </c>
      <c r="E39">
        <f t="shared" ca="1" si="29"/>
        <v>0.57833476693635599</v>
      </c>
      <c r="F39">
        <f t="shared" ca="1" si="29"/>
        <v>0.37114166698606221</v>
      </c>
      <c r="G39">
        <f t="shared" ca="1" si="29"/>
        <v>0.19922639242491536</v>
      </c>
      <c r="H39">
        <f t="shared" ca="1" si="29"/>
        <v>0.77982985744047828</v>
      </c>
      <c r="I39">
        <f t="shared" ca="1" si="29"/>
        <v>0.70409772408969085</v>
      </c>
      <c r="M39" t="str">
        <f t="shared" ca="1" si="2"/>
        <v>지정 장비</v>
      </c>
      <c r="N39" t="e">
        <f t="shared" ca="1" si="3"/>
        <v>#VALUE!</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DI</v>
      </c>
      <c r="Q39" t="e">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#VALUE!</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#VALUE!</v>
      </c>
      <c r="S39" t="e">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#VALUE!</v>
      </c>
      <c r="T39" t="e">
        <f t="shared" ca="1" si="5"/>
        <v>#VALUE!</v>
      </c>
      <c r="U39" t="s">
        <v>82</v>
      </c>
      <c r="V39" t="s">
        <v>240</v>
      </c>
      <c r="W39">
        <v>1</v>
      </c>
      <c r="X39" t="s">
        <v>126</v>
      </c>
      <c r="Z39">
        <v>7800</v>
      </c>
      <c r="AA39" t="str">
        <f t="shared" ca="1" si="6"/>
        <v>fe</v>
      </c>
      <c r="AB39" t="s">
        <v>82</v>
      </c>
      <c r="AC39" t="s">
        <v>240</v>
      </c>
      <c r="AD39">
        <v>1</v>
      </c>
      <c r="AE39" t="s">
        <v>126</v>
      </c>
      <c r="AG39">
        <v>7800</v>
      </c>
      <c r="AH39" t="str">
        <f>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t="shared" ca="1" si="10"/>
        <v>{"dy":4,"sl":7,"tp":"fe","vl":"Equip8102","cn":1,"pt":"GO","pr":7800}</v>
      </c>
      <c r="BM39" t="e">
        <f ca="1">IF(VLOOKUP($BV39,[1]EquipTable!$1:$1048576,MATCH("업데이트순번",[1]EquipTable!$1:$1,0),0)&lt;=$BP$1,1,0)
*IF(MID(BV39,7,1)="4",0.1,1)</f>
        <v>#VALUE!</v>
      </c>
      <c r="BN39" t="e">
        <f ca="1">IF(VLOOKUP($BV39,[1]EquipTable!$1:$1048576,MATCH("업데이트순번",[1]EquipTable!$1:$1,0),0)&lt;=$BP$1,1,0)
*IF(MID(BV39,7,1)="4",0.1,1)
*IF(AND(MID(BV39,7,1)&lt;&gt;"4",OR(MID(BV39,6,1)="6",MID(BV39,6,1)="7")),3,1)</f>
        <v>#VALUE!</v>
      </c>
      <c r="BO39" t="e">
        <f ca="1">IF(VLOOKUP($BV39,[1]EquipTable!$1:$1048576,MATCH("업데이트순번",[1]EquipTable!$1:$1,0),0)&lt;=$BP$1,1,0)
*IF(MID(BV39,7,1)="4",0.1,1)
*IF(AND(MID(BV39,7,1)&lt;&gt;"4",MID(BV39,6,1)="8"),4,1)</f>
        <v>#VALUE!</v>
      </c>
      <c r="BP39" t="e">
        <f t="shared" ca="1" si="16"/>
        <v>#VALUE!</v>
      </c>
      <c r="BQ39" t="e">
        <f t="shared" ca="1" si="17"/>
        <v>#VALUE!</v>
      </c>
      <c r="BR39" t="e">
        <f t="shared" ca="1" si="18"/>
        <v>#VALUE!</v>
      </c>
      <c r="BS39" t="e">
        <f t="shared" ca="1" si="19"/>
        <v>#VALUE!</v>
      </c>
      <c r="BT39" t="e">
        <f t="shared" ca="1" si="22"/>
        <v>#VALUE!</v>
      </c>
      <c r="BU39" t="e">
        <f t="shared" ca="1" si="23"/>
        <v>#VALUE!</v>
      </c>
      <c r="BV39" t="e">
        <f ca="1">OFFSET([1]EquipTable!$A$1,ROW()-1,0)</f>
        <v>#VALUE!</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0.77755878322033189</v>
      </c>
      <c r="E40">
        <f t="shared" ca="1" si="29"/>
        <v>0.90103415389981811</v>
      </c>
      <c r="F40">
        <f t="shared" ca="1" si="29"/>
        <v>0.17682728758855293</v>
      </c>
      <c r="G40">
        <f t="shared" ca="1" si="29"/>
        <v>0.70828827169001951</v>
      </c>
      <c r="H40">
        <f t="shared" ca="1" si="29"/>
        <v>0.80565595444753124</v>
      </c>
      <c r="I40">
        <f t="shared" ca="1" si="29"/>
        <v>5.2949725225985733E-2</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t="shared" ca="1" si="10"/>
        <v>{"dy":4,"sl":8}</v>
      </c>
      <c r="BM40" t="e">
        <f ca="1">IF(VLOOKUP($BV40,[1]EquipTable!$1:$1048576,MATCH("업데이트순번",[1]EquipTable!$1:$1,0),0)&lt;=$BP$1,1,0)
*IF(MID(BV40,7,1)="4",0.1,1)</f>
        <v>#VALUE!</v>
      </c>
      <c r="BN40" t="e">
        <f ca="1">IF(VLOOKUP($BV40,[1]EquipTable!$1:$1048576,MATCH("업데이트순번",[1]EquipTable!$1:$1,0),0)&lt;=$BP$1,1,0)
*IF(MID(BV40,7,1)="4",0.1,1)
*IF(AND(MID(BV40,7,1)&lt;&gt;"4",OR(MID(BV40,6,1)="6",MID(BV40,6,1)="7")),3,1)</f>
        <v>#VALUE!</v>
      </c>
      <c r="BO40" t="e">
        <f ca="1">IF(VLOOKUP($BV40,[1]EquipTable!$1:$1048576,MATCH("업데이트순번",[1]EquipTable!$1:$1,0),0)&lt;=$BP$1,1,0)
*IF(MID(BV40,7,1)="4",0.1,1)
*IF(AND(MID(BV40,7,1)&lt;&gt;"4",MID(BV40,6,1)="8"),4,1)</f>
        <v>#VALUE!</v>
      </c>
      <c r="BP40" t="e">
        <f t="shared" ca="1" si="16"/>
        <v>#VALUE!</v>
      </c>
      <c r="BQ40" t="e">
        <f t="shared" ca="1" si="17"/>
        <v>#VALUE!</v>
      </c>
      <c r="BR40" t="e">
        <f t="shared" ca="1" si="18"/>
        <v>#VALUE!</v>
      </c>
      <c r="BS40" t="e">
        <f t="shared" ca="1" si="19"/>
        <v>#VALUE!</v>
      </c>
      <c r="BT40" t="e">
        <f t="shared" ca="1" si="22"/>
        <v>#VALUE!</v>
      </c>
      <c r="BU40" t="e">
        <f t="shared" ca="1" si="23"/>
        <v>#VALUE!</v>
      </c>
      <c r="BV40" t="e">
        <f ca="1">OFFSET([1]EquipTable!$A$1,ROW()-1,0)</f>
        <v>#VALUE!</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0.52157142186432215</v>
      </c>
      <c r="E41">
        <f t="shared" ca="1" si="29"/>
        <v>8.1483643456173316E-2</v>
      </c>
      <c r="F41">
        <f t="shared" ca="1" si="29"/>
        <v>0.36046629615766357</v>
      </c>
      <c r="G41">
        <f t="shared" ca="1" si="29"/>
        <v>0.6231182672662664</v>
      </c>
      <c r="H41">
        <f t="shared" ca="1" si="29"/>
        <v>0.79299007551541301</v>
      </c>
      <c r="I41">
        <f t="shared" ca="1" si="29"/>
        <v>0.32816087999633992</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t="shared" ca="1" si="10"/>
        <v>{"dy":4,"sl":9}</v>
      </c>
      <c r="BM41" t="e">
        <f ca="1">IF(VLOOKUP($BV41,[1]EquipTable!$1:$1048576,MATCH("업데이트순번",[1]EquipTable!$1:$1,0),0)&lt;=$BP$1,1,0)
*IF(MID(BV41,7,1)="4",0.1,1)</f>
        <v>#VALUE!</v>
      </c>
      <c r="BN41" t="e">
        <f ca="1">IF(VLOOKUP($BV41,[1]EquipTable!$1:$1048576,MATCH("업데이트순번",[1]EquipTable!$1:$1,0),0)&lt;=$BP$1,1,0)
*IF(MID(BV41,7,1)="4",0.1,1)
*IF(AND(MID(BV41,7,1)&lt;&gt;"4",OR(MID(BV41,6,1)="6",MID(BV41,6,1)="7")),3,1)</f>
        <v>#VALUE!</v>
      </c>
      <c r="BO41" t="e">
        <f ca="1">IF(VLOOKUP($BV41,[1]EquipTable!$1:$1048576,MATCH("업데이트순번",[1]EquipTable!$1:$1,0),0)&lt;=$BP$1,1,0)
*IF(MID(BV41,7,1)="4",0.1,1)
*IF(AND(MID(BV41,7,1)&lt;&gt;"4",MID(BV41,6,1)="8"),4,1)</f>
        <v>#VALUE!</v>
      </c>
      <c r="BP41" t="e">
        <f t="shared" ca="1" si="16"/>
        <v>#VALUE!</v>
      </c>
      <c r="BQ41" t="e">
        <f t="shared" ca="1" si="17"/>
        <v>#VALUE!</v>
      </c>
      <c r="BR41" t="e">
        <f t="shared" ca="1" si="18"/>
        <v>#VALUE!</v>
      </c>
      <c r="BS41" t="e">
        <f t="shared" ca="1" si="19"/>
        <v>#VALUE!</v>
      </c>
      <c r="BT41" t="e">
        <f t="shared" ca="1" si="22"/>
        <v>#VALUE!</v>
      </c>
      <c r="BU41" t="e">
        <f t="shared" ca="1" si="23"/>
        <v>#VALUE!</v>
      </c>
      <c r="BV41" t="e">
        <f ca="1">OFFSET([1]EquipTable!$A$1,ROW()-1,0)</f>
        <v>#VALUE!</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4.9213130185055021E-2</v>
      </c>
      <c r="E42">
        <f t="shared" ca="1" si="30"/>
        <v>6.4007177144260852E-2</v>
      </c>
      <c r="F42">
        <f t="shared" ca="1" si="30"/>
        <v>0.36994334199897305</v>
      </c>
      <c r="G42">
        <f t="shared" ca="1" si="30"/>
        <v>0.45628413189307615</v>
      </c>
      <c r="H42">
        <f t="shared" ca="1" si="30"/>
        <v>0.19302274423710641</v>
      </c>
      <c r="I42">
        <f t="shared" ca="1" si="30"/>
        <v>0.78433103016508976</v>
      </c>
      <c r="M42" t="str">
        <f t="shared" ca="1" si="2"/>
        <v>지정 장비</v>
      </c>
      <c r="N42" t="e">
        <f t="shared" ca="1" si="3"/>
        <v>#VALUE!</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e">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#VALUE!</v>
      </c>
      <c r="R42" t="e">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#VALUE!</v>
      </c>
      <c r="S42" t="e">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#VALUE!</v>
      </c>
      <c r="T42" t="e">
        <f t="shared" ca="1" si="5"/>
        <v>#VALUE!</v>
      </c>
      <c r="U42" t="s">
        <v>82</v>
      </c>
      <c r="V42" t="s">
        <v>208</v>
      </c>
      <c r="W42">
        <v>1</v>
      </c>
      <c r="X42" t="s">
        <v>126</v>
      </c>
      <c r="Z42">
        <v>3800</v>
      </c>
      <c r="AA42" t="str">
        <f t="shared" ca="1" si="6"/>
        <v>fe</v>
      </c>
      <c r="AB42" t="s">
        <v>82</v>
      </c>
      <c r="AC42" t="s">
        <v>253</v>
      </c>
      <c r="AD42">
        <v>1</v>
      </c>
      <c r="AE42" t="s">
        <v>126</v>
      </c>
      <c r="AG42">
        <v>700</v>
      </c>
      <c r="AH42" t="str">
        <f>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v>
      </c>
      <c r="AN42" t="str">
        <f t="shared" ca="1" si="10"/>
        <v>{"dy":5,"sl":0,"tp":"fe","vl":"Equip1001","cn":1,"pt":"GO","pr":700}</v>
      </c>
      <c r="BM42" t="e">
        <f ca="1">IF(VLOOKUP($BV42,[1]EquipTable!$1:$1048576,MATCH("업데이트순번",[1]EquipTable!$1:$1,0),0)&lt;=$BP$1,1,0)
*IF(MID(BV42,7,1)="4",0.1,1)</f>
        <v>#VALUE!</v>
      </c>
      <c r="BN42" t="e">
        <f ca="1">IF(VLOOKUP($BV42,[1]EquipTable!$1:$1048576,MATCH("업데이트순번",[1]EquipTable!$1:$1,0),0)&lt;=$BP$1,1,0)
*IF(MID(BV42,7,1)="4",0.1,1)
*IF(AND(MID(BV42,7,1)&lt;&gt;"4",OR(MID(BV42,6,1)="6",MID(BV42,6,1)="7")),3,1)</f>
        <v>#VALUE!</v>
      </c>
      <c r="BO42" t="e">
        <f ca="1">IF(VLOOKUP($BV42,[1]EquipTable!$1:$1048576,MATCH("업데이트순번",[1]EquipTable!$1:$1,0),0)&lt;=$BP$1,1,0)
*IF(MID(BV42,7,1)="4",0.1,1)
*IF(AND(MID(BV42,7,1)&lt;&gt;"4",MID(BV42,6,1)="8"),4,1)</f>
        <v>#VALUE!</v>
      </c>
      <c r="BP42" t="e">
        <f t="shared" ca="1" si="16"/>
        <v>#VALUE!</v>
      </c>
      <c r="BQ42" t="e">
        <f t="shared" ca="1" si="17"/>
        <v>#VALUE!</v>
      </c>
      <c r="BR42" t="e">
        <f t="shared" ca="1" si="18"/>
        <v>#VALUE!</v>
      </c>
      <c r="BS42" t="e">
        <f t="shared" ca="1" si="19"/>
        <v>#VALUE!</v>
      </c>
      <c r="BT42" t="e">
        <f t="shared" ca="1" si="22"/>
        <v>#VALUE!</v>
      </c>
      <c r="BU42" t="e">
        <f t="shared" ca="1" si="23"/>
        <v>#VALUE!</v>
      </c>
      <c r="BV42" t="e">
        <f ca="1">OFFSET([1]EquipTable!$A$1,ROW()-1,0)</f>
        <v>#VALUE!</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0.41715118779768157</v>
      </c>
      <c r="E43">
        <f t="shared" ca="1" si="30"/>
        <v>0.85611503561134816</v>
      </c>
      <c r="F43">
        <f t="shared" ca="1" si="30"/>
        <v>0.8006781672329597</v>
      </c>
      <c r="G43">
        <f t="shared" ca="1" si="30"/>
        <v>0.24451730287631424</v>
      </c>
      <c r="H43">
        <f t="shared" ca="1" si="30"/>
        <v>0.48669092057841334</v>
      </c>
      <c r="I43">
        <f t="shared" ca="1" si="30"/>
        <v>0.26121870730331309</v>
      </c>
      <c r="M43" t="str">
        <f t="shared" ca="1" si="2"/>
        <v>지정 장비</v>
      </c>
      <c r="N43" t="e">
        <f t="shared" ca="1" si="3"/>
        <v>#VALUE!</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e">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#VALUE!</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#VALUE!</v>
      </c>
      <c r="S43" t="e">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#VALUE!</v>
      </c>
      <c r="T43" t="e">
        <f t="shared" ca="1" si="5"/>
        <v>#VALUE!</v>
      </c>
      <c r="U43" t="s">
        <v>82</v>
      </c>
      <c r="V43" t="s">
        <v>114</v>
      </c>
      <c r="W43">
        <v>1</v>
      </c>
      <c r="X43" t="s">
        <v>126</v>
      </c>
      <c r="Z43">
        <v>1400</v>
      </c>
      <c r="AA43" t="str">
        <f t="shared" ca="1" si="6"/>
        <v>fe</v>
      </c>
      <c r="AB43" t="s">
        <v>82</v>
      </c>
      <c r="AC43" t="s">
        <v>114</v>
      </c>
      <c r="AD43">
        <v>1</v>
      </c>
      <c r="AE43" t="s">
        <v>126</v>
      </c>
      <c r="AG43">
        <v>1400</v>
      </c>
      <c r="AH43" t="str">
        <f>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v>
      </c>
      <c r="AN43" t="str">
        <f t="shared" ca="1" si="10"/>
        <v>{"dy":5,"sl":1,"tp":"fe","vl":"Equip0102","cn":1,"pt":"GO","pr":1400}</v>
      </c>
      <c r="BM43" t="e">
        <f ca="1">IF(VLOOKUP($BV43,[1]EquipTable!$1:$1048576,MATCH("업데이트순번",[1]EquipTable!$1:$1,0),0)&lt;=$BP$1,1,0)
*IF(MID(BV43,7,1)="4",0.1,1)</f>
        <v>#VALUE!</v>
      </c>
      <c r="BN43" t="e">
        <f ca="1">IF(VLOOKUP($BV43,[1]EquipTable!$1:$1048576,MATCH("업데이트순번",[1]EquipTable!$1:$1,0),0)&lt;=$BP$1,1,0)
*IF(MID(BV43,7,1)="4",0.1,1)
*IF(AND(MID(BV43,7,1)&lt;&gt;"4",OR(MID(BV43,6,1)="6",MID(BV43,6,1)="7")),3,1)</f>
        <v>#VALUE!</v>
      </c>
      <c r="BO43" t="e">
        <f ca="1">IF(VLOOKUP($BV43,[1]EquipTable!$1:$1048576,MATCH("업데이트순번",[1]EquipTable!$1:$1,0),0)&lt;=$BP$1,1,0)
*IF(MID(BV43,7,1)="4",0.1,1)
*IF(AND(MID(BV43,7,1)&lt;&gt;"4",MID(BV43,6,1)="8"),4,1)</f>
        <v>#VALUE!</v>
      </c>
      <c r="BP43" t="e">
        <f t="shared" ca="1" si="16"/>
        <v>#VALUE!</v>
      </c>
      <c r="BQ43" t="e">
        <f t="shared" ca="1" si="17"/>
        <v>#VALUE!</v>
      </c>
      <c r="BR43" t="e">
        <f t="shared" ca="1" si="18"/>
        <v>#VALUE!</v>
      </c>
      <c r="BS43" t="e">
        <f t="shared" ca="1" si="19"/>
        <v>#VALUE!</v>
      </c>
      <c r="BT43" t="e">
        <f t="shared" ca="1" si="22"/>
        <v>#VALUE!</v>
      </c>
      <c r="BU43" t="e">
        <f t="shared" ca="1" si="23"/>
        <v>#VALUE!</v>
      </c>
      <c r="BV43" t="e">
        <f ca="1">OFFSET([1]EquipTable!$A$1,ROW()-1,0)</f>
        <v>#VALUE!</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6.7166927662711151E-2</v>
      </c>
      <c r="E44">
        <f t="shared" ca="1" si="30"/>
        <v>0.75928450575145134</v>
      </c>
      <c r="F44">
        <f t="shared" ca="1" si="30"/>
        <v>0.93421014401183611</v>
      </c>
      <c r="G44">
        <f t="shared" ca="1" si="30"/>
        <v>0.4829346262010844</v>
      </c>
      <c r="H44">
        <f t="shared" ca="1" si="30"/>
        <v>0.56258571911328159</v>
      </c>
      <c r="I44">
        <f t="shared" ca="1" si="30"/>
        <v>0.80882387251395593</v>
      </c>
      <c r="M44" t="str">
        <f t="shared" ca="1" si="2"/>
        <v>안 지정 캐릭터 PP 영웅등급</v>
      </c>
      <c r="N44">
        <f t="shared" ca="1" si="3"/>
        <v>75928</v>
      </c>
      <c r="O44">
        <f t="shared" ca="1" si="4"/>
        <v>12</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3600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126</v>
      </c>
      <c r="Z44">
        <v>1100</v>
      </c>
      <c r="AA44" t="str">
        <f t="shared" ca="1" si="6"/>
        <v>uph</v>
      </c>
      <c r="AB44" t="s">
        <v>91</v>
      </c>
      <c r="AC44">
        <v>37314</v>
      </c>
      <c r="AD44">
        <v>11</v>
      </c>
      <c r="AE44" t="s">
        <v>316</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v>
      </c>
      <c r="AN44" t="str">
        <f t="shared" ca="1" si="10"/>
        <v>{"dy":5,"sl":2,"tp":"uph","vl":"37314","cn":11,"pt":"DI","pr":4}</v>
      </c>
      <c r="BM44" t="e">
        <f ca="1">IF(VLOOKUP($BV44,[1]EquipTable!$1:$1048576,MATCH("업데이트순번",[1]EquipTable!$1:$1,0),0)&lt;=$BP$1,1,0)
*IF(MID(BV44,7,1)="4",0.1,1)</f>
        <v>#VALUE!</v>
      </c>
      <c r="BN44" t="e">
        <f ca="1">IF(VLOOKUP($BV44,[1]EquipTable!$1:$1048576,MATCH("업데이트순번",[1]EquipTable!$1:$1,0),0)&lt;=$BP$1,1,0)
*IF(MID(BV44,7,1)="4",0.1,1)
*IF(AND(MID(BV44,7,1)&lt;&gt;"4",OR(MID(BV44,6,1)="6",MID(BV44,6,1)="7")),3,1)</f>
        <v>#VALUE!</v>
      </c>
      <c r="BO44" t="e">
        <f ca="1">IF(VLOOKUP($BV44,[1]EquipTable!$1:$1048576,MATCH("업데이트순번",[1]EquipTable!$1:$1,0),0)&lt;=$BP$1,1,0)
*IF(MID(BV44,7,1)="4",0.1,1)
*IF(AND(MID(BV44,7,1)&lt;&gt;"4",MID(BV44,6,1)="8"),4,1)</f>
        <v>#VALUE!</v>
      </c>
      <c r="BP44" t="e">
        <f t="shared" ca="1" si="16"/>
        <v>#VALUE!</v>
      </c>
      <c r="BQ44" t="e">
        <f t="shared" ca="1" si="17"/>
        <v>#VALUE!</v>
      </c>
      <c r="BR44" t="e">
        <f t="shared" ca="1" si="18"/>
        <v>#VALUE!</v>
      </c>
      <c r="BS44" t="e">
        <f t="shared" ca="1" si="19"/>
        <v>#VALUE!</v>
      </c>
      <c r="BT44" t="e">
        <f t="shared" ca="1" si="22"/>
        <v>#VALUE!</v>
      </c>
      <c r="BU44" t="e">
        <f t="shared" ca="1" si="23"/>
        <v>#VALUE!</v>
      </c>
      <c r="BV44" t="e">
        <f ca="1">OFFSET([1]EquipTable!$A$1,ROW()-1,0)</f>
        <v>#VALUE!</v>
      </c>
      <c r="BX44">
        <f>IF(VLOOKUP($CA44,[2]ActorTable!$1:$1048576,MATCH("업데이트순번",[2]ActorTable!$1:$1,0),0)&lt;=$BY$1,1,0)
*IF(MID(CA44,7,1)="2",0.1,1)</f>
        <v>0</v>
      </c>
      <c r="BY44">
        <f t="shared" ca="1" si="20"/>
        <v>0</v>
      </c>
      <c r="BZ44">
        <f t="shared" ca="1" si="21"/>
        <v>0.99999999999999944</v>
      </c>
      <c r="CA44" t="s">
        <v>209</v>
      </c>
      <c r="CB44" t="str">
        <f>VLOOKUP($CA44,[2]ActorTable!$1:$1048576,MATCH("이름참고",[2]ActorTable!$1:$1,0),0)</f>
        <v>레나</v>
      </c>
    </row>
    <row r="45" spans="1:80">
      <c r="A45">
        <v>5</v>
      </c>
      <c r="B45">
        <v>3</v>
      </c>
      <c r="C45">
        <f t="shared" si="0"/>
        <v>0</v>
      </c>
      <c r="D45">
        <f t="shared" ca="1" si="30"/>
        <v>0.60421002385139644</v>
      </c>
      <c r="E45">
        <f t="shared" ca="1" si="30"/>
        <v>0.39303898760389688</v>
      </c>
      <c r="F45">
        <f t="shared" ca="1" si="30"/>
        <v>0.47620533652401065</v>
      </c>
      <c r="G45">
        <f t="shared" ca="1" si="30"/>
        <v>0.59184888993486406</v>
      </c>
      <c r="H45">
        <f t="shared" ca="1" si="30"/>
        <v>0.4527970573240645</v>
      </c>
      <c r="I45">
        <f t="shared" ca="1" si="30"/>
        <v>0.28392766629684352</v>
      </c>
      <c r="M45" t="str">
        <f t="shared" ca="1" si="2"/>
        <v>안 지정 캐릭터 PP 일반등급</v>
      </c>
      <c r="N45">
        <f t="shared" ca="1" si="3"/>
        <v>39303</v>
      </c>
      <c r="O45">
        <f t="shared" ca="1" si="4"/>
        <v>7</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2100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126</v>
      </c>
      <c r="Z45">
        <v>900</v>
      </c>
      <c r="AA45" t="str">
        <f t="shared" ca="1" si="6"/>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v>
      </c>
      <c r="AN45" t="str">
        <f t="shared" ca="1" si="10"/>
        <v>{"dy":5,"sl":3,"tp":"upn","vl":"3955","cn":9,"pt":"GO","pr":2700}</v>
      </c>
      <c r="BM45" t="e">
        <f ca="1">IF(VLOOKUP($BV45,[1]EquipTable!$1:$1048576,MATCH("업데이트순번",[1]EquipTable!$1:$1,0),0)&lt;=$BP$1,1,0)
*IF(MID(BV45,7,1)="4",0.1,1)</f>
        <v>#VALUE!</v>
      </c>
      <c r="BN45" t="e">
        <f ca="1">IF(VLOOKUP($BV45,[1]EquipTable!$1:$1048576,MATCH("업데이트순번",[1]EquipTable!$1:$1,0),0)&lt;=$BP$1,1,0)
*IF(MID(BV45,7,1)="4",0.1,1)
*IF(AND(MID(BV45,7,1)&lt;&gt;"4",OR(MID(BV45,6,1)="6",MID(BV45,6,1)="7")),3,1)</f>
        <v>#VALUE!</v>
      </c>
      <c r="BO45" t="e">
        <f ca="1">IF(VLOOKUP($BV45,[1]EquipTable!$1:$1048576,MATCH("업데이트순번",[1]EquipTable!$1:$1,0),0)&lt;=$BP$1,1,0)
*IF(MID(BV45,7,1)="4",0.1,1)
*IF(AND(MID(BV45,7,1)&lt;&gt;"4",MID(BV45,6,1)="8"),4,1)</f>
        <v>#VALUE!</v>
      </c>
      <c r="BP45" t="e">
        <f t="shared" ca="1" si="16"/>
        <v>#VALUE!</v>
      </c>
      <c r="BQ45" t="e">
        <f t="shared" ca="1" si="17"/>
        <v>#VALUE!</v>
      </c>
      <c r="BR45" t="e">
        <f t="shared" ca="1" si="18"/>
        <v>#VALUE!</v>
      </c>
      <c r="BS45" t="e">
        <f t="shared" ca="1" si="19"/>
        <v>#VALUE!</v>
      </c>
      <c r="BT45" t="e">
        <f t="shared" ca="1" si="22"/>
        <v>#VALUE!</v>
      </c>
      <c r="BU45" t="e">
        <f t="shared" ca="1" si="23"/>
        <v>#VALUE!</v>
      </c>
      <c r="BV45" t="e">
        <f ca="1">OFFSET([1]EquipTable!$A$1,ROW()-1,0)</f>
        <v>#VALUE!</v>
      </c>
      <c r="BX45">
        <f>IF(VLOOKUP($CA45,[2]ActorTable!$1:$1048576,MATCH("업데이트순번",[2]ActorTable!$1:$1,0),0)&lt;=$BY$1,1,0)
*IF(MID(CA45,7,1)="2",0.1,1)</f>
        <v>0</v>
      </c>
      <c r="BY45">
        <f t="shared" ca="1" si="20"/>
        <v>0</v>
      </c>
      <c r="BZ45">
        <f t="shared" ca="1" si="21"/>
        <v>0.99999999999999944</v>
      </c>
      <c r="CA45" t="s">
        <v>210</v>
      </c>
      <c r="CB45" t="str">
        <f>VLOOKUP($CA45,[2]ActorTable!$1:$1048576,MATCH("이름참고",[2]ActorTable!$1:$1,0),0)</f>
        <v>서린</v>
      </c>
    </row>
    <row r="46" spans="1:80">
      <c r="A46">
        <v>5</v>
      </c>
      <c r="B46">
        <v>4</v>
      </c>
      <c r="C46">
        <f t="shared" si="0"/>
        <v>0</v>
      </c>
      <c r="D46">
        <f t="shared" ca="1" si="30"/>
        <v>7.4135401745785034E-2</v>
      </c>
      <c r="E46">
        <f t="shared" ca="1" si="30"/>
        <v>0.59711170148431447</v>
      </c>
      <c r="F46">
        <f t="shared" ca="1" si="30"/>
        <v>0.19268621067876146</v>
      </c>
      <c r="G46">
        <f t="shared" ca="1" si="30"/>
        <v>0.2973461288496303</v>
      </c>
      <c r="H46">
        <f t="shared" ca="1" si="30"/>
        <v>0.76257265892176751</v>
      </c>
      <c r="I46">
        <f t="shared" ca="1" si="30"/>
        <v>0.28925109992992526</v>
      </c>
      <c r="M46" t="str">
        <f t="shared" ca="1" si="2"/>
        <v>안 지정 캐릭터 PP 일반등급</v>
      </c>
      <c r="N46">
        <f t="shared" ca="1" si="3"/>
        <v>59711</v>
      </c>
      <c r="O46">
        <f t="shared" ca="1" si="4"/>
        <v>10</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3000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126</v>
      </c>
      <c r="Z46">
        <v>1400</v>
      </c>
      <c r="AA46" t="str">
        <f t="shared" ca="1" si="6"/>
        <v>fe</v>
      </c>
      <c r="AB46" t="s">
        <v>82</v>
      </c>
      <c r="AC46" t="s">
        <v>315</v>
      </c>
      <c r="AD46">
        <v>1</v>
      </c>
      <c r="AE46" t="s">
        <v>126</v>
      </c>
      <c r="AG46">
        <v>800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v>
      </c>
      <c r="AN46" t="str">
        <f t="shared" ca="1" si="10"/>
        <v>{"dy":5,"sl":4,"tp":"fe","vl":"Equip2002","cn":1,"pt":"GO","pr":800}</v>
      </c>
      <c r="BM46" t="e">
        <f ca="1">IF(VLOOKUP($BV46,[1]EquipTable!$1:$1048576,MATCH("업데이트순번",[1]EquipTable!$1:$1,0),0)&lt;=$BP$1,1,0)
*IF(MID(BV46,7,1)="4",0.1,1)</f>
        <v>#VALUE!</v>
      </c>
      <c r="BN46" t="e">
        <f ca="1">IF(VLOOKUP($BV46,[1]EquipTable!$1:$1048576,MATCH("업데이트순번",[1]EquipTable!$1:$1,0),0)&lt;=$BP$1,1,0)
*IF(MID(BV46,7,1)="4",0.1,1)
*IF(AND(MID(BV46,7,1)&lt;&gt;"4",OR(MID(BV46,6,1)="6",MID(BV46,6,1)="7")),3,1)</f>
        <v>#VALUE!</v>
      </c>
      <c r="BO46" t="e">
        <f ca="1">IF(VLOOKUP($BV46,[1]EquipTable!$1:$1048576,MATCH("업데이트순번",[1]EquipTable!$1:$1,0),0)&lt;=$BP$1,1,0)
*IF(MID(BV46,7,1)="4",0.1,1)
*IF(AND(MID(BV46,7,1)&lt;&gt;"4",MID(BV46,6,1)="8"),4,1)</f>
        <v>#VALUE!</v>
      </c>
      <c r="BP46" t="e">
        <f t="shared" ca="1" si="16"/>
        <v>#VALUE!</v>
      </c>
      <c r="BQ46" t="e">
        <f t="shared" ca="1" si="17"/>
        <v>#VALUE!</v>
      </c>
      <c r="BR46" t="e">
        <f t="shared" ca="1" si="18"/>
        <v>#VALUE!</v>
      </c>
      <c r="BS46" t="e">
        <f t="shared" ca="1" si="19"/>
        <v>#VALUE!</v>
      </c>
      <c r="BT46" t="e">
        <f t="shared" ca="1" si="22"/>
        <v>#VALUE!</v>
      </c>
      <c r="BU46" t="e">
        <f t="shared" ca="1" si="23"/>
        <v>#VALUE!</v>
      </c>
      <c r="BV46" t="e">
        <f ca="1">OFFSET([1]EquipTable!$A$1,ROW()-1,0)</f>
        <v>#VALUE!</v>
      </c>
    </row>
    <row r="47" spans="1:80">
      <c r="A47">
        <v>5</v>
      </c>
      <c r="B47">
        <v>5</v>
      </c>
      <c r="C47">
        <f t="shared" si="0"/>
        <v>0</v>
      </c>
      <c r="D47">
        <f t="shared" ca="1" si="30"/>
        <v>0.49350303556967012</v>
      </c>
      <c r="E47">
        <f t="shared" ca="1" si="30"/>
        <v>0.79831015623351609</v>
      </c>
      <c r="F47">
        <f t="shared" ca="1" si="30"/>
        <v>0.2362353394776624</v>
      </c>
      <c r="G47">
        <f t="shared" ca="1" si="30"/>
        <v>0.91873682081831798</v>
      </c>
      <c r="H47">
        <f t="shared" ca="1" si="30"/>
        <v>0.13580661108184766</v>
      </c>
      <c r="I47">
        <f t="shared" ca="1" si="30"/>
        <v>6.6798410092345994E-2</v>
      </c>
      <c r="M47" t="str">
        <f t="shared" ca="1" si="2"/>
        <v>지정 장비</v>
      </c>
      <c r="N47" t="e">
        <f t="shared" ca="1" si="3"/>
        <v>#VALUE!</v>
      </c>
      <c r="O47">
        <f t="shared" ca="1" si="4"/>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t="e">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#VALUE!</v>
      </c>
      <c r="S47" t="e">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#VALUE!</v>
      </c>
      <c r="T47" t="e">
        <f t="shared" ca="1" si="5"/>
        <v>#VALUE!</v>
      </c>
      <c r="U47" t="s">
        <v>91</v>
      </c>
      <c r="V47">
        <v>78754</v>
      </c>
      <c r="W47">
        <v>13</v>
      </c>
      <c r="X47" t="s">
        <v>126</v>
      </c>
      <c r="Z47">
        <v>1300</v>
      </c>
      <c r="AA47" t="str">
        <f t="shared" ca="1" si="6"/>
        <v>upn</v>
      </c>
      <c r="AB47" t="s">
        <v>92</v>
      </c>
      <c r="AC47">
        <v>88860</v>
      </c>
      <c r="AD47">
        <v>14</v>
      </c>
      <c r="AE47" t="s">
        <v>317</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v>
      </c>
      <c r="AN47" t="str">
        <f t="shared" ca="1" si="10"/>
        <v>{"dy":5,"sl":5,"tp":"upn","vl":"88860","cn":14,"pt":"GO","pr":4200}</v>
      </c>
      <c r="BM47" t="e">
        <f ca="1">IF(VLOOKUP($BV47,[1]EquipTable!$1:$1048576,MATCH("업데이트순번",[1]EquipTable!$1:$1,0),0)&lt;=$BP$1,1,0)
*IF(MID(BV47,7,1)="4",0.1,1)</f>
        <v>#VALUE!</v>
      </c>
      <c r="BN47" t="e">
        <f ca="1">IF(VLOOKUP($BV47,[1]EquipTable!$1:$1048576,MATCH("업데이트순번",[1]EquipTable!$1:$1,0),0)&lt;=$BP$1,1,0)
*IF(MID(BV47,7,1)="4",0.1,1)
*IF(AND(MID(BV47,7,1)&lt;&gt;"4",OR(MID(BV47,6,1)="6",MID(BV47,6,1)="7")),3,1)</f>
        <v>#VALUE!</v>
      </c>
      <c r="BO47" t="e">
        <f ca="1">IF(VLOOKUP($BV47,[1]EquipTable!$1:$1048576,MATCH("업데이트순번",[1]EquipTable!$1:$1,0),0)&lt;=$BP$1,1,0)
*IF(MID(BV47,7,1)="4",0.1,1)
*IF(AND(MID(BV47,7,1)&lt;&gt;"4",MID(BV47,6,1)="8"),4,1)</f>
        <v>#VALUE!</v>
      </c>
      <c r="BP47" t="e">
        <f t="shared" ca="1" si="16"/>
        <v>#VALUE!</v>
      </c>
      <c r="BQ47" t="e">
        <f t="shared" ca="1" si="17"/>
        <v>#VALUE!</v>
      </c>
      <c r="BR47" t="e">
        <f t="shared" ca="1" si="18"/>
        <v>#VALUE!</v>
      </c>
      <c r="BS47" t="e">
        <f t="shared" ca="1" si="19"/>
        <v>#VALUE!</v>
      </c>
      <c r="BT47" t="e">
        <f t="shared" ca="1" si="22"/>
        <v>#VALUE!</v>
      </c>
      <c r="BU47" t="e">
        <f t="shared" ca="1" si="23"/>
        <v>#VALUE!</v>
      </c>
      <c r="BV47" t="e">
        <f ca="1">OFFSET([1]EquipTable!$A$1,ROW()-1,0)</f>
        <v>#VALUE!</v>
      </c>
    </row>
    <row r="48" spans="1:80">
      <c r="A48">
        <v>5</v>
      </c>
      <c r="B48">
        <v>6</v>
      </c>
      <c r="C48">
        <f t="shared" si="0"/>
        <v>0</v>
      </c>
      <c r="D48">
        <f t="shared" ca="1" si="30"/>
        <v>0.31499470194528512</v>
      </c>
      <c r="E48">
        <f t="shared" ca="1" si="30"/>
        <v>0.16930500720072117</v>
      </c>
      <c r="F48">
        <f t="shared" ca="1" si="30"/>
        <v>2.926807423678135E-2</v>
      </c>
      <c r="G48">
        <f t="shared" ca="1" si="30"/>
        <v>0.5474125954695076</v>
      </c>
      <c r="H48">
        <f t="shared" ca="1" si="30"/>
        <v>3.8683825160984009E-2</v>
      </c>
      <c r="I48">
        <f t="shared" ca="1" si="30"/>
        <v>0.57296221366230948</v>
      </c>
      <c r="M48" t="str">
        <f t="shared" ca="1" si="2"/>
        <v>지정 장비</v>
      </c>
      <c r="N48" t="e">
        <f t="shared" ca="1" si="3"/>
        <v>#VALUE!</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#VALUE!</v>
      </c>
      <c r="S48" t="e">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#VALUE!</v>
      </c>
      <c r="T48" t="e">
        <f t="shared" ca="1" si="5"/>
        <v>#VALUE!</v>
      </c>
      <c r="U48" t="s">
        <v>82</v>
      </c>
      <c r="V48" t="s">
        <v>195</v>
      </c>
      <c r="W48">
        <v>1</v>
      </c>
      <c r="X48" t="s">
        <v>126</v>
      </c>
      <c r="Z48">
        <v>800</v>
      </c>
      <c r="AA48" t="str">
        <f t="shared" ca="1" si="6"/>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v>
      </c>
      <c r="AN48" t="str">
        <f t="shared" ca="1" si="10"/>
        <v>{"dy":5,"sl":6,"tp":"uph","vl":"78754","cn":13,"pt":"GO","pr":3900}</v>
      </c>
      <c r="BM48" t="e">
        <f ca="1">IF(VLOOKUP($BV48,[1]EquipTable!$1:$1048576,MATCH("업데이트순번",[1]EquipTable!$1:$1,0),0)&lt;=$BP$1,1,0)
*IF(MID(BV48,7,1)="4",0.1,1)</f>
        <v>#VALUE!</v>
      </c>
      <c r="BN48" t="e">
        <f ca="1">IF(VLOOKUP($BV48,[1]EquipTable!$1:$1048576,MATCH("업데이트순번",[1]EquipTable!$1:$1,0),0)&lt;=$BP$1,1,0)
*IF(MID(BV48,7,1)="4",0.1,1)
*IF(AND(MID(BV48,7,1)&lt;&gt;"4",OR(MID(BV48,6,1)="6",MID(BV48,6,1)="7")),3,1)</f>
        <v>#VALUE!</v>
      </c>
      <c r="BO48" t="e">
        <f ca="1">IF(VLOOKUP($BV48,[1]EquipTable!$1:$1048576,MATCH("업데이트순번",[1]EquipTable!$1:$1,0),0)&lt;=$BP$1,1,0)
*IF(MID(BV48,7,1)="4",0.1,1)
*IF(AND(MID(BV48,7,1)&lt;&gt;"4",MID(BV48,6,1)="8"),4,1)</f>
        <v>#VALUE!</v>
      </c>
      <c r="BP48" t="e">
        <f t="shared" ca="1" si="16"/>
        <v>#VALUE!</v>
      </c>
      <c r="BQ48" t="e">
        <f t="shared" ca="1" si="17"/>
        <v>#VALUE!</v>
      </c>
      <c r="BR48" t="e">
        <f t="shared" ca="1" si="18"/>
        <v>#VALUE!</v>
      </c>
      <c r="BS48" t="e">
        <f t="shared" ca="1" si="19"/>
        <v>#VALUE!</v>
      </c>
      <c r="BT48" t="e">
        <f t="shared" ca="1" si="22"/>
        <v>#VALUE!</v>
      </c>
      <c r="BU48" t="e">
        <f t="shared" ca="1" si="23"/>
        <v>#VALUE!</v>
      </c>
      <c r="BV48" t="e">
        <f ca="1">OFFSET([1]EquipTable!$A$1,ROW()-1,0)</f>
        <v>#VALUE!</v>
      </c>
    </row>
    <row r="49" spans="1:74">
      <c r="A49">
        <v>5</v>
      </c>
      <c r="B49">
        <v>7</v>
      </c>
      <c r="C49">
        <f t="shared" si="0"/>
        <v>0</v>
      </c>
      <c r="D49">
        <f t="shared" ca="1" si="30"/>
        <v>0.52429551464892044</v>
      </c>
      <c r="E49">
        <f t="shared" ca="1" si="30"/>
        <v>0.3105552477878043</v>
      </c>
      <c r="F49">
        <f t="shared" ca="1" si="30"/>
        <v>0.6696408092988182</v>
      </c>
      <c r="G49">
        <f t="shared" ca="1" si="30"/>
        <v>0.51825563713791001</v>
      </c>
      <c r="H49">
        <f t="shared" ca="1" si="30"/>
        <v>0.47754461916612034</v>
      </c>
      <c r="I49">
        <f t="shared" ca="1" si="30"/>
        <v>0.98092923912990559</v>
      </c>
      <c r="M49" t="str">
        <f t="shared" ca="1" si="2"/>
        <v>지정 장비</v>
      </c>
      <c r="N49" t="e">
        <f t="shared" ca="1" si="3"/>
        <v>#VALUE!</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#VALUE!</v>
      </c>
      <c r="S49" t="e">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#VALUE!</v>
      </c>
      <c r="T49" t="e">
        <f t="shared" ca="1" si="5"/>
        <v>#VALUE!</v>
      </c>
      <c r="U49" t="s">
        <v>82</v>
      </c>
      <c r="V49" t="s">
        <v>253</v>
      </c>
      <c r="W49">
        <v>1</v>
      </c>
      <c r="X49" t="s">
        <v>126</v>
      </c>
      <c r="Z49">
        <v>700</v>
      </c>
      <c r="AA49" t="str">
        <f t="shared" ca="1" si="6"/>
        <v>fe</v>
      </c>
      <c r="AB49" t="s">
        <v>82</v>
      </c>
      <c r="AC49" t="s">
        <v>208</v>
      </c>
      <c r="AD49">
        <v>1</v>
      </c>
      <c r="AE49" t="s">
        <v>126</v>
      </c>
      <c r="AG49">
        <v>3800</v>
      </c>
      <c r="AH49" t="str">
        <f>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t="shared" ca="1" si="10"/>
        <v>{"dy":5,"sl":7,"tp":"fe","vl":"Equip7102","cn":1,"pt":"GO","pr":3800}</v>
      </c>
      <c r="BM49" t="e">
        <f ca="1">IF(VLOOKUP($BV49,[1]EquipTable!$1:$1048576,MATCH("업데이트순번",[1]EquipTable!$1:$1,0),0)&lt;=$BP$1,1,0)
*IF(MID(BV49,7,1)="4",0.1,1)</f>
        <v>#VALUE!</v>
      </c>
      <c r="BN49" t="e">
        <f ca="1">IF(VLOOKUP($BV49,[1]EquipTable!$1:$1048576,MATCH("업데이트순번",[1]EquipTable!$1:$1,0),0)&lt;=$BP$1,1,0)
*IF(MID(BV49,7,1)="4",0.1,1)
*IF(AND(MID(BV49,7,1)&lt;&gt;"4",OR(MID(BV49,6,1)="6",MID(BV49,6,1)="7")),3,1)</f>
        <v>#VALUE!</v>
      </c>
      <c r="BO49" t="e">
        <f ca="1">IF(VLOOKUP($BV49,[1]EquipTable!$1:$1048576,MATCH("업데이트순번",[1]EquipTable!$1:$1,0),0)&lt;=$BP$1,1,0)
*IF(MID(BV49,7,1)="4",0.1,1)
*IF(AND(MID(BV49,7,1)&lt;&gt;"4",MID(BV49,6,1)="8"),4,1)</f>
        <v>#VALUE!</v>
      </c>
      <c r="BP49" t="e">
        <f t="shared" ca="1" si="16"/>
        <v>#VALUE!</v>
      </c>
      <c r="BQ49" t="e">
        <f t="shared" ca="1" si="17"/>
        <v>#VALUE!</v>
      </c>
      <c r="BR49" t="e">
        <f t="shared" ca="1" si="18"/>
        <v>#VALUE!</v>
      </c>
      <c r="BS49" t="e">
        <f t="shared" ca="1" si="19"/>
        <v>#VALUE!</v>
      </c>
      <c r="BT49" t="e">
        <f t="shared" ca="1" si="22"/>
        <v>#VALUE!</v>
      </c>
      <c r="BU49" t="e">
        <f t="shared" ca="1" si="23"/>
        <v>#VALUE!</v>
      </c>
      <c r="BV49" t="e">
        <f ca="1">OFFSET([1]EquipTable!$A$1,ROW()-1,0)</f>
        <v>#VALUE!</v>
      </c>
    </row>
    <row r="50" spans="1:74">
      <c r="A50">
        <v>5</v>
      </c>
      <c r="B50">
        <v>8</v>
      </c>
      <c r="C50">
        <f t="shared" si="0"/>
        <v>0</v>
      </c>
      <c r="D50">
        <f t="shared" ca="1" si="30"/>
        <v>0.92081175206253474</v>
      </c>
      <c r="E50">
        <f t="shared" ca="1" si="30"/>
        <v>0.73987427450340626</v>
      </c>
      <c r="F50">
        <f t="shared" ca="1" si="30"/>
        <v>0.36141623951319879</v>
      </c>
      <c r="G50">
        <f t="shared" ca="1" si="30"/>
        <v>0.22728653266267784</v>
      </c>
      <c r="H50">
        <f t="shared" ca="1" si="30"/>
        <v>0.66218374011299064</v>
      </c>
      <c r="I50">
        <f t="shared" ca="1" si="30"/>
        <v>0.18663195766467566</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t="shared" ca="1" si="10"/>
        <v>{"dy":5,"sl":8}</v>
      </c>
      <c r="BM50" t="e">
        <f ca="1">IF(VLOOKUP($BV50,[1]EquipTable!$1:$1048576,MATCH("업데이트순번",[1]EquipTable!$1:$1,0),0)&lt;=$BP$1,1,0)
*IF(MID(BV50,7,1)="4",0.1,1)</f>
        <v>#VALUE!</v>
      </c>
      <c r="BN50" t="e">
        <f ca="1">IF(VLOOKUP($BV50,[1]EquipTable!$1:$1048576,MATCH("업데이트순번",[1]EquipTable!$1:$1,0),0)&lt;=$BP$1,1,0)
*IF(MID(BV50,7,1)="4",0.1,1)
*IF(AND(MID(BV50,7,1)&lt;&gt;"4",OR(MID(BV50,6,1)="6",MID(BV50,6,1)="7")),3,1)</f>
        <v>#VALUE!</v>
      </c>
      <c r="BO50" t="e">
        <f ca="1">IF(VLOOKUP($BV50,[1]EquipTable!$1:$1048576,MATCH("업데이트순번",[1]EquipTable!$1:$1,0),0)&lt;=$BP$1,1,0)
*IF(MID(BV50,7,1)="4",0.1,1)
*IF(AND(MID(BV50,7,1)&lt;&gt;"4",MID(BV50,6,1)="8"),4,1)</f>
        <v>#VALUE!</v>
      </c>
      <c r="BP50" t="e">
        <f t="shared" ca="1" si="16"/>
        <v>#VALUE!</v>
      </c>
      <c r="BQ50" t="e">
        <f t="shared" ca="1" si="17"/>
        <v>#VALUE!</v>
      </c>
      <c r="BR50" t="e">
        <f t="shared" ca="1" si="18"/>
        <v>#VALUE!</v>
      </c>
      <c r="BS50" t="e">
        <f t="shared" ca="1" si="19"/>
        <v>#VALUE!</v>
      </c>
      <c r="BT50" t="e">
        <f t="shared" ca="1" si="22"/>
        <v>#VALUE!</v>
      </c>
      <c r="BU50" t="e">
        <f t="shared" ca="1" si="23"/>
        <v>#VALUE!</v>
      </c>
      <c r="BV50" t="e">
        <f ca="1">OFFSET([1]EquipTable!$A$1,ROW()-1,0)</f>
        <v>#VALUE!</v>
      </c>
    </row>
    <row r="51" spans="1:74">
      <c r="A51">
        <v>5</v>
      </c>
      <c r="B51">
        <v>9</v>
      </c>
      <c r="C51">
        <f t="shared" si="0"/>
        <v>0</v>
      </c>
      <c r="D51">
        <f t="shared" ca="1" si="30"/>
        <v>0.53364213048108</v>
      </c>
      <c r="E51">
        <f t="shared" ca="1" si="30"/>
        <v>0.36335666809573386</v>
      </c>
      <c r="F51">
        <f t="shared" ca="1" si="30"/>
        <v>0.15951475407270288</v>
      </c>
      <c r="G51">
        <f t="shared" ca="1" si="30"/>
        <v>0.98510968843839597</v>
      </c>
      <c r="H51">
        <f t="shared" ca="1" si="30"/>
        <v>0.83323819542139355</v>
      </c>
      <c r="I51">
        <f t="shared" ca="1" si="30"/>
        <v>0.9619582336844027</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t="shared" ca="1" si="10"/>
        <v>{"dy":5,"sl":9}</v>
      </c>
      <c r="BM51" t="e">
        <f ca="1">IF(VLOOKUP($BV51,[1]EquipTable!$1:$1048576,MATCH("업데이트순번",[1]EquipTable!$1:$1,0),0)&lt;=$BP$1,1,0)
*IF(MID(BV51,7,1)="4",0.1,1)</f>
        <v>#VALUE!</v>
      </c>
      <c r="BN51" t="e">
        <f ca="1">IF(VLOOKUP($BV51,[1]EquipTable!$1:$1048576,MATCH("업데이트순번",[1]EquipTable!$1:$1,0),0)&lt;=$BP$1,1,0)
*IF(MID(BV51,7,1)="4",0.1,1)
*IF(AND(MID(BV51,7,1)&lt;&gt;"4",OR(MID(BV51,6,1)="6",MID(BV51,6,1)="7")),3,1)</f>
        <v>#VALUE!</v>
      </c>
      <c r="BO51" t="e">
        <f ca="1">IF(VLOOKUP($BV51,[1]EquipTable!$1:$1048576,MATCH("업데이트순번",[1]EquipTable!$1:$1,0),0)&lt;=$BP$1,1,0)
*IF(MID(BV51,7,1)="4",0.1,1)
*IF(AND(MID(BV51,7,1)&lt;&gt;"4",MID(BV51,6,1)="8"),4,1)</f>
        <v>#VALUE!</v>
      </c>
      <c r="BP51" t="e">
        <f t="shared" ca="1" si="16"/>
        <v>#VALUE!</v>
      </c>
      <c r="BQ51" t="e">
        <f t="shared" ca="1" si="17"/>
        <v>#VALUE!</v>
      </c>
      <c r="BR51" t="e">
        <f t="shared" ca="1" si="18"/>
        <v>#VALUE!</v>
      </c>
      <c r="BS51" t="e">
        <f t="shared" ca="1" si="19"/>
        <v>#VALUE!</v>
      </c>
      <c r="BT51" t="e">
        <f t="shared" ca="1" si="22"/>
        <v>#VALUE!</v>
      </c>
      <c r="BU51" t="e">
        <f t="shared" ca="1" si="23"/>
        <v>#VALUE!</v>
      </c>
      <c r="BV51" t="e">
        <f ca="1">OFFSET([1]EquipTable!$A$1,ROW()-1,0)</f>
        <v>#VALUE!</v>
      </c>
    </row>
    <row r="52" spans="1:74">
      <c r="A52">
        <v>6</v>
      </c>
      <c r="B52">
        <v>0</v>
      </c>
      <c r="C52">
        <f t="shared" si="0"/>
        <v>0</v>
      </c>
      <c r="D52">
        <f t="shared" ref="D52:I61" ca="1" si="31">RAND()</f>
        <v>0.18579903245806073</v>
      </c>
      <c r="E52">
        <f t="shared" ca="1" si="31"/>
        <v>0.59795970008940735</v>
      </c>
      <c r="F52">
        <f t="shared" ca="1" si="31"/>
        <v>0.58270069420869786</v>
      </c>
      <c r="G52">
        <f t="shared" ca="1" si="31"/>
        <v>0.13996826994138478</v>
      </c>
      <c r="H52">
        <f t="shared" ca="1" si="31"/>
        <v>0.71355543497701068</v>
      </c>
      <c r="I52">
        <f t="shared" ca="1" si="31"/>
        <v>8.3072271008638565E-2</v>
      </c>
      <c r="M52" t="str">
        <f t="shared" ca="1" si="2"/>
        <v>지정 장비</v>
      </c>
      <c r="N52" t="e">
        <f t="shared" ca="1" si="3"/>
        <v>#VALUE!</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e">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#VALUE!</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#VALUE!</v>
      </c>
      <c r="S52" t="e">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#VALUE!</v>
      </c>
      <c r="T52" t="e">
        <f t="shared" ca="1" si="5"/>
        <v>#VALUE!</v>
      </c>
      <c r="U52" t="s">
        <v>83</v>
      </c>
      <c r="W52">
        <v>1</v>
      </c>
      <c r="X52" t="s">
        <v>130</v>
      </c>
      <c r="Z52">
        <v>29</v>
      </c>
      <c r="AA52" t="str">
        <f t="shared" ca="1" si="6"/>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t="shared" ca="1" si="10"/>
        <v>{"dy":6,"sl":0,"tp":"upn","vl":"14549","cn":9,"pt":"GO","pr":2700}</v>
      </c>
      <c r="BM52" t="e">
        <f ca="1">IF(VLOOKUP($BV52,[1]EquipTable!$1:$1048576,MATCH("업데이트순번",[1]EquipTable!$1:$1,0),0)&lt;=$BP$1,1,0)
*IF(MID(BV52,7,1)="4",0.1,1)</f>
        <v>#VALUE!</v>
      </c>
      <c r="BN52" t="e">
        <f ca="1">IF(VLOOKUP($BV52,[1]EquipTable!$1:$1048576,MATCH("업데이트순번",[1]EquipTable!$1:$1,0),0)&lt;=$BP$1,1,0)
*IF(MID(BV52,7,1)="4",0.1,1)
*IF(AND(MID(BV52,7,1)&lt;&gt;"4",OR(MID(BV52,6,1)="6",MID(BV52,6,1)="7")),3,1)</f>
        <v>#VALUE!</v>
      </c>
      <c r="BO52" t="e">
        <f ca="1">IF(VLOOKUP($BV52,[1]EquipTable!$1:$1048576,MATCH("업데이트순번",[1]EquipTable!$1:$1,0),0)&lt;=$BP$1,1,0)
*IF(MID(BV52,7,1)="4",0.1,1)
*IF(AND(MID(BV52,7,1)&lt;&gt;"4",MID(BV52,6,1)="8"),4,1)</f>
        <v>#VALUE!</v>
      </c>
      <c r="BP52" t="e">
        <f t="shared" ca="1" si="16"/>
        <v>#VALUE!</v>
      </c>
      <c r="BQ52" t="e">
        <f t="shared" ca="1" si="17"/>
        <v>#VALUE!</v>
      </c>
      <c r="BR52" t="e">
        <f t="shared" ca="1" si="18"/>
        <v>#VALUE!</v>
      </c>
      <c r="BS52" t="e">
        <f t="shared" ca="1" si="19"/>
        <v>#VALUE!</v>
      </c>
      <c r="BT52" t="e">
        <f t="shared" ca="1" si="22"/>
        <v>#VALUE!</v>
      </c>
      <c r="BU52" t="e">
        <f t="shared" ca="1" si="23"/>
        <v>#VALUE!</v>
      </c>
      <c r="BV52" t="e">
        <f ca="1">OFFSET([1]EquipTable!$A$1,ROW()-1,0)</f>
        <v>#VALUE!</v>
      </c>
    </row>
    <row r="53" spans="1:74">
      <c r="A53">
        <v>6</v>
      </c>
      <c r="B53">
        <v>1</v>
      </c>
      <c r="C53">
        <f t="shared" si="0"/>
        <v>0</v>
      </c>
      <c r="D53">
        <f t="shared" ca="1" si="31"/>
        <v>0.13335649551035467</v>
      </c>
      <c r="E53">
        <f t="shared" ca="1" si="31"/>
        <v>0.62855310476443949</v>
      </c>
      <c r="F53">
        <f t="shared" ca="1" si="31"/>
        <v>0.71003843693637303</v>
      </c>
      <c r="G53">
        <f t="shared" ca="1" si="31"/>
        <v>0.67193761657559881</v>
      </c>
      <c r="H53">
        <f t="shared" ca="1" si="31"/>
        <v>0.43018795596407655</v>
      </c>
      <c r="I53">
        <f t="shared" ca="1" si="31"/>
        <v>0.7957395167062572</v>
      </c>
      <c r="M53" t="str">
        <f t="shared" ca="1" si="2"/>
        <v>지정 장비</v>
      </c>
      <c r="N53" t="e">
        <f t="shared" ca="1" si="3"/>
        <v>#VALUE!</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#VALUE!</v>
      </c>
      <c r="S53" t="e">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#VALUE!</v>
      </c>
      <c r="T53" t="e">
        <f t="shared" ca="1" si="5"/>
        <v>#VALUE!</v>
      </c>
      <c r="U53" t="s">
        <v>82</v>
      </c>
      <c r="V53" t="s">
        <v>197</v>
      </c>
      <c r="W53">
        <v>1</v>
      </c>
      <c r="X53" t="s">
        <v>126</v>
      </c>
      <c r="Z53">
        <v>7000</v>
      </c>
      <c r="AA53" t="str">
        <f t="shared" ca="1" si="6"/>
        <v>fe</v>
      </c>
      <c r="AB53" t="s">
        <v>82</v>
      </c>
      <c r="AC53" t="s">
        <v>197</v>
      </c>
      <c r="AD53">
        <v>1</v>
      </c>
      <c r="AE53" t="s">
        <v>126</v>
      </c>
      <c r="AG53">
        <v>7000</v>
      </c>
      <c r="AH53" t="str">
        <f>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t="shared" ca="1" si="10"/>
        <v>{"dy":6,"sl":1,"tp":"fe","vl":"Equip3301","cn":1,"pt":"GO","pr":7000}</v>
      </c>
      <c r="BM53" t="e">
        <f ca="1">IF(VLOOKUP($BV53,[1]EquipTable!$1:$1048576,MATCH("업데이트순번",[1]EquipTable!$1:$1,0),0)&lt;=$BP$1,1,0)
*IF(MID(BV53,7,1)="4",0.1,1)</f>
        <v>#VALUE!</v>
      </c>
      <c r="BN53" t="e">
        <f ca="1">IF(VLOOKUP($BV53,[1]EquipTable!$1:$1048576,MATCH("업데이트순번",[1]EquipTable!$1:$1,0),0)&lt;=$BP$1,1,0)
*IF(MID(BV53,7,1)="4",0.1,1)
*IF(AND(MID(BV53,7,1)&lt;&gt;"4",OR(MID(BV53,6,1)="6",MID(BV53,6,1)="7")),3,1)</f>
        <v>#VALUE!</v>
      </c>
      <c r="BO53" t="e">
        <f ca="1">IF(VLOOKUP($BV53,[1]EquipTable!$1:$1048576,MATCH("업데이트순번",[1]EquipTable!$1:$1,0),0)&lt;=$BP$1,1,0)
*IF(MID(BV53,7,1)="4",0.1,1)
*IF(AND(MID(BV53,7,1)&lt;&gt;"4",MID(BV53,6,1)="8"),4,1)</f>
        <v>#VALUE!</v>
      </c>
      <c r="BP53" t="e">
        <f t="shared" ca="1" si="16"/>
        <v>#VALUE!</v>
      </c>
      <c r="BQ53" t="e">
        <f t="shared" ca="1" si="17"/>
        <v>#VALUE!</v>
      </c>
      <c r="BR53" t="e">
        <f t="shared" ca="1" si="18"/>
        <v>#VALUE!</v>
      </c>
      <c r="BS53" t="e">
        <f t="shared" ca="1" si="19"/>
        <v>#VALUE!</v>
      </c>
      <c r="BT53" t="e">
        <f t="shared" ca="1" si="22"/>
        <v>#VALUE!</v>
      </c>
      <c r="BU53" t="e">
        <f t="shared" ca="1" si="23"/>
        <v>#VALUE!</v>
      </c>
      <c r="BV53" t="e">
        <f ca="1">OFFSET([1]EquipTable!$A$1,ROW()-1,0)</f>
        <v>#VALUE!</v>
      </c>
    </row>
    <row r="54" spans="1:74">
      <c r="A54">
        <v>6</v>
      </c>
      <c r="B54">
        <v>2</v>
      </c>
      <c r="C54">
        <f t="shared" si="0"/>
        <v>0</v>
      </c>
      <c r="D54">
        <f t="shared" ca="1" si="31"/>
        <v>0.62468634918295329</v>
      </c>
      <c r="E54">
        <f t="shared" ca="1" si="31"/>
        <v>0.51881854889999679</v>
      </c>
      <c r="F54">
        <f t="shared" ca="1" si="31"/>
        <v>0.79091757670552276</v>
      </c>
      <c r="G54">
        <f t="shared" ca="1" si="31"/>
        <v>0.39150621880356162</v>
      </c>
      <c r="H54">
        <f t="shared" ca="1" si="31"/>
        <v>0.80123190318495763</v>
      </c>
      <c r="I54">
        <f t="shared" ca="1" si="31"/>
        <v>5.4571746176091951E-3</v>
      </c>
      <c r="M54" t="str">
        <f t="shared" ca="1" si="2"/>
        <v>안 지정 캐릭터 PP 영웅등급</v>
      </c>
      <c r="N54">
        <f t="shared" ca="1" si="3"/>
        <v>51881</v>
      </c>
      <c r="O54">
        <f t="shared" ca="1" si="4"/>
        <v>9</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2700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126</v>
      </c>
      <c r="Z54">
        <v>900</v>
      </c>
      <c r="AA54" t="str">
        <f t="shared" ca="1" si="6"/>
        <v>fe</v>
      </c>
      <c r="AB54" t="s">
        <v>82</v>
      </c>
      <c r="AC54" t="s">
        <v>207</v>
      </c>
      <c r="AD54">
        <v>1</v>
      </c>
      <c r="AE54" t="s">
        <v>130</v>
      </c>
      <c r="AG54">
        <v>4</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t="shared" ca="1" si="10"/>
        <v>{"dy":6,"sl":2,"tp":"fe","vl":"Equip0201","cn":1,"pt":"DI","pr":4}</v>
      </c>
      <c r="BM54" t="e">
        <f ca="1">IF(VLOOKUP($BV54,[1]EquipTable!$1:$1048576,MATCH("업데이트순번",[1]EquipTable!$1:$1,0),0)&lt;=$BP$1,1,0)
*IF(MID(BV54,7,1)="4",0.1,1)</f>
        <v>#VALUE!</v>
      </c>
      <c r="BN54" t="e">
        <f ca="1">IF(VLOOKUP($BV54,[1]EquipTable!$1:$1048576,MATCH("업데이트순번",[1]EquipTable!$1:$1,0),0)&lt;=$BP$1,1,0)
*IF(MID(BV54,7,1)="4",0.1,1)
*IF(AND(MID(BV54,7,1)&lt;&gt;"4",OR(MID(BV54,6,1)="6",MID(BV54,6,1)="7")),3,1)</f>
        <v>#VALUE!</v>
      </c>
      <c r="BO54" t="e">
        <f ca="1">IF(VLOOKUP($BV54,[1]EquipTable!$1:$1048576,MATCH("업데이트순번",[1]EquipTable!$1:$1,0),0)&lt;=$BP$1,1,0)
*IF(MID(BV54,7,1)="4",0.1,1)
*IF(AND(MID(BV54,7,1)&lt;&gt;"4",MID(BV54,6,1)="8"),4,1)</f>
        <v>#VALUE!</v>
      </c>
      <c r="BP54" t="e">
        <f t="shared" ca="1" si="16"/>
        <v>#VALUE!</v>
      </c>
      <c r="BQ54" t="e">
        <f t="shared" ca="1" si="17"/>
        <v>#VALUE!</v>
      </c>
      <c r="BR54" t="e">
        <f t="shared" ca="1" si="18"/>
        <v>#VALUE!</v>
      </c>
      <c r="BS54" t="e">
        <f t="shared" ca="1" si="19"/>
        <v>#VALUE!</v>
      </c>
      <c r="BT54" t="e">
        <f t="shared" ca="1" si="22"/>
        <v>#VALUE!</v>
      </c>
      <c r="BU54" t="e">
        <f t="shared" ca="1" si="23"/>
        <v>#VALUE!</v>
      </c>
      <c r="BV54" t="e">
        <f ca="1">OFFSET([1]EquipTable!$A$1,ROW()-1,0)</f>
        <v>#VALUE!</v>
      </c>
    </row>
    <row r="55" spans="1:74">
      <c r="A55">
        <v>6</v>
      </c>
      <c r="B55">
        <v>3</v>
      </c>
      <c r="C55">
        <f t="shared" si="0"/>
        <v>0</v>
      </c>
      <c r="D55">
        <f t="shared" ca="1" si="31"/>
        <v>0.2724057158108234</v>
      </c>
      <c r="E55">
        <f t="shared" ca="1" si="31"/>
        <v>0.34930850422683202</v>
      </c>
      <c r="F55">
        <f t="shared" ca="1" si="31"/>
        <v>0.1155920719540221</v>
      </c>
      <c r="G55">
        <f t="shared" ca="1" si="31"/>
        <v>0.56657455545141133</v>
      </c>
      <c r="H55">
        <f t="shared" ca="1" si="31"/>
        <v>0.62394831217784263</v>
      </c>
      <c r="I55">
        <f t="shared" ca="1" si="31"/>
        <v>0.52177633928163969</v>
      </c>
      <c r="M55" t="str">
        <f t="shared" ca="1" si="2"/>
        <v>안 지정 캐릭터 PP 일반등급</v>
      </c>
      <c r="N55">
        <f t="shared" ca="1" si="3"/>
        <v>34930</v>
      </c>
      <c r="O55">
        <f t="shared" ca="1" si="4"/>
        <v>7</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2100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126</v>
      </c>
      <c r="Z55">
        <v>900</v>
      </c>
      <c r="AA55" t="str">
        <f t="shared" ca="1" si="6"/>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t="shared" ca="1" si="10"/>
        <v>{"dy":6,"sl":3,"tp":"uph","vl":"6437","cn":9,"pt":"GO","pr":2700}</v>
      </c>
      <c r="BM55" t="e">
        <f ca="1">IF(VLOOKUP($BV55,[1]EquipTable!$1:$1048576,MATCH("업데이트순번",[1]EquipTable!$1:$1,0),0)&lt;=$BP$1,1,0)
*IF(MID(BV55,7,1)="4",0.1,1)</f>
        <v>#VALUE!</v>
      </c>
      <c r="BN55" t="e">
        <f ca="1">IF(VLOOKUP($BV55,[1]EquipTable!$1:$1048576,MATCH("업데이트순번",[1]EquipTable!$1:$1,0),0)&lt;=$BP$1,1,0)
*IF(MID(BV55,7,1)="4",0.1,1)
*IF(AND(MID(BV55,7,1)&lt;&gt;"4",OR(MID(BV55,6,1)="6",MID(BV55,6,1)="7")),3,1)</f>
        <v>#VALUE!</v>
      </c>
      <c r="BO55" t="e">
        <f ca="1">IF(VLOOKUP($BV55,[1]EquipTable!$1:$1048576,MATCH("업데이트순번",[1]EquipTable!$1:$1,0),0)&lt;=$BP$1,1,0)
*IF(MID(BV55,7,1)="4",0.1,1)
*IF(AND(MID(BV55,7,1)&lt;&gt;"4",MID(BV55,6,1)="8"),4,1)</f>
        <v>#VALUE!</v>
      </c>
      <c r="BP55" t="e">
        <f t="shared" ca="1" si="16"/>
        <v>#VALUE!</v>
      </c>
      <c r="BQ55" t="e">
        <f t="shared" ca="1" si="17"/>
        <v>#VALUE!</v>
      </c>
      <c r="BR55" t="e">
        <f t="shared" ca="1" si="18"/>
        <v>#VALUE!</v>
      </c>
      <c r="BS55" t="e">
        <f t="shared" ca="1" si="19"/>
        <v>#VALUE!</v>
      </c>
      <c r="BT55" t="e">
        <f t="shared" ca="1" si="22"/>
        <v>#VALUE!</v>
      </c>
      <c r="BU55" t="e">
        <f t="shared" ca="1" si="23"/>
        <v>#VALUE!</v>
      </c>
      <c r="BV55" t="e">
        <f ca="1">OFFSET([1]EquipTable!$A$1,ROW()-1,0)</f>
        <v>#VALUE!</v>
      </c>
    </row>
    <row r="56" spans="1:74">
      <c r="A56">
        <v>6</v>
      </c>
      <c r="B56">
        <v>4</v>
      </c>
      <c r="C56">
        <f t="shared" si="0"/>
        <v>0</v>
      </c>
      <c r="D56">
        <f t="shared" ca="1" si="31"/>
        <v>0.28586803559758778</v>
      </c>
      <c r="E56">
        <f t="shared" ca="1" si="31"/>
        <v>0.22441564749806653</v>
      </c>
      <c r="F56">
        <f t="shared" ca="1" si="31"/>
        <v>0.85199763839701403</v>
      </c>
      <c r="G56">
        <f t="shared" ca="1" si="31"/>
        <v>0.22955929710167144</v>
      </c>
      <c r="H56">
        <f t="shared" ca="1" si="31"/>
        <v>0.55537218650099529</v>
      </c>
      <c r="I56">
        <f t="shared" ca="1" si="31"/>
        <v>0.91583410420430689</v>
      </c>
      <c r="M56" t="str">
        <f t="shared" ca="1" si="2"/>
        <v>안 지정 캐릭터 PP 일반등급</v>
      </c>
      <c r="N56">
        <f t="shared" ca="1" si="3"/>
        <v>22441</v>
      </c>
      <c r="O56">
        <f t="shared" ca="1" si="4"/>
        <v>5</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1500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126</v>
      </c>
      <c r="Z56">
        <v>1400</v>
      </c>
      <c r="AA56" t="str">
        <f t="shared" ca="1" si="6"/>
        <v>fe</v>
      </c>
      <c r="AB56" t="s">
        <v>82</v>
      </c>
      <c r="AC56" t="s">
        <v>261</v>
      </c>
      <c r="AD56">
        <v>1</v>
      </c>
      <c r="AE56" t="s">
        <v>126</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t="shared" ca="1" si="10"/>
        <v>{"dy":6,"sl":4,"tp":"fe","vl":"Equip4101","cn":1,"pt":"GO","pr":1300}</v>
      </c>
      <c r="BM56" t="e">
        <f ca="1">IF(VLOOKUP($BV56,[1]EquipTable!$1:$1048576,MATCH("업데이트순번",[1]EquipTable!$1:$1,0),0)&lt;=$BP$1,1,0)
*IF(MID(BV56,7,1)="4",0.1,1)</f>
        <v>#VALUE!</v>
      </c>
      <c r="BN56" t="e">
        <f ca="1">IF(VLOOKUP($BV56,[1]EquipTable!$1:$1048576,MATCH("업데이트순번",[1]EquipTable!$1:$1,0),0)&lt;=$BP$1,1,0)
*IF(MID(BV56,7,1)="4",0.1,1)
*IF(AND(MID(BV56,7,1)&lt;&gt;"4",OR(MID(BV56,6,1)="6",MID(BV56,6,1)="7")),3,1)</f>
        <v>#VALUE!</v>
      </c>
      <c r="BO56" t="e">
        <f ca="1">IF(VLOOKUP($BV56,[1]EquipTable!$1:$1048576,MATCH("업데이트순번",[1]EquipTable!$1:$1,0),0)&lt;=$BP$1,1,0)
*IF(MID(BV56,7,1)="4",0.1,1)
*IF(AND(MID(BV56,7,1)&lt;&gt;"4",MID(BV56,6,1)="8"),4,1)</f>
        <v>#VALUE!</v>
      </c>
      <c r="BP56" t="e">
        <f t="shared" ca="1" si="16"/>
        <v>#VALUE!</v>
      </c>
      <c r="BQ56" t="e">
        <f t="shared" ca="1" si="17"/>
        <v>#VALUE!</v>
      </c>
      <c r="BR56" t="e">
        <f t="shared" ca="1" si="18"/>
        <v>#VALUE!</v>
      </c>
      <c r="BS56" t="e">
        <f t="shared" ca="1" si="19"/>
        <v>#VALUE!</v>
      </c>
      <c r="BT56" t="e">
        <f t="shared" ca="1" si="22"/>
        <v>#VALUE!</v>
      </c>
      <c r="BU56" t="e">
        <f t="shared" ca="1" si="23"/>
        <v>#VALUE!</v>
      </c>
      <c r="BV56" t="e">
        <f ca="1">OFFSET([1]EquipTable!$A$1,ROW()-1,0)</f>
        <v>#VALUE!</v>
      </c>
    </row>
    <row r="57" spans="1:74">
      <c r="A57">
        <v>6</v>
      </c>
      <c r="B57">
        <v>5</v>
      </c>
      <c r="C57">
        <f t="shared" si="0"/>
        <v>0</v>
      </c>
      <c r="D57">
        <f t="shared" ca="1" si="31"/>
        <v>0.11714291927057874</v>
      </c>
      <c r="E57">
        <f t="shared" ca="1" si="31"/>
        <v>0.26098103845728382</v>
      </c>
      <c r="F57">
        <f t="shared" ca="1" si="31"/>
        <v>0.79160913395488108</v>
      </c>
      <c r="G57">
        <f t="shared" ca="1" si="31"/>
        <v>0.74631342952090451</v>
      </c>
      <c r="H57">
        <f t="shared" ca="1" si="31"/>
        <v>0.62869321847412751</v>
      </c>
      <c r="I57">
        <f t="shared" ca="1" si="31"/>
        <v>0.99008656695794539</v>
      </c>
      <c r="M57" t="str">
        <f t="shared" ca="1" si="2"/>
        <v>지정 장비</v>
      </c>
      <c r="N57" t="e">
        <f t="shared" ca="1" si="3"/>
        <v>#VALUE!</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t="e">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#VALUE!</v>
      </c>
      <c r="S57" t="e">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#VALUE!</v>
      </c>
      <c r="T57" t="e">
        <f t="shared" ca="1" si="5"/>
        <v>#VALUE!</v>
      </c>
      <c r="U57" t="s">
        <v>91</v>
      </c>
      <c r="V57">
        <v>53507</v>
      </c>
      <c r="W57">
        <v>12</v>
      </c>
      <c r="X57" t="s">
        <v>126</v>
      </c>
      <c r="Z57">
        <v>1200</v>
      </c>
      <c r="AA57" t="str">
        <f t="shared" ca="1" si="6"/>
        <v>fe</v>
      </c>
      <c r="AB57" t="s">
        <v>82</v>
      </c>
      <c r="AC57" t="s">
        <v>255</v>
      </c>
      <c r="AD57">
        <v>1</v>
      </c>
      <c r="AE57" t="s">
        <v>126</v>
      </c>
      <c r="AG57">
        <v>7200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t="shared" ca="1" si="10"/>
        <v>{"dy":6,"sl":5,"tp":"fe","vl":"Equip2302","cn":1,"pt":"GO","pr":7200}</v>
      </c>
      <c r="BM57" t="e">
        <f ca="1">IF(VLOOKUP($BV57,[1]EquipTable!$1:$1048576,MATCH("업데이트순번",[1]EquipTable!$1:$1,0),0)&lt;=$BP$1,1,0)
*IF(MID(BV57,7,1)="4",0.1,1)</f>
        <v>#VALUE!</v>
      </c>
      <c r="BN57" t="e">
        <f ca="1">IF(VLOOKUP($BV57,[1]EquipTable!$1:$1048576,MATCH("업데이트순번",[1]EquipTable!$1:$1,0),0)&lt;=$BP$1,1,0)
*IF(MID(BV57,7,1)="4",0.1,1)
*IF(AND(MID(BV57,7,1)&lt;&gt;"4",OR(MID(BV57,6,1)="6",MID(BV57,6,1)="7")),3,1)</f>
        <v>#VALUE!</v>
      </c>
      <c r="BO57" t="e">
        <f ca="1">IF(VLOOKUP($BV57,[1]EquipTable!$1:$1048576,MATCH("업데이트순번",[1]EquipTable!$1:$1,0),0)&lt;=$BP$1,1,0)
*IF(MID(BV57,7,1)="4",0.1,1)
*IF(AND(MID(BV57,7,1)&lt;&gt;"4",MID(BV57,6,1)="8"),4,1)</f>
        <v>#VALUE!</v>
      </c>
      <c r="BP57" t="e">
        <f t="shared" ca="1" si="16"/>
        <v>#VALUE!</v>
      </c>
      <c r="BQ57" t="e">
        <f t="shared" ca="1" si="17"/>
        <v>#VALUE!</v>
      </c>
      <c r="BR57" t="e">
        <f t="shared" ca="1" si="18"/>
        <v>#VALUE!</v>
      </c>
      <c r="BS57" t="e">
        <f t="shared" ca="1" si="19"/>
        <v>#VALUE!</v>
      </c>
      <c r="BT57" t="e">
        <f t="shared" ca="1" si="22"/>
        <v>#VALUE!</v>
      </c>
      <c r="BU57" t="e">
        <f t="shared" ca="1" si="23"/>
        <v>#VALUE!</v>
      </c>
      <c r="BV57" t="e">
        <f ca="1">OFFSET([1]EquipTable!$A$1,ROW()-1,0)</f>
        <v>#VALUE!</v>
      </c>
    </row>
    <row r="58" spans="1:74">
      <c r="A58">
        <v>6</v>
      </c>
      <c r="B58">
        <v>6</v>
      </c>
      <c r="C58">
        <f t="shared" si="0"/>
        <v>0</v>
      </c>
      <c r="D58">
        <f t="shared" ca="1" si="31"/>
        <v>0.57795314237655593</v>
      </c>
      <c r="E58">
        <f t="shared" ca="1" si="31"/>
        <v>0.56771536142876189</v>
      </c>
      <c r="F58">
        <f t="shared" ca="1" si="31"/>
        <v>0.67511796070623442</v>
      </c>
      <c r="G58">
        <f t="shared" ca="1" si="31"/>
        <v>0.42066059449902082</v>
      </c>
      <c r="H58">
        <f t="shared" ca="1" si="31"/>
        <v>0.61940395661033931</v>
      </c>
      <c r="I58">
        <f t="shared" ca="1" si="31"/>
        <v>0.3567981766386551</v>
      </c>
      <c r="M58" t="str">
        <f t="shared" ca="1" si="2"/>
        <v>지정 장비</v>
      </c>
      <c r="N58" t="e">
        <f t="shared" ca="1" si="3"/>
        <v>#VALUE!</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#VALUE!</v>
      </c>
      <c r="S58" t="e">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#VALUE!</v>
      </c>
      <c r="T58" t="e">
        <f t="shared" ca="1" si="5"/>
        <v>#VALUE!</v>
      </c>
      <c r="U58" t="s">
        <v>82</v>
      </c>
      <c r="V58" t="s">
        <v>255</v>
      </c>
      <c r="W58">
        <v>1</v>
      </c>
      <c r="X58" t="s">
        <v>126</v>
      </c>
      <c r="Z58">
        <v>7200</v>
      </c>
      <c r="AA58" t="str">
        <f t="shared" ca="1" si="6"/>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t="shared" ca="1" si="10"/>
        <v>{"dy":6,"sl":6,"tp":"upn","vl":"88038","cn":11,"pt":"GO","pr":3300}</v>
      </c>
      <c r="BM58" t="e">
        <f ca="1">IF(VLOOKUP($BV58,[1]EquipTable!$1:$1048576,MATCH("업데이트순번",[1]EquipTable!$1:$1,0),0)&lt;=$BP$1,1,0)
*IF(MID(BV58,7,1)="4",0.1,1)</f>
        <v>#VALUE!</v>
      </c>
      <c r="BN58" t="e">
        <f ca="1">IF(VLOOKUP($BV58,[1]EquipTable!$1:$1048576,MATCH("업데이트순번",[1]EquipTable!$1:$1,0),0)&lt;=$BP$1,1,0)
*IF(MID(BV58,7,1)="4",0.1,1)
*IF(AND(MID(BV58,7,1)&lt;&gt;"4",OR(MID(BV58,6,1)="6",MID(BV58,6,1)="7")),3,1)</f>
        <v>#VALUE!</v>
      </c>
      <c r="BO58" t="e">
        <f ca="1">IF(VLOOKUP($BV58,[1]EquipTable!$1:$1048576,MATCH("업데이트순번",[1]EquipTable!$1:$1,0),0)&lt;=$BP$1,1,0)
*IF(MID(BV58,7,1)="4",0.1,1)
*IF(AND(MID(BV58,7,1)&lt;&gt;"4",MID(BV58,6,1)="8"),4,1)</f>
        <v>#VALUE!</v>
      </c>
      <c r="BP58" t="e">
        <f t="shared" ca="1" si="16"/>
        <v>#VALUE!</v>
      </c>
      <c r="BQ58" t="e">
        <f t="shared" ca="1" si="17"/>
        <v>#VALUE!</v>
      </c>
      <c r="BR58" t="e">
        <f t="shared" ca="1" si="18"/>
        <v>#VALUE!</v>
      </c>
      <c r="BS58" t="e">
        <f t="shared" ca="1" si="19"/>
        <v>#VALUE!</v>
      </c>
      <c r="BT58" t="e">
        <f t="shared" ca="1" si="22"/>
        <v>#VALUE!</v>
      </c>
      <c r="BU58" t="e">
        <f t="shared" ca="1" si="23"/>
        <v>#VALUE!</v>
      </c>
      <c r="BV58" t="e">
        <f ca="1">OFFSET([1]EquipTable!$A$1,ROW()-1,0)</f>
        <v>#VALUE!</v>
      </c>
    </row>
    <row r="59" spans="1:74">
      <c r="A59">
        <v>6</v>
      </c>
      <c r="B59">
        <v>7</v>
      </c>
      <c r="C59">
        <f t="shared" si="0"/>
        <v>0</v>
      </c>
      <c r="D59">
        <f t="shared" ca="1" si="31"/>
        <v>0.16977167835436668</v>
      </c>
      <c r="E59">
        <f t="shared" ca="1" si="31"/>
        <v>0.18106313105351024</v>
      </c>
      <c r="F59">
        <f t="shared" ca="1" si="31"/>
        <v>0.95112137700551025</v>
      </c>
      <c r="G59">
        <f t="shared" ca="1" si="31"/>
        <v>6.8390527374057597E-2</v>
      </c>
      <c r="H59">
        <f t="shared" ca="1" si="31"/>
        <v>0.27334279573788456</v>
      </c>
      <c r="I59">
        <f t="shared" ca="1" si="31"/>
        <v>0.43851212045957833</v>
      </c>
      <c r="M59" t="str">
        <f t="shared" ca="1" si="2"/>
        <v>지정 장비</v>
      </c>
      <c r="N59" t="e">
        <f t="shared" ca="1" si="3"/>
        <v>#VALUE!</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DI</v>
      </c>
      <c r="Q59" t="e">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#VALUE!</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#VALUE!</v>
      </c>
      <c r="S59" t="e">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#VALUE!</v>
      </c>
      <c r="T59" t="e">
        <f t="shared" ca="1" si="5"/>
        <v>#VALUE!</v>
      </c>
      <c r="U59" t="s">
        <v>82</v>
      </c>
      <c r="V59" t="s">
        <v>190</v>
      </c>
      <c r="W59">
        <v>1</v>
      </c>
      <c r="X59" t="s">
        <v>126</v>
      </c>
      <c r="Z59">
        <v>7700</v>
      </c>
      <c r="AA59" t="str">
        <f t="shared" ca="1" si="6"/>
        <v>fe</v>
      </c>
      <c r="AB59" t="s">
        <v>82</v>
      </c>
      <c r="AC59" t="s">
        <v>190</v>
      </c>
      <c r="AD59">
        <v>1</v>
      </c>
      <c r="AE59" t="s">
        <v>126</v>
      </c>
      <c r="AG59">
        <v>7700</v>
      </c>
      <c r="AH59" t="str">
        <f>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t="shared" ca="1" si="10"/>
        <v>{"dy":6,"sl":7,"tp":"fe","vl":"Equip8101","cn":1,"pt":"GO","pr":7700}</v>
      </c>
      <c r="BM59" t="e">
        <f ca="1">IF(VLOOKUP($BV59,[1]EquipTable!$1:$1048576,MATCH("업데이트순번",[1]EquipTable!$1:$1,0),0)&lt;=$BP$1,1,0)
*IF(MID(BV59,7,1)="4",0.1,1)</f>
        <v>#VALUE!</v>
      </c>
      <c r="BN59" t="e">
        <f ca="1">IF(VLOOKUP($BV59,[1]EquipTable!$1:$1048576,MATCH("업데이트순번",[1]EquipTable!$1:$1,0),0)&lt;=$BP$1,1,0)
*IF(MID(BV59,7,1)="4",0.1,1)
*IF(AND(MID(BV59,7,1)&lt;&gt;"4",OR(MID(BV59,6,1)="6",MID(BV59,6,1)="7")),3,1)</f>
        <v>#VALUE!</v>
      </c>
      <c r="BO59" t="e">
        <f ca="1">IF(VLOOKUP($BV59,[1]EquipTable!$1:$1048576,MATCH("업데이트순번",[1]EquipTable!$1:$1,0),0)&lt;=$BP$1,1,0)
*IF(MID(BV59,7,1)="4",0.1,1)
*IF(AND(MID(BV59,7,1)&lt;&gt;"4",MID(BV59,6,1)="8"),4,1)</f>
        <v>#VALUE!</v>
      </c>
      <c r="BP59" t="e">
        <f t="shared" ca="1" si="16"/>
        <v>#VALUE!</v>
      </c>
      <c r="BQ59" t="e">
        <f t="shared" ca="1" si="17"/>
        <v>#VALUE!</v>
      </c>
      <c r="BR59" t="e">
        <f t="shared" ca="1" si="18"/>
        <v>#VALUE!</v>
      </c>
      <c r="BS59" t="e">
        <f t="shared" ca="1" si="19"/>
        <v>#VALUE!</v>
      </c>
      <c r="BT59" t="e">
        <f t="shared" ca="1" si="22"/>
        <v>#VALUE!</v>
      </c>
      <c r="BU59" t="e">
        <f t="shared" ca="1" si="23"/>
        <v>#VALUE!</v>
      </c>
      <c r="BV59" t="e">
        <f ca="1">OFFSET([1]EquipTable!$A$1,ROW()-1,0)</f>
        <v>#VALUE!</v>
      </c>
    </row>
    <row r="60" spans="1:74">
      <c r="A60">
        <v>6</v>
      </c>
      <c r="B60">
        <v>8</v>
      </c>
      <c r="C60">
        <f t="shared" si="0"/>
        <v>0</v>
      </c>
      <c r="D60">
        <f t="shared" ca="1" si="31"/>
        <v>0.3208856988965787</v>
      </c>
      <c r="E60">
        <f t="shared" ca="1" si="31"/>
        <v>0.5482503635804562</v>
      </c>
      <c r="F60">
        <f t="shared" ca="1" si="31"/>
        <v>4.7045338191020636E-2</v>
      </c>
      <c r="G60">
        <f t="shared" ca="1" si="31"/>
        <v>0.75166109537032921</v>
      </c>
      <c r="H60">
        <f t="shared" ca="1" si="31"/>
        <v>0.5724851770197904</v>
      </c>
      <c r="I60">
        <f t="shared" ca="1" si="31"/>
        <v>0.99632561542917764</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t="shared" ca="1" si="10"/>
        <v>{"dy":6,"sl":8}</v>
      </c>
      <c r="BM60" t="e">
        <f ca="1">IF(VLOOKUP($BV60,[1]EquipTable!$1:$1048576,MATCH("업데이트순번",[1]EquipTable!$1:$1,0),0)&lt;=$BP$1,1,0)
*IF(MID(BV60,7,1)="4",0.1,1)</f>
        <v>#VALUE!</v>
      </c>
      <c r="BN60" t="e">
        <f ca="1">IF(VLOOKUP($BV60,[1]EquipTable!$1:$1048576,MATCH("업데이트순번",[1]EquipTable!$1:$1,0),0)&lt;=$BP$1,1,0)
*IF(MID(BV60,7,1)="4",0.1,1)
*IF(AND(MID(BV60,7,1)&lt;&gt;"4",OR(MID(BV60,6,1)="6",MID(BV60,6,1)="7")),3,1)</f>
        <v>#VALUE!</v>
      </c>
      <c r="BO60" t="e">
        <f ca="1">IF(VLOOKUP($BV60,[1]EquipTable!$1:$1048576,MATCH("업데이트순번",[1]EquipTable!$1:$1,0),0)&lt;=$BP$1,1,0)
*IF(MID(BV60,7,1)="4",0.1,1)
*IF(AND(MID(BV60,7,1)&lt;&gt;"4",MID(BV60,6,1)="8"),4,1)</f>
        <v>#VALUE!</v>
      </c>
      <c r="BP60" t="e">
        <f t="shared" ca="1" si="16"/>
        <v>#VALUE!</v>
      </c>
      <c r="BQ60" t="e">
        <f t="shared" ca="1" si="17"/>
        <v>#VALUE!</v>
      </c>
      <c r="BR60" t="e">
        <f t="shared" ca="1" si="18"/>
        <v>#VALUE!</v>
      </c>
      <c r="BS60" t="e">
        <f t="shared" ca="1" si="19"/>
        <v>#VALUE!</v>
      </c>
      <c r="BT60" t="e">
        <f t="shared" ca="1" si="22"/>
        <v>#VALUE!</v>
      </c>
      <c r="BU60" t="e">
        <f t="shared" ca="1" si="23"/>
        <v>#VALUE!</v>
      </c>
      <c r="BV60" t="e">
        <f ca="1">OFFSET([1]EquipTable!$A$1,ROW()-1,0)</f>
        <v>#VALUE!</v>
      </c>
    </row>
    <row r="61" spans="1:74">
      <c r="A61">
        <v>6</v>
      </c>
      <c r="B61">
        <v>9</v>
      </c>
      <c r="C61">
        <f t="shared" si="0"/>
        <v>0</v>
      </c>
      <c r="D61">
        <f t="shared" ca="1" si="31"/>
        <v>0.14440786641865544</v>
      </c>
      <c r="E61">
        <f t="shared" ca="1" si="31"/>
        <v>0.70871513388958729</v>
      </c>
      <c r="F61">
        <f t="shared" ca="1" si="31"/>
        <v>0.6568514049791272</v>
      </c>
      <c r="G61">
        <f t="shared" ca="1" si="31"/>
        <v>0.58863171518068791</v>
      </c>
      <c r="H61">
        <f t="shared" ca="1" si="31"/>
        <v>0.25328655197526317</v>
      </c>
      <c r="I61">
        <f t="shared" ca="1" si="31"/>
        <v>0.63643178628810249</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t="shared" ca="1" si="10"/>
        <v>{"dy":6,"sl":9}</v>
      </c>
      <c r="BM61" t="e">
        <f ca="1">IF(VLOOKUP($BV61,[1]EquipTable!$1:$1048576,MATCH("업데이트순번",[1]EquipTable!$1:$1,0),0)&lt;=$BP$1,1,0)
*IF(MID(BV61,7,1)="4",0.1,1)</f>
        <v>#VALUE!</v>
      </c>
      <c r="BN61" t="e">
        <f ca="1">IF(VLOOKUP($BV61,[1]EquipTable!$1:$1048576,MATCH("업데이트순번",[1]EquipTable!$1:$1,0),0)&lt;=$BP$1,1,0)
*IF(MID(BV61,7,1)="4",0.1,1)
*IF(AND(MID(BV61,7,1)&lt;&gt;"4",OR(MID(BV61,6,1)="6",MID(BV61,6,1)="7")),3,1)</f>
        <v>#VALUE!</v>
      </c>
      <c r="BO61" t="e">
        <f ca="1">IF(VLOOKUP($BV61,[1]EquipTable!$1:$1048576,MATCH("업데이트순번",[1]EquipTable!$1:$1,0),0)&lt;=$BP$1,1,0)
*IF(MID(BV61,7,1)="4",0.1,1)
*IF(AND(MID(BV61,7,1)&lt;&gt;"4",MID(BV61,6,1)="8"),4,1)</f>
        <v>#VALUE!</v>
      </c>
      <c r="BP61" t="e">
        <f t="shared" ca="1" si="16"/>
        <v>#VALUE!</v>
      </c>
      <c r="BQ61" t="e">
        <f t="shared" ca="1" si="17"/>
        <v>#VALUE!</v>
      </c>
      <c r="BR61" t="e">
        <f t="shared" ca="1" si="18"/>
        <v>#VALUE!</v>
      </c>
      <c r="BS61" t="e">
        <f t="shared" ca="1" si="19"/>
        <v>#VALUE!</v>
      </c>
      <c r="BT61" t="e">
        <f t="shared" ca="1" si="22"/>
        <v>#VALUE!</v>
      </c>
      <c r="BU61" t="e">
        <f t="shared" ca="1" si="23"/>
        <v>#VALUE!</v>
      </c>
      <c r="BV61" t="e">
        <f ca="1">OFFSET([1]EquipTable!$A$1,ROW()-1,0)</f>
        <v>#VALUE!</v>
      </c>
    </row>
    <row r="62" spans="1:74">
      <c r="A62">
        <v>7</v>
      </c>
      <c r="B62">
        <v>0</v>
      </c>
      <c r="C62">
        <f t="shared" si="0"/>
        <v>0</v>
      </c>
      <c r="D62">
        <f t="shared" ref="D62:I71" ca="1" si="32">RAND()</f>
        <v>0.67511118472421372</v>
      </c>
      <c r="E62">
        <f t="shared" ca="1" si="32"/>
        <v>0.93024606293524015</v>
      </c>
      <c r="F62">
        <f t="shared" ca="1" si="32"/>
        <v>0.90430189699751118</v>
      </c>
      <c r="G62">
        <f t="shared" ca="1" si="32"/>
        <v>8.0604759075389887E-2</v>
      </c>
      <c r="H62">
        <f t="shared" ca="1" si="32"/>
        <v>7.2741697161392671E-2</v>
      </c>
      <c r="I62">
        <f t="shared" ca="1" si="32"/>
        <v>0.46648632387125155</v>
      </c>
      <c r="M62" t="str">
        <f t="shared" ca="1" si="2"/>
        <v>지정 장비</v>
      </c>
      <c r="N62" t="e">
        <f t="shared" ca="1" si="3"/>
        <v>#VALUE!</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e">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#VALUE!</v>
      </c>
      <c r="R62" t="e">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#VALUE!</v>
      </c>
      <c r="S62" t="e">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#VALUE!</v>
      </c>
      <c r="T62" t="e">
        <f t="shared" ca="1" si="5"/>
        <v>#VALUE!</v>
      </c>
      <c r="U62" t="s">
        <v>82</v>
      </c>
      <c r="V62" t="s">
        <v>202</v>
      </c>
      <c r="W62">
        <v>1</v>
      </c>
      <c r="X62" t="s">
        <v>130</v>
      </c>
      <c r="Z62">
        <v>5</v>
      </c>
      <c r="AA62" t="str">
        <f t="shared" ca="1" si="6"/>
        <v>fe</v>
      </c>
      <c r="AB62" t="s">
        <v>82</v>
      </c>
      <c r="AC62" t="s">
        <v>202</v>
      </c>
      <c r="AD62">
        <v>1</v>
      </c>
      <c r="AE62" t="s">
        <v>130</v>
      </c>
      <c r="AG62">
        <v>5</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t="shared" ca="1" si="10"/>
        <v>{"dy":7,"sl":0,"tp":"fe","vl":"Equip0202","cn":1,"pt":"DI","pr":5}</v>
      </c>
      <c r="BM62" t="e">
        <f ca="1">IF(VLOOKUP($BV62,[1]EquipTable!$1:$1048576,MATCH("업데이트순번",[1]EquipTable!$1:$1,0),0)&lt;=$BP$1,1,0)
*IF(MID(BV62,7,1)="4",0.1,1)</f>
        <v>#VALUE!</v>
      </c>
      <c r="BN62" t="e">
        <f ca="1">IF(VLOOKUP($BV62,[1]EquipTable!$1:$1048576,MATCH("업데이트순번",[1]EquipTable!$1:$1,0),0)&lt;=$BP$1,1,0)
*IF(MID(BV62,7,1)="4",0.1,1)
*IF(AND(MID(BV62,7,1)&lt;&gt;"4",OR(MID(BV62,6,1)="6",MID(BV62,6,1)="7")),3,1)</f>
        <v>#VALUE!</v>
      </c>
      <c r="BO62" t="e">
        <f ca="1">IF(VLOOKUP($BV62,[1]EquipTable!$1:$1048576,MATCH("업데이트순번",[1]EquipTable!$1:$1,0),0)&lt;=$BP$1,1,0)
*IF(MID(BV62,7,1)="4",0.1,1)
*IF(AND(MID(BV62,7,1)&lt;&gt;"4",MID(BV62,6,1)="8"),4,1)</f>
        <v>#VALUE!</v>
      </c>
      <c r="BP62" t="e">
        <f t="shared" ca="1" si="16"/>
        <v>#VALUE!</v>
      </c>
      <c r="BQ62" t="e">
        <f t="shared" ca="1" si="17"/>
        <v>#VALUE!</v>
      </c>
      <c r="BR62" t="e">
        <f t="shared" ca="1" si="18"/>
        <v>#VALUE!</v>
      </c>
      <c r="BS62" t="e">
        <f t="shared" ca="1" si="19"/>
        <v>#VALUE!</v>
      </c>
      <c r="BT62" t="e">
        <f t="shared" ca="1" si="22"/>
        <v>#VALUE!</v>
      </c>
      <c r="BU62" t="e">
        <f t="shared" ca="1" si="23"/>
        <v>#VALUE!</v>
      </c>
      <c r="BV62" t="e">
        <f ca="1">OFFSET([1]EquipTable!$A$1,ROW()-1,0)</f>
        <v>#VALUE!</v>
      </c>
    </row>
    <row r="63" spans="1:74">
      <c r="A63">
        <v>7</v>
      </c>
      <c r="B63">
        <v>1</v>
      </c>
      <c r="C63">
        <f t="shared" si="0"/>
        <v>0</v>
      </c>
      <c r="D63">
        <f t="shared" ca="1" si="32"/>
        <v>0.28425891597423381</v>
      </c>
      <c r="E63">
        <f t="shared" ca="1" si="32"/>
        <v>0.54150068496483339</v>
      </c>
      <c r="F63">
        <f t="shared" ca="1" si="32"/>
        <v>0.37229956448355939</v>
      </c>
      <c r="G63">
        <f t="shared" ca="1" si="32"/>
        <v>9.0831747157471332E-2</v>
      </c>
      <c r="H63">
        <f t="shared" ca="1" si="32"/>
        <v>0.6465146135989196</v>
      </c>
      <c r="I63">
        <f t="shared" ca="1" si="32"/>
        <v>8.6229395112144891E-2</v>
      </c>
      <c r="M63" t="str">
        <f t="shared" ca="1" si="2"/>
        <v>지정 장비</v>
      </c>
      <c r="N63" t="e">
        <f t="shared" ca="1" si="3"/>
        <v>#VALUE!</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e">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#VALUE!</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#VALUE!</v>
      </c>
      <c r="S63" t="e">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#VALUE!</v>
      </c>
      <c r="T63" t="e">
        <f t="shared" ca="1" si="5"/>
        <v>#VALUE!</v>
      </c>
      <c r="U63" t="s">
        <v>82</v>
      </c>
      <c r="V63" t="s">
        <v>112</v>
      </c>
      <c r="W63">
        <v>1</v>
      </c>
      <c r="X63" t="s">
        <v>126</v>
      </c>
      <c r="Z63">
        <v>800</v>
      </c>
      <c r="AA63" t="str">
        <f t="shared" ca="1" si="6"/>
        <v>upn</v>
      </c>
      <c r="AB63" t="s">
        <v>92</v>
      </c>
      <c r="AC63">
        <v>31576</v>
      </c>
      <c r="AD63">
        <v>10</v>
      </c>
      <c r="AE63" t="s">
        <v>126</v>
      </c>
      <c r="AG63">
        <v>3000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v>
      </c>
      <c r="AN63" t="str">
        <f t="shared" ca="1" si="10"/>
        <v>{"dy":7,"sl":1,"tp":"upn","vl":"31576","cn":10,"pt":"GO","pr":3000}</v>
      </c>
      <c r="BM63" t="e">
        <f ca="1">IF(VLOOKUP($BV63,[1]EquipTable!$1:$1048576,MATCH("업데이트순번",[1]EquipTable!$1:$1,0),0)&lt;=$BP$1,1,0)
*IF(MID(BV63,7,1)="4",0.1,1)</f>
        <v>#VALUE!</v>
      </c>
      <c r="BN63" t="e">
        <f ca="1">IF(VLOOKUP($BV63,[1]EquipTable!$1:$1048576,MATCH("업데이트순번",[1]EquipTable!$1:$1,0),0)&lt;=$BP$1,1,0)
*IF(MID(BV63,7,1)="4",0.1,1)
*IF(AND(MID(BV63,7,1)&lt;&gt;"4",OR(MID(BV63,6,1)="6",MID(BV63,6,1)="7")),3,1)</f>
        <v>#VALUE!</v>
      </c>
      <c r="BO63" t="e">
        <f ca="1">IF(VLOOKUP($BV63,[1]EquipTable!$1:$1048576,MATCH("업데이트순번",[1]EquipTable!$1:$1,0),0)&lt;=$BP$1,1,0)
*IF(MID(BV63,7,1)="4",0.1,1)
*IF(AND(MID(BV63,7,1)&lt;&gt;"4",MID(BV63,6,1)="8"),4,1)</f>
        <v>#VALUE!</v>
      </c>
      <c r="BP63" t="e">
        <f t="shared" ca="1" si="16"/>
        <v>#VALUE!</v>
      </c>
      <c r="BQ63" t="e">
        <f t="shared" ca="1" si="17"/>
        <v>#VALUE!</v>
      </c>
      <c r="BR63" t="e">
        <f t="shared" ca="1" si="18"/>
        <v>#VALUE!</v>
      </c>
      <c r="BS63" t="e">
        <f t="shared" ca="1" si="19"/>
        <v>#VALUE!</v>
      </c>
      <c r="BT63" t="e">
        <f t="shared" ca="1" si="22"/>
        <v>#VALUE!</v>
      </c>
      <c r="BU63" t="e">
        <f t="shared" ca="1" si="23"/>
        <v>#VALUE!</v>
      </c>
      <c r="BV63" t="e">
        <f ca="1">OFFSET([1]EquipTable!$A$1,ROW()-1,0)</f>
        <v>#VALUE!</v>
      </c>
    </row>
    <row r="64" spans="1:74">
      <c r="A64">
        <v>7</v>
      </c>
      <c r="B64">
        <v>2</v>
      </c>
      <c r="C64">
        <f t="shared" si="0"/>
        <v>0</v>
      </c>
      <c r="D64">
        <f t="shared" ca="1" si="32"/>
        <v>0.19371255743007965</v>
      </c>
      <c r="E64">
        <f t="shared" ca="1" si="32"/>
        <v>0.159132664015041</v>
      </c>
      <c r="F64">
        <f t="shared" ca="1" si="32"/>
        <v>0.11487874357932182</v>
      </c>
      <c r="G64">
        <f t="shared" ca="1" si="32"/>
        <v>0.99297342863842164</v>
      </c>
      <c r="H64">
        <f t="shared" ca="1" si="32"/>
        <v>9.4227406811032255E-2</v>
      </c>
      <c r="I64">
        <f t="shared" ca="1" si="32"/>
        <v>0.26607358650261459</v>
      </c>
      <c r="M64" t="str">
        <f t="shared" ca="1" si="2"/>
        <v>안 지정 캐릭터 PP 영웅등급</v>
      </c>
      <c r="N64">
        <f t="shared" ca="1" si="3"/>
        <v>15913</v>
      </c>
      <c r="O64">
        <f t="shared" ca="1" si="4"/>
        <v>4</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1200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126</v>
      </c>
      <c r="Z64">
        <v>1000</v>
      </c>
      <c r="AA64" t="str">
        <f t="shared" ca="1" si="6"/>
        <v>upn</v>
      </c>
      <c r="AB64" t="s">
        <v>92</v>
      </c>
      <c r="AC64">
        <v>94367</v>
      </c>
      <c r="AD64">
        <v>14</v>
      </c>
      <c r="AE64" t="s">
        <v>318</v>
      </c>
      <c r="AG64">
        <v>5</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v>
      </c>
      <c r="AN64" t="str">
        <f t="shared" ca="1" si="10"/>
        <v>{"dy":7,"sl":2,"tp":"upn","vl":"94367","cn":14,"pt":"DI","pr":5}</v>
      </c>
      <c r="BM64" t="e">
        <f ca="1">IF(VLOOKUP($BV64,[1]EquipTable!$1:$1048576,MATCH("업데이트순번",[1]EquipTable!$1:$1,0),0)&lt;=$BP$1,1,0)
*IF(MID(BV64,7,1)="4",0.1,1)</f>
        <v>#VALUE!</v>
      </c>
      <c r="BN64" t="e">
        <f ca="1">IF(VLOOKUP($BV64,[1]EquipTable!$1:$1048576,MATCH("업데이트순번",[1]EquipTable!$1:$1,0),0)&lt;=$BP$1,1,0)
*IF(MID(BV64,7,1)="4",0.1,1)
*IF(AND(MID(BV64,7,1)&lt;&gt;"4",OR(MID(BV64,6,1)="6",MID(BV64,6,1)="7")),3,1)</f>
        <v>#VALUE!</v>
      </c>
      <c r="BO64" t="e">
        <f ca="1">IF(VLOOKUP($BV64,[1]EquipTable!$1:$1048576,MATCH("업데이트순번",[1]EquipTable!$1:$1,0),0)&lt;=$BP$1,1,0)
*IF(MID(BV64,7,1)="4",0.1,1)
*IF(AND(MID(BV64,7,1)&lt;&gt;"4",MID(BV64,6,1)="8"),4,1)</f>
        <v>#VALUE!</v>
      </c>
      <c r="BP64" t="e">
        <f t="shared" ca="1" si="16"/>
        <v>#VALUE!</v>
      </c>
      <c r="BQ64" t="e">
        <f t="shared" ca="1" si="17"/>
        <v>#VALUE!</v>
      </c>
      <c r="BR64" t="e">
        <f t="shared" ca="1" si="18"/>
        <v>#VALUE!</v>
      </c>
      <c r="BS64" t="e">
        <f t="shared" ca="1" si="19"/>
        <v>#VALUE!</v>
      </c>
      <c r="BT64" t="e">
        <f t="shared" ca="1" si="22"/>
        <v>#VALUE!</v>
      </c>
      <c r="BU64" t="e">
        <f t="shared" ca="1" si="23"/>
        <v>#VALUE!</v>
      </c>
      <c r="BV64" t="e">
        <f ca="1">OFFSET([1]EquipTable!$A$1,ROW()-1,0)</f>
        <v>#VALUE!</v>
      </c>
    </row>
    <row r="65" spans="1:74">
      <c r="A65">
        <v>7</v>
      </c>
      <c r="B65">
        <v>3</v>
      </c>
      <c r="C65">
        <f t="shared" si="0"/>
        <v>0</v>
      </c>
      <c r="D65">
        <f t="shared" ca="1" si="32"/>
        <v>0.92582074993718733</v>
      </c>
      <c r="E65">
        <f t="shared" ca="1" si="32"/>
        <v>0.98769214516280024</v>
      </c>
      <c r="F65">
        <f t="shared" ca="1" si="32"/>
        <v>0.53264764855638147</v>
      </c>
      <c r="G65">
        <f t="shared" ca="1" si="32"/>
        <v>0.48545918241908081</v>
      </c>
      <c r="H65">
        <f t="shared" ca="1" si="32"/>
        <v>0.56557026213347639</v>
      </c>
      <c r="I65">
        <f t="shared" ca="1" si="32"/>
        <v>0.11613660942051296</v>
      </c>
      <c r="M65" t="str">
        <f t="shared" ca="1" si="2"/>
        <v>안 지정 캐릭터 PP 일반등급</v>
      </c>
      <c r="N65">
        <f t="shared" ca="1" si="3"/>
        <v>98769</v>
      </c>
      <c r="O65">
        <f t="shared" ca="1" si="4"/>
        <v>14</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4200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126</v>
      </c>
      <c r="Z65">
        <v>1000</v>
      </c>
      <c r="AA65" t="str">
        <f t="shared" ca="1" si="6"/>
        <v>fe</v>
      </c>
      <c r="AB65" t="s">
        <v>82</v>
      </c>
      <c r="AC65" t="s">
        <v>180</v>
      </c>
      <c r="AD65">
        <v>1</v>
      </c>
      <c r="AE65" t="s">
        <v>126</v>
      </c>
      <c r="AG65">
        <v>700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루비 장식 아밍 소드</v>
      </c>
      <c r="AL65">
        <v>1</v>
      </c>
      <c r="AM6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v>
      </c>
      <c r="AN65" t="str">
        <f t="shared" ca="1" si="10"/>
        <v>{"dy":7,"sl":3,"tp":"fe","vl":"Equip5001","cn":1,"pt":"GO","pr":700}</v>
      </c>
      <c r="BM65" t="e">
        <f ca="1">IF(VLOOKUP($BV65,[1]EquipTable!$1:$1048576,MATCH("업데이트순번",[1]EquipTable!$1:$1,0),0)&lt;=$BP$1,1,0)
*IF(MID(BV65,7,1)="4",0.1,1)</f>
        <v>#VALUE!</v>
      </c>
      <c r="BN65" t="e">
        <f ca="1">IF(VLOOKUP($BV65,[1]EquipTable!$1:$1048576,MATCH("업데이트순번",[1]EquipTable!$1:$1,0),0)&lt;=$BP$1,1,0)
*IF(MID(BV65,7,1)="4",0.1,1)
*IF(AND(MID(BV65,7,1)&lt;&gt;"4",OR(MID(BV65,6,1)="6",MID(BV65,6,1)="7")),3,1)</f>
        <v>#VALUE!</v>
      </c>
      <c r="BO65" t="e">
        <f ca="1">IF(VLOOKUP($BV65,[1]EquipTable!$1:$1048576,MATCH("업데이트순번",[1]EquipTable!$1:$1,0),0)&lt;=$BP$1,1,0)
*IF(MID(BV65,7,1)="4",0.1,1)
*IF(AND(MID(BV65,7,1)&lt;&gt;"4",MID(BV65,6,1)="8"),4,1)</f>
        <v>#VALUE!</v>
      </c>
      <c r="BP65" t="e">
        <f t="shared" ca="1" si="16"/>
        <v>#VALUE!</v>
      </c>
      <c r="BQ65" t="e">
        <f t="shared" ca="1" si="17"/>
        <v>#VALUE!</v>
      </c>
      <c r="BR65" t="e">
        <f t="shared" ca="1" si="18"/>
        <v>#VALUE!</v>
      </c>
      <c r="BS65" t="e">
        <f t="shared" ca="1" si="19"/>
        <v>#VALUE!</v>
      </c>
      <c r="BT65" t="e">
        <f t="shared" ca="1" si="22"/>
        <v>#VALUE!</v>
      </c>
      <c r="BU65" t="e">
        <f t="shared" ca="1" si="23"/>
        <v>#VALUE!</v>
      </c>
      <c r="BV65" t="e">
        <f ca="1">OFFSET([1]EquipTable!$A$1,ROW()-1,0)</f>
        <v>#VALUE!</v>
      </c>
    </row>
    <row r="66" spans="1:74">
      <c r="A66">
        <v>7</v>
      </c>
      <c r="B66">
        <v>4</v>
      </c>
      <c r="C66">
        <f t="shared" ref="C66:C129" si="33">IF(B66&lt;=9,0,
IF(B66=10,1,2))</f>
        <v>0</v>
      </c>
      <c r="D66">
        <f t="shared" ca="1" si="32"/>
        <v>0.74282596117730348</v>
      </c>
      <c r="E66">
        <f t="shared" ca="1" si="32"/>
        <v>0.75064615370091536</v>
      </c>
      <c r="F66">
        <f t="shared" ca="1" si="32"/>
        <v>0.79084061001953754</v>
      </c>
      <c r="G66">
        <f t="shared" ca="1" si="32"/>
        <v>0.35552596362445432</v>
      </c>
      <c r="H66">
        <f t="shared" ca="1" si="32"/>
        <v>0.56659325518723747</v>
      </c>
      <c r="I66">
        <f t="shared" ca="1" si="32"/>
        <v>0.58933149731070966</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75064</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12</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3600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126</v>
      </c>
      <c r="Z66">
        <v>1400</v>
      </c>
      <c r="AA66" t="str">
        <f t="shared" ref="AA66:AA129" ca="1" si="38">IF(ISBLANK(AB66),"",
VLOOKUP(AB66,OFFSET(INDIRECT("$A:$B"),0,MATCH(AB$1&amp;"_Verify",INDIRECT("$1:$1"),0)-1),2,0)
)</f>
        <v>fe</v>
      </c>
      <c r="AB66" t="s">
        <v>82</v>
      </c>
      <c r="AC66" t="s">
        <v>112</v>
      </c>
      <c r="AD66">
        <v>1</v>
      </c>
      <c r="AE66" t="s">
        <v>126</v>
      </c>
      <c r="AG66">
        <v>800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t="shared" ref="AM66:AM129" ca="1" si="41">IF(ROW()=2,AN66,OFFSET(AM66,-1,0)&amp;IF(LEN(AN66)=0,"",","&amp;AN66))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{"dy":7,"sl":4,"tp":"fe","vl":"Equip4001","cn":1,"pt":"GO","pr":800}</v>
      </c>
      <c r="BM66" t="e">
        <f ca="1">IF(VLOOKUP($BV66,[1]EquipTable!$1:$1048576,MATCH("업데이트순번",[1]EquipTable!$1:$1,0),0)&lt;=$BP$1,1,0)
*IF(MID(BV66,7,1)="4",0.1,1)</f>
        <v>#VALUE!</v>
      </c>
      <c r="BN66" t="e">
        <f ca="1">IF(VLOOKUP($BV66,[1]EquipTable!$1:$1048576,MATCH("업데이트순번",[1]EquipTable!$1:$1,0),0)&lt;=$BP$1,1,0)
*IF(MID(BV66,7,1)="4",0.1,1)
*IF(AND(MID(BV66,7,1)&lt;&gt;"4",OR(MID(BV66,6,1)="6",MID(BV66,6,1)="7")),3,1)</f>
        <v>#VALUE!</v>
      </c>
      <c r="BO66" t="e">
        <f ca="1">IF(VLOOKUP($BV66,[1]EquipTable!$1:$1048576,MATCH("업데이트순번",[1]EquipTable!$1:$1,0),0)&lt;=$BP$1,1,0)
*IF(MID(BV66,7,1)="4",0.1,1)
*IF(AND(MID(BV66,7,1)&lt;&gt;"4",MID(BV66,6,1)="8"),4,1)</f>
        <v>#VALUE!</v>
      </c>
      <c r="BP66" t="e">
        <f t="shared" ca="1" si="16"/>
        <v>#VALUE!</v>
      </c>
      <c r="BQ66" t="e">
        <f t="shared" ca="1" si="17"/>
        <v>#VALUE!</v>
      </c>
      <c r="BR66" t="e">
        <f t="shared" ca="1" si="18"/>
        <v>#VALUE!</v>
      </c>
      <c r="BS66" t="e">
        <f t="shared" ca="1" si="19"/>
        <v>#VALUE!</v>
      </c>
      <c r="BT66" t="e">
        <f t="shared" ca="1" si="22"/>
        <v>#VALUE!</v>
      </c>
      <c r="BU66" t="e">
        <f t="shared" ca="1" si="23"/>
        <v>#VALUE!</v>
      </c>
      <c r="BV66" t="e">
        <f ca="1">OFFSET([1]EquipTable!$A$1,ROW()-1,0)</f>
        <v>#VALUE!</v>
      </c>
    </row>
    <row r="67" spans="1:74">
      <c r="A67">
        <v>7</v>
      </c>
      <c r="B67">
        <v>5</v>
      </c>
      <c r="C67">
        <f t="shared" si="33"/>
        <v>0</v>
      </c>
      <c r="D67">
        <f t="shared" ca="1" si="32"/>
        <v>8.3803159405571037E-2</v>
      </c>
      <c r="E67">
        <f t="shared" ca="1" si="32"/>
        <v>0.84643436772940983</v>
      </c>
      <c r="F67">
        <f t="shared" ca="1" si="32"/>
        <v>0.59600573397234569</v>
      </c>
      <c r="G67">
        <f t="shared" ca="1" si="32"/>
        <v>0.72201131578188937</v>
      </c>
      <c r="H67">
        <f t="shared" ca="1" si="32"/>
        <v>0.2049177920007923</v>
      </c>
      <c r="I67">
        <f t="shared" ca="1" si="32"/>
        <v>0.36304593448086209</v>
      </c>
      <c r="M67" t="str">
        <f t="shared" ca="1" si="34"/>
        <v>지정 장비</v>
      </c>
      <c r="N67" t="e">
        <f t="shared" ca="1" si="35"/>
        <v>#VALUE!</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t="e">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#VALUE!</v>
      </c>
      <c r="S67" t="e">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#VALUE!</v>
      </c>
      <c r="T67" t="e">
        <f t="shared" ca="1" si="37"/>
        <v>#VALUE!</v>
      </c>
      <c r="U67" t="s">
        <v>82</v>
      </c>
      <c r="V67" t="s">
        <v>254</v>
      </c>
      <c r="W67">
        <v>1</v>
      </c>
      <c r="X67" t="s">
        <v>126</v>
      </c>
      <c r="Z67">
        <v>600</v>
      </c>
      <c r="AA67" t="str">
        <f t="shared" ca="1" si="38"/>
        <v>fe</v>
      </c>
      <c r="AB67" t="s">
        <v>82</v>
      </c>
      <c r="AC67" t="s">
        <v>254</v>
      </c>
      <c r="AD67">
        <v>1</v>
      </c>
      <c r="AE67" t="s">
        <v>126</v>
      </c>
      <c r="AG67">
        <v>600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v>
      </c>
      <c r="AN67" t="str">
        <f t="shared" ca="1" si="42"/>
        <v>{"dy":7,"sl":5,"tp":"fe","vl":"Equip3001","cn":1,"pt":"GO","pr":600}</v>
      </c>
      <c r="BM67" t="e">
        <f ca="1">IF(VLOOKUP($BV67,[1]EquipTable!$1:$1048576,MATCH("업데이트순번",[1]EquipTable!$1:$1,0),0)&lt;=$BP$1,1,0)
*IF(MID(BV67,7,1)="4",0.1,1)</f>
        <v>#VALUE!</v>
      </c>
      <c r="BN67" t="e">
        <f ca="1">IF(VLOOKUP($BV67,[1]EquipTable!$1:$1048576,MATCH("업데이트순번",[1]EquipTable!$1:$1,0),0)&lt;=$BP$1,1,0)
*IF(MID(BV67,7,1)="4",0.1,1)
*IF(AND(MID(BV67,7,1)&lt;&gt;"4",OR(MID(BV67,6,1)="6",MID(BV67,6,1)="7")),3,1)</f>
        <v>#VALUE!</v>
      </c>
      <c r="BO67" t="e">
        <f ca="1">IF(VLOOKUP($BV67,[1]EquipTable!$1:$1048576,MATCH("업데이트순번",[1]EquipTable!$1:$1,0),0)&lt;=$BP$1,1,0)
*IF(MID(BV67,7,1)="4",0.1,1)
*IF(AND(MID(BV67,7,1)&lt;&gt;"4",MID(BV67,6,1)="8"),4,1)</f>
        <v>#VALUE!</v>
      </c>
      <c r="BP67" t="e">
        <f t="shared" ref="BP67:BP128" ca="1" si="43">BM67/SUM(BM:BM)</f>
        <v>#VALUE!</v>
      </c>
      <c r="BQ67" t="e">
        <f t="shared" ref="BQ67:BQ128" ca="1" si="44">BN67/SUM(BN:BN)</f>
        <v>#VALUE!</v>
      </c>
      <c r="BR67" t="e">
        <f t="shared" ref="BR67:BR128" ca="1" si="45">BO67/SUM(BO:BO)</f>
        <v>#VALUE!</v>
      </c>
      <c r="BS67" t="e">
        <f t="shared" ref="BS67:BS128" ca="1" si="46">BS66+BP66</f>
        <v>#VALUE!</v>
      </c>
      <c r="BT67" t="e">
        <f t="shared" ca="1" si="22"/>
        <v>#VALUE!</v>
      </c>
      <c r="BU67" t="e">
        <f t="shared" ca="1" si="23"/>
        <v>#VALUE!</v>
      </c>
      <c r="BV67" t="e">
        <f ca="1">OFFSET([1]EquipTable!$A$1,ROW()-1,0)</f>
        <v>#VALUE!</v>
      </c>
    </row>
    <row r="68" spans="1:74">
      <c r="A68">
        <v>7</v>
      </c>
      <c r="B68">
        <v>6</v>
      </c>
      <c r="C68">
        <f t="shared" si="33"/>
        <v>0</v>
      </c>
      <c r="D68">
        <f t="shared" ca="1" si="32"/>
        <v>0.61862097752657941</v>
      </c>
      <c r="E68">
        <f t="shared" ca="1" si="32"/>
        <v>0.67852688890306168</v>
      </c>
      <c r="F68">
        <f t="shared" ca="1" si="32"/>
        <v>0.42920100563932462</v>
      </c>
      <c r="G68">
        <f t="shared" ca="1" si="32"/>
        <v>0.10819715855956136</v>
      </c>
      <c r="H68">
        <f t="shared" ca="1" si="32"/>
        <v>2.9908986232786372E-2</v>
      </c>
      <c r="I68">
        <f t="shared" ca="1" si="32"/>
        <v>0.57033151060770049</v>
      </c>
      <c r="M68" t="str">
        <f t="shared" ca="1" si="34"/>
        <v>지정 장비</v>
      </c>
      <c r="N68" t="e">
        <f t="shared" ca="1" si="35"/>
        <v>#VALUE!</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DI</v>
      </c>
      <c r="Q68" t="e">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#VALUE!</v>
      </c>
      <c r="R68" t="e">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#VALUE!</v>
      </c>
      <c r="S68" t="e">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#VALUE!</v>
      </c>
      <c r="T68" t="e">
        <f t="shared" ca="1" si="37"/>
        <v>#VALUE!</v>
      </c>
      <c r="U68" t="s">
        <v>82</v>
      </c>
      <c r="V68" t="s">
        <v>255</v>
      </c>
      <c r="W68">
        <v>1</v>
      </c>
      <c r="X68" t="s">
        <v>126</v>
      </c>
      <c r="Z68">
        <v>7600</v>
      </c>
      <c r="AA68" t="str">
        <f t="shared" ca="1" si="38"/>
        <v>fe</v>
      </c>
      <c r="AB68" t="s">
        <v>82</v>
      </c>
      <c r="AC68" t="s">
        <v>247</v>
      </c>
      <c r="AD68">
        <v>1</v>
      </c>
      <c r="AE68" t="s">
        <v>130</v>
      </c>
      <c r="AG68">
        <v>15</v>
      </c>
      <c r="AH68" t="str">
        <f>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v>
      </c>
      <c r="AN68" t="str">
        <f t="shared" ca="1" si="42"/>
        <v>{"dy":7,"sl":6,"tp":"fe","vl":"Equip6202","cn":1,"pt":"DI","pr":15}</v>
      </c>
      <c r="BM68" t="e">
        <f ca="1">IF(VLOOKUP($BV68,[1]EquipTable!$1:$1048576,MATCH("업데이트순번",[1]EquipTable!$1:$1,0),0)&lt;=$BP$1,1,0)
*IF(MID(BV68,7,1)="4",0.1,1)</f>
        <v>#VALUE!</v>
      </c>
      <c r="BN68" t="e">
        <f ca="1">IF(VLOOKUP($BV68,[1]EquipTable!$1:$1048576,MATCH("업데이트순번",[1]EquipTable!$1:$1,0),0)&lt;=$BP$1,1,0)
*IF(MID(BV68,7,1)="4",0.1,1)
*IF(AND(MID(BV68,7,1)&lt;&gt;"4",OR(MID(BV68,6,1)="6",MID(BV68,6,1)="7")),3,1)</f>
        <v>#VALUE!</v>
      </c>
      <c r="BO68" t="e">
        <f ca="1">IF(VLOOKUP($BV68,[1]EquipTable!$1:$1048576,MATCH("업데이트순번",[1]EquipTable!$1:$1,0),0)&lt;=$BP$1,1,0)
*IF(MID(BV68,7,1)="4",0.1,1)
*IF(AND(MID(BV68,7,1)&lt;&gt;"4",MID(BV68,6,1)="8"),4,1)</f>
        <v>#VALUE!</v>
      </c>
      <c r="BP68" t="e">
        <f t="shared" ca="1" si="43"/>
        <v>#VALUE!</v>
      </c>
      <c r="BQ68" t="e">
        <f t="shared" ca="1" si="44"/>
        <v>#VALUE!</v>
      </c>
      <c r="BR68" t="e">
        <f t="shared" ca="1" si="45"/>
        <v>#VALUE!</v>
      </c>
      <c r="BS68" t="e">
        <f t="shared" ca="1" si="46"/>
        <v>#VALUE!</v>
      </c>
      <c r="BT68" t="e">
        <f t="shared" ref="BT68:BT128" ca="1" si="47">BT67+BQ67</f>
        <v>#VALUE!</v>
      </c>
      <c r="BU68" t="e">
        <f t="shared" ref="BU68:BU128" ca="1" si="48">BU67+BR67</f>
        <v>#VALUE!</v>
      </c>
      <c r="BV68" t="e">
        <f ca="1">OFFSET([1]EquipTable!$A$1,ROW()-1,0)</f>
        <v>#VALUE!</v>
      </c>
    </row>
    <row r="69" spans="1:74">
      <c r="A69">
        <v>7</v>
      </c>
      <c r="B69">
        <v>7</v>
      </c>
      <c r="C69">
        <f t="shared" si="33"/>
        <v>0</v>
      </c>
      <c r="D69">
        <f t="shared" ca="1" si="32"/>
        <v>0.63870437003536784</v>
      </c>
      <c r="E69">
        <f t="shared" ca="1" si="32"/>
        <v>0.47537774208230543</v>
      </c>
      <c r="F69">
        <f t="shared" ca="1" si="32"/>
        <v>0.93253206582322323</v>
      </c>
      <c r="G69">
        <f t="shared" ca="1" si="32"/>
        <v>0.47584633861682235</v>
      </c>
      <c r="H69">
        <f t="shared" ca="1" si="32"/>
        <v>0.66046738044226883</v>
      </c>
      <c r="I69">
        <f t="shared" ca="1" si="32"/>
        <v>0.93411180002239647</v>
      </c>
      <c r="M69" t="str">
        <f t="shared" ca="1" si="34"/>
        <v>지정 장비</v>
      </c>
      <c r="N69" t="e">
        <f t="shared" ca="1" si="35"/>
        <v>#VALUE!</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t="e">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#VALUE!</v>
      </c>
      <c r="S69" t="e">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#VALUE!</v>
      </c>
      <c r="T69" t="e">
        <f t="shared" ca="1" si="37"/>
        <v>#VALUE!</v>
      </c>
      <c r="U69" t="s">
        <v>82</v>
      </c>
      <c r="V69" t="s">
        <v>180</v>
      </c>
      <c r="W69">
        <v>1</v>
      </c>
      <c r="X69" t="s">
        <v>126</v>
      </c>
      <c r="Z69">
        <v>700</v>
      </c>
      <c r="AA69" t="str">
        <f t="shared" ca="1" si="38"/>
        <v>uph</v>
      </c>
      <c r="AB69" t="s">
        <v>91</v>
      </c>
      <c r="AC69">
        <v>20128</v>
      </c>
      <c r="AD69">
        <v>10</v>
      </c>
      <c r="AE69" t="s">
        <v>126</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v>
      </c>
      <c r="AN69" t="str">
        <f t="shared" ca="1" si="42"/>
        <v>{"dy":7,"sl":7,"tp":"uph","vl":"20128","cn":10,"pt":"GO","pr":3000}</v>
      </c>
      <c r="BM69" t="e">
        <f ca="1">IF(VLOOKUP($BV69,[1]EquipTable!$1:$1048576,MATCH("업데이트순번",[1]EquipTable!$1:$1,0),0)&lt;=$BP$1,1,0)
*IF(MID(BV69,7,1)="4",0.1,1)</f>
        <v>#VALUE!</v>
      </c>
      <c r="BN69" t="e">
        <f ca="1">IF(VLOOKUP($BV69,[1]EquipTable!$1:$1048576,MATCH("업데이트순번",[1]EquipTable!$1:$1,0),0)&lt;=$BP$1,1,0)
*IF(MID(BV69,7,1)="4",0.1,1)
*IF(AND(MID(BV69,7,1)&lt;&gt;"4",OR(MID(BV69,6,1)="6",MID(BV69,6,1)="7")),3,1)</f>
        <v>#VALUE!</v>
      </c>
      <c r="BO69" t="e">
        <f ca="1">IF(VLOOKUP($BV69,[1]EquipTable!$1:$1048576,MATCH("업데이트순번",[1]EquipTable!$1:$1,0),0)&lt;=$BP$1,1,0)
*IF(MID(BV69,7,1)="4",0.1,1)
*IF(AND(MID(BV69,7,1)&lt;&gt;"4",MID(BV69,6,1)="8"),4,1)</f>
        <v>#VALUE!</v>
      </c>
      <c r="BP69" t="e">
        <f t="shared" ca="1" si="43"/>
        <v>#VALUE!</v>
      </c>
      <c r="BQ69" t="e">
        <f t="shared" ca="1" si="44"/>
        <v>#VALUE!</v>
      </c>
      <c r="BR69" t="e">
        <f t="shared" ca="1" si="45"/>
        <v>#VALUE!</v>
      </c>
      <c r="BS69" t="e">
        <f t="shared" ca="1" si="46"/>
        <v>#VALUE!</v>
      </c>
      <c r="BT69" t="e">
        <f t="shared" ca="1" si="47"/>
        <v>#VALUE!</v>
      </c>
      <c r="BU69" t="e">
        <f t="shared" ca="1" si="48"/>
        <v>#VALUE!</v>
      </c>
      <c r="BV69" t="e">
        <f ca="1">OFFSET([1]EquipTable!$A$1,ROW()-1,0)</f>
        <v>#VALUE!</v>
      </c>
    </row>
    <row r="70" spans="1:74">
      <c r="A70">
        <v>7</v>
      </c>
      <c r="B70">
        <v>8</v>
      </c>
      <c r="C70">
        <f t="shared" si="33"/>
        <v>0</v>
      </c>
      <c r="D70">
        <f t="shared" ca="1" si="32"/>
        <v>0.219837153884888</v>
      </c>
      <c r="E70">
        <f t="shared" ca="1" si="32"/>
        <v>0.44503401223293615</v>
      </c>
      <c r="F70">
        <f t="shared" ca="1" si="32"/>
        <v>0.27168274451017915</v>
      </c>
      <c r="G70">
        <f t="shared" ca="1" si="32"/>
        <v>0.78922211706833634</v>
      </c>
      <c r="H70">
        <f t="shared" ca="1" si="32"/>
        <v>0.94426371637349737</v>
      </c>
      <c r="I70">
        <f t="shared" ca="1" si="32"/>
        <v>0.18567477147244882</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v>
      </c>
      <c r="AN70" t="str">
        <f t="shared" ca="1" si="42"/>
        <v>{"dy":7,"sl":8}</v>
      </c>
      <c r="BM70" t="e">
        <f ca="1">IF(VLOOKUP($BV70,[1]EquipTable!$1:$1048576,MATCH("업데이트순번",[1]EquipTable!$1:$1,0),0)&lt;=$BP$1,1,0)
*IF(MID(BV70,7,1)="4",0.1,1)</f>
        <v>#VALUE!</v>
      </c>
      <c r="BN70" t="e">
        <f ca="1">IF(VLOOKUP($BV70,[1]EquipTable!$1:$1048576,MATCH("업데이트순번",[1]EquipTable!$1:$1,0),0)&lt;=$BP$1,1,0)
*IF(MID(BV70,7,1)="4",0.1,1)
*IF(AND(MID(BV70,7,1)&lt;&gt;"4",OR(MID(BV70,6,1)="6",MID(BV70,6,1)="7")),3,1)</f>
        <v>#VALUE!</v>
      </c>
      <c r="BO70" t="e">
        <f ca="1">IF(VLOOKUP($BV70,[1]EquipTable!$1:$1048576,MATCH("업데이트순번",[1]EquipTable!$1:$1,0),0)&lt;=$BP$1,1,0)
*IF(MID(BV70,7,1)="4",0.1,1)
*IF(AND(MID(BV70,7,1)&lt;&gt;"4",MID(BV70,6,1)="8"),4,1)</f>
        <v>#VALUE!</v>
      </c>
      <c r="BP70" t="e">
        <f t="shared" ca="1" si="43"/>
        <v>#VALUE!</v>
      </c>
      <c r="BQ70" t="e">
        <f t="shared" ca="1" si="44"/>
        <v>#VALUE!</v>
      </c>
      <c r="BR70" t="e">
        <f t="shared" ca="1" si="45"/>
        <v>#VALUE!</v>
      </c>
      <c r="BS70" t="e">
        <f t="shared" ca="1" si="46"/>
        <v>#VALUE!</v>
      </c>
      <c r="BT70" t="e">
        <f t="shared" ca="1" si="47"/>
        <v>#VALUE!</v>
      </c>
      <c r="BU70" t="e">
        <f t="shared" ca="1" si="48"/>
        <v>#VALUE!</v>
      </c>
      <c r="BV70" t="e">
        <f ca="1">OFFSET([1]EquipTable!$A$1,ROW()-1,0)</f>
        <v>#VALUE!</v>
      </c>
    </row>
    <row r="71" spans="1:74">
      <c r="A71">
        <v>7</v>
      </c>
      <c r="B71">
        <v>9</v>
      </c>
      <c r="C71">
        <f t="shared" si="33"/>
        <v>0</v>
      </c>
      <c r="D71">
        <f t="shared" ca="1" si="32"/>
        <v>0.83897107292343454</v>
      </c>
      <c r="E71">
        <f t="shared" ca="1" si="32"/>
        <v>0.20012576136699756</v>
      </c>
      <c r="F71">
        <f t="shared" ca="1" si="32"/>
        <v>0.90186074541733952</v>
      </c>
      <c r="G71">
        <f t="shared" ca="1" si="32"/>
        <v>0.55108694085867893</v>
      </c>
      <c r="H71">
        <f t="shared" ca="1" si="32"/>
        <v>0.7068710944477461</v>
      </c>
      <c r="I71">
        <f t="shared" ca="1" si="32"/>
        <v>0.63809581008311989</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v>
      </c>
      <c r="AN71" t="str">
        <f t="shared" ca="1" si="42"/>
        <v>{"dy":7,"sl":9}</v>
      </c>
      <c r="BM71" t="e">
        <f ca="1">IF(VLOOKUP($BV71,[1]EquipTable!$1:$1048576,MATCH("업데이트순번",[1]EquipTable!$1:$1,0),0)&lt;=$BP$1,1,0)
*IF(MID(BV71,7,1)="4",0.1,1)</f>
        <v>#VALUE!</v>
      </c>
      <c r="BN71" t="e">
        <f ca="1">IF(VLOOKUP($BV71,[1]EquipTable!$1:$1048576,MATCH("업데이트순번",[1]EquipTable!$1:$1,0),0)&lt;=$BP$1,1,0)
*IF(MID(BV71,7,1)="4",0.1,1)
*IF(AND(MID(BV71,7,1)&lt;&gt;"4",OR(MID(BV71,6,1)="6",MID(BV71,6,1)="7")),3,1)</f>
        <v>#VALUE!</v>
      </c>
      <c r="BO71" t="e">
        <f ca="1">IF(VLOOKUP($BV71,[1]EquipTable!$1:$1048576,MATCH("업데이트순번",[1]EquipTable!$1:$1,0),0)&lt;=$BP$1,1,0)
*IF(MID(BV71,7,1)="4",0.1,1)
*IF(AND(MID(BV71,7,1)&lt;&gt;"4",MID(BV71,6,1)="8"),4,1)</f>
        <v>#VALUE!</v>
      </c>
      <c r="BP71" t="e">
        <f t="shared" ca="1" si="43"/>
        <v>#VALUE!</v>
      </c>
      <c r="BQ71" t="e">
        <f t="shared" ca="1" si="44"/>
        <v>#VALUE!</v>
      </c>
      <c r="BR71" t="e">
        <f t="shared" ca="1" si="45"/>
        <v>#VALUE!</v>
      </c>
      <c r="BS71" t="e">
        <f t="shared" ca="1" si="46"/>
        <v>#VALUE!</v>
      </c>
      <c r="BT71" t="e">
        <f t="shared" ca="1" si="47"/>
        <v>#VALUE!</v>
      </c>
      <c r="BU71" t="e">
        <f t="shared" ca="1" si="48"/>
        <v>#VALUE!</v>
      </c>
      <c r="BV71" t="e">
        <f ca="1">OFFSET([1]EquipTable!$A$1,ROW()-1,0)</f>
        <v>#VALUE!</v>
      </c>
    </row>
    <row r="72" spans="1:74">
      <c r="A72">
        <v>8</v>
      </c>
      <c r="B72">
        <v>0</v>
      </c>
      <c r="C72">
        <f t="shared" si="33"/>
        <v>0</v>
      </c>
      <c r="D72">
        <f t="shared" ref="D72:I81" ca="1" si="49">RAND()</f>
        <v>0.45112900683200707</v>
      </c>
      <c r="E72">
        <f t="shared" ca="1" si="49"/>
        <v>0.22314182801997173</v>
      </c>
      <c r="F72">
        <f t="shared" ca="1" si="49"/>
        <v>0.56459591727127523</v>
      </c>
      <c r="G72">
        <f t="shared" ca="1" si="49"/>
        <v>0.82673002704514686</v>
      </c>
      <c r="H72">
        <f t="shared" ca="1" si="49"/>
        <v>0.6138673832960343</v>
      </c>
      <c r="I72">
        <f t="shared" ca="1" si="49"/>
        <v>0.26451945924948195</v>
      </c>
      <c r="M72" t="str">
        <f t="shared" ca="1" si="34"/>
        <v>지정 장비</v>
      </c>
      <c r="N72" t="e">
        <f t="shared" ca="1" si="35"/>
        <v>#VALUE!</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t="e">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#VALUE!</v>
      </c>
      <c r="S72" t="e">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#VALUE!</v>
      </c>
      <c r="T72" t="e">
        <f t="shared" ca="1" si="37"/>
        <v>#VALUE!</v>
      </c>
      <c r="U72" t="s">
        <v>82</v>
      </c>
      <c r="V72" t="s">
        <v>262</v>
      </c>
      <c r="W72">
        <v>1</v>
      </c>
      <c r="X72" t="s">
        <v>130</v>
      </c>
      <c r="Z72">
        <v>11</v>
      </c>
      <c r="AA72" t="str">
        <f t="shared" ca="1" si="38"/>
        <v>uph</v>
      </c>
      <c r="AB72" t="s">
        <v>91</v>
      </c>
      <c r="AC72">
        <v>38090</v>
      </c>
      <c r="AD72">
        <v>11</v>
      </c>
      <c r="AE72" t="s">
        <v>130</v>
      </c>
      <c r="AG72">
        <v>4</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v>
      </c>
      <c r="AN72" t="str">
        <f t="shared" ca="1" si="42"/>
        <v>{"dy":8,"sl":0,"tp":"uph","vl":"38090","cn":11,"pt":"DI","pr":4}</v>
      </c>
      <c r="BM72" t="e">
        <f ca="1">IF(VLOOKUP($BV72,[1]EquipTable!$1:$1048576,MATCH("업데이트순번",[1]EquipTable!$1:$1,0),0)&lt;=$BP$1,1,0)
*IF(MID(BV72,7,1)="4",0.1,1)</f>
        <v>#VALUE!</v>
      </c>
      <c r="BN72" t="e">
        <f ca="1">IF(VLOOKUP($BV72,[1]EquipTable!$1:$1048576,MATCH("업데이트순번",[1]EquipTable!$1:$1,0),0)&lt;=$BP$1,1,0)
*IF(MID(BV72,7,1)="4",0.1,1)
*IF(AND(MID(BV72,7,1)&lt;&gt;"4",OR(MID(BV72,6,1)="6",MID(BV72,6,1)="7")),3,1)</f>
        <v>#VALUE!</v>
      </c>
      <c r="BO72" t="e">
        <f ca="1">IF(VLOOKUP($BV72,[1]EquipTable!$1:$1048576,MATCH("업데이트순번",[1]EquipTable!$1:$1,0),0)&lt;=$BP$1,1,0)
*IF(MID(BV72,7,1)="4",0.1,1)
*IF(AND(MID(BV72,7,1)&lt;&gt;"4",MID(BV72,6,1)="8"),4,1)</f>
        <v>#VALUE!</v>
      </c>
      <c r="BP72" t="e">
        <f t="shared" ca="1" si="43"/>
        <v>#VALUE!</v>
      </c>
      <c r="BQ72" t="e">
        <f t="shared" ca="1" si="44"/>
        <v>#VALUE!</v>
      </c>
      <c r="BR72" t="e">
        <f t="shared" ca="1" si="45"/>
        <v>#VALUE!</v>
      </c>
      <c r="BS72" t="e">
        <f t="shared" ca="1" si="46"/>
        <v>#VALUE!</v>
      </c>
      <c r="BT72" t="e">
        <f t="shared" ca="1" si="47"/>
        <v>#VALUE!</v>
      </c>
      <c r="BU72" t="e">
        <f t="shared" ca="1" si="48"/>
        <v>#VALUE!</v>
      </c>
      <c r="BV72" t="e">
        <f ca="1">OFFSET([1]EquipTable!$A$1,ROW()-1,0)</f>
        <v>#VALUE!</v>
      </c>
    </row>
    <row r="73" spans="1:74">
      <c r="A73">
        <v>8</v>
      </c>
      <c r="B73">
        <v>1</v>
      </c>
      <c r="C73">
        <f t="shared" si="33"/>
        <v>0</v>
      </c>
      <c r="D73">
        <f t="shared" ca="1" si="49"/>
        <v>0.75128646141845568</v>
      </c>
      <c r="E73">
        <f t="shared" ca="1" si="49"/>
        <v>0.83103036204386282</v>
      </c>
      <c r="F73">
        <f t="shared" ca="1" si="49"/>
        <v>0.70824193527999912</v>
      </c>
      <c r="G73">
        <f t="shared" ca="1" si="49"/>
        <v>0.31423341342796629</v>
      </c>
      <c r="H73">
        <f t="shared" ca="1" si="49"/>
        <v>0.71793163392945336</v>
      </c>
      <c r="I73">
        <f t="shared" ca="1" si="49"/>
        <v>0.88248519902835587</v>
      </c>
      <c r="M73" t="str">
        <f t="shared" ca="1" si="34"/>
        <v>지정 장비</v>
      </c>
      <c r="N73" t="e">
        <f t="shared" ca="1" si="35"/>
        <v>#VALUE!</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e">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#VALUE!</v>
      </c>
      <c r="R73" t="e">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#VALUE!</v>
      </c>
      <c r="S73" t="e">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#VALUE!</v>
      </c>
      <c r="T73" t="e">
        <f t="shared" ca="1" si="37"/>
        <v>#VALUE!</v>
      </c>
      <c r="U73" t="s">
        <v>82</v>
      </c>
      <c r="V73" t="s">
        <v>244</v>
      </c>
      <c r="W73">
        <v>1</v>
      </c>
      <c r="X73" t="s">
        <v>126</v>
      </c>
      <c r="Z73">
        <v>7000</v>
      </c>
      <c r="AA73" t="str">
        <f t="shared" ca="1" si="38"/>
        <v>fe</v>
      </c>
      <c r="AB73" t="s">
        <v>82</v>
      </c>
      <c r="AC73" t="s">
        <v>244</v>
      </c>
      <c r="AD73">
        <v>1</v>
      </c>
      <c r="AE73" t="s">
        <v>126</v>
      </c>
      <c r="AG73">
        <v>7000</v>
      </c>
      <c r="AH73" t="str">
        <f>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v>
      </c>
      <c r="AN73" t="str">
        <f t="shared" ca="1" si="42"/>
        <v>{"dy":8,"sl":1,"tp":"fe","vl":"Equip1301","cn":1,"pt":"GO","pr":7000}</v>
      </c>
      <c r="BM73" t="e">
        <f ca="1">IF(VLOOKUP($BV73,[1]EquipTable!$1:$1048576,MATCH("업데이트순번",[1]EquipTable!$1:$1,0),0)&lt;=$BP$1,1,0)
*IF(MID(BV73,7,1)="4",0.1,1)</f>
        <v>#VALUE!</v>
      </c>
      <c r="BN73" t="e">
        <f ca="1">IF(VLOOKUP($BV73,[1]EquipTable!$1:$1048576,MATCH("업데이트순번",[1]EquipTable!$1:$1,0),0)&lt;=$BP$1,1,0)
*IF(MID(BV73,7,1)="4",0.1,1)
*IF(AND(MID(BV73,7,1)&lt;&gt;"4",OR(MID(BV73,6,1)="6",MID(BV73,6,1)="7")),3,1)</f>
        <v>#VALUE!</v>
      </c>
      <c r="BO73" t="e">
        <f ca="1">IF(VLOOKUP($BV73,[1]EquipTable!$1:$1048576,MATCH("업데이트순번",[1]EquipTable!$1:$1,0),0)&lt;=$BP$1,1,0)
*IF(MID(BV73,7,1)="4",0.1,1)
*IF(AND(MID(BV73,7,1)&lt;&gt;"4",MID(BV73,6,1)="8"),4,1)</f>
        <v>#VALUE!</v>
      </c>
      <c r="BP73" t="e">
        <f t="shared" ca="1" si="43"/>
        <v>#VALUE!</v>
      </c>
      <c r="BQ73" t="e">
        <f t="shared" ca="1" si="44"/>
        <v>#VALUE!</v>
      </c>
      <c r="BR73" t="e">
        <f t="shared" ca="1" si="45"/>
        <v>#VALUE!</v>
      </c>
      <c r="BS73" t="e">
        <f t="shared" ca="1" si="46"/>
        <v>#VALUE!</v>
      </c>
      <c r="BT73" t="e">
        <f t="shared" ca="1" si="47"/>
        <v>#VALUE!</v>
      </c>
      <c r="BU73" t="e">
        <f t="shared" ca="1" si="48"/>
        <v>#VALUE!</v>
      </c>
      <c r="BV73" t="e">
        <f ca="1">OFFSET([1]EquipTable!$A$1,ROW()-1,0)</f>
        <v>#VALUE!</v>
      </c>
    </row>
    <row r="74" spans="1:74">
      <c r="A74">
        <v>8</v>
      </c>
      <c r="B74">
        <v>2</v>
      </c>
      <c r="C74">
        <f t="shared" si="33"/>
        <v>0</v>
      </c>
      <c r="D74">
        <f t="shared" ca="1" si="49"/>
        <v>0.56744560177944336</v>
      </c>
      <c r="E74">
        <f t="shared" ca="1" si="49"/>
        <v>0.95538641413211778</v>
      </c>
      <c r="F74">
        <f t="shared" ca="1" si="49"/>
        <v>0.99990662776900652</v>
      </c>
      <c r="G74">
        <f t="shared" ca="1" si="49"/>
        <v>0.51762875063677127</v>
      </c>
      <c r="H74">
        <f t="shared" ca="1" si="49"/>
        <v>0.81820369345953503</v>
      </c>
      <c r="I74">
        <f t="shared" ca="1" si="49"/>
        <v>0.90395621926704339</v>
      </c>
      <c r="M74" t="str">
        <f t="shared" ca="1" si="34"/>
        <v>안 지정 캐릭터 PP 영웅등급</v>
      </c>
      <c r="N74">
        <f t="shared" ca="1" si="35"/>
        <v>95538</v>
      </c>
      <c r="O74">
        <f t="shared" ca="1" si="36"/>
        <v>14</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4200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126</v>
      </c>
      <c r="Z74">
        <v>900</v>
      </c>
      <c r="AA74" t="str">
        <f t="shared" ca="1" si="38"/>
        <v>fe</v>
      </c>
      <c r="AB74" t="s">
        <v>82</v>
      </c>
      <c r="AC74" t="s">
        <v>195</v>
      </c>
      <c r="AD74">
        <v>1</v>
      </c>
      <c r="AE74" t="s">
        <v>126</v>
      </c>
      <c r="AG74">
        <v>600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얼룩진 도끼</v>
      </c>
      <c r="AL74">
        <v>1</v>
      </c>
      <c r="AM7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v>
      </c>
      <c r="AN74" t="str">
        <f t="shared" ca="1" si="42"/>
        <v>{"dy":8,"sl":2,"tp":"fe","vl":"Equip0002","cn":1,"pt":"GO","pr":600}</v>
      </c>
      <c r="BM74" t="e">
        <f ca="1">IF(VLOOKUP($BV74,[1]EquipTable!$1:$1048576,MATCH("업데이트순번",[1]EquipTable!$1:$1,0),0)&lt;=$BP$1,1,0)
*IF(MID(BV74,7,1)="4",0.1,1)</f>
        <v>#VALUE!</v>
      </c>
      <c r="BN74" t="e">
        <f ca="1">IF(VLOOKUP($BV74,[1]EquipTable!$1:$1048576,MATCH("업데이트순번",[1]EquipTable!$1:$1,0),0)&lt;=$BP$1,1,0)
*IF(MID(BV74,7,1)="4",0.1,1)
*IF(AND(MID(BV74,7,1)&lt;&gt;"4",OR(MID(BV74,6,1)="6",MID(BV74,6,1)="7")),3,1)</f>
        <v>#VALUE!</v>
      </c>
      <c r="BO74" t="e">
        <f ca="1">IF(VLOOKUP($BV74,[1]EquipTable!$1:$1048576,MATCH("업데이트순번",[1]EquipTable!$1:$1,0),0)&lt;=$BP$1,1,0)
*IF(MID(BV74,7,1)="4",0.1,1)
*IF(AND(MID(BV74,7,1)&lt;&gt;"4",MID(BV74,6,1)="8"),4,1)</f>
        <v>#VALUE!</v>
      </c>
      <c r="BP74" t="e">
        <f t="shared" ca="1" si="43"/>
        <v>#VALUE!</v>
      </c>
      <c r="BQ74" t="e">
        <f t="shared" ca="1" si="44"/>
        <v>#VALUE!</v>
      </c>
      <c r="BR74" t="e">
        <f t="shared" ca="1" si="45"/>
        <v>#VALUE!</v>
      </c>
      <c r="BS74" t="e">
        <f t="shared" ca="1" si="46"/>
        <v>#VALUE!</v>
      </c>
      <c r="BT74" t="e">
        <f t="shared" ca="1" si="47"/>
        <v>#VALUE!</v>
      </c>
      <c r="BU74" t="e">
        <f t="shared" ca="1" si="48"/>
        <v>#VALUE!</v>
      </c>
      <c r="BV74" t="e">
        <f ca="1">OFFSET([1]EquipTable!$A$1,ROW()-1,0)</f>
        <v>#VALUE!</v>
      </c>
    </row>
    <row r="75" spans="1:74">
      <c r="A75">
        <v>8</v>
      </c>
      <c r="B75">
        <v>3</v>
      </c>
      <c r="C75">
        <f t="shared" si="33"/>
        <v>0</v>
      </c>
      <c r="D75">
        <f t="shared" ca="1" si="49"/>
        <v>0.18065195573918225</v>
      </c>
      <c r="E75">
        <f t="shared" ca="1" si="49"/>
        <v>0.61064212610793112</v>
      </c>
      <c r="F75">
        <f t="shared" ca="1" si="49"/>
        <v>0.73482600966359546</v>
      </c>
      <c r="G75">
        <f t="shared" ca="1" si="49"/>
        <v>0.53737313246395313</v>
      </c>
      <c r="H75">
        <f t="shared" ca="1" si="49"/>
        <v>0.96304028377931306</v>
      </c>
      <c r="I75">
        <f t="shared" ca="1" si="49"/>
        <v>0.32806977695812201</v>
      </c>
      <c r="M75" t="str">
        <f t="shared" ca="1" si="34"/>
        <v>안 지정 캐릭터 PP 영웅등급</v>
      </c>
      <c r="N75">
        <f t="shared" ca="1" si="35"/>
        <v>61064</v>
      </c>
      <c r="O75">
        <f t="shared" ca="1" si="36"/>
        <v>10</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3000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126</v>
      </c>
      <c r="Z75">
        <v>1100</v>
      </c>
      <c r="AA75" t="str">
        <f t="shared" ca="1" si="38"/>
        <v>fe</v>
      </c>
      <c r="AB75" t="s">
        <v>82</v>
      </c>
      <c r="AC75" t="s">
        <v>262</v>
      </c>
      <c r="AD75">
        <v>1</v>
      </c>
      <c r="AE75" t="s">
        <v>130</v>
      </c>
      <c r="AG75">
        <v>11</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태양과 달과 별</v>
      </c>
      <c r="AL75">
        <v>1</v>
      </c>
      <c r="AM7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v>
      </c>
      <c r="AN75" t="str">
        <f t="shared" ca="1" si="42"/>
        <v>{"dy":8,"sl":3,"tp":"fe","vl":"Equip3302","cn":1,"pt":"DI","pr":11}</v>
      </c>
      <c r="BM75" t="e">
        <f ca="1">IF(VLOOKUP($BV75,[1]EquipTable!$1:$1048576,MATCH("업데이트순번",[1]EquipTable!$1:$1,0),0)&lt;=$BP$1,1,0)
*IF(MID(BV75,7,1)="4",0.1,1)</f>
        <v>#VALUE!</v>
      </c>
      <c r="BN75" t="e">
        <f ca="1">IF(VLOOKUP($BV75,[1]EquipTable!$1:$1048576,MATCH("업데이트순번",[1]EquipTable!$1:$1,0),0)&lt;=$BP$1,1,0)
*IF(MID(BV75,7,1)="4",0.1,1)
*IF(AND(MID(BV75,7,1)&lt;&gt;"4",OR(MID(BV75,6,1)="6",MID(BV75,6,1)="7")),3,1)</f>
        <v>#VALUE!</v>
      </c>
      <c r="BO75" t="e">
        <f ca="1">IF(VLOOKUP($BV75,[1]EquipTable!$1:$1048576,MATCH("업데이트순번",[1]EquipTable!$1:$1,0),0)&lt;=$BP$1,1,0)
*IF(MID(BV75,7,1)="4",0.1,1)
*IF(AND(MID(BV75,7,1)&lt;&gt;"4",MID(BV75,6,1)="8"),4,1)</f>
        <v>#VALUE!</v>
      </c>
      <c r="BP75" t="e">
        <f t="shared" ca="1" si="43"/>
        <v>#VALUE!</v>
      </c>
      <c r="BQ75" t="e">
        <f t="shared" ca="1" si="44"/>
        <v>#VALUE!</v>
      </c>
      <c r="BR75" t="e">
        <f t="shared" ca="1" si="45"/>
        <v>#VALUE!</v>
      </c>
      <c r="BS75" t="e">
        <f t="shared" ca="1" si="46"/>
        <v>#VALUE!</v>
      </c>
      <c r="BT75" t="e">
        <f t="shared" ca="1" si="47"/>
        <v>#VALUE!</v>
      </c>
      <c r="BU75" t="e">
        <f t="shared" ca="1" si="48"/>
        <v>#VALUE!</v>
      </c>
      <c r="BV75" t="e">
        <f ca="1">OFFSET([1]EquipTable!$A$1,ROW()-1,0)</f>
        <v>#VALUE!</v>
      </c>
    </row>
    <row r="76" spans="1:74">
      <c r="A76">
        <v>8</v>
      </c>
      <c r="B76">
        <v>4</v>
      </c>
      <c r="C76">
        <f t="shared" si="33"/>
        <v>0</v>
      </c>
      <c r="D76">
        <f t="shared" ca="1" si="49"/>
        <v>0.18769942399440642</v>
      </c>
      <c r="E76">
        <f t="shared" ca="1" si="49"/>
        <v>0.18843769265149457</v>
      </c>
      <c r="F76">
        <f t="shared" ca="1" si="49"/>
        <v>0.95288853916888883</v>
      </c>
      <c r="G76">
        <f t="shared" ca="1" si="49"/>
        <v>0.93519654428695997</v>
      </c>
      <c r="H76">
        <f t="shared" ca="1" si="49"/>
        <v>0.44085374613441308</v>
      </c>
      <c r="I76">
        <f t="shared" ca="1" si="49"/>
        <v>0.81185334129735853</v>
      </c>
      <c r="M76" t="str">
        <f t="shared" ca="1" si="34"/>
        <v>안 지정 캐릭터 PP 일반등급</v>
      </c>
      <c r="N76">
        <f t="shared" ca="1" si="35"/>
        <v>18843</v>
      </c>
      <c r="O76">
        <f t="shared" ca="1" si="36"/>
        <v>5</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1500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126</v>
      </c>
      <c r="Z76">
        <v>1100</v>
      </c>
      <c r="AA76" t="str">
        <f t="shared" ca="1" si="38"/>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v>
      </c>
      <c r="AN76" t="str">
        <f t="shared" ca="1" si="42"/>
        <v>{"dy":8,"sl":4,"tp":"upn","vl":"46233","cn":11,"pt":"GO","pr":3300}</v>
      </c>
      <c r="BM76" t="e">
        <f ca="1">IF(VLOOKUP($BV76,[1]EquipTable!$1:$1048576,MATCH("업데이트순번",[1]EquipTable!$1:$1,0),0)&lt;=$BP$1,1,0)
*IF(MID(BV76,7,1)="4",0.1,1)</f>
        <v>#VALUE!</v>
      </c>
      <c r="BN76" t="e">
        <f ca="1">IF(VLOOKUP($BV76,[1]EquipTable!$1:$1048576,MATCH("업데이트순번",[1]EquipTable!$1:$1,0),0)&lt;=$BP$1,1,0)
*IF(MID(BV76,7,1)="4",0.1,1)
*IF(AND(MID(BV76,7,1)&lt;&gt;"4",OR(MID(BV76,6,1)="6",MID(BV76,6,1)="7")),3,1)</f>
        <v>#VALUE!</v>
      </c>
      <c r="BO76" t="e">
        <f ca="1">IF(VLOOKUP($BV76,[1]EquipTable!$1:$1048576,MATCH("업데이트순번",[1]EquipTable!$1:$1,0),0)&lt;=$BP$1,1,0)
*IF(MID(BV76,7,1)="4",0.1,1)
*IF(AND(MID(BV76,7,1)&lt;&gt;"4",MID(BV76,6,1)="8"),4,1)</f>
        <v>#VALUE!</v>
      </c>
      <c r="BP76" t="e">
        <f t="shared" ca="1" si="43"/>
        <v>#VALUE!</v>
      </c>
      <c r="BQ76" t="e">
        <f t="shared" ca="1" si="44"/>
        <v>#VALUE!</v>
      </c>
      <c r="BR76" t="e">
        <f t="shared" ca="1" si="45"/>
        <v>#VALUE!</v>
      </c>
      <c r="BS76" t="e">
        <f t="shared" ca="1" si="46"/>
        <v>#VALUE!</v>
      </c>
      <c r="BT76" t="e">
        <f t="shared" ca="1" si="47"/>
        <v>#VALUE!</v>
      </c>
      <c r="BU76" t="e">
        <f t="shared" ca="1" si="48"/>
        <v>#VALUE!</v>
      </c>
      <c r="BV76" t="e">
        <f ca="1">OFFSET([1]EquipTable!$A$1,ROW()-1,0)</f>
        <v>#VALUE!</v>
      </c>
    </row>
    <row r="77" spans="1:74">
      <c r="A77">
        <v>8</v>
      </c>
      <c r="B77">
        <v>5</v>
      </c>
      <c r="C77">
        <f t="shared" si="33"/>
        <v>0</v>
      </c>
      <c r="D77">
        <f t="shared" ca="1" si="49"/>
        <v>0.27173993677618902</v>
      </c>
      <c r="E77">
        <f t="shared" ca="1" si="49"/>
        <v>0.4100223505800632</v>
      </c>
      <c r="F77">
        <f t="shared" ca="1" si="49"/>
        <v>0.44066631788108546</v>
      </c>
      <c r="G77">
        <f t="shared" ca="1" si="49"/>
        <v>0.63863380172342732</v>
      </c>
      <c r="H77">
        <f t="shared" ca="1" si="49"/>
        <v>0.12131057717155536</v>
      </c>
      <c r="I77">
        <f t="shared" ca="1" si="49"/>
        <v>0.47349978178658858</v>
      </c>
      <c r="M77" t="str">
        <f t="shared" ca="1" si="34"/>
        <v>지정 장비</v>
      </c>
      <c r="N77" t="e">
        <f t="shared" ca="1" si="35"/>
        <v>#VALUE!</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t="e">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#VALUE!</v>
      </c>
      <c r="S77" t="e">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#VALUE!</v>
      </c>
      <c r="T77" t="e">
        <f t="shared" ca="1" si="37"/>
        <v>#VALUE!</v>
      </c>
      <c r="U77" t="s">
        <v>82</v>
      </c>
      <c r="V77" t="s">
        <v>187</v>
      </c>
      <c r="W77">
        <v>1</v>
      </c>
      <c r="X77" t="s">
        <v>130</v>
      </c>
      <c r="Z77">
        <v>96</v>
      </c>
      <c r="AA77" t="str">
        <f t="shared" ca="1" si="38"/>
        <v>fe</v>
      </c>
      <c r="AB77" t="s">
        <v>82</v>
      </c>
      <c r="AC77" t="s">
        <v>255</v>
      </c>
      <c r="AD77">
        <v>1</v>
      </c>
      <c r="AE77" t="s">
        <v>126</v>
      </c>
      <c r="AG77">
        <v>7300</v>
      </c>
      <c r="AH77" t="str">
        <f>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울려퍼지는 여명</v>
      </c>
      <c r="AL77">
        <v>1</v>
      </c>
      <c r="AM7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v>
      </c>
      <c r="AN77" t="str">
        <f t="shared" ca="1" si="42"/>
        <v>{"dy":8,"sl":5,"tp":"fe","vl":"Equip2302","cn":1,"pt":"GO","pr":7300}</v>
      </c>
      <c r="BM77" t="e">
        <f ca="1">IF(VLOOKUP($BV77,[1]EquipTable!$1:$1048576,MATCH("업데이트순번",[1]EquipTable!$1:$1,0),0)&lt;=$BP$1,1,0)
*IF(MID(BV77,7,1)="4",0.1,1)</f>
        <v>#VALUE!</v>
      </c>
      <c r="BN77" t="e">
        <f ca="1">IF(VLOOKUP($BV77,[1]EquipTable!$1:$1048576,MATCH("업데이트순번",[1]EquipTable!$1:$1,0),0)&lt;=$BP$1,1,0)
*IF(MID(BV77,7,1)="4",0.1,1)
*IF(AND(MID(BV77,7,1)&lt;&gt;"4",OR(MID(BV77,6,1)="6",MID(BV77,6,1)="7")),3,1)</f>
        <v>#VALUE!</v>
      </c>
      <c r="BO77" t="e">
        <f ca="1">IF(VLOOKUP($BV77,[1]EquipTable!$1:$1048576,MATCH("업데이트순번",[1]EquipTable!$1:$1,0),0)&lt;=$BP$1,1,0)
*IF(MID(BV77,7,1)="4",0.1,1)
*IF(AND(MID(BV77,7,1)&lt;&gt;"4",MID(BV77,6,1)="8"),4,1)</f>
        <v>#VALUE!</v>
      </c>
      <c r="BP77" t="e">
        <f t="shared" ca="1" si="43"/>
        <v>#VALUE!</v>
      </c>
      <c r="BQ77" t="e">
        <f t="shared" ca="1" si="44"/>
        <v>#VALUE!</v>
      </c>
      <c r="BR77" t="e">
        <f t="shared" ca="1" si="45"/>
        <v>#VALUE!</v>
      </c>
      <c r="BS77" t="e">
        <f t="shared" ca="1" si="46"/>
        <v>#VALUE!</v>
      </c>
      <c r="BT77" t="e">
        <f t="shared" ca="1" si="47"/>
        <v>#VALUE!</v>
      </c>
      <c r="BU77" t="e">
        <f t="shared" ca="1" si="48"/>
        <v>#VALUE!</v>
      </c>
      <c r="BV77" t="e">
        <f ca="1">OFFSET([1]EquipTable!$A$1,ROW()-1,0)</f>
        <v>#VALUE!</v>
      </c>
    </row>
    <row r="78" spans="1:74">
      <c r="A78">
        <v>8</v>
      </c>
      <c r="B78">
        <v>6</v>
      </c>
      <c r="C78">
        <f t="shared" si="33"/>
        <v>0</v>
      </c>
      <c r="D78">
        <f t="shared" ca="1" si="49"/>
        <v>0.65798847848561304</v>
      </c>
      <c r="E78">
        <f t="shared" ca="1" si="49"/>
        <v>0.4507484732612409</v>
      </c>
      <c r="F78">
        <f t="shared" ca="1" si="49"/>
        <v>0.33027787722127677</v>
      </c>
      <c r="G78">
        <f t="shared" ca="1" si="49"/>
        <v>0.44042325726682197</v>
      </c>
      <c r="H78">
        <f t="shared" ca="1" si="49"/>
        <v>0.74514086496787879</v>
      </c>
      <c r="I78">
        <f t="shared" ca="1" si="49"/>
        <v>0.34712100268961654</v>
      </c>
      <c r="M78" t="str">
        <f t="shared" ca="1" si="34"/>
        <v>지정 장비</v>
      </c>
      <c r="N78" t="e">
        <f t="shared" ca="1" si="35"/>
        <v>#VALUE!</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t="e">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#VALUE!</v>
      </c>
      <c r="S78" t="e">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#VALUE!</v>
      </c>
      <c r="T78" t="e">
        <f t="shared" ca="1" si="37"/>
        <v>#VALUE!</v>
      </c>
      <c r="U78" t="s">
        <v>82</v>
      </c>
      <c r="V78" t="s">
        <v>195</v>
      </c>
      <c r="W78">
        <v>1</v>
      </c>
      <c r="X78" t="s">
        <v>126</v>
      </c>
      <c r="Z78">
        <v>600</v>
      </c>
      <c r="AA78" t="str">
        <f t="shared" ca="1" si="38"/>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v>
      </c>
      <c r="AN78" t="str">
        <f t="shared" ca="1" si="42"/>
        <v>{"dy":8,"sl":6,"tp":"uph","vl":"9503","cn":9,"pt":"GO","pr":2700}</v>
      </c>
      <c r="BM78" t="e">
        <f ca="1">IF(VLOOKUP($BV78,[1]EquipTable!$1:$1048576,MATCH("업데이트순번",[1]EquipTable!$1:$1,0),0)&lt;=$BP$1,1,0)
*IF(MID(BV78,7,1)="4",0.1,1)</f>
        <v>#VALUE!</v>
      </c>
      <c r="BN78" t="e">
        <f ca="1">IF(VLOOKUP($BV78,[1]EquipTable!$1:$1048576,MATCH("업데이트순번",[1]EquipTable!$1:$1,0),0)&lt;=$BP$1,1,0)
*IF(MID(BV78,7,1)="4",0.1,1)
*IF(AND(MID(BV78,7,1)&lt;&gt;"4",OR(MID(BV78,6,1)="6",MID(BV78,6,1)="7")),3,1)</f>
        <v>#VALUE!</v>
      </c>
      <c r="BO78" t="e">
        <f ca="1">IF(VLOOKUP($BV78,[1]EquipTable!$1:$1048576,MATCH("업데이트순번",[1]EquipTable!$1:$1,0),0)&lt;=$BP$1,1,0)
*IF(MID(BV78,7,1)="4",0.1,1)
*IF(AND(MID(BV78,7,1)&lt;&gt;"4",MID(BV78,6,1)="8"),4,1)</f>
        <v>#VALUE!</v>
      </c>
      <c r="BP78" t="e">
        <f t="shared" ca="1" si="43"/>
        <v>#VALUE!</v>
      </c>
      <c r="BQ78" t="e">
        <f t="shared" ca="1" si="44"/>
        <v>#VALUE!</v>
      </c>
      <c r="BR78" t="e">
        <f t="shared" ca="1" si="45"/>
        <v>#VALUE!</v>
      </c>
      <c r="BS78" t="e">
        <f t="shared" ca="1" si="46"/>
        <v>#VALUE!</v>
      </c>
      <c r="BT78" t="e">
        <f t="shared" ca="1" si="47"/>
        <v>#VALUE!</v>
      </c>
      <c r="BU78" t="e">
        <f t="shared" ca="1" si="48"/>
        <v>#VALUE!</v>
      </c>
      <c r="BV78" t="e">
        <f ca="1">OFFSET([1]EquipTable!$A$1,ROW()-1,0)</f>
        <v>#VALUE!</v>
      </c>
    </row>
    <row r="79" spans="1:74">
      <c r="A79">
        <v>8</v>
      </c>
      <c r="B79">
        <v>7</v>
      </c>
      <c r="C79">
        <f t="shared" si="33"/>
        <v>0</v>
      </c>
      <c r="D79">
        <f t="shared" ca="1" si="49"/>
        <v>0.33052156527655863</v>
      </c>
      <c r="E79">
        <f t="shared" ca="1" si="49"/>
        <v>0.42392493445066337</v>
      </c>
      <c r="F79">
        <f t="shared" ca="1" si="49"/>
        <v>0.95879572094594379</v>
      </c>
      <c r="G79">
        <f t="shared" ca="1" si="49"/>
        <v>0.47313753638731393</v>
      </c>
      <c r="H79">
        <f t="shared" ca="1" si="49"/>
        <v>0.81962731662234822</v>
      </c>
      <c r="I79">
        <f t="shared" ca="1" si="49"/>
        <v>0.92304000626673022</v>
      </c>
      <c r="M79" t="str">
        <f t="shared" ca="1" si="34"/>
        <v>지정 장비</v>
      </c>
      <c r="N79" t="e">
        <f t="shared" ca="1" si="35"/>
        <v>#VALUE!</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t="e">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#VALUE!</v>
      </c>
      <c r="S79" t="e">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#VALUE!</v>
      </c>
      <c r="T79" t="e">
        <f t="shared" ca="1" si="37"/>
        <v>#VALUE!</v>
      </c>
      <c r="U79" t="s">
        <v>82</v>
      </c>
      <c r="V79" t="s">
        <v>255</v>
      </c>
      <c r="W79">
        <v>1</v>
      </c>
      <c r="X79" t="s">
        <v>126</v>
      </c>
      <c r="Z79">
        <v>7300</v>
      </c>
      <c r="AA79" t="str">
        <f t="shared" ca="1" si="38"/>
        <v>fe</v>
      </c>
      <c r="AB79" t="s">
        <v>82</v>
      </c>
      <c r="AC79" t="s">
        <v>187</v>
      </c>
      <c r="AD79">
        <v>1</v>
      </c>
      <c r="AE79" t="s">
        <v>130</v>
      </c>
      <c r="AG79">
        <v>96</v>
      </c>
      <c r="AH79" t="str">
        <f>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우주의 조각</v>
      </c>
      <c r="AL79">
        <v>1</v>
      </c>
      <c r="AM7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v>
      </c>
      <c r="AN79" t="str">
        <f t="shared" ca="1" si="42"/>
        <v>{"dy":8,"sl":7,"tp":"fe","vl":"Equip8301","cn":1,"pt":"DI","pr":96}</v>
      </c>
      <c r="BM79" t="e">
        <f ca="1">IF(VLOOKUP($BV79,[1]EquipTable!$1:$1048576,MATCH("업데이트순번",[1]EquipTable!$1:$1,0),0)&lt;=$BP$1,1,0)
*IF(MID(BV79,7,1)="4",0.1,1)</f>
        <v>#VALUE!</v>
      </c>
      <c r="BN79" t="e">
        <f ca="1">IF(VLOOKUP($BV79,[1]EquipTable!$1:$1048576,MATCH("업데이트순번",[1]EquipTable!$1:$1,0),0)&lt;=$BP$1,1,0)
*IF(MID(BV79,7,1)="4",0.1,1)
*IF(AND(MID(BV79,7,1)&lt;&gt;"4",OR(MID(BV79,6,1)="6",MID(BV79,6,1)="7")),3,1)</f>
        <v>#VALUE!</v>
      </c>
      <c r="BO79" t="e">
        <f ca="1">IF(VLOOKUP($BV79,[1]EquipTable!$1:$1048576,MATCH("업데이트순번",[1]EquipTable!$1:$1,0),0)&lt;=$BP$1,1,0)
*IF(MID(BV79,7,1)="4",0.1,1)
*IF(AND(MID(BV79,7,1)&lt;&gt;"4",MID(BV79,6,1)="8"),4,1)</f>
        <v>#VALUE!</v>
      </c>
      <c r="BP79" t="e">
        <f t="shared" ca="1" si="43"/>
        <v>#VALUE!</v>
      </c>
      <c r="BQ79" t="e">
        <f t="shared" ca="1" si="44"/>
        <v>#VALUE!</v>
      </c>
      <c r="BR79" t="e">
        <f t="shared" ca="1" si="45"/>
        <v>#VALUE!</v>
      </c>
      <c r="BS79" t="e">
        <f t="shared" ca="1" si="46"/>
        <v>#VALUE!</v>
      </c>
      <c r="BT79" t="e">
        <f t="shared" ca="1" si="47"/>
        <v>#VALUE!</v>
      </c>
      <c r="BU79" t="e">
        <f t="shared" ca="1" si="48"/>
        <v>#VALUE!</v>
      </c>
      <c r="BV79" t="e">
        <f ca="1">OFFSET([1]EquipTable!$A$1,ROW()-1,0)</f>
        <v>#VALUE!</v>
      </c>
    </row>
    <row r="80" spans="1:74">
      <c r="A80">
        <v>8</v>
      </c>
      <c r="B80">
        <v>8</v>
      </c>
      <c r="C80">
        <f t="shared" si="33"/>
        <v>0</v>
      </c>
      <c r="D80">
        <f t="shared" ca="1" si="49"/>
        <v>0.83897292596205475</v>
      </c>
      <c r="E80">
        <f t="shared" ca="1" si="49"/>
        <v>0.63971825541457372</v>
      </c>
      <c r="F80">
        <f t="shared" ca="1" si="49"/>
        <v>0.8578282920669853</v>
      </c>
      <c r="G80">
        <f t="shared" ca="1" si="49"/>
        <v>0.87981065058205421</v>
      </c>
      <c r="H80">
        <f t="shared" ca="1" si="49"/>
        <v>0.27205426773139751</v>
      </c>
      <c r="I80">
        <f t="shared" ca="1" si="49"/>
        <v>4.1114139051137255E-2</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v>
      </c>
      <c r="AN80" t="str">
        <f t="shared" ca="1" si="42"/>
        <v>{"dy":8,"sl":8}</v>
      </c>
      <c r="BM80" t="e">
        <f ca="1">IF(VLOOKUP($BV80,[1]EquipTable!$1:$1048576,MATCH("업데이트순번",[1]EquipTable!$1:$1,0),0)&lt;=$BP$1,1,0)
*IF(MID(BV80,7,1)="4",0.1,1)</f>
        <v>#VALUE!</v>
      </c>
      <c r="BN80" t="e">
        <f ca="1">IF(VLOOKUP($BV80,[1]EquipTable!$1:$1048576,MATCH("업데이트순번",[1]EquipTable!$1:$1,0),0)&lt;=$BP$1,1,0)
*IF(MID(BV80,7,1)="4",0.1,1)
*IF(AND(MID(BV80,7,1)&lt;&gt;"4",OR(MID(BV80,6,1)="6",MID(BV80,6,1)="7")),3,1)</f>
        <v>#VALUE!</v>
      </c>
      <c r="BO80" t="e">
        <f ca="1">IF(VLOOKUP($BV80,[1]EquipTable!$1:$1048576,MATCH("업데이트순번",[1]EquipTable!$1:$1,0),0)&lt;=$BP$1,1,0)
*IF(MID(BV80,7,1)="4",0.1,1)
*IF(AND(MID(BV80,7,1)&lt;&gt;"4",MID(BV80,6,1)="8"),4,1)</f>
        <v>#VALUE!</v>
      </c>
      <c r="BP80" t="e">
        <f t="shared" ca="1" si="43"/>
        <v>#VALUE!</v>
      </c>
      <c r="BQ80" t="e">
        <f t="shared" ca="1" si="44"/>
        <v>#VALUE!</v>
      </c>
      <c r="BR80" t="e">
        <f t="shared" ca="1" si="45"/>
        <v>#VALUE!</v>
      </c>
      <c r="BS80" t="e">
        <f t="shared" ca="1" si="46"/>
        <v>#VALUE!</v>
      </c>
      <c r="BT80" t="e">
        <f t="shared" ca="1" si="47"/>
        <v>#VALUE!</v>
      </c>
      <c r="BU80" t="e">
        <f t="shared" ca="1" si="48"/>
        <v>#VALUE!</v>
      </c>
      <c r="BV80" t="e">
        <f ca="1">OFFSET([1]EquipTable!$A$1,ROW()-1,0)</f>
        <v>#VALUE!</v>
      </c>
    </row>
    <row r="81" spans="1:74">
      <c r="A81">
        <v>8</v>
      </c>
      <c r="B81">
        <v>9</v>
      </c>
      <c r="C81">
        <f t="shared" si="33"/>
        <v>0</v>
      </c>
      <c r="D81">
        <f t="shared" ca="1" si="49"/>
        <v>0.244498676163169</v>
      </c>
      <c r="E81">
        <f t="shared" ca="1" si="49"/>
        <v>0.30313029707140382</v>
      </c>
      <c r="F81">
        <f t="shared" ca="1" si="49"/>
        <v>0.76488514419846709</v>
      </c>
      <c r="G81">
        <f t="shared" ca="1" si="49"/>
        <v>0.39088549883262413</v>
      </c>
      <c r="H81">
        <f t="shared" ca="1" si="49"/>
        <v>0.1126375865768654</v>
      </c>
      <c r="I81">
        <f t="shared" ca="1" si="49"/>
        <v>0.62178912691810517</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v>
      </c>
      <c r="AN81" t="str">
        <f t="shared" ca="1" si="42"/>
        <v>{"dy":8,"sl":9}</v>
      </c>
      <c r="BM81" t="e">
        <f ca="1">IF(VLOOKUP($BV81,[1]EquipTable!$1:$1048576,MATCH("업데이트순번",[1]EquipTable!$1:$1,0),0)&lt;=$BP$1,1,0)
*IF(MID(BV81,7,1)="4",0.1,1)</f>
        <v>#VALUE!</v>
      </c>
      <c r="BN81" t="e">
        <f ca="1">IF(VLOOKUP($BV81,[1]EquipTable!$1:$1048576,MATCH("업데이트순번",[1]EquipTable!$1:$1,0),0)&lt;=$BP$1,1,0)
*IF(MID(BV81,7,1)="4",0.1,1)
*IF(AND(MID(BV81,7,1)&lt;&gt;"4",OR(MID(BV81,6,1)="6",MID(BV81,6,1)="7")),3,1)</f>
        <v>#VALUE!</v>
      </c>
      <c r="BO81" t="e">
        <f ca="1">IF(VLOOKUP($BV81,[1]EquipTable!$1:$1048576,MATCH("업데이트순번",[1]EquipTable!$1:$1,0),0)&lt;=$BP$1,1,0)
*IF(MID(BV81,7,1)="4",0.1,1)
*IF(AND(MID(BV81,7,1)&lt;&gt;"4",MID(BV81,6,1)="8"),4,1)</f>
        <v>#VALUE!</v>
      </c>
      <c r="BP81" t="e">
        <f t="shared" ca="1" si="43"/>
        <v>#VALUE!</v>
      </c>
      <c r="BQ81" t="e">
        <f t="shared" ca="1" si="44"/>
        <v>#VALUE!</v>
      </c>
      <c r="BR81" t="e">
        <f t="shared" ca="1" si="45"/>
        <v>#VALUE!</v>
      </c>
      <c r="BS81" t="e">
        <f t="shared" ca="1" si="46"/>
        <v>#VALUE!</v>
      </c>
      <c r="BT81" t="e">
        <f t="shared" ca="1" si="47"/>
        <v>#VALUE!</v>
      </c>
      <c r="BU81" t="e">
        <f t="shared" ca="1" si="48"/>
        <v>#VALUE!</v>
      </c>
      <c r="BV81" t="e">
        <f ca="1">OFFSET([1]EquipTable!$A$1,ROW()-1,0)</f>
        <v>#VALUE!</v>
      </c>
    </row>
    <row r="82" spans="1:74">
      <c r="A82">
        <v>9</v>
      </c>
      <c r="B82">
        <v>0</v>
      </c>
      <c r="C82">
        <f t="shared" si="33"/>
        <v>0</v>
      </c>
      <c r="D82">
        <f t="shared" ref="D82:I91" ca="1" si="50">RAND()</f>
        <v>0.35738247258539524</v>
      </c>
      <c r="E82">
        <f t="shared" ca="1" si="50"/>
        <v>0.25876662673133488</v>
      </c>
      <c r="F82">
        <f t="shared" ca="1" si="50"/>
        <v>0.13589377540828074</v>
      </c>
      <c r="G82">
        <f t="shared" ca="1" si="50"/>
        <v>0.28906301649072763</v>
      </c>
      <c r="H82">
        <f t="shared" ca="1" si="50"/>
        <v>0.4933876445861114</v>
      </c>
      <c r="I82">
        <f t="shared" ca="1" si="50"/>
        <v>0.99316282600989036</v>
      </c>
      <c r="M82" t="str">
        <f t="shared" ca="1" si="34"/>
        <v>지정 장비</v>
      </c>
      <c r="N82" t="e">
        <f t="shared" ca="1" si="35"/>
        <v>#VALUE!</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e">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#VALUE!</v>
      </c>
      <c r="R82" t="e">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#VALUE!</v>
      </c>
      <c r="S82" t="e">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#VALUE!</v>
      </c>
      <c r="T82" t="e">
        <f t="shared" ca="1" si="37"/>
        <v>#VALUE!</v>
      </c>
      <c r="U82" t="s">
        <v>82</v>
      </c>
      <c r="V82" t="s">
        <v>262</v>
      </c>
      <c r="W82">
        <v>1</v>
      </c>
      <c r="X82" t="s">
        <v>130</v>
      </c>
      <c r="Z82">
        <v>11</v>
      </c>
      <c r="AA82" t="str">
        <f t="shared" ca="1" si="38"/>
        <v>fe</v>
      </c>
      <c r="AB82" t="s">
        <v>82</v>
      </c>
      <c r="AC82" t="s">
        <v>319</v>
      </c>
      <c r="AD82">
        <v>1</v>
      </c>
      <c r="AE82" t="s">
        <v>130</v>
      </c>
      <c r="AG82">
        <v>11</v>
      </c>
      <c r="AH82" t="str">
        <f>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전투마법사의 지팡이</v>
      </c>
      <c r="AL82">
        <v>1</v>
      </c>
      <c r="AM8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v>
      </c>
      <c r="AN82" t="str">
        <f t="shared" ca="1" si="42"/>
        <v>{"dy":9,"sl":0,"tp":"fe","vl":"Equip3301","cn":1,"pt":"DI","pr":11}</v>
      </c>
      <c r="BM82" t="e">
        <f ca="1">IF(VLOOKUP($BV82,[1]EquipTable!$1:$1048576,MATCH("업데이트순번",[1]EquipTable!$1:$1,0),0)&lt;=$BP$1,1,0)
*IF(MID(BV82,7,1)="4",0.1,1)</f>
        <v>#VALUE!</v>
      </c>
      <c r="BN82" t="e">
        <f ca="1">IF(VLOOKUP($BV82,[1]EquipTable!$1:$1048576,MATCH("업데이트순번",[1]EquipTable!$1:$1,0),0)&lt;=$BP$1,1,0)
*IF(MID(BV82,7,1)="4",0.1,1)
*IF(AND(MID(BV82,7,1)&lt;&gt;"4",OR(MID(BV82,6,1)="6",MID(BV82,6,1)="7")),3,1)</f>
        <v>#VALUE!</v>
      </c>
      <c r="BO82" t="e">
        <f ca="1">IF(VLOOKUP($BV82,[1]EquipTable!$1:$1048576,MATCH("업데이트순번",[1]EquipTable!$1:$1,0),0)&lt;=$BP$1,1,0)
*IF(MID(BV82,7,1)="4",0.1,1)
*IF(AND(MID(BV82,7,1)&lt;&gt;"4",MID(BV82,6,1)="8"),4,1)</f>
        <v>#VALUE!</v>
      </c>
      <c r="BP82" t="e">
        <f t="shared" ca="1" si="43"/>
        <v>#VALUE!</v>
      </c>
      <c r="BQ82" t="e">
        <f t="shared" ca="1" si="44"/>
        <v>#VALUE!</v>
      </c>
      <c r="BR82" t="e">
        <f t="shared" ca="1" si="45"/>
        <v>#VALUE!</v>
      </c>
      <c r="BS82" t="e">
        <f t="shared" ca="1" si="46"/>
        <v>#VALUE!</v>
      </c>
      <c r="BT82" t="e">
        <f t="shared" ca="1" si="47"/>
        <v>#VALUE!</v>
      </c>
      <c r="BU82" t="e">
        <f t="shared" ca="1" si="48"/>
        <v>#VALUE!</v>
      </c>
      <c r="BV82" t="e">
        <f ca="1">OFFSET([1]EquipTable!$A$1,ROW()-1,0)</f>
        <v>#VALUE!</v>
      </c>
    </row>
    <row r="83" spans="1:74">
      <c r="A83">
        <v>9</v>
      </c>
      <c r="B83">
        <v>1</v>
      </c>
      <c r="C83">
        <f t="shared" si="33"/>
        <v>0</v>
      </c>
      <c r="D83">
        <f t="shared" ca="1" si="50"/>
        <v>0.79086251568266552</v>
      </c>
      <c r="E83">
        <f t="shared" ca="1" si="50"/>
        <v>0.22635782702262619</v>
      </c>
      <c r="F83">
        <f t="shared" ca="1" si="50"/>
        <v>0.19751197258446251</v>
      </c>
      <c r="G83">
        <f t="shared" ca="1" si="50"/>
        <v>0.48949689651606687</v>
      </c>
      <c r="H83">
        <f t="shared" ca="1" si="50"/>
        <v>0.7419995873560159</v>
      </c>
      <c r="I83">
        <f t="shared" ca="1" si="50"/>
        <v>0.23623237366920247</v>
      </c>
      <c r="M83" t="str">
        <f t="shared" ca="1" si="34"/>
        <v>지정 장비</v>
      </c>
      <c r="N83" t="e">
        <f t="shared" ca="1" si="35"/>
        <v>#VALUE!</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e">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#VALUE!</v>
      </c>
      <c r="R83" t="e">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#VALUE!</v>
      </c>
      <c r="S83" t="e">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#VALUE!</v>
      </c>
      <c r="T83" t="e">
        <f t="shared" ca="1" si="37"/>
        <v>#VALUE!</v>
      </c>
      <c r="U83" t="s">
        <v>82</v>
      </c>
      <c r="V83" t="s">
        <v>113</v>
      </c>
      <c r="W83">
        <v>1</v>
      </c>
      <c r="X83" t="s">
        <v>126</v>
      </c>
      <c r="Z83">
        <v>3400</v>
      </c>
      <c r="AA83" t="str">
        <f t="shared" ca="1" si="38"/>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v>
      </c>
      <c r="AN83" t="str">
        <f t="shared" ca="1" si="42"/>
        <v>{"dy":9,"sl":1,"tp":"upn","vl":"26063","cn":10,"pt":"GO","pr":3000}</v>
      </c>
      <c r="BM83" t="e">
        <f ca="1">IF(VLOOKUP($BV83,[1]EquipTable!$1:$1048576,MATCH("업데이트순번",[1]EquipTable!$1:$1,0),0)&lt;=$BP$1,1,0)
*IF(MID(BV83,7,1)="4",0.1,1)</f>
        <v>#VALUE!</v>
      </c>
      <c r="BN83" t="e">
        <f ca="1">IF(VLOOKUP($BV83,[1]EquipTable!$1:$1048576,MATCH("업데이트순번",[1]EquipTable!$1:$1,0),0)&lt;=$BP$1,1,0)
*IF(MID(BV83,7,1)="4",0.1,1)
*IF(AND(MID(BV83,7,1)&lt;&gt;"4",OR(MID(BV83,6,1)="6",MID(BV83,6,1)="7")),3,1)</f>
        <v>#VALUE!</v>
      </c>
      <c r="BO83" t="e">
        <f ca="1">IF(VLOOKUP($BV83,[1]EquipTable!$1:$1048576,MATCH("업데이트순번",[1]EquipTable!$1:$1,0),0)&lt;=$BP$1,1,0)
*IF(MID(BV83,7,1)="4",0.1,1)
*IF(AND(MID(BV83,7,1)&lt;&gt;"4",MID(BV83,6,1)="8"),4,1)</f>
        <v>#VALUE!</v>
      </c>
      <c r="BP83" t="e">
        <f t="shared" ca="1" si="43"/>
        <v>#VALUE!</v>
      </c>
      <c r="BQ83" t="e">
        <f t="shared" ca="1" si="44"/>
        <v>#VALUE!</v>
      </c>
      <c r="BR83" t="e">
        <f t="shared" ca="1" si="45"/>
        <v>#VALUE!</v>
      </c>
      <c r="BS83" t="e">
        <f t="shared" ca="1" si="46"/>
        <v>#VALUE!</v>
      </c>
      <c r="BT83" t="e">
        <f t="shared" ca="1" si="47"/>
        <v>#VALUE!</v>
      </c>
      <c r="BU83" t="e">
        <f t="shared" ca="1" si="48"/>
        <v>#VALUE!</v>
      </c>
      <c r="BV83" t="e">
        <f ca="1">OFFSET([1]EquipTable!$A$1,ROW()-1,0)</f>
        <v>#VALUE!</v>
      </c>
    </row>
    <row r="84" spans="1:74">
      <c r="A84">
        <v>9</v>
      </c>
      <c r="B84">
        <v>2</v>
      </c>
      <c r="C84">
        <f t="shared" si="33"/>
        <v>0</v>
      </c>
      <c r="D84">
        <f t="shared" ca="1" si="50"/>
        <v>0.98299500080216606</v>
      </c>
      <c r="E84">
        <f t="shared" ca="1" si="50"/>
        <v>0.20310734110477258</v>
      </c>
      <c r="F84">
        <f t="shared" ca="1" si="50"/>
        <v>0.67145061240770088</v>
      </c>
      <c r="G84">
        <f t="shared" ca="1" si="50"/>
        <v>0.55262447631555711</v>
      </c>
      <c r="H84">
        <f t="shared" ca="1" si="50"/>
        <v>8.6265241457482711E-2</v>
      </c>
      <c r="I84">
        <f t="shared" ca="1" si="50"/>
        <v>0.22682038812927241</v>
      </c>
      <c r="M84" t="str">
        <f t="shared" ca="1" si="34"/>
        <v>안 지정 캐릭터 PP 영웅등급</v>
      </c>
      <c r="N84">
        <f t="shared" ca="1" si="35"/>
        <v>20310</v>
      </c>
      <c r="O84">
        <f t="shared" ca="1" si="36"/>
        <v>5</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1500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126</v>
      </c>
      <c r="Z84">
        <v>1400</v>
      </c>
      <c r="AA84" t="str">
        <f t="shared" ca="1" si="38"/>
        <v>fe</v>
      </c>
      <c r="AB84" t="s">
        <v>82</v>
      </c>
      <c r="AC84" t="s">
        <v>113</v>
      </c>
      <c r="AD84">
        <v>1</v>
      </c>
      <c r="AE84" t="s">
        <v>126</v>
      </c>
      <c r="AG84">
        <v>3400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v>
      </c>
      <c r="AN84" t="str">
        <f t="shared" ca="1" si="42"/>
        <v>{"dy":9,"sl":2,"tp":"fe","vl":"Equip5201","cn":1,"pt":"GO","pr":3400}</v>
      </c>
      <c r="BM84" t="e">
        <f ca="1">IF(VLOOKUP($BV84,[1]EquipTable!$1:$1048576,MATCH("업데이트순번",[1]EquipTable!$1:$1,0),0)&lt;=$BP$1,1,0)
*IF(MID(BV84,7,1)="4",0.1,1)</f>
        <v>#VALUE!</v>
      </c>
      <c r="BN84" t="e">
        <f ca="1">IF(VLOOKUP($BV84,[1]EquipTable!$1:$1048576,MATCH("업데이트순번",[1]EquipTable!$1:$1,0),0)&lt;=$BP$1,1,0)
*IF(MID(BV84,7,1)="4",0.1,1)
*IF(AND(MID(BV84,7,1)&lt;&gt;"4",OR(MID(BV84,6,1)="6",MID(BV84,6,1)="7")),3,1)</f>
        <v>#VALUE!</v>
      </c>
      <c r="BO84" t="e">
        <f ca="1">IF(VLOOKUP($BV84,[1]EquipTable!$1:$1048576,MATCH("업데이트순번",[1]EquipTable!$1:$1,0),0)&lt;=$BP$1,1,0)
*IF(MID(BV84,7,1)="4",0.1,1)
*IF(AND(MID(BV84,7,1)&lt;&gt;"4",MID(BV84,6,1)="8"),4,1)</f>
        <v>#VALUE!</v>
      </c>
      <c r="BP84" t="e">
        <f t="shared" ca="1" si="43"/>
        <v>#VALUE!</v>
      </c>
      <c r="BQ84" t="e">
        <f t="shared" ca="1" si="44"/>
        <v>#VALUE!</v>
      </c>
      <c r="BR84" t="e">
        <f t="shared" ca="1" si="45"/>
        <v>#VALUE!</v>
      </c>
      <c r="BS84" t="e">
        <f t="shared" ca="1" si="46"/>
        <v>#VALUE!</v>
      </c>
      <c r="BT84" t="e">
        <f t="shared" ca="1" si="47"/>
        <v>#VALUE!</v>
      </c>
      <c r="BU84" t="e">
        <f t="shared" ca="1" si="48"/>
        <v>#VALUE!</v>
      </c>
      <c r="BV84" t="e">
        <f ca="1">OFFSET([1]EquipTable!$A$1,ROW()-1,0)</f>
        <v>#VALUE!</v>
      </c>
    </row>
    <row r="85" spans="1:74">
      <c r="A85">
        <v>9</v>
      </c>
      <c r="B85">
        <v>3</v>
      </c>
      <c r="C85">
        <f t="shared" si="33"/>
        <v>0</v>
      </c>
      <c r="D85">
        <f t="shared" ca="1" si="50"/>
        <v>4.4121749189616977E-2</v>
      </c>
      <c r="E85">
        <f t="shared" ca="1" si="50"/>
        <v>8.9984719829999116E-2</v>
      </c>
      <c r="F85">
        <f t="shared" ca="1" si="50"/>
        <v>0.50575599716677555</v>
      </c>
      <c r="G85">
        <f t="shared" ca="1" si="50"/>
        <v>0.20190003529379719</v>
      </c>
      <c r="H85">
        <f t="shared" ca="1" si="50"/>
        <v>0.64082126601141065</v>
      </c>
      <c r="I85">
        <f t="shared" ca="1" si="50"/>
        <v>0.53014605881401056</v>
      </c>
      <c r="M85" t="str">
        <f t="shared" ca="1" si="34"/>
        <v>안 지정 캐릭터 PP 영웅등급</v>
      </c>
      <c r="N85">
        <f t="shared" ca="1" si="35"/>
        <v>8998</v>
      </c>
      <c r="O85">
        <f t="shared" ca="1" si="36"/>
        <v>4</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1200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126</v>
      </c>
      <c r="Z85">
        <v>1000</v>
      </c>
      <c r="AA85" t="str">
        <f t="shared" ca="1" si="38"/>
        <v>fe</v>
      </c>
      <c r="AB85" t="s">
        <v>82</v>
      </c>
      <c r="AC85" t="s">
        <v>320</v>
      </c>
      <c r="AD85">
        <v>1</v>
      </c>
      <c r="AE85" t="s">
        <v>126</v>
      </c>
      <c r="AG85">
        <v>7900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v>
      </c>
      <c r="AN85" t="str">
        <f t="shared" ca="1" si="42"/>
        <v>{"dy":9,"sl":3,"tp":"fe","vl":"Equip0302","cn":1,"pt":"GO","pr":7900}</v>
      </c>
      <c r="BM85" t="e">
        <f ca="1">IF(VLOOKUP($BV85,[1]EquipTable!$1:$1048576,MATCH("업데이트순번",[1]EquipTable!$1:$1,0),0)&lt;=$BP$1,1,0)
*IF(MID(BV85,7,1)="4",0.1,1)</f>
        <v>#VALUE!</v>
      </c>
      <c r="BN85" t="e">
        <f ca="1">IF(VLOOKUP($BV85,[1]EquipTable!$1:$1048576,MATCH("업데이트순번",[1]EquipTable!$1:$1,0),0)&lt;=$BP$1,1,0)
*IF(MID(BV85,7,1)="4",0.1,1)
*IF(AND(MID(BV85,7,1)&lt;&gt;"4",OR(MID(BV85,6,1)="6",MID(BV85,6,1)="7")),3,1)</f>
        <v>#VALUE!</v>
      </c>
      <c r="BO85" t="e">
        <f ca="1">IF(VLOOKUP($BV85,[1]EquipTable!$1:$1048576,MATCH("업데이트순번",[1]EquipTable!$1:$1,0),0)&lt;=$BP$1,1,0)
*IF(MID(BV85,7,1)="4",0.1,1)
*IF(AND(MID(BV85,7,1)&lt;&gt;"4",MID(BV85,6,1)="8"),4,1)</f>
        <v>#VALUE!</v>
      </c>
      <c r="BP85" t="e">
        <f t="shared" ca="1" si="43"/>
        <v>#VALUE!</v>
      </c>
      <c r="BQ85" t="e">
        <f t="shared" ca="1" si="44"/>
        <v>#VALUE!</v>
      </c>
      <c r="BR85" t="e">
        <f t="shared" ca="1" si="45"/>
        <v>#VALUE!</v>
      </c>
      <c r="BS85" t="e">
        <f t="shared" ca="1" si="46"/>
        <v>#VALUE!</v>
      </c>
      <c r="BT85" t="e">
        <f t="shared" ca="1" si="47"/>
        <v>#VALUE!</v>
      </c>
      <c r="BU85" t="e">
        <f t="shared" ca="1" si="48"/>
        <v>#VALUE!</v>
      </c>
      <c r="BV85" t="e">
        <f ca="1">OFFSET([1]EquipTable!$A$1,ROW()-1,0)</f>
        <v>#VALUE!</v>
      </c>
    </row>
    <row r="86" spans="1:74">
      <c r="A86">
        <v>9</v>
      </c>
      <c r="B86">
        <v>4</v>
      </c>
      <c r="C86">
        <f t="shared" si="33"/>
        <v>0</v>
      </c>
      <c r="D86">
        <f t="shared" ca="1" si="50"/>
        <v>0.71518381214776594</v>
      </c>
      <c r="E86">
        <f t="shared" ca="1" si="50"/>
        <v>0.74251630474270347</v>
      </c>
      <c r="F86">
        <f t="shared" ca="1" si="50"/>
        <v>0.60944501559263542</v>
      </c>
      <c r="G86">
        <f t="shared" ca="1" si="50"/>
        <v>5.4209789727745039E-2</v>
      </c>
      <c r="H86">
        <f t="shared" ca="1" si="50"/>
        <v>0.81119224245548549</v>
      </c>
      <c r="I86">
        <f t="shared" ca="1" si="50"/>
        <v>0.53146568377640491</v>
      </c>
      <c r="M86" t="str">
        <f t="shared" ca="1" si="34"/>
        <v>안 지정 캐릭터 PP 일반등급</v>
      </c>
      <c r="N86">
        <f t="shared" ca="1" si="35"/>
        <v>74251</v>
      </c>
      <c r="O86">
        <f t="shared" ca="1" si="36"/>
        <v>11</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3300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126</v>
      </c>
      <c r="Z86">
        <v>1300</v>
      </c>
      <c r="AA86" t="str">
        <f t="shared" ca="1" si="38"/>
        <v>fe</v>
      </c>
      <c r="AB86" t="s">
        <v>82</v>
      </c>
      <c r="AC86" t="s">
        <v>204</v>
      </c>
      <c r="AD86">
        <v>1</v>
      </c>
      <c r="AE86" t="s">
        <v>126</v>
      </c>
      <c r="AG86">
        <v>1900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템플러 쉴드</v>
      </c>
      <c r="AL86">
        <v>1</v>
      </c>
      <c r="AM8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v>
      </c>
      <c r="AN86" t="str">
        <f t="shared" ca="1" si="42"/>
        <v>{"dy":9,"sl":4,"tp":"fe","vl":"Equip7001","cn":1,"pt":"GO","pr":1900}</v>
      </c>
      <c r="BM86" t="e">
        <f ca="1">IF(VLOOKUP($BV86,[1]EquipTable!$1:$1048576,MATCH("업데이트순번",[1]EquipTable!$1:$1,0),0)&lt;=$BP$1,1,0)
*IF(MID(BV86,7,1)="4",0.1,1)</f>
        <v>#VALUE!</v>
      </c>
      <c r="BN86" t="e">
        <f ca="1">IF(VLOOKUP($BV86,[1]EquipTable!$1:$1048576,MATCH("업데이트순번",[1]EquipTable!$1:$1,0),0)&lt;=$BP$1,1,0)
*IF(MID(BV86,7,1)="4",0.1,1)
*IF(AND(MID(BV86,7,1)&lt;&gt;"4",OR(MID(BV86,6,1)="6",MID(BV86,6,1)="7")),3,1)</f>
        <v>#VALUE!</v>
      </c>
      <c r="BO86" t="e">
        <f ca="1">IF(VLOOKUP($BV86,[1]EquipTable!$1:$1048576,MATCH("업데이트순번",[1]EquipTable!$1:$1,0),0)&lt;=$BP$1,1,0)
*IF(MID(BV86,7,1)="4",0.1,1)
*IF(AND(MID(BV86,7,1)&lt;&gt;"4",MID(BV86,6,1)="8"),4,1)</f>
        <v>#VALUE!</v>
      </c>
      <c r="BP86" t="e">
        <f t="shared" ca="1" si="43"/>
        <v>#VALUE!</v>
      </c>
      <c r="BQ86" t="e">
        <f t="shared" ca="1" si="44"/>
        <v>#VALUE!</v>
      </c>
      <c r="BR86" t="e">
        <f t="shared" ca="1" si="45"/>
        <v>#VALUE!</v>
      </c>
      <c r="BS86" t="e">
        <f t="shared" ca="1" si="46"/>
        <v>#VALUE!</v>
      </c>
      <c r="BT86" t="e">
        <f t="shared" ca="1" si="47"/>
        <v>#VALUE!</v>
      </c>
      <c r="BU86" t="e">
        <f t="shared" ca="1" si="48"/>
        <v>#VALUE!</v>
      </c>
      <c r="BV86" t="e">
        <f ca="1">OFFSET([1]EquipTable!$A$1,ROW()-1,0)</f>
        <v>#VALUE!</v>
      </c>
    </row>
    <row r="87" spans="1:74">
      <c r="A87">
        <v>9</v>
      </c>
      <c r="B87">
        <v>5</v>
      </c>
      <c r="C87">
        <f t="shared" si="33"/>
        <v>0</v>
      </c>
      <c r="D87">
        <f t="shared" ca="1" si="50"/>
        <v>0.25439806451881997</v>
      </c>
      <c r="E87">
        <f t="shared" ca="1" si="50"/>
        <v>0.20371255190906346</v>
      </c>
      <c r="F87">
        <f t="shared" ca="1" si="50"/>
        <v>0.83115284036716219</v>
      </c>
      <c r="G87">
        <f t="shared" ca="1" si="50"/>
        <v>0.56710851583900468</v>
      </c>
      <c r="H87">
        <f t="shared" ca="1" si="50"/>
        <v>0.62012571255701943</v>
      </c>
      <c r="I87">
        <f t="shared" ca="1" si="50"/>
        <v>0.53878198797715948</v>
      </c>
      <c r="M87" t="str">
        <f t="shared" ca="1" si="34"/>
        <v>지정 장비</v>
      </c>
      <c r="N87" t="e">
        <f t="shared" ca="1" si="35"/>
        <v>#VALUE!</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t="e">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#VALUE!</v>
      </c>
      <c r="S87" t="e">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#VALUE!</v>
      </c>
      <c r="T87" t="e">
        <f t="shared" ca="1" si="37"/>
        <v>#VALUE!</v>
      </c>
      <c r="U87" t="s">
        <v>82</v>
      </c>
      <c r="V87" t="s">
        <v>204</v>
      </c>
      <c r="W87">
        <v>1</v>
      </c>
      <c r="X87" t="s">
        <v>126</v>
      </c>
      <c r="Z87">
        <v>1900</v>
      </c>
      <c r="AA87" t="str">
        <f t="shared" ca="1" si="38"/>
        <v>upn</v>
      </c>
      <c r="AB87" t="s">
        <v>92</v>
      </c>
      <c r="AC87">
        <v>74661</v>
      </c>
      <c r="AD87">
        <v>13</v>
      </c>
      <c r="AE87" t="s">
        <v>126</v>
      </c>
      <c r="AG87">
        <v>3900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v>
      </c>
      <c r="AN87" t="str">
        <f t="shared" ca="1" si="42"/>
        <v>{"dy":9,"sl":5,"tp":"upn","vl":"74661","cn":13,"pt":"GO","pr":3900}</v>
      </c>
      <c r="BM87" t="e">
        <f ca="1">IF(VLOOKUP($BV87,[1]EquipTable!$1:$1048576,MATCH("업데이트순번",[1]EquipTable!$1:$1,0),0)&lt;=$BP$1,1,0)
*IF(MID(BV87,7,1)="4",0.1,1)</f>
        <v>#VALUE!</v>
      </c>
      <c r="BN87" t="e">
        <f ca="1">IF(VLOOKUP($BV87,[1]EquipTable!$1:$1048576,MATCH("업데이트순번",[1]EquipTable!$1:$1,0),0)&lt;=$BP$1,1,0)
*IF(MID(BV87,7,1)="4",0.1,1)
*IF(AND(MID(BV87,7,1)&lt;&gt;"4",OR(MID(BV87,6,1)="6",MID(BV87,6,1)="7")),3,1)</f>
        <v>#VALUE!</v>
      </c>
      <c r="BO87" t="e">
        <f ca="1">IF(VLOOKUP($BV87,[1]EquipTable!$1:$1048576,MATCH("업데이트순번",[1]EquipTable!$1:$1,0),0)&lt;=$BP$1,1,0)
*IF(MID(BV87,7,1)="4",0.1,1)
*IF(AND(MID(BV87,7,1)&lt;&gt;"4",MID(BV87,6,1)="8"),4,1)</f>
        <v>#VALUE!</v>
      </c>
      <c r="BP87" t="e">
        <f t="shared" ca="1" si="43"/>
        <v>#VALUE!</v>
      </c>
      <c r="BQ87" t="e">
        <f t="shared" ca="1" si="44"/>
        <v>#VALUE!</v>
      </c>
      <c r="BR87" t="e">
        <f t="shared" ca="1" si="45"/>
        <v>#VALUE!</v>
      </c>
      <c r="BS87" t="e">
        <f t="shared" ca="1" si="46"/>
        <v>#VALUE!</v>
      </c>
      <c r="BT87" t="e">
        <f t="shared" ca="1" si="47"/>
        <v>#VALUE!</v>
      </c>
      <c r="BU87" t="e">
        <f t="shared" ca="1" si="48"/>
        <v>#VALUE!</v>
      </c>
      <c r="BV87" t="e">
        <f ca="1">OFFSET([1]EquipTable!$A$1,ROW()-1,0)</f>
        <v>#VALUE!</v>
      </c>
    </row>
    <row r="88" spans="1:74">
      <c r="A88">
        <v>9</v>
      </c>
      <c r="B88">
        <v>6</v>
      </c>
      <c r="C88">
        <f t="shared" si="33"/>
        <v>0</v>
      </c>
      <c r="D88">
        <f t="shared" ca="1" si="50"/>
        <v>0.84631384607052162</v>
      </c>
      <c r="E88">
        <f t="shared" ca="1" si="50"/>
        <v>0.19611363631606415</v>
      </c>
      <c r="F88">
        <f t="shared" ca="1" si="50"/>
        <v>0.52716580434859683</v>
      </c>
      <c r="G88">
        <f t="shared" ca="1" si="50"/>
        <v>0.87379221613656866</v>
      </c>
      <c r="H88">
        <f t="shared" ca="1" si="50"/>
        <v>0.11052880483498617</v>
      </c>
      <c r="I88">
        <f t="shared" ca="1" si="50"/>
        <v>0.99390199287753744</v>
      </c>
      <c r="M88" t="str">
        <f t="shared" ca="1" si="34"/>
        <v>지정 장비</v>
      </c>
      <c r="N88" t="e">
        <f t="shared" ca="1" si="35"/>
        <v>#VALUE!</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t="e">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#VALUE!</v>
      </c>
      <c r="S88" t="e">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#VALUE!</v>
      </c>
      <c r="T88" t="e">
        <f t="shared" ca="1" si="37"/>
        <v>#VALUE!</v>
      </c>
      <c r="U88" t="s">
        <v>82</v>
      </c>
      <c r="V88" t="s">
        <v>242</v>
      </c>
      <c r="W88">
        <v>1</v>
      </c>
      <c r="X88" t="s">
        <v>126</v>
      </c>
      <c r="Z88">
        <v>29300</v>
      </c>
      <c r="AA88" t="str">
        <f t="shared" ca="1" si="38"/>
        <v>fe</v>
      </c>
      <c r="AB88" t="s">
        <v>82</v>
      </c>
      <c r="AC88" t="s">
        <v>242</v>
      </c>
      <c r="AD88">
        <v>1</v>
      </c>
      <c r="AE88" t="s">
        <v>126</v>
      </c>
      <c r="AG88">
        <v>29300</v>
      </c>
      <c r="AH88" t="str">
        <f>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v>
      </c>
      <c r="AN88" t="str">
        <f t="shared" ca="1" si="42"/>
        <v>{"dy":9,"sl":6,"tp":"fe","vl":"Equip8202","cn":1,"pt":"GO","pr":29300}</v>
      </c>
      <c r="BM88" t="e">
        <f ca="1">IF(VLOOKUP($BV88,[1]EquipTable!$1:$1048576,MATCH("업데이트순번",[1]EquipTable!$1:$1,0),0)&lt;=$BP$1,1,0)
*IF(MID(BV88,7,1)="4",0.1,1)</f>
        <v>#VALUE!</v>
      </c>
      <c r="BN88" t="e">
        <f ca="1">IF(VLOOKUP($BV88,[1]EquipTable!$1:$1048576,MATCH("업데이트순번",[1]EquipTable!$1:$1,0),0)&lt;=$BP$1,1,0)
*IF(MID(BV88,7,1)="4",0.1,1)
*IF(AND(MID(BV88,7,1)&lt;&gt;"4",OR(MID(BV88,6,1)="6",MID(BV88,6,1)="7")),3,1)</f>
        <v>#VALUE!</v>
      </c>
      <c r="BO88" t="e">
        <f ca="1">IF(VLOOKUP($BV88,[1]EquipTable!$1:$1048576,MATCH("업데이트순번",[1]EquipTable!$1:$1,0),0)&lt;=$BP$1,1,0)
*IF(MID(BV88,7,1)="4",0.1,1)
*IF(AND(MID(BV88,7,1)&lt;&gt;"4",MID(BV88,6,1)="8"),4,1)</f>
        <v>#VALUE!</v>
      </c>
      <c r="BP88" t="e">
        <f t="shared" ca="1" si="43"/>
        <v>#VALUE!</v>
      </c>
      <c r="BQ88" t="e">
        <f t="shared" ca="1" si="44"/>
        <v>#VALUE!</v>
      </c>
      <c r="BR88" t="e">
        <f t="shared" ca="1" si="45"/>
        <v>#VALUE!</v>
      </c>
      <c r="BS88" t="e">
        <f t="shared" ca="1" si="46"/>
        <v>#VALUE!</v>
      </c>
      <c r="BT88" t="e">
        <f t="shared" ca="1" si="47"/>
        <v>#VALUE!</v>
      </c>
      <c r="BU88" t="e">
        <f t="shared" ca="1" si="48"/>
        <v>#VALUE!</v>
      </c>
      <c r="BV88" t="e">
        <f ca="1">OFFSET([1]EquipTable!$A$1,ROW()-1,0)</f>
        <v>#VALUE!</v>
      </c>
    </row>
    <row r="89" spans="1:74">
      <c r="A89">
        <v>9</v>
      </c>
      <c r="B89">
        <v>7</v>
      </c>
      <c r="C89">
        <f t="shared" si="33"/>
        <v>0</v>
      </c>
      <c r="D89">
        <f t="shared" ca="1" si="50"/>
        <v>0.28413579866710847</v>
      </c>
      <c r="E89">
        <f t="shared" ca="1" si="50"/>
        <v>0.26919514683693169</v>
      </c>
      <c r="F89">
        <f t="shared" ca="1" si="50"/>
        <v>0.29894885946827465</v>
      </c>
      <c r="G89">
        <f t="shared" ca="1" si="50"/>
        <v>0.32681425242745055</v>
      </c>
      <c r="H89">
        <f t="shared" ca="1" si="50"/>
        <v>0.71690726442820996</v>
      </c>
      <c r="I89">
        <f t="shared" ca="1" si="50"/>
        <v>3.3461390773654953E-2</v>
      </c>
      <c r="M89" t="str">
        <f t="shared" ca="1" si="34"/>
        <v>지정 장비</v>
      </c>
      <c r="N89" t="e">
        <f t="shared" ca="1" si="35"/>
        <v>#VALUE!</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t="e">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#VALUE!</v>
      </c>
      <c r="S89" t="e">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#VALUE!</v>
      </c>
      <c r="T89" t="e">
        <f t="shared" ca="1" si="37"/>
        <v>#VALUE!</v>
      </c>
      <c r="U89" t="s">
        <v>82</v>
      </c>
      <c r="V89" t="s">
        <v>262</v>
      </c>
      <c r="W89">
        <v>1</v>
      </c>
      <c r="X89" t="s">
        <v>126</v>
      </c>
      <c r="Z89">
        <v>7900</v>
      </c>
      <c r="AA89" t="str">
        <f t="shared" ca="1" si="38"/>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v>
      </c>
      <c r="AN89" t="str">
        <f t="shared" ca="1" si="42"/>
        <v>{"dy":9,"sl":7,"tp":"uph","vl":"90489","cn":14,"pt":"GO","pr":4200}</v>
      </c>
      <c r="BM89" t="e">
        <f ca="1">IF(VLOOKUP($BV89,[1]EquipTable!$1:$1048576,MATCH("업데이트순번",[1]EquipTable!$1:$1,0),0)&lt;=$BP$1,1,0)
*IF(MID(BV89,7,1)="4",0.1,1)</f>
        <v>#VALUE!</v>
      </c>
      <c r="BN89" t="e">
        <f ca="1">IF(VLOOKUP($BV89,[1]EquipTable!$1:$1048576,MATCH("업데이트순번",[1]EquipTable!$1:$1,0),0)&lt;=$BP$1,1,0)
*IF(MID(BV89,7,1)="4",0.1,1)
*IF(AND(MID(BV89,7,1)&lt;&gt;"4",OR(MID(BV89,6,1)="6",MID(BV89,6,1)="7")),3,1)</f>
        <v>#VALUE!</v>
      </c>
      <c r="BO89" t="e">
        <f ca="1">IF(VLOOKUP($BV89,[1]EquipTable!$1:$1048576,MATCH("업데이트순번",[1]EquipTable!$1:$1,0),0)&lt;=$BP$1,1,0)
*IF(MID(BV89,7,1)="4",0.1,1)
*IF(AND(MID(BV89,7,1)&lt;&gt;"4",MID(BV89,6,1)="8"),4,1)</f>
        <v>#VALUE!</v>
      </c>
      <c r="BP89" t="e">
        <f t="shared" ca="1" si="43"/>
        <v>#VALUE!</v>
      </c>
      <c r="BQ89" t="e">
        <f t="shared" ca="1" si="44"/>
        <v>#VALUE!</v>
      </c>
      <c r="BR89" t="e">
        <f t="shared" ca="1" si="45"/>
        <v>#VALUE!</v>
      </c>
      <c r="BS89" t="e">
        <f t="shared" ca="1" si="46"/>
        <v>#VALUE!</v>
      </c>
      <c r="BT89" t="e">
        <f t="shared" ca="1" si="47"/>
        <v>#VALUE!</v>
      </c>
      <c r="BU89" t="e">
        <f t="shared" ca="1" si="48"/>
        <v>#VALUE!</v>
      </c>
      <c r="BV89" t="e">
        <f ca="1">OFFSET([1]EquipTable!$A$1,ROW()-1,0)</f>
        <v>#VALUE!</v>
      </c>
    </row>
    <row r="90" spans="1:74">
      <c r="A90">
        <v>9</v>
      </c>
      <c r="B90">
        <v>8</v>
      </c>
      <c r="C90">
        <f t="shared" si="33"/>
        <v>0</v>
      </c>
      <c r="D90">
        <f t="shared" ca="1" si="50"/>
        <v>0.52128929572986327</v>
      </c>
      <c r="E90">
        <f t="shared" ca="1" si="50"/>
        <v>0.48177566006037398</v>
      </c>
      <c r="F90">
        <f t="shared" ca="1" si="50"/>
        <v>0.73717020235069863</v>
      </c>
      <c r="G90">
        <f t="shared" ca="1" si="50"/>
        <v>0.43280447299675762</v>
      </c>
      <c r="H90">
        <f t="shared" ca="1" si="50"/>
        <v>0.14382469941357579</v>
      </c>
      <c r="I90">
        <f t="shared" ca="1" si="50"/>
        <v>0.19455181839545788</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v>
      </c>
      <c r="AN90" t="str">
        <f t="shared" ca="1" si="42"/>
        <v>{"dy":9,"sl":8}</v>
      </c>
      <c r="BM90" t="e">
        <f ca="1">IF(VLOOKUP($BV90,[1]EquipTable!$1:$1048576,MATCH("업데이트순번",[1]EquipTable!$1:$1,0),0)&lt;=$BP$1,1,0)
*IF(MID(BV90,7,1)="4",0.1,1)</f>
        <v>#VALUE!</v>
      </c>
      <c r="BN90" t="e">
        <f ca="1">IF(VLOOKUP($BV90,[1]EquipTable!$1:$1048576,MATCH("업데이트순번",[1]EquipTable!$1:$1,0),0)&lt;=$BP$1,1,0)
*IF(MID(BV90,7,1)="4",0.1,1)
*IF(AND(MID(BV90,7,1)&lt;&gt;"4",OR(MID(BV90,6,1)="6",MID(BV90,6,1)="7")),3,1)</f>
        <v>#VALUE!</v>
      </c>
      <c r="BO90" t="e">
        <f ca="1">IF(VLOOKUP($BV90,[1]EquipTable!$1:$1048576,MATCH("업데이트순번",[1]EquipTable!$1:$1,0),0)&lt;=$BP$1,1,0)
*IF(MID(BV90,7,1)="4",0.1,1)
*IF(AND(MID(BV90,7,1)&lt;&gt;"4",MID(BV90,6,1)="8"),4,1)</f>
        <v>#VALUE!</v>
      </c>
      <c r="BP90" t="e">
        <f t="shared" ca="1" si="43"/>
        <v>#VALUE!</v>
      </c>
      <c r="BQ90" t="e">
        <f t="shared" ca="1" si="44"/>
        <v>#VALUE!</v>
      </c>
      <c r="BR90" t="e">
        <f t="shared" ca="1" si="45"/>
        <v>#VALUE!</v>
      </c>
      <c r="BS90" t="e">
        <f t="shared" ca="1" si="46"/>
        <v>#VALUE!</v>
      </c>
      <c r="BT90" t="e">
        <f t="shared" ca="1" si="47"/>
        <v>#VALUE!</v>
      </c>
      <c r="BU90" t="e">
        <f t="shared" ca="1" si="48"/>
        <v>#VALUE!</v>
      </c>
      <c r="BV90" t="e">
        <f ca="1">OFFSET([1]EquipTable!$A$1,ROW()-1,0)</f>
        <v>#VALUE!</v>
      </c>
    </row>
    <row r="91" spans="1:74">
      <c r="A91">
        <v>9</v>
      </c>
      <c r="B91">
        <v>9</v>
      </c>
      <c r="C91">
        <f t="shared" si="33"/>
        <v>0</v>
      </c>
      <c r="D91">
        <f t="shared" ca="1" si="50"/>
        <v>0.66011573088043729</v>
      </c>
      <c r="E91">
        <f t="shared" ca="1" si="50"/>
        <v>0.4173740203390669</v>
      </c>
      <c r="F91">
        <f t="shared" ca="1" si="50"/>
        <v>5.0795307134889223E-2</v>
      </c>
      <c r="G91">
        <f t="shared" ca="1" si="50"/>
        <v>0.5996874573761608</v>
      </c>
      <c r="H91">
        <f t="shared" ca="1" si="50"/>
        <v>0.97887123849854651</v>
      </c>
      <c r="I91">
        <f t="shared" ca="1" si="50"/>
        <v>0.76789528342432567</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v>
      </c>
      <c r="AN91" t="str">
        <f t="shared" ca="1" si="42"/>
        <v>{"dy":9,"sl":9}</v>
      </c>
      <c r="BM91" t="e">
        <f ca="1">IF(VLOOKUP($BV91,[1]EquipTable!$1:$1048576,MATCH("업데이트순번",[1]EquipTable!$1:$1,0),0)&lt;=$BP$1,1,0)
*IF(MID(BV91,7,1)="4",0.1,1)</f>
        <v>#VALUE!</v>
      </c>
      <c r="BN91" t="e">
        <f ca="1">IF(VLOOKUP($BV91,[1]EquipTable!$1:$1048576,MATCH("업데이트순번",[1]EquipTable!$1:$1,0),0)&lt;=$BP$1,1,0)
*IF(MID(BV91,7,1)="4",0.1,1)
*IF(AND(MID(BV91,7,1)&lt;&gt;"4",OR(MID(BV91,6,1)="6",MID(BV91,6,1)="7")),3,1)</f>
        <v>#VALUE!</v>
      </c>
      <c r="BO91" t="e">
        <f ca="1">IF(VLOOKUP($BV91,[1]EquipTable!$1:$1048576,MATCH("업데이트순번",[1]EquipTable!$1:$1,0),0)&lt;=$BP$1,1,0)
*IF(MID(BV91,7,1)="4",0.1,1)
*IF(AND(MID(BV91,7,1)&lt;&gt;"4",MID(BV91,6,1)="8"),4,1)</f>
        <v>#VALUE!</v>
      </c>
      <c r="BP91" t="e">
        <f t="shared" ca="1" si="43"/>
        <v>#VALUE!</v>
      </c>
      <c r="BQ91" t="e">
        <f t="shared" ca="1" si="44"/>
        <v>#VALUE!</v>
      </c>
      <c r="BR91" t="e">
        <f t="shared" ca="1" si="45"/>
        <v>#VALUE!</v>
      </c>
      <c r="BS91" t="e">
        <f t="shared" ca="1" si="46"/>
        <v>#VALUE!</v>
      </c>
      <c r="BT91" t="e">
        <f t="shared" ca="1" si="47"/>
        <v>#VALUE!</v>
      </c>
      <c r="BU91" t="e">
        <f t="shared" ca="1" si="48"/>
        <v>#VALUE!</v>
      </c>
      <c r="BV91" t="e">
        <f ca="1">OFFSET([1]EquipTable!$A$1,ROW()-1,0)</f>
        <v>#VALUE!</v>
      </c>
    </row>
    <row r="92" spans="1:74">
      <c r="A92">
        <v>10</v>
      </c>
      <c r="B92">
        <v>0</v>
      </c>
      <c r="C92">
        <f t="shared" si="33"/>
        <v>0</v>
      </c>
      <c r="D92">
        <f t="shared" ref="D92:I101" ca="1" si="51">RAND()</f>
        <v>0.93609094009944871</v>
      </c>
      <c r="E92">
        <f t="shared" ca="1" si="51"/>
        <v>0.3446282799769157</v>
      </c>
      <c r="F92">
        <f t="shared" ca="1" si="51"/>
        <v>0.42360087217445197</v>
      </c>
      <c r="G92">
        <f t="shared" ca="1" si="51"/>
        <v>0.21986672246728967</v>
      </c>
      <c r="H92">
        <f t="shared" ca="1" si="51"/>
        <v>7.9454896448399759E-2</v>
      </c>
      <c r="I92">
        <f t="shared" ca="1" si="51"/>
        <v>0.47125347560816888</v>
      </c>
      <c r="M92" t="str">
        <f t="shared" ca="1" si="34"/>
        <v>캐릭터 상자 일반등급</v>
      </c>
      <c r="N92" t="str">
        <f t="shared" ca="1" si="35"/>
        <v>삭제</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29</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82</v>
      </c>
      <c r="V92" t="s">
        <v>196</v>
      </c>
      <c r="W92">
        <v>1</v>
      </c>
      <c r="X92" t="s">
        <v>126</v>
      </c>
      <c r="Z92">
        <v>900</v>
      </c>
      <c r="AA92" t="str">
        <f t="shared" ca="1" si="38"/>
        <v>fe</v>
      </c>
      <c r="AB92" t="s">
        <v>82</v>
      </c>
      <c r="AC92" t="s">
        <v>196</v>
      </c>
      <c r="AD92">
        <v>1</v>
      </c>
      <c r="AE92" t="s">
        <v>126</v>
      </c>
      <c r="AG92">
        <v>900</v>
      </c>
      <c r="AH92" t="str">
        <f>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v>
      </c>
      <c r="AN92" t="str">
        <f t="shared" ca="1" si="42"/>
        <v>{"dy":10,"sl":0,"tp":"fe","vl":"Equip4002","cn":1,"pt":"GO","pr":900}</v>
      </c>
      <c r="BM92" t="e">
        <f ca="1">IF(VLOOKUP($BV92,[1]EquipTable!$1:$1048576,MATCH("업데이트순번",[1]EquipTable!$1:$1,0),0)&lt;=$BP$1,1,0)
*IF(MID(BV92,7,1)="4",0.1,1)</f>
        <v>#VALUE!</v>
      </c>
      <c r="BN92" t="e">
        <f ca="1">IF(VLOOKUP($BV92,[1]EquipTable!$1:$1048576,MATCH("업데이트순번",[1]EquipTable!$1:$1,0),0)&lt;=$BP$1,1,0)
*IF(MID(BV92,7,1)="4",0.1,1)
*IF(AND(MID(BV92,7,1)&lt;&gt;"4",OR(MID(BV92,6,1)="6",MID(BV92,6,1)="7")),3,1)</f>
        <v>#VALUE!</v>
      </c>
      <c r="BO92" t="e">
        <f ca="1">IF(VLOOKUP($BV92,[1]EquipTable!$1:$1048576,MATCH("업데이트순번",[1]EquipTable!$1:$1,0),0)&lt;=$BP$1,1,0)
*IF(MID(BV92,7,1)="4",0.1,1)
*IF(AND(MID(BV92,7,1)&lt;&gt;"4",MID(BV92,6,1)="8"),4,1)</f>
        <v>#VALUE!</v>
      </c>
      <c r="BP92" t="e">
        <f t="shared" ca="1" si="43"/>
        <v>#VALUE!</v>
      </c>
      <c r="BQ92" t="e">
        <f t="shared" ca="1" si="44"/>
        <v>#VALUE!</v>
      </c>
      <c r="BR92" t="e">
        <f t="shared" ca="1" si="45"/>
        <v>#VALUE!</v>
      </c>
      <c r="BS92" t="e">
        <f t="shared" ca="1" si="46"/>
        <v>#VALUE!</v>
      </c>
      <c r="BT92" t="e">
        <f t="shared" ca="1" si="47"/>
        <v>#VALUE!</v>
      </c>
      <c r="BU92" t="e">
        <f t="shared" ca="1" si="48"/>
        <v>#VALUE!</v>
      </c>
      <c r="BV92" t="e">
        <f ca="1">OFFSET([1]EquipTable!$A$1,ROW()-1,0)</f>
        <v>#VALUE!</v>
      </c>
    </row>
    <row r="93" spans="1:74">
      <c r="A93">
        <v>10</v>
      </c>
      <c r="B93">
        <v>1</v>
      </c>
      <c r="C93">
        <f t="shared" si="33"/>
        <v>0</v>
      </c>
      <c r="D93">
        <f t="shared" ca="1" si="51"/>
        <v>0.50438020103296954</v>
      </c>
      <c r="E93">
        <f t="shared" ca="1" si="51"/>
        <v>0.90871216649853659</v>
      </c>
      <c r="F93">
        <f t="shared" ca="1" si="51"/>
        <v>0.23291864151828867</v>
      </c>
      <c r="G93">
        <f t="shared" ca="1" si="51"/>
        <v>0.6257186808296149</v>
      </c>
      <c r="H93">
        <f t="shared" ca="1" si="51"/>
        <v>0.10357796490527715</v>
      </c>
      <c r="I93">
        <f t="shared" ca="1" si="51"/>
        <v>0.61262909046890723</v>
      </c>
      <c r="M93" t="str">
        <f t="shared" ca="1" si="34"/>
        <v>지정 장비</v>
      </c>
      <c r="N93" t="e">
        <f t="shared" ca="1" si="35"/>
        <v>#VALUE!</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t="e">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#VALUE!</v>
      </c>
      <c r="S93" t="e">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#VALUE!</v>
      </c>
      <c r="T93" t="e">
        <f t="shared" ca="1" si="37"/>
        <v>#VALUE!</v>
      </c>
      <c r="U93" t="s">
        <v>82</v>
      </c>
      <c r="V93" t="s">
        <v>279</v>
      </c>
      <c r="W93">
        <v>1</v>
      </c>
      <c r="X93" t="s">
        <v>126</v>
      </c>
      <c r="Z93">
        <v>1200</v>
      </c>
      <c r="AA93" t="str">
        <f t="shared" ca="1" si="38"/>
        <v>fe</v>
      </c>
      <c r="AB93" t="s">
        <v>82</v>
      </c>
      <c r="AC93" t="s">
        <v>279</v>
      </c>
      <c r="AD93">
        <v>1</v>
      </c>
      <c r="AE93" t="s">
        <v>126</v>
      </c>
      <c r="AG93">
        <v>1200</v>
      </c>
      <c r="AH93" t="str">
        <f>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v>
      </c>
      <c r="AN93" t="str">
        <f t="shared" ca="1" si="42"/>
        <v>{"dy":10,"sl":1,"tp":"fe","vl":"Equip5102","cn":1,"pt":"GO","pr":1200}</v>
      </c>
      <c r="BM93" t="e">
        <f ca="1">IF(VLOOKUP($BV93,[1]EquipTable!$1:$1048576,MATCH("업데이트순번",[1]EquipTable!$1:$1,0),0)&lt;=$BP$1,1,0)
*IF(MID(BV93,7,1)="4",0.1,1)</f>
        <v>#VALUE!</v>
      </c>
      <c r="BN93" t="e">
        <f ca="1">IF(VLOOKUP($BV93,[1]EquipTable!$1:$1048576,MATCH("업데이트순번",[1]EquipTable!$1:$1,0),0)&lt;=$BP$1,1,0)
*IF(MID(BV93,7,1)="4",0.1,1)
*IF(AND(MID(BV93,7,1)&lt;&gt;"4",OR(MID(BV93,6,1)="6",MID(BV93,6,1)="7")),3,1)</f>
        <v>#VALUE!</v>
      </c>
      <c r="BO93" t="e">
        <f ca="1">IF(VLOOKUP($BV93,[1]EquipTable!$1:$1048576,MATCH("업데이트순번",[1]EquipTable!$1:$1,0),0)&lt;=$BP$1,1,0)
*IF(MID(BV93,7,1)="4",0.1,1)
*IF(AND(MID(BV93,7,1)&lt;&gt;"4",MID(BV93,6,1)="8"),4,1)</f>
        <v>#VALUE!</v>
      </c>
      <c r="BP93" t="e">
        <f t="shared" ca="1" si="43"/>
        <v>#VALUE!</v>
      </c>
      <c r="BQ93" t="e">
        <f t="shared" ca="1" si="44"/>
        <v>#VALUE!</v>
      </c>
      <c r="BR93" t="e">
        <f t="shared" ca="1" si="45"/>
        <v>#VALUE!</v>
      </c>
      <c r="BS93" t="e">
        <f t="shared" ca="1" si="46"/>
        <v>#VALUE!</v>
      </c>
      <c r="BT93" t="e">
        <f t="shared" ca="1" si="47"/>
        <v>#VALUE!</v>
      </c>
      <c r="BU93" t="e">
        <f t="shared" ca="1" si="48"/>
        <v>#VALUE!</v>
      </c>
      <c r="BV93" t="e">
        <f ca="1">OFFSET([1]EquipTable!$A$1,ROW()-1,0)</f>
        <v>#VALUE!</v>
      </c>
    </row>
    <row r="94" spans="1:74">
      <c r="A94">
        <v>10</v>
      </c>
      <c r="B94">
        <v>2</v>
      </c>
      <c r="C94">
        <f t="shared" si="33"/>
        <v>0</v>
      </c>
      <c r="D94">
        <f t="shared" ca="1" si="51"/>
        <v>0.6878571404065984</v>
      </c>
      <c r="E94">
        <f t="shared" ca="1" si="51"/>
        <v>0.89746019947678479</v>
      </c>
      <c r="F94">
        <f t="shared" ca="1" si="51"/>
        <v>0.27547848126472807</v>
      </c>
      <c r="G94">
        <f t="shared" ca="1" si="51"/>
        <v>0.69643647796467445</v>
      </c>
      <c r="H94">
        <f t="shared" ca="1" si="51"/>
        <v>0.37072653745452477</v>
      </c>
      <c r="I94">
        <f t="shared" ca="1" si="51"/>
        <v>0.77871363159354323</v>
      </c>
      <c r="M94" t="str">
        <f t="shared" ca="1" si="34"/>
        <v>안 지정 캐릭터 PP 영웅등급</v>
      </c>
      <c r="N94">
        <f t="shared" ca="1" si="35"/>
        <v>89746</v>
      </c>
      <c r="O94">
        <f t="shared" ca="1" si="36"/>
        <v>13</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3900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126</v>
      </c>
      <c r="Z94">
        <v>1100</v>
      </c>
      <c r="AA94" t="str">
        <f t="shared" ca="1" si="38"/>
        <v>upn</v>
      </c>
      <c r="AB94" t="s">
        <v>92</v>
      </c>
      <c r="AC94">
        <v>25208</v>
      </c>
      <c r="AD94">
        <v>10</v>
      </c>
      <c r="AE94" t="s">
        <v>126</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v>
      </c>
      <c r="AN94" t="str">
        <f t="shared" ca="1" si="42"/>
        <v>{"dy":10,"sl":2,"tp":"upn","vl":"25208","cn":10,"pt":"GO","pr":3000}</v>
      </c>
      <c r="BM94" t="e">
        <f ca="1">IF(VLOOKUP($BV94,[1]EquipTable!$1:$1048576,MATCH("업데이트순번",[1]EquipTable!$1:$1,0),0)&lt;=$BP$1,1,0)
*IF(MID(BV94,7,1)="4",0.1,1)</f>
        <v>#VALUE!</v>
      </c>
      <c r="BN94" t="e">
        <f ca="1">IF(VLOOKUP($BV94,[1]EquipTable!$1:$1048576,MATCH("업데이트순번",[1]EquipTable!$1:$1,0),0)&lt;=$BP$1,1,0)
*IF(MID(BV94,7,1)="4",0.1,1)
*IF(AND(MID(BV94,7,1)&lt;&gt;"4",OR(MID(BV94,6,1)="6",MID(BV94,6,1)="7")),3,1)</f>
        <v>#VALUE!</v>
      </c>
      <c r="BO94" t="e">
        <f ca="1">IF(VLOOKUP($BV94,[1]EquipTable!$1:$1048576,MATCH("업데이트순번",[1]EquipTable!$1:$1,0),0)&lt;=$BP$1,1,0)
*IF(MID(BV94,7,1)="4",0.1,1)
*IF(AND(MID(BV94,7,1)&lt;&gt;"4",MID(BV94,6,1)="8"),4,1)</f>
        <v>#VALUE!</v>
      </c>
      <c r="BP94" t="e">
        <f t="shared" ca="1" si="43"/>
        <v>#VALUE!</v>
      </c>
      <c r="BQ94" t="e">
        <f t="shared" ca="1" si="44"/>
        <v>#VALUE!</v>
      </c>
      <c r="BR94" t="e">
        <f t="shared" ca="1" si="45"/>
        <v>#VALUE!</v>
      </c>
      <c r="BS94" t="e">
        <f t="shared" ca="1" si="46"/>
        <v>#VALUE!</v>
      </c>
      <c r="BT94" t="e">
        <f t="shared" ca="1" si="47"/>
        <v>#VALUE!</v>
      </c>
      <c r="BU94" t="e">
        <f t="shared" ca="1" si="48"/>
        <v>#VALUE!</v>
      </c>
      <c r="BV94" t="e">
        <f ca="1">OFFSET([1]EquipTable!$A$1,ROW()-1,0)</f>
        <v>#VALUE!</v>
      </c>
    </row>
    <row r="95" spans="1:74">
      <c r="A95">
        <v>10</v>
      </c>
      <c r="B95">
        <v>3</v>
      </c>
      <c r="C95">
        <f t="shared" si="33"/>
        <v>0</v>
      </c>
      <c r="D95">
        <f t="shared" ca="1" si="51"/>
        <v>0.91355461781232394</v>
      </c>
      <c r="E95">
        <f t="shared" ca="1" si="51"/>
        <v>0.82599348538137918</v>
      </c>
      <c r="F95">
        <f t="shared" ca="1" si="51"/>
        <v>0.15385095590930054</v>
      </c>
      <c r="G95">
        <f t="shared" ca="1" si="51"/>
        <v>0.17126269208125278</v>
      </c>
      <c r="H95">
        <f t="shared" ca="1" si="51"/>
        <v>0.25591591882997933</v>
      </c>
      <c r="I95">
        <f t="shared" ca="1" si="51"/>
        <v>0.98864681553580303</v>
      </c>
      <c r="M95" t="str">
        <f t="shared" ca="1" si="34"/>
        <v>안 지정 캐릭터 PP 일반등급</v>
      </c>
      <c r="N95">
        <f t="shared" ca="1" si="35"/>
        <v>82599</v>
      </c>
      <c r="O95">
        <f t="shared" ca="1" si="36"/>
        <v>12</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3600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126</v>
      </c>
      <c r="Z95">
        <v>1000</v>
      </c>
      <c r="AA95" t="str">
        <f t="shared" ca="1" si="38"/>
        <v>bn</v>
      </c>
      <c r="AB95" t="s">
        <v>83</v>
      </c>
      <c r="AD95">
        <v>1</v>
      </c>
      <c r="AE95" t="s">
        <v>130</v>
      </c>
      <c r="AG95">
        <v>29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v>
      </c>
      <c r="AN95" t="str">
        <f t="shared" ca="1" si="42"/>
        <v>{"dy":10,"sl":3,"tp":"bn","cn":1,"pt":"DI","pr":29}</v>
      </c>
      <c r="BM95" t="e">
        <f ca="1">IF(VLOOKUP($BV95,[1]EquipTable!$1:$1048576,MATCH("업데이트순번",[1]EquipTable!$1:$1,0),0)&lt;=$BP$1,1,0)
*IF(MID(BV95,7,1)="4",0.1,1)</f>
        <v>#VALUE!</v>
      </c>
      <c r="BN95" t="e">
        <f ca="1">IF(VLOOKUP($BV95,[1]EquipTable!$1:$1048576,MATCH("업데이트순번",[1]EquipTable!$1:$1,0),0)&lt;=$BP$1,1,0)
*IF(MID(BV95,7,1)="4",0.1,1)
*IF(AND(MID(BV95,7,1)&lt;&gt;"4",OR(MID(BV95,6,1)="6",MID(BV95,6,1)="7")),3,1)</f>
        <v>#VALUE!</v>
      </c>
      <c r="BO95" t="e">
        <f ca="1">IF(VLOOKUP($BV95,[1]EquipTable!$1:$1048576,MATCH("업데이트순번",[1]EquipTable!$1:$1,0),0)&lt;=$BP$1,1,0)
*IF(MID(BV95,7,1)="4",0.1,1)
*IF(AND(MID(BV95,7,1)&lt;&gt;"4",MID(BV95,6,1)="8"),4,1)</f>
        <v>#VALUE!</v>
      </c>
      <c r="BP95" t="e">
        <f t="shared" ca="1" si="43"/>
        <v>#VALUE!</v>
      </c>
      <c r="BQ95" t="e">
        <f t="shared" ca="1" si="44"/>
        <v>#VALUE!</v>
      </c>
      <c r="BR95" t="e">
        <f t="shared" ca="1" si="45"/>
        <v>#VALUE!</v>
      </c>
      <c r="BS95" t="e">
        <f t="shared" ca="1" si="46"/>
        <v>#VALUE!</v>
      </c>
      <c r="BT95" t="e">
        <f t="shared" ca="1" si="47"/>
        <v>#VALUE!</v>
      </c>
      <c r="BU95" t="e">
        <f t="shared" ca="1" si="48"/>
        <v>#VALUE!</v>
      </c>
      <c r="BV95" t="e">
        <f ca="1">OFFSET([1]EquipTable!$A$1,ROW()-1,0)</f>
        <v>#VALUE!</v>
      </c>
    </row>
    <row r="96" spans="1:74">
      <c r="A96">
        <v>10</v>
      </c>
      <c r="B96">
        <v>4</v>
      </c>
      <c r="C96">
        <f t="shared" si="33"/>
        <v>0</v>
      </c>
      <c r="D96">
        <f t="shared" ca="1" si="51"/>
        <v>0.76902742500975096</v>
      </c>
      <c r="E96">
        <f t="shared" ca="1" si="51"/>
        <v>6.641264312580264E-2</v>
      </c>
      <c r="F96">
        <f t="shared" ca="1" si="51"/>
        <v>7.5742044479180981E-2</v>
      </c>
      <c r="G96">
        <f t="shared" ca="1" si="51"/>
        <v>0.85798077472560497</v>
      </c>
      <c r="H96">
        <f t="shared" ca="1" si="51"/>
        <v>0.43877872074126489</v>
      </c>
      <c r="I96">
        <f t="shared" ca="1" si="51"/>
        <v>0.18774700237967568</v>
      </c>
      <c r="M96" t="str">
        <f t="shared" ca="1" si="34"/>
        <v>안 지정 캐릭터 PP 일반등급</v>
      </c>
      <c r="N96">
        <f t="shared" ca="1" si="35"/>
        <v>6641</v>
      </c>
      <c r="O96">
        <f t="shared" ca="1" si="36"/>
        <v>3</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900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126</v>
      </c>
      <c r="Z96">
        <v>1200</v>
      </c>
      <c r="AA96" t="str">
        <f t="shared" ca="1" si="38"/>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v>
      </c>
      <c r="AN96" t="str">
        <f t="shared" ca="1" si="42"/>
        <v>{"dy":10,"sl":4,"tp":"upn","vl":"56571","cn":12,"pt":"GO","pr":3600}</v>
      </c>
      <c r="BM96" t="e">
        <f ca="1">IF(VLOOKUP($BV96,[1]EquipTable!$1:$1048576,MATCH("업데이트순번",[1]EquipTable!$1:$1,0),0)&lt;=$BP$1,1,0)
*IF(MID(BV96,7,1)="4",0.1,1)</f>
        <v>#VALUE!</v>
      </c>
      <c r="BN96" t="e">
        <f ca="1">IF(VLOOKUP($BV96,[1]EquipTable!$1:$1048576,MATCH("업데이트순번",[1]EquipTable!$1:$1,0),0)&lt;=$BP$1,1,0)
*IF(MID(BV96,7,1)="4",0.1,1)
*IF(AND(MID(BV96,7,1)&lt;&gt;"4",OR(MID(BV96,6,1)="6",MID(BV96,6,1)="7")),3,1)</f>
        <v>#VALUE!</v>
      </c>
      <c r="BO96" t="e">
        <f ca="1">IF(VLOOKUP($BV96,[1]EquipTable!$1:$1048576,MATCH("업데이트순번",[1]EquipTable!$1:$1,0),0)&lt;=$BP$1,1,0)
*IF(MID(BV96,7,1)="4",0.1,1)
*IF(AND(MID(BV96,7,1)&lt;&gt;"4",MID(BV96,6,1)="8"),4,1)</f>
        <v>#VALUE!</v>
      </c>
      <c r="BP96" t="e">
        <f t="shared" ca="1" si="43"/>
        <v>#VALUE!</v>
      </c>
      <c r="BQ96" t="e">
        <f t="shared" ca="1" si="44"/>
        <v>#VALUE!</v>
      </c>
      <c r="BR96" t="e">
        <f t="shared" ca="1" si="45"/>
        <v>#VALUE!</v>
      </c>
      <c r="BS96" t="e">
        <f t="shared" ca="1" si="46"/>
        <v>#VALUE!</v>
      </c>
      <c r="BT96" t="e">
        <f t="shared" ca="1" si="47"/>
        <v>#VALUE!</v>
      </c>
      <c r="BU96" t="e">
        <f t="shared" ca="1" si="48"/>
        <v>#VALUE!</v>
      </c>
      <c r="BV96" t="e">
        <f ca="1">OFFSET([1]EquipTable!$A$1,ROW()-1,0)</f>
        <v>#VALUE!</v>
      </c>
    </row>
    <row r="97" spans="1:74">
      <c r="A97">
        <v>10</v>
      </c>
      <c r="B97">
        <v>5</v>
      </c>
      <c r="C97">
        <f t="shared" si="33"/>
        <v>0</v>
      </c>
      <c r="D97">
        <f t="shared" ca="1" si="51"/>
        <v>0.84778857998749091</v>
      </c>
      <c r="E97">
        <f t="shared" ca="1" si="51"/>
        <v>0.28504727210152381</v>
      </c>
      <c r="F97">
        <f t="shared" ca="1" si="51"/>
        <v>0.41836236630174051</v>
      </c>
      <c r="G97">
        <f t="shared" ca="1" si="51"/>
        <v>9.1188260926521325E-2</v>
      </c>
      <c r="H97">
        <f t="shared" ca="1" si="51"/>
        <v>0.9596401970933649</v>
      </c>
      <c r="I97">
        <f t="shared" ca="1" si="51"/>
        <v>0.16525776662561464</v>
      </c>
      <c r="M97" t="str">
        <f t="shared" ca="1" si="34"/>
        <v>안 지정 캐릭터 PP 일반등급</v>
      </c>
      <c r="N97">
        <f t="shared" ca="1" si="35"/>
        <v>28504</v>
      </c>
      <c r="O97">
        <f t="shared" ca="1" si="36"/>
        <v>6</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1800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200</v>
      </c>
      <c r="W97">
        <v>1</v>
      </c>
      <c r="X97" t="s">
        <v>126</v>
      </c>
      <c r="Z97">
        <v>3300</v>
      </c>
      <c r="AA97" t="str">
        <f t="shared" ca="1" si="38"/>
        <v>fe</v>
      </c>
      <c r="AB97" t="s">
        <v>82</v>
      </c>
      <c r="AC97" t="s">
        <v>200</v>
      </c>
      <c r="AD97">
        <v>1</v>
      </c>
      <c r="AE97" t="s">
        <v>126</v>
      </c>
      <c r="AG97">
        <v>3300</v>
      </c>
      <c r="AH97" t="str">
        <f>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v>
      </c>
      <c r="AN97" t="str">
        <f t="shared" ca="1" si="42"/>
        <v>{"dy":10,"sl":5,"tp":"fe","vl":"Equip2202","cn":1,"pt":"GO","pr":3300}</v>
      </c>
      <c r="BM97" t="e">
        <f ca="1">IF(VLOOKUP($BV97,[1]EquipTable!$1:$1048576,MATCH("업데이트순번",[1]EquipTable!$1:$1,0),0)&lt;=$BP$1,1,0)
*IF(MID(BV97,7,1)="4",0.1,1)</f>
        <v>#VALUE!</v>
      </c>
      <c r="BN97" t="e">
        <f ca="1">IF(VLOOKUP($BV97,[1]EquipTable!$1:$1048576,MATCH("업데이트순번",[1]EquipTable!$1:$1,0),0)&lt;=$BP$1,1,0)
*IF(MID(BV97,7,1)="4",0.1,1)
*IF(AND(MID(BV97,7,1)&lt;&gt;"4",OR(MID(BV97,6,1)="6",MID(BV97,6,1)="7")),3,1)</f>
        <v>#VALUE!</v>
      </c>
      <c r="BO97" t="e">
        <f ca="1">IF(VLOOKUP($BV97,[1]EquipTable!$1:$1048576,MATCH("업데이트순번",[1]EquipTable!$1:$1,0),0)&lt;=$BP$1,1,0)
*IF(MID(BV97,7,1)="4",0.1,1)
*IF(AND(MID(BV97,7,1)&lt;&gt;"4",MID(BV97,6,1)="8"),4,1)</f>
        <v>#VALUE!</v>
      </c>
      <c r="BP97" t="e">
        <f t="shared" ca="1" si="43"/>
        <v>#VALUE!</v>
      </c>
      <c r="BQ97" t="e">
        <f t="shared" ca="1" si="44"/>
        <v>#VALUE!</v>
      </c>
      <c r="BR97" t="e">
        <f t="shared" ca="1" si="45"/>
        <v>#VALUE!</v>
      </c>
      <c r="BS97" t="e">
        <f t="shared" ca="1" si="46"/>
        <v>#VALUE!</v>
      </c>
      <c r="BT97" t="e">
        <f t="shared" ca="1" si="47"/>
        <v>#VALUE!</v>
      </c>
      <c r="BU97" t="e">
        <f t="shared" ca="1" si="48"/>
        <v>#VALUE!</v>
      </c>
      <c r="BV97" t="e">
        <f ca="1">OFFSET([1]EquipTable!$A$1,ROW()-1,0)</f>
        <v>#VALUE!</v>
      </c>
    </row>
    <row r="98" spans="1:74">
      <c r="A98">
        <v>10</v>
      </c>
      <c r="B98">
        <v>6</v>
      </c>
      <c r="C98">
        <f t="shared" si="33"/>
        <v>0</v>
      </c>
      <c r="D98">
        <f t="shared" ca="1" si="51"/>
        <v>0.27128798438505253</v>
      </c>
      <c r="E98">
        <f t="shared" ca="1" si="51"/>
        <v>0.36440476490504103</v>
      </c>
      <c r="F98">
        <f t="shared" ca="1" si="51"/>
        <v>0.36835900010251821</v>
      </c>
      <c r="G98">
        <f t="shared" ca="1" si="51"/>
        <v>0.86825010389458801</v>
      </c>
      <c r="H98">
        <f t="shared" ca="1" si="51"/>
        <v>0.33555572905530728</v>
      </c>
      <c r="I98">
        <f t="shared" ca="1" si="51"/>
        <v>0.84345387683942374</v>
      </c>
      <c r="M98" t="str">
        <f t="shared" ca="1" si="34"/>
        <v>지정 장비</v>
      </c>
      <c r="N98" t="e">
        <f t="shared" ca="1" si="35"/>
        <v>#VALUE!</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t="e">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#VALUE!</v>
      </c>
      <c r="S98" t="e">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#VALUE!</v>
      </c>
      <c r="T98" t="e">
        <f t="shared" ca="1" si="37"/>
        <v>#VALUE!</v>
      </c>
      <c r="U98" t="s">
        <v>82</v>
      </c>
      <c r="V98" t="s">
        <v>251</v>
      </c>
      <c r="W98">
        <v>1</v>
      </c>
      <c r="X98" t="s">
        <v>126</v>
      </c>
      <c r="Z98">
        <v>2600</v>
      </c>
      <c r="AA98" t="str">
        <f t="shared" ca="1" si="38"/>
        <v>uph</v>
      </c>
      <c r="AB98" t="s">
        <v>91</v>
      </c>
      <c r="AC98">
        <v>36875</v>
      </c>
      <c r="AD98">
        <v>11</v>
      </c>
      <c r="AE98" t="s">
        <v>126</v>
      </c>
      <c r="AG98">
        <v>3300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v>
      </c>
      <c r="AN98" t="str">
        <f t="shared" ca="1" si="42"/>
        <v>{"dy":10,"sl":6,"tp":"uph","vl":"36875","cn":11,"pt":"GO","pr":3300}</v>
      </c>
      <c r="BM98" t="e">
        <f ca="1">IF(VLOOKUP($BV98,[1]EquipTable!$1:$1048576,MATCH("업데이트순번",[1]EquipTable!$1:$1,0),0)&lt;=$BP$1,1,0)
*IF(MID(BV98,7,1)="4",0.1,1)</f>
        <v>#VALUE!</v>
      </c>
      <c r="BN98" t="e">
        <f ca="1">IF(VLOOKUP($BV98,[1]EquipTable!$1:$1048576,MATCH("업데이트순번",[1]EquipTable!$1:$1,0),0)&lt;=$BP$1,1,0)
*IF(MID(BV98,7,1)="4",0.1,1)
*IF(AND(MID(BV98,7,1)&lt;&gt;"4",OR(MID(BV98,6,1)="6",MID(BV98,6,1)="7")),3,1)</f>
        <v>#VALUE!</v>
      </c>
      <c r="BO98" t="e">
        <f ca="1">IF(VLOOKUP($BV98,[1]EquipTable!$1:$1048576,MATCH("업데이트순번",[1]EquipTable!$1:$1,0),0)&lt;=$BP$1,1,0)
*IF(MID(BV98,7,1)="4",0.1,1)
*IF(AND(MID(BV98,7,1)&lt;&gt;"4",MID(BV98,6,1)="8"),4,1)</f>
        <v>#VALUE!</v>
      </c>
      <c r="BP98" t="e">
        <f t="shared" ca="1" si="43"/>
        <v>#VALUE!</v>
      </c>
      <c r="BQ98" t="e">
        <f t="shared" ca="1" si="44"/>
        <v>#VALUE!</v>
      </c>
      <c r="BR98" t="e">
        <f t="shared" ca="1" si="45"/>
        <v>#VALUE!</v>
      </c>
      <c r="BS98" t="e">
        <f t="shared" ca="1" si="46"/>
        <v>#VALUE!</v>
      </c>
      <c r="BT98" t="e">
        <f t="shared" ca="1" si="47"/>
        <v>#VALUE!</v>
      </c>
      <c r="BU98" t="e">
        <f t="shared" ca="1" si="48"/>
        <v>#VALUE!</v>
      </c>
      <c r="BV98" t="e">
        <f ca="1">OFFSET([1]EquipTable!$A$1,ROW()-1,0)</f>
        <v>#VALUE!</v>
      </c>
    </row>
    <row r="99" spans="1:74">
      <c r="A99">
        <v>10</v>
      </c>
      <c r="B99">
        <v>7</v>
      </c>
      <c r="C99">
        <f t="shared" si="33"/>
        <v>0</v>
      </c>
      <c r="D99">
        <f t="shared" ca="1" si="51"/>
        <v>0.78651269430539883</v>
      </c>
      <c r="E99">
        <f t="shared" ca="1" si="51"/>
        <v>0.66821547378212898</v>
      </c>
      <c r="F99">
        <f t="shared" ca="1" si="51"/>
        <v>0.47694222067550629</v>
      </c>
      <c r="G99">
        <f t="shared" ca="1" si="51"/>
        <v>0.16142866193831107</v>
      </c>
      <c r="H99">
        <f t="shared" ca="1" si="51"/>
        <v>0.19426972769843853</v>
      </c>
      <c r="I99">
        <f t="shared" ca="1" si="51"/>
        <v>0.56504267506433137</v>
      </c>
      <c r="M99" t="str">
        <f t="shared" ca="1" si="34"/>
        <v>지정 장비</v>
      </c>
      <c r="N99" t="e">
        <f t="shared" ca="1" si="35"/>
        <v>#VALUE!</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DI</v>
      </c>
      <c r="Q99" t="e">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#VALUE!</v>
      </c>
      <c r="R99" t="e">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#VALUE!</v>
      </c>
      <c r="S99" t="e">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#VALUE!</v>
      </c>
      <c r="T99" t="e">
        <f t="shared" ca="1" si="37"/>
        <v>#VALUE!</v>
      </c>
      <c r="U99" t="s">
        <v>82</v>
      </c>
      <c r="V99" t="s">
        <v>198</v>
      </c>
      <c r="W99">
        <v>1</v>
      </c>
      <c r="X99" t="s">
        <v>126</v>
      </c>
      <c r="Z99">
        <v>22300</v>
      </c>
      <c r="AA99" t="str">
        <f t="shared" ca="1" si="38"/>
        <v>fe</v>
      </c>
      <c r="AB99" t="s">
        <v>82</v>
      </c>
      <c r="AC99" t="s">
        <v>198</v>
      </c>
      <c r="AD99">
        <v>1</v>
      </c>
      <c r="AE99" t="s">
        <v>126</v>
      </c>
      <c r="AG99">
        <v>22300</v>
      </c>
      <c r="AH99" t="str">
        <f>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v>
      </c>
      <c r="AN99" t="str">
        <f t="shared" ca="1" si="42"/>
        <v>{"dy":10,"sl":7,"tp":"fe","vl":"Equip7302","cn":1,"pt":"GO","pr":22300}</v>
      </c>
      <c r="BM99" t="e">
        <f ca="1">IF(VLOOKUP($BV99,[1]EquipTable!$1:$1048576,MATCH("업데이트순번",[1]EquipTable!$1:$1,0),0)&lt;=$BP$1,1,0)
*IF(MID(BV99,7,1)="4",0.1,1)</f>
        <v>#VALUE!</v>
      </c>
      <c r="BN99" t="e">
        <f ca="1">IF(VLOOKUP($BV99,[1]EquipTable!$1:$1048576,MATCH("업데이트순번",[1]EquipTable!$1:$1,0),0)&lt;=$BP$1,1,0)
*IF(MID(BV99,7,1)="4",0.1,1)
*IF(AND(MID(BV99,7,1)&lt;&gt;"4",OR(MID(BV99,6,1)="6",MID(BV99,6,1)="7")),3,1)</f>
        <v>#VALUE!</v>
      </c>
      <c r="BO99" t="e">
        <f ca="1">IF(VLOOKUP($BV99,[1]EquipTable!$1:$1048576,MATCH("업데이트순번",[1]EquipTable!$1:$1,0),0)&lt;=$BP$1,1,0)
*IF(MID(BV99,7,1)="4",0.1,1)
*IF(AND(MID(BV99,7,1)&lt;&gt;"4",MID(BV99,6,1)="8"),4,1)</f>
        <v>#VALUE!</v>
      </c>
      <c r="BP99" t="e">
        <f t="shared" ca="1" si="43"/>
        <v>#VALUE!</v>
      </c>
      <c r="BQ99" t="e">
        <f t="shared" ca="1" si="44"/>
        <v>#VALUE!</v>
      </c>
      <c r="BR99" t="e">
        <f t="shared" ca="1" si="45"/>
        <v>#VALUE!</v>
      </c>
      <c r="BS99" t="e">
        <f t="shared" ca="1" si="46"/>
        <v>#VALUE!</v>
      </c>
      <c r="BT99" t="e">
        <f t="shared" ca="1" si="47"/>
        <v>#VALUE!</v>
      </c>
      <c r="BU99" t="e">
        <f t="shared" ca="1" si="48"/>
        <v>#VALUE!</v>
      </c>
      <c r="BV99" t="e">
        <f ca="1">OFFSET([1]EquipTable!$A$1,ROW()-1,0)</f>
        <v>#VALUE!</v>
      </c>
    </row>
    <row r="100" spans="1:74">
      <c r="A100">
        <v>10</v>
      </c>
      <c r="B100">
        <v>8</v>
      </c>
      <c r="C100">
        <f t="shared" si="33"/>
        <v>0</v>
      </c>
      <c r="D100">
        <f t="shared" ca="1" si="51"/>
        <v>0.98798283371131079</v>
      </c>
      <c r="E100">
        <f t="shared" ca="1" si="51"/>
        <v>0.53695118992418323</v>
      </c>
      <c r="F100">
        <f t="shared" ca="1" si="51"/>
        <v>0.89750181666343809</v>
      </c>
      <c r="G100">
        <f t="shared" ca="1" si="51"/>
        <v>0.39739865546657471</v>
      </c>
      <c r="H100">
        <f t="shared" ca="1" si="51"/>
        <v>0.1512715110669105</v>
      </c>
      <c r="I100">
        <f t="shared" ca="1" si="51"/>
        <v>0.82340786126260046</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fc</v>
      </c>
      <c r="AB100" t="s">
        <v>85</v>
      </c>
      <c r="AC100" t="s">
        <v>325</v>
      </c>
      <c r="AD100">
        <v>1</v>
      </c>
      <c r="AE100" t="s">
        <v>130</v>
      </c>
      <c r="AF100">
        <v>199</v>
      </c>
      <c r="AG100">
        <v>139</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테이슨</v>
      </c>
      <c r="AL100">
        <v>1</v>
      </c>
      <c r="AM10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v>
      </c>
      <c r="AN100" t="str">
        <f t="shared" ca="1" si="42"/>
        <v>{"dy":10,"sl":8,"tp":"fc","vl":"Actor1108","cn":1,"pt":"DI","pp":199,"pr":139}</v>
      </c>
      <c r="BM100" t="e">
        <f ca="1">IF(VLOOKUP($BV100,[1]EquipTable!$1:$1048576,MATCH("업데이트순번",[1]EquipTable!$1:$1,0),0)&lt;=$BP$1,1,0)
*IF(MID(BV100,7,1)="4",0.1,1)</f>
        <v>#VALUE!</v>
      </c>
      <c r="BN100" t="e">
        <f ca="1">IF(VLOOKUP($BV100,[1]EquipTable!$1:$1048576,MATCH("업데이트순번",[1]EquipTable!$1:$1,0),0)&lt;=$BP$1,1,0)
*IF(MID(BV100,7,1)="4",0.1,1)
*IF(AND(MID(BV100,7,1)&lt;&gt;"4",OR(MID(BV100,6,1)="6",MID(BV100,6,1)="7")),3,1)</f>
        <v>#VALUE!</v>
      </c>
      <c r="BO100" t="e">
        <f ca="1">IF(VLOOKUP($BV100,[1]EquipTable!$1:$1048576,MATCH("업데이트순번",[1]EquipTable!$1:$1,0),0)&lt;=$BP$1,1,0)
*IF(MID(BV100,7,1)="4",0.1,1)
*IF(AND(MID(BV100,7,1)&lt;&gt;"4",MID(BV100,6,1)="8"),4,1)</f>
        <v>#VALUE!</v>
      </c>
      <c r="BP100" t="e">
        <f t="shared" ca="1" si="43"/>
        <v>#VALUE!</v>
      </c>
      <c r="BQ100" t="e">
        <f t="shared" ca="1" si="44"/>
        <v>#VALUE!</v>
      </c>
      <c r="BR100" t="e">
        <f t="shared" ca="1" si="45"/>
        <v>#VALUE!</v>
      </c>
      <c r="BS100" t="e">
        <f t="shared" ca="1" si="46"/>
        <v>#VALUE!</v>
      </c>
      <c r="BT100" t="e">
        <f t="shared" ca="1" si="47"/>
        <v>#VALUE!</v>
      </c>
      <c r="BU100" t="e">
        <f t="shared" ca="1" si="48"/>
        <v>#VALUE!</v>
      </c>
      <c r="BV100" t="e">
        <f ca="1">OFFSET([1]EquipTable!$A$1,ROW()-1,0)</f>
        <v>#VALUE!</v>
      </c>
    </row>
    <row r="101" spans="1:74">
      <c r="A101">
        <v>10</v>
      </c>
      <c r="B101">
        <v>9</v>
      </c>
      <c r="C101">
        <f t="shared" si="33"/>
        <v>0</v>
      </c>
      <c r="D101">
        <f t="shared" ca="1" si="51"/>
        <v>0.78685782535168736</v>
      </c>
      <c r="E101">
        <f t="shared" ca="1" si="51"/>
        <v>0.58161115735115054</v>
      </c>
      <c r="F101">
        <f t="shared" ca="1" si="51"/>
        <v>0.88750788490946753</v>
      </c>
      <c r="G101">
        <f t="shared" ca="1" si="51"/>
        <v>0.34781985633516943</v>
      </c>
      <c r="H101">
        <f t="shared" ca="1" si="51"/>
        <v>0.64658010290015777</v>
      </c>
      <c r="I101">
        <f t="shared" ca="1" si="51"/>
        <v>0.70407876079638776</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fp</v>
      </c>
      <c r="AB101" t="s">
        <v>86</v>
      </c>
      <c r="AC101" t="s">
        <v>324</v>
      </c>
      <c r="AD101">
        <v>75</v>
      </c>
      <c r="AE101" t="s">
        <v>130</v>
      </c>
      <c r="AF101">
        <v>172</v>
      </c>
      <c r="AG101">
        <v>69</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테이슨</v>
      </c>
      <c r="AL101">
        <v>1</v>
      </c>
      <c r="AM10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v>
      </c>
      <c r="AN101" t="str">
        <f t="shared" ca="1" si="42"/>
        <v>{"dy":10,"sl":9,"tp":"fp","vl":"Actor1108","cn":75,"pt":"DI","pp":172,"pr":69}</v>
      </c>
      <c r="BM101" t="e">
        <f ca="1">IF(VLOOKUP($BV101,[1]EquipTable!$1:$1048576,MATCH("업데이트순번",[1]EquipTable!$1:$1,0),0)&lt;=$BP$1,1,0)
*IF(MID(BV101,7,1)="4",0.1,1)</f>
        <v>#VALUE!</v>
      </c>
      <c r="BN101" t="e">
        <f ca="1">IF(VLOOKUP($BV101,[1]EquipTable!$1:$1048576,MATCH("업데이트순번",[1]EquipTable!$1:$1,0),0)&lt;=$BP$1,1,0)
*IF(MID(BV101,7,1)="4",0.1,1)
*IF(AND(MID(BV101,7,1)&lt;&gt;"4",OR(MID(BV101,6,1)="6",MID(BV101,6,1)="7")),3,1)</f>
        <v>#VALUE!</v>
      </c>
      <c r="BO101" t="e">
        <f ca="1">IF(VLOOKUP($BV101,[1]EquipTable!$1:$1048576,MATCH("업데이트순번",[1]EquipTable!$1:$1,0),0)&lt;=$BP$1,1,0)
*IF(MID(BV101,7,1)="4",0.1,1)
*IF(AND(MID(BV101,7,1)&lt;&gt;"4",MID(BV101,6,1)="8"),4,1)</f>
        <v>#VALUE!</v>
      </c>
      <c r="BP101" t="e">
        <f t="shared" ca="1" si="43"/>
        <v>#VALUE!</v>
      </c>
      <c r="BQ101" t="e">
        <f t="shared" ca="1" si="44"/>
        <v>#VALUE!</v>
      </c>
      <c r="BR101" t="e">
        <f t="shared" ca="1" si="45"/>
        <v>#VALUE!</v>
      </c>
      <c r="BS101" t="e">
        <f t="shared" ca="1" si="46"/>
        <v>#VALUE!</v>
      </c>
      <c r="BT101" t="e">
        <f t="shared" ca="1" si="47"/>
        <v>#VALUE!</v>
      </c>
      <c r="BU101" t="e">
        <f t="shared" ca="1" si="48"/>
        <v>#VALUE!</v>
      </c>
      <c r="BV101" t="e">
        <f ca="1">OFFSET([1]EquipTable!$A$1,ROW()-1,0)</f>
        <v>#VALUE!</v>
      </c>
    </row>
    <row r="102" spans="1:74">
      <c r="A102">
        <v>11</v>
      </c>
      <c r="B102">
        <v>0</v>
      </c>
      <c r="C102">
        <f t="shared" si="33"/>
        <v>0</v>
      </c>
      <c r="D102">
        <f t="shared" ref="D102:I111" ca="1" si="52">RAND()</f>
        <v>0.38619830020422641</v>
      </c>
      <c r="E102">
        <f t="shared" ca="1" si="52"/>
        <v>0.41911270698933678</v>
      </c>
      <c r="F102">
        <f t="shared" ca="1" si="52"/>
        <v>0.85345496977950497</v>
      </c>
      <c r="G102">
        <f t="shared" ca="1" si="52"/>
        <v>0.64110984876625865</v>
      </c>
      <c r="H102">
        <f t="shared" ca="1" si="52"/>
        <v>0.29964115902942934</v>
      </c>
      <c r="I102">
        <f t="shared" ca="1" si="52"/>
        <v>0.75370206561292008</v>
      </c>
      <c r="M102" t="str">
        <f t="shared" ca="1" si="34"/>
        <v>지정 장비</v>
      </c>
      <c r="N102" t="e">
        <f t="shared" ca="1" si="35"/>
        <v>#VALUE!</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t="e">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#VALUE!</v>
      </c>
      <c r="S102" t="e">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#VALUE!</v>
      </c>
      <c r="T102" t="e">
        <f t="shared" ca="1" si="37"/>
        <v>#VALUE!</v>
      </c>
      <c r="U102" t="s">
        <v>83</v>
      </c>
      <c r="W102">
        <v>1</v>
      </c>
      <c r="X102" t="s">
        <v>130</v>
      </c>
      <c r="Z102">
        <v>29</v>
      </c>
      <c r="AA102" t="str">
        <f t="shared" ca="1" si="38"/>
        <v>fe</v>
      </c>
      <c r="AB102" t="s">
        <v>82</v>
      </c>
      <c r="AC102" t="s">
        <v>243</v>
      </c>
      <c r="AD102">
        <v>1</v>
      </c>
      <c r="AE102" t="s">
        <v>126</v>
      </c>
      <c r="AG102">
        <v>1500</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원시 부족 지팡이</v>
      </c>
      <c r="AL102">
        <v>1</v>
      </c>
      <c r="AM10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v>
      </c>
      <c r="AN102" t="str">
        <f t="shared" ca="1" si="42"/>
        <v>{"dy":11,"sl":0,"tp":"fe","vl":"Equip3101","cn":1,"pt":"GO","pr":1500}</v>
      </c>
      <c r="BM102" t="e">
        <f ca="1">IF(VLOOKUP($BV102,[1]EquipTable!$1:$1048576,MATCH("업데이트순번",[1]EquipTable!$1:$1,0),0)&lt;=$BP$1,1,0)
*IF(MID(BV102,7,1)="4",0.1,1)</f>
        <v>#VALUE!</v>
      </c>
      <c r="BN102" t="e">
        <f ca="1">IF(VLOOKUP($BV102,[1]EquipTable!$1:$1048576,MATCH("업데이트순번",[1]EquipTable!$1:$1,0),0)&lt;=$BP$1,1,0)
*IF(MID(BV102,7,1)="4",0.1,1)
*IF(AND(MID(BV102,7,1)&lt;&gt;"4",OR(MID(BV102,6,1)="6",MID(BV102,6,1)="7")),3,1)</f>
        <v>#VALUE!</v>
      </c>
      <c r="BO102" t="e">
        <f ca="1">IF(VLOOKUP($BV102,[1]EquipTable!$1:$1048576,MATCH("업데이트순번",[1]EquipTable!$1:$1,0),0)&lt;=$BP$1,1,0)
*IF(MID(BV102,7,1)="4",0.1,1)
*IF(AND(MID(BV102,7,1)&lt;&gt;"4",MID(BV102,6,1)="8"),4,1)</f>
        <v>#VALUE!</v>
      </c>
      <c r="BP102" t="e">
        <f t="shared" ca="1" si="43"/>
        <v>#VALUE!</v>
      </c>
      <c r="BQ102" t="e">
        <f t="shared" ca="1" si="44"/>
        <v>#VALUE!</v>
      </c>
      <c r="BR102" t="e">
        <f t="shared" ca="1" si="45"/>
        <v>#VALUE!</v>
      </c>
      <c r="BS102" t="e">
        <f t="shared" ca="1" si="46"/>
        <v>#VALUE!</v>
      </c>
      <c r="BT102" t="e">
        <f t="shared" ca="1" si="47"/>
        <v>#VALUE!</v>
      </c>
      <c r="BU102" t="e">
        <f t="shared" ca="1" si="48"/>
        <v>#VALUE!</v>
      </c>
      <c r="BV102" t="e">
        <f ca="1">OFFSET([1]EquipTable!$A$1,ROW()-1,0)</f>
        <v>#VALUE!</v>
      </c>
    </row>
    <row r="103" spans="1:74">
      <c r="A103">
        <v>11</v>
      </c>
      <c r="B103">
        <v>1</v>
      </c>
      <c r="C103">
        <f t="shared" si="33"/>
        <v>0</v>
      </c>
      <c r="D103">
        <f t="shared" ca="1" si="52"/>
        <v>0.99689630578348876</v>
      </c>
      <c r="E103">
        <f t="shared" ca="1" si="52"/>
        <v>0.3776267748508656</v>
      </c>
      <c r="F103">
        <f t="shared" ca="1" si="52"/>
        <v>0.93092809110939578</v>
      </c>
      <c r="G103">
        <f t="shared" ca="1" si="52"/>
        <v>0.40917301078061941</v>
      </c>
      <c r="H103">
        <f t="shared" ca="1" si="52"/>
        <v>0.78701293449091347</v>
      </c>
      <c r="I103">
        <f t="shared" ca="1" si="52"/>
        <v>0.45731454849852082</v>
      </c>
      <c r="M103" t="str">
        <f t="shared" ca="1" si="34"/>
        <v>지정 장비</v>
      </c>
      <c r="N103" t="e">
        <f t="shared" ca="1" si="35"/>
        <v>#VALUE!</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e">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#VALUE!</v>
      </c>
      <c r="R103" t="e">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#VALUE!</v>
      </c>
      <c r="S103" t="e">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#VALUE!</v>
      </c>
      <c r="T103" t="e">
        <f t="shared" ca="1" si="37"/>
        <v>#VALUE!</v>
      </c>
      <c r="U103" t="s">
        <v>82</v>
      </c>
      <c r="V103" t="s">
        <v>205</v>
      </c>
      <c r="W103">
        <v>1</v>
      </c>
      <c r="X103" t="s">
        <v>130</v>
      </c>
      <c r="Z103">
        <v>16</v>
      </c>
      <c r="AA103" t="str">
        <f t="shared" ca="1" si="38"/>
        <v>uph</v>
      </c>
      <c r="AB103" t="s">
        <v>91</v>
      </c>
      <c r="AC103">
        <v>18914</v>
      </c>
      <c r="AD103">
        <v>11</v>
      </c>
      <c r="AE103" t="s">
        <v>322</v>
      </c>
      <c r="AG103">
        <v>4</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v>
      </c>
      <c r="AN103" t="str">
        <f t="shared" ca="1" si="42"/>
        <v>{"dy":11,"sl":1,"tp":"uph","vl":"18914","cn":11,"pt":"DI","pr":4}</v>
      </c>
      <c r="BM103" t="e">
        <f ca="1">IF(VLOOKUP($BV103,[1]EquipTable!$1:$1048576,MATCH("업데이트순번",[1]EquipTable!$1:$1,0),0)&lt;=$BP$1,1,0)
*IF(MID(BV103,7,1)="4",0.1,1)</f>
        <v>#VALUE!</v>
      </c>
      <c r="BN103" t="e">
        <f ca="1">IF(VLOOKUP($BV103,[1]EquipTable!$1:$1048576,MATCH("업데이트순번",[1]EquipTable!$1:$1,0),0)&lt;=$BP$1,1,0)
*IF(MID(BV103,7,1)="4",0.1,1)
*IF(AND(MID(BV103,7,1)&lt;&gt;"4",OR(MID(BV103,6,1)="6",MID(BV103,6,1)="7")),3,1)</f>
        <v>#VALUE!</v>
      </c>
      <c r="BO103" t="e">
        <f ca="1">IF(VLOOKUP($BV103,[1]EquipTable!$1:$1048576,MATCH("업데이트순번",[1]EquipTable!$1:$1,0),0)&lt;=$BP$1,1,0)
*IF(MID(BV103,7,1)="4",0.1,1)
*IF(AND(MID(BV103,7,1)&lt;&gt;"4",MID(BV103,6,1)="8"),4,1)</f>
        <v>#VALUE!</v>
      </c>
      <c r="BP103" t="e">
        <f t="shared" ca="1" si="43"/>
        <v>#VALUE!</v>
      </c>
      <c r="BQ103" t="e">
        <f t="shared" ca="1" si="44"/>
        <v>#VALUE!</v>
      </c>
      <c r="BR103" t="e">
        <f t="shared" ca="1" si="45"/>
        <v>#VALUE!</v>
      </c>
      <c r="BS103" t="e">
        <f t="shared" ca="1" si="46"/>
        <v>#VALUE!</v>
      </c>
      <c r="BT103" t="e">
        <f t="shared" ca="1" si="47"/>
        <v>#VALUE!</v>
      </c>
      <c r="BU103" t="e">
        <f t="shared" ca="1" si="48"/>
        <v>#VALUE!</v>
      </c>
      <c r="BV103" t="e">
        <f ca="1">OFFSET([1]EquipTable!$A$1,ROW()-1,0)</f>
        <v>#VALUE!</v>
      </c>
    </row>
    <row r="104" spans="1:74">
      <c r="A104">
        <v>11</v>
      </c>
      <c r="B104">
        <v>2</v>
      </c>
      <c r="C104">
        <f t="shared" si="33"/>
        <v>0</v>
      </c>
      <c r="D104">
        <f t="shared" ca="1" si="52"/>
        <v>0.54336861605051756</v>
      </c>
      <c r="E104">
        <f t="shared" ca="1" si="52"/>
        <v>0.27355154302907925</v>
      </c>
      <c r="F104">
        <f t="shared" ca="1" si="52"/>
        <v>0.78139047820847396</v>
      </c>
      <c r="G104">
        <f t="shared" ca="1" si="52"/>
        <v>0.2268366973605872</v>
      </c>
      <c r="H104">
        <f t="shared" ca="1" si="52"/>
        <v>0.62406498112492814</v>
      </c>
      <c r="I104">
        <f t="shared" ca="1" si="52"/>
        <v>0.17546157537250229</v>
      </c>
      <c r="M104" t="str">
        <f t="shared" ca="1" si="34"/>
        <v>안 지정 캐릭터 PP 영웅등급</v>
      </c>
      <c r="N104">
        <f t="shared" ca="1" si="35"/>
        <v>27355</v>
      </c>
      <c r="O104">
        <f t="shared" ca="1" si="36"/>
        <v>6</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1800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126</v>
      </c>
      <c r="Z104">
        <v>1000</v>
      </c>
      <c r="AA104" t="str">
        <f t="shared" ca="1" si="38"/>
        <v>fe</v>
      </c>
      <c r="AB104" t="s">
        <v>82</v>
      </c>
      <c r="AC104" t="s">
        <v>203</v>
      </c>
      <c r="AD104">
        <v>1</v>
      </c>
      <c r="AE104" t="s">
        <v>126</v>
      </c>
      <c r="AG104">
        <v>700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용기의 도끼</v>
      </c>
      <c r="AL104">
        <v>1</v>
      </c>
      <c r="AM10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v>
      </c>
      <c r="AN104" t="str">
        <f t="shared" ca="1" si="42"/>
        <v>{"dy":11,"sl":2,"tp":"fe","vl":"Equip0001","cn":1,"pt":"GO","pr":700}</v>
      </c>
      <c r="BM104" t="e">
        <f ca="1">IF(VLOOKUP($BV104,[1]EquipTable!$1:$1048576,MATCH("업데이트순번",[1]EquipTable!$1:$1,0),0)&lt;=$BP$1,1,0)
*IF(MID(BV104,7,1)="4",0.1,1)</f>
        <v>#VALUE!</v>
      </c>
      <c r="BN104" t="e">
        <f ca="1">IF(VLOOKUP($BV104,[1]EquipTable!$1:$1048576,MATCH("업데이트순번",[1]EquipTable!$1:$1,0),0)&lt;=$BP$1,1,0)
*IF(MID(BV104,7,1)="4",0.1,1)
*IF(AND(MID(BV104,7,1)&lt;&gt;"4",OR(MID(BV104,6,1)="6",MID(BV104,6,1)="7")),3,1)</f>
        <v>#VALUE!</v>
      </c>
      <c r="BO104" t="e">
        <f ca="1">IF(VLOOKUP($BV104,[1]EquipTable!$1:$1048576,MATCH("업데이트순번",[1]EquipTable!$1:$1,0),0)&lt;=$BP$1,1,0)
*IF(MID(BV104,7,1)="4",0.1,1)
*IF(AND(MID(BV104,7,1)&lt;&gt;"4",MID(BV104,6,1)="8"),4,1)</f>
        <v>#VALUE!</v>
      </c>
      <c r="BP104" t="e">
        <f t="shared" ca="1" si="43"/>
        <v>#VALUE!</v>
      </c>
      <c r="BQ104" t="e">
        <f t="shared" ca="1" si="44"/>
        <v>#VALUE!</v>
      </c>
      <c r="BR104" t="e">
        <f t="shared" ca="1" si="45"/>
        <v>#VALUE!</v>
      </c>
      <c r="BS104" t="e">
        <f t="shared" ca="1" si="46"/>
        <v>#VALUE!</v>
      </c>
      <c r="BT104" t="e">
        <f t="shared" ca="1" si="47"/>
        <v>#VALUE!</v>
      </c>
      <c r="BU104" t="e">
        <f t="shared" ca="1" si="48"/>
        <v>#VALUE!</v>
      </c>
      <c r="BV104" t="e">
        <f ca="1">OFFSET([1]EquipTable!$A$1,ROW()-1,0)</f>
        <v>#VALUE!</v>
      </c>
    </row>
    <row r="105" spans="1:74">
      <c r="A105">
        <v>11</v>
      </c>
      <c r="B105">
        <v>3</v>
      </c>
      <c r="C105">
        <f t="shared" si="33"/>
        <v>0</v>
      </c>
      <c r="D105">
        <f t="shared" ca="1" si="52"/>
        <v>0.75575349877585019</v>
      </c>
      <c r="E105">
        <f t="shared" ca="1" si="52"/>
        <v>0.14585645364516542</v>
      </c>
      <c r="F105">
        <f t="shared" ca="1" si="52"/>
        <v>0.11735332086822803</v>
      </c>
      <c r="G105">
        <f t="shared" ca="1" si="52"/>
        <v>0.76161400980414051</v>
      </c>
      <c r="H105">
        <f t="shared" ca="1" si="52"/>
        <v>0.85951153530380053</v>
      </c>
      <c r="I105">
        <f t="shared" ca="1" si="52"/>
        <v>5.9611683523802417E-2</v>
      </c>
      <c r="M105" t="str">
        <f t="shared" ca="1" si="34"/>
        <v>안 지정 캐릭터 PP 일반등급</v>
      </c>
      <c r="N105">
        <f t="shared" ca="1" si="35"/>
        <v>14585</v>
      </c>
      <c r="O105">
        <f t="shared" ca="1" si="36"/>
        <v>4</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1200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126</v>
      </c>
      <c r="Z105">
        <v>1000</v>
      </c>
      <c r="AA105" t="str">
        <f t="shared" ca="1" si="38"/>
        <v>fe</v>
      </c>
      <c r="AB105" t="s">
        <v>82</v>
      </c>
      <c r="AC105" t="s">
        <v>321</v>
      </c>
      <c r="AD105">
        <v>1</v>
      </c>
      <c r="AE105" t="s">
        <v>322</v>
      </c>
      <c r="AF105">
        <v>179</v>
      </c>
      <c r="AG105">
        <v>149</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v>
      </c>
      <c r="AN105" t="str">
        <f t="shared" ca="1" si="42"/>
        <v>{"dy":11,"sl":3,"tp":"fe","vl":"Equip3401","cn":1,"pt":"DI","pp":179,"pr":149}</v>
      </c>
      <c r="BM105" t="e">
        <f ca="1">IF(VLOOKUP($BV105,[1]EquipTable!$1:$1048576,MATCH("업데이트순번",[1]EquipTable!$1:$1,0),0)&lt;=$BP$1,1,0)
*IF(MID(BV105,7,1)="4",0.1,1)</f>
        <v>#VALUE!</v>
      </c>
      <c r="BN105" t="e">
        <f ca="1">IF(VLOOKUP($BV105,[1]EquipTable!$1:$1048576,MATCH("업데이트순번",[1]EquipTable!$1:$1,0),0)&lt;=$BP$1,1,0)
*IF(MID(BV105,7,1)="4",0.1,1)
*IF(AND(MID(BV105,7,1)&lt;&gt;"4",OR(MID(BV105,6,1)="6",MID(BV105,6,1)="7")),3,1)</f>
        <v>#VALUE!</v>
      </c>
      <c r="BO105" t="e">
        <f ca="1">IF(VLOOKUP($BV105,[1]EquipTable!$1:$1048576,MATCH("업데이트순번",[1]EquipTable!$1:$1,0),0)&lt;=$BP$1,1,0)
*IF(MID(BV105,7,1)="4",0.1,1)
*IF(AND(MID(BV105,7,1)&lt;&gt;"4",MID(BV105,6,1)="8"),4,1)</f>
        <v>#VALUE!</v>
      </c>
      <c r="BP105" t="e">
        <f t="shared" ca="1" si="43"/>
        <v>#VALUE!</v>
      </c>
      <c r="BQ105" t="e">
        <f t="shared" ca="1" si="44"/>
        <v>#VALUE!</v>
      </c>
      <c r="BR105" t="e">
        <f t="shared" ca="1" si="45"/>
        <v>#VALUE!</v>
      </c>
      <c r="BS105" t="e">
        <f t="shared" ca="1" si="46"/>
        <v>#VALUE!</v>
      </c>
      <c r="BT105" t="e">
        <f t="shared" ca="1" si="47"/>
        <v>#VALUE!</v>
      </c>
      <c r="BU105" t="e">
        <f t="shared" ca="1" si="48"/>
        <v>#VALUE!</v>
      </c>
      <c r="BV105" t="e">
        <f ca="1">OFFSET([1]EquipTable!$A$1,ROW()-1,0)</f>
        <v>#VALUE!</v>
      </c>
    </row>
    <row r="106" spans="1:74">
      <c r="A106">
        <v>11</v>
      </c>
      <c r="B106">
        <v>4</v>
      </c>
      <c r="C106">
        <f t="shared" si="33"/>
        <v>0</v>
      </c>
      <c r="D106">
        <f t="shared" ca="1" si="52"/>
        <v>0.36891636032194774</v>
      </c>
      <c r="E106">
        <f t="shared" ca="1" si="52"/>
        <v>0.61115033591213386</v>
      </c>
      <c r="F106">
        <f t="shared" ca="1" si="52"/>
        <v>0.59295897831579858</v>
      </c>
      <c r="G106">
        <f t="shared" ca="1" si="52"/>
        <v>0.46159936512412636</v>
      </c>
      <c r="H106">
        <f t="shared" ca="1" si="52"/>
        <v>0.19308818018946738</v>
      </c>
      <c r="I106">
        <f t="shared" ca="1" si="52"/>
        <v>0.59053560348035183</v>
      </c>
      <c r="M106" t="str">
        <f t="shared" ca="1" si="34"/>
        <v>안 지정 캐릭터 PP 일반등급</v>
      </c>
      <c r="N106">
        <f t="shared" ca="1" si="35"/>
        <v>61115</v>
      </c>
      <c r="O106">
        <f t="shared" ca="1" si="36"/>
        <v>10</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3000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126</v>
      </c>
      <c r="Z106">
        <v>1300</v>
      </c>
      <c r="AA106" t="str">
        <f t="shared" ca="1" si="38"/>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v>
      </c>
      <c r="AN106" t="str">
        <f t="shared" ca="1" si="42"/>
        <v>{"dy":11,"sl":4,"tp":"upn","vl":"81752","cn":13,"pt":"GO","pr":3900}</v>
      </c>
      <c r="BM106" t="e">
        <f ca="1">IF(VLOOKUP($BV106,[1]EquipTable!$1:$1048576,MATCH("업데이트순번",[1]EquipTable!$1:$1,0),0)&lt;=$BP$1,1,0)
*IF(MID(BV106,7,1)="4",0.1,1)</f>
        <v>#VALUE!</v>
      </c>
      <c r="BN106" t="e">
        <f ca="1">IF(VLOOKUP($BV106,[1]EquipTable!$1:$1048576,MATCH("업데이트순번",[1]EquipTable!$1:$1,0),0)&lt;=$BP$1,1,0)
*IF(MID(BV106,7,1)="4",0.1,1)
*IF(AND(MID(BV106,7,1)&lt;&gt;"4",OR(MID(BV106,6,1)="6",MID(BV106,6,1)="7")),3,1)</f>
        <v>#VALUE!</v>
      </c>
      <c r="BO106" t="e">
        <f ca="1">IF(VLOOKUP($BV106,[1]EquipTable!$1:$1048576,MATCH("업데이트순번",[1]EquipTable!$1:$1,0),0)&lt;=$BP$1,1,0)
*IF(MID(BV106,7,1)="4",0.1,1)
*IF(AND(MID(BV106,7,1)&lt;&gt;"4",MID(BV106,6,1)="8"),4,1)</f>
        <v>#VALUE!</v>
      </c>
      <c r="BP106" t="e">
        <f t="shared" ca="1" si="43"/>
        <v>#VALUE!</v>
      </c>
      <c r="BQ106" t="e">
        <f t="shared" ca="1" si="44"/>
        <v>#VALUE!</v>
      </c>
      <c r="BR106" t="e">
        <f t="shared" ca="1" si="45"/>
        <v>#VALUE!</v>
      </c>
      <c r="BS106" t="e">
        <f t="shared" ca="1" si="46"/>
        <v>#VALUE!</v>
      </c>
      <c r="BT106" t="e">
        <f t="shared" ca="1" si="47"/>
        <v>#VALUE!</v>
      </c>
      <c r="BU106" t="e">
        <f t="shared" ca="1" si="48"/>
        <v>#VALUE!</v>
      </c>
      <c r="BV106" t="e">
        <f ca="1">OFFSET([1]EquipTable!$A$1,ROW()-1,0)</f>
        <v>#VALUE!</v>
      </c>
    </row>
    <row r="107" spans="1:74">
      <c r="A107">
        <v>11</v>
      </c>
      <c r="B107">
        <v>5</v>
      </c>
      <c r="C107">
        <f t="shared" si="33"/>
        <v>0</v>
      </c>
      <c r="D107">
        <f t="shared" ca="1" si="52"/>
        <v>0.53593674893672727</v>
      </c>
      <c r="E107">
        <f t="shared" ca="1" si="52"/>
        <v>0.58780634431475776</v>
      </c>
      <c r="F107">
        <f t="shared" ca="1" si="52"/>
        <v>0.27595081390096854</v>
      </c>
      <c r="G107">
        <f t="shared" ca="1" si="52"/>
        <v>0.39901215626367137</v>
      </c>
      <c r="H107">
        <f t="shared" ca="1" si="52"/>
        <v>3.9871069152801697E-2</v>
      </c>
      <c r="I107">
        <f t="shared" ca="1" si="52"/>
        <v>0.47499254644244171</v>
      </c>
      <c r="M107" t="str">
        <f t="shared" ca="1" si="34"/>
        <v>안 지정 캐릭터 PP 영웅등급</v>
      </c>
      <c r="N107">
        <f t="shared" ca="1" si="35"/>
        <v>58780</v>
      </c>
      <c r="O107">
        <f t="shared" ca="1" si="36"/>
        <v>10</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3000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126</v>
      </c>
      <c r="Z107">
        <v>1200</v>
      </c>
      <c r="AA107" t="str">
        <f t="shared" ca="1" si="38"/>
        <v>fe</v>
      </c>
      <c r="AB107" t="s">
        <v>82</v>
      </c>
      <c r="AC107" t="s">
        <v>205</v>
      </c>
      <c r="AD107">
        <v>1</v>
      </c>
      <c r="AE107" t="s">
        <v>130</v>
      </c>
      <c r="AG107">
        <v>16</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더블 이퀄라이저</v>
      </c>
      <c r="AL107">
        <v>1</v>
      </c>
      <c r="AM10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v>
      </c>
      <c r="AN107" t="str">
        <f t="shared" ca="1" si="42"/>
        <v>{"dy":11,"sl":5,"tp":"fe","vl":"Equip6201","cn":1,"pt":"DI","pr":16}</v>
      </c>
      <c r="BM107" t="e">
        <f ca="1">IF(VLOOKUP($BV107,[1]EquipTable!$1:$1048576,MATCH("업데이트순번",[1]EquipTable!$1:$1,0),0)&lt;=$BP$1,1,0)
*IF(MID(BV107,7,1)="4",0.1,1)</f>
        <v>#VALUE!</v>
      </c>
      <c r="BN107" t="e">
        <f ca="1">IF(VLOOKUP($BV107,[1]EquipTable!$1:$1048576,MATCH("업데이트순번",[1]EquipTable!$1:$1,0),0)&lt;=$BP$1,1,0)
*IF(MID(BV107,7,1)="4",0.1,1)
*IF(AND(MID(BV107,7,1)&lt;&gt;"4",OR(MID(BV107,6,1)="6",MID(BV107,6,1)="7")),3,1)</f>
        <v>#VALUE!</v>
      </c>
      <c r="BO107" t="e">
        <f ca="1">IF(VLOOKUP($BV107,[1]EquipTable!$1:$1048576,MATCH("업데이트순번",[1]EquipTable!$1:$1,0),0)&lt;=$BP$1,1,0)
*IF(MID(BV107,7,1)="4",0.1,1)
*IF(AND(MID(BV107,7,1)&lt;&gt;"4",MID(BV107,6,1)="8"),4,1)</f>
        <v>#VALUE!</v>
      </c>
      <c r="BP107" t="e">
        <f t="shared" ca="1" si="43"/>
        <v>#VALUE!</v>
      </c>
      <c r="BQ107" t="e">
        <f t="shared" ca="1" si="44"/>
        <v>#VALUE!</v>
      </c>
      <c r="BR107" t="e">
        <f t="shared" ca="1" si="45"/>
        <v>#VALUE!</v>
      </c>
      <c r="BS107" t="e">
        <f t="shared" ca="1" si="46"/>
        <v>#VALUE!</v>
      </c>
      <c r="BT107" t="e">
        <f t="shared" ca="1" si="47"/>
        <v>#VALUE!</v>
      </c>
      <c r="BU107" t="e">
        <f t="shared" ca="1" si="48"/>
        <v>#VALUE!</v>
      </c>
      <c r="BV107" t="e">
        <f ca="1">OFFSET([1]EquipTable!$A$1,ROW()-1,0)</f>
        <v>#VALUE!</v>
      </c>
    </row>
    <row r="108" spans="1:74">
      <c r="A108">
        <v>11</v>
      </c>
      <c r="B108">
        <v>6</v>
      </c>
      <c r="C108">
        <f t="shared" si="33"/>
        <v>0</v>
      </c>
      <c r="D108">
        <f t="shared" ca="1" si="52"/>
        <v>0.2659651945430761</v>
      </c>
      <c r="E108">
        <f t="shared" ca="1" si="52"/>
        <v>0.4326849705136312</v>
      </c>
      <c r="F108">
        <f t="shared" ca="1" si="52"/>
        <v>0.87532216483353997</v>
      </c>
      <c r="G108">
        <f t="shared" ca="1" si="52"/>
        <v>0.18331754648806586</v>
      </c>
      <c r="H108">
        <f t="shared" ca="1" si="52"/>
        <v>0.56117831421261999</v>
      </c>
      <c r="I108">
        <f t="shared" ca="1" si="52"/>
        <v>1.2611097391165949E-2</v>
      </c>
      <c r="M108" t="str">
        <f t="shared" ca="1" si="34"/>
        <v>지정 장비</v>
      </c>
      <c r="N108" t="e">
        <f t="shared" ca="1" si="35"/>
        <v>#VALUE!</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DI</v>
      </c>
      <c r="Q108" t="e">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#VALUE!</v>
      </c>
      <c r="R108" t="e">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#VALUE!</v>
      </c>
      <c r="S108" t="e">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#VALUE!</v>
      </c>
      <c r="T108" t="e">
        <f t="shared" ca="1" si="37"/>
        <v>#VALUE!</v>
      </c>
      <c r="U108" t="s">
        <v>82</v>
      </c>
      <c r="V108" t="s">
        <v>111</v>
      </c>
      <c r="W108">
        <v>1</v>
      </c>
      <c r="X108" t="s">
        <v>126</v>
      </c>
      <c r="Z108">
        <v>3200</v>
      </c>
      <c r="AA108" t="str">
        <f t="shared" ca="1" si="38"/>
        <v>fe</v>
      </c>
      <c r="AB108" t="s">
        <v>82</v>
      </c>
      <c r="AC108" t="s">
        <v>323</v>
      </c>
      <c r="AD108">
        <v>1</v>
      </c>
      <c r="AE108" t="s">
        <v>126</v>
      </c>
      <c r="AG108">
        <v>3200</v>
      </c>
      <c r="AH108" t="str">
        <f>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v>
      </c>
      <c r="AN108" t="str">
        <f t="shared" ca="1" si="42"/>
        <v>{"dy":11,"sl":6,"tp":"fe","vl":"Equip7101","cn":1,"pt":"GO","pr":3200}</v>
      </c>
      <c r="BM108" t="e">
        <f ca="1">IF(VLOOKUP($BV108,[1]EquipTable!$1:$1048576,MATCH("업데이트순번",[1]EquipTable!$1:$1,0),0)&lt;=$BP$1,1,0)
*IF(MID(BV108,7,1)="4",0.1,1)</f>
        <v>#VALUE!</v>
      </c>
      <c r="BN108" t="e">
        <f ca="1">IF(VLOOKUP($BV108,[1]EquipTable!$1:$1048576,MATCH("업데이트순번",[1]EquipTable!$1:$1,0),0)&lt;=$BP$1,1,0)
*IF(MID(BV108,7,1)="4",0.1,1)
*IF(AND(MID(BV108,7,1)&lt;&gt;"4",OR(MID(BV108,6,1)="6",MID(BV108,6,1)="7")),3,1)</f>
        <v>#VALUE!</v>
      </c>
      <c r="BO108" t="e">
        <f ca="1">IF(VLOOKUP($BV108,[1]EquipTable!$1:$1048576,MATCH("업데이트순번",[1]EquipTable!$1:$1,0),0)&lt;=$BP$1,1,0)
*IF(MID(BV108,7,1)="4",0.1,1)
*IF(AND(MID(BV108,7,1)&lt;&gt;"4",MID(BV108,6,1)="8"),4,1)</f>
        <v>#VALUE!</v>
      </c>
      <c r="BP108" t="e">
        <f t="shared" ca="1" si="43"/>
        <v>#VALUE!</v>
      </c>
      <c r="BQ108" t="e">
        <f t="shared" ca="1" si="44"/>
        <v>#VALUE!</v>
      </c>
      <c r="BR108" t="e">
        <f t="shared" ca="1" si="45"/>
        <v>#VALUE!</v>
      </c>
      <c r="BS108" t="e">
        <f t="shared" ca="1" si="46"/>
        <v>#VALUE!</v>
      </c>
      <c r="BT108" t="e">
        <f t="shared" ca="1" si="47"/>
        <v>#VALUE!</v>
      </c>
      <c r="BU108" t="e">
        <f t="shared" ca="1" si="48"/>
        <v>#VALUE!</v>
      </c>
      <c r="BV108" t="e">
        <f ca="1">OFFSET([1]EquipTable!$A$1,ROW()-1,0)</f>
        <v>#VALUE!</v>
      </c>
    </row>
    <row r="109" spans="1:74">
      <c r="A109">
        <v>11</v>
      </c>
      <c r="B109">
        <v>7</v>
      </c>
      <c r="C109">
        <f t="shared" si="33"/>
        <v>0</v>
      </c>
      <c r="D109">
        <f t="shared" ca="1" si="52"/>
        <v>0.46655669682602752</v>
      </c>
      <c r="E109">
        <f t="shared" ca="1" si="52"/>
        <v>0.659029133247512</v>
      </c>
      <c r="F109">
        <f t="shared" ca="1" si="52"/>
        <v>0.22315415493774993</v>
      </c>
      <c r="G109">
        <f t="shared" ca="1" si="52"/>
        <v>0.92555436204973129</v>
      </c>
      <c r="H109">
        <f t="shared" ca="1" si="52"/>
        <v>0.63762281721202418</v>
      </c>
      <c r="I109">
        <f t="shared" ca="1" si="52"/>
        <v>0.82008487231261307</v>
      </c>
      <c r="M109" t="str">
        <f t="shared" ca="1" si="34"/>
        <v>지정 장비</v>
      </c>
      <c r="N109" t="e">
        <f t="shared" ca="1" si="35"/>
        <v>#VALUE!</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t="e">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#VALUE!</v>
      </c>
      <c r="S109" t="e">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#VALUE!</v>
      </c>
      <c r="T109" t="e">
        <f t="shared" ca="1" si="37"/>
        <v>#VALUE!</v>
      </c>
      <c r="U109" t="s">
        <v>82</v>
      </c>
      <c r="V109" t="s">
        <v>203</v>
      </c>
      <c r="W109">
        <v>1</v>
      </c>
      <c r="X109" t="s">
        <v>126</v>
      </c>
      <c r="Z109">
        <v>700</v>
      </c>
      <c r="AA109" t="str">
        <f t="shared" ca="1" si="38"/>
        <v>upn</v>
      </c>
      <c r="AB109" t="s">
        <v>92</v>
      </c>
      <c r="AC109">
        <v>60496</v>
      </c>
      <c r="AD109">
        <v>12</v>
      </c>
      <c r="AE109" t="s">
        <v>126</v>
      </c>
      <c r="AG109">
        <v>3600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v>
      </c>
      <c r="AN109" t="str">
        <f t="shared" ca="1" si="42"/>
        <v>{"dy":11,"sl":7,"tp":"upn","vl":"60496","cn":12,"pt":"GO","pr":3600}</v>
      </c>
      <c r="BM109" t="e">
        <f ca="1">IF(VLOOKUP($BV109,[1]EquipTable!$1:$1048576,MATCH("업데이트순번",[1]EquipTable!$1:$1,0),0)&lt;=$BP$1,1,0)
*IF(MID(BV109,7,1)="4",0.1,1)</f>
        <v>#VALUE!</v>
      </c>
      <c r="BN109" t="e">
        <f ca="1">IF(VLOOKUP($BV109,[1]EquipTable!$1:$1048576,MATCH("업데이트순번",[1]EquipTable!$1:$1,0),0)&lt;=$BP$1,1,0)
*IF(MID(BV109,7,1)="4",0.1,1)
*IF(AND(MID(BV109,7,1)&lt;&gt;"4",OR(MID(BV109,6,1)="6",MID(BV109,6,1)="7")),3,1)</f>
        <v>#VALUE!</v>
      </c>
      <c r="BO109" t="e">
        <f ca="1">IF(VLOOKUP($BV109,[1]EquipTable!$1:$1048576,MATCH("업데이트순번",[1]EquipTable!$1:$1,0),0)&lt;=$BP$1,1,0)
*IF(MID(BV109,7,1)="4",0.1,1)
*IF(AND(MID(BV109,7,1)&lt;&gt;"4",MID(BV109,6,1)="8"),4,1)</f>
        <v>#VALUE!</v>
      </c>
      <c r="BP109" t="e">
        <f t="shared" ca="1" si="43"/>
        <v>#VALUE!</v>
      </c>
      <c r="BQ109" t="e">
        <f t="shared" ca="1" si="44"/>
        <v>#VALUE!</v>
      </c>
      <c r="BR109" t="e">
        <f t="shared" ca="1" si="45"/>
        <v>#VALUE!</v>
      </c>
      <c r="BS109" t="e">
        <f t="shared" ca="1" si="46"/>
        <v>#VALUE!</v>
      </c>
      <c r="BT109" t="e">
        <f t="shared" ca="1" si="47"/>
        <v>#VALUE!</v>
      </c>
      <c r="BU109" t="e">
        <f t="shared" ca="1" si="48"/>
        <v>#VALUE!</v>
      </c>
      <c r="BV109" t="e">
        <f ca="1">OFFSET([1]EquipTable!$A$1,ROW()-1,0)</f>
        <v>#VALUE!</v>
      </c>
    </row>
    <row r="110" spans="1:74">
      <c r="A110">
        <v>11</v>
      </c>
      <c r="B110">
        <v>8</v>
      </c>
      <c r="C110">
        <f t="shared" si="33"/>
        <v>0</v>
      </c>
      <c r="D110">
        <f t="shared" ca="1" si="52"/>
        <v>0.93313609885494664</v>
      </c>
      <c r="E110">
        <f t="shared" ca="1" si="52"/>
        <v>0.39229336165349538</v>
      </c>
      <c r="F110">
        <f t="shared" ca="1" si="52"/>
        <v>0.91744864334313392</v>
      </c>
      <c r="G110">
        <f t="shared" ca="1" si="52"/>
        <v>0.95123480733213028</v>
      </c>
      <c r="H110">
        <f t="shared" ca="1" si="52"/>
        <v>0.18489104928324862</v>
      </c>
      <c r="I110">
        <f t="shared" ca="1" si="52"/>
        <v>0.70064432621228356</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fc</v>
      </c>
      <c r="AB110" t="s">
        <v>85</v>
      </c>
      <c r="AC110" t="s">
        <v>326</v>
      </c>
      <c r="AD110">
        <v>1</v>
      </c>
      <c r="AE110" t="s">
        <v>130</v>
      </c>
      <c r="AF110">
        <v>229</v>
      </c>
      <c r="AG110">
        <v>179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원더</v>
      </c>
      <c r="AL110">
        <v>1</v>
      </c>
      <c r="AM11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v>
      </c>
      <c r="AN110" t="str">
        <f t="shared" ca="1" si="42"/>
        <v>{"dy":11,"sl":8,"tp":"fc","vl":"Actor2128","cn":1,"pt":"DI","pp":229,"pr":179}</v>
      </c>
      <c r="BM110" t="e">
        <f ca="1">IF(VLOOKUP($BV110,[1]EquipTable!$1:$1048576,MATCH("업데이트순번",[1]EquipTable!$1:$1,0),0)&lt;=$BP$1,1,0)
*IF(MID(BV110,7,1)="4",0.1,1)</f>
        <v>#VALUE!</v>
      </c>
      <c r="BN110" t="e">
        <f ca="1">IF(VLOOKUP($BV110,[1]EquipTable!$1:$1048576,MATCH("업데이트순번",[1]EquipTable!$1:$1,0),0)&lt;=$BP$1,1,0)
*IF(MID(BV110,7,1)="4",0.1,1)
*IF(AND(MID(BV110,7,1)&lt;&gt;"4",OR(MID(BV110,6,1)="6",MID(BV110,6,1)="7")),3,1)</f>
        <v>#VALUE!</v>
      </c>
      <c r="BO110" t="e">
        <f ca="1">IF(VLOOKUP($BV110,[1]EquipTable!$1:$1048576,MATCH("업데이트순번",[1]EquipTable!$1:$1,0),0)&lt;=$BP$1,1,0)
*IF(MID(BV110,7,1)="4",0.1,1)
*IF(AND(MID(BV110,7,1)&lt;&gt;"4",MID(BV110,6,1)="8"),4,1)</f>
        <v>#VALUE!</v>
      </c>
      <c r="BP110" t="e">
        <f t="shared" ca="1" si="43"/>
        <v>#VALUE!</v>
      </c>
      <c r="BQ110" t="e">
        <f t="shared" ca="1" si="44"/>
        <v>#VALUE!</v>
      </c>
      <c r="BR110" t="e">
        <f t="shared" ca="1" si="45"/>
        <v>#VALUE!</v>
      </c>
      <c r="BS110" t="e">
        <f t="shared" ca="1" si="46"/>
        <v>#VALUE!</v>
      </c>
      <c r="BT110" t="e">
        <f t="shared" ca="1" si="47"/>
        <v>#VALUE!</v>
      </c>
      <c r="BU110" t="e">
        <f t="shared" ca="1" si="48"/>
        <v>#VALUE!</v>
      </c>
      <c r="BV110" t="e">
        <f ca="1">OFFSET([1]EquipTable!$A$1,ROW()-1,0)</f>
        <v>#VALUE!</v>
      </c>
    </row>
    <row r="111" spans="1:74">
      <c r="A111">
        <v>11</v>
      </c>
      <c r="B111">
        <v>9</v>
      </c>
      <c r="C111">
        <f t="shared" si="33"/>
        <v>0</v>
      </c>
      <c r="D111">
        <f t="shared" ca="1" si="52"/>
        <v>1.4619182390732566E-2</v>
      </c>
      <c r="E111">
        <f t="shared" ca="1" si="52"/>
        <v>0.406018899496566</v>
      </c>
      <c r="F111">
        <f t="shared" ca="1" si="52"/>
        <v>0.12736033175606931</v>
      </c>
      <c r="G111">
        <f t="shared" ca="1" si="52"/>
        <v>0.95924717893148215</v>
      </c>
      <c r="H111">
        <f t="shared" ca="1" si="52"/>
        <v>0.39348552548166349</v>
      </c>
      <c r="I111">
        <f t="shared" ca="1" si="52"/>
        <v>0.44702438508621389</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fp</v>
      </c>
      <c r="AB111" t="s">
        <v>86</v>
      </c>
      <c r="AC111" t="s">
        <v>326</v>
      </c>
      <c r="AD111">
        <v>75</v>
      </c>
      <c r="AE111" t="s">
        <v>130</v>
      </c>
      <c r="AF111">
        <v>172</v>
      </c>
      <c r="AG111">
        <v>79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원더</v>
      </c>
      <c r="AL111">
        <v>1</v>
      </c>
      <c r="AM11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v>
      </c>
      <c r="AN111" t="str">
        <f t="shared" ca="1" si="42"/>
        <v>{"dy":11,"sl":9,"tp":"fp","vl":"Actor2128","cn":75,"pt":"DI","pp":172,"pr":79}</v>
      </c>
      <c r="BM111" t="e">
        <f ca="1">IF(VLOOKUP($BV111,[1]EquipTable!$1:$1048576,MATCH("업데이트순번",[1]EquipTable!$1:$1,0),0)&lt;=$BP$1,1,0)
*IF(MID(BV111,7,1)="4",0.1,1)</f>
        <v>#VALUE!</v>
      </c>
      <c r="BN111" t="e">
        <f ca="1">IF(VLOOKUP($BV111,[1]EquipTable!$1:$1048576,MATCH("업데이트순번",[1]EquipTable!$1:$1,0),0)&lt;=$BP$1,1,0)
*IF(MID(BV111,7,1)="4",0.1,1)
*IF(AND(MID(BV111,7,1)&lt;&gt;"4",OR(MID(BV111,6,1)="6",MID(BV111,6,1)="7")),3,1)</f>
        <v>#VALUE!</v>
      </c>
      <c r="BO111" t="e">
        <f ca="1">IF(VLOOKUP($BV111,[1]EquipTable!$1:$1048576,MATCH("업데이트순번",[1]EquipTable!$1:$1,0),0)&lt;=$BP$1,1,0)
*IF(MID(BV111,7,1)="4",0.1,1)
*IF(AND(MID(BV111,7,1)&lt;&gt;"4",MID(BV111,6,1)="8"),4,1)</f>
        <v>#VALUE!</v>
      </c>
      <c r="BP111" t="e">
        <f t="shared" ca="1" si="43"/>
        <v>#VALUE!</v>
      </c>
      <c r="BQ111" t="e">
        <f t="shared" ca="1" si="44"/>
        <v>#VALUE!</v>
      </c>
      <c r="BR111" t="e">
        <f t="shared" ca="1" si="45"/>
        <v>#VALUE!</v>
      </c>
      <c r="BS111" t="e">
        <f t="shared" ca="1" si="46"/>
        <v>#VALUE!</v>
      </c>
      <c r="BT111" t="e">
        <f t="shared" ca="1" si="47"/>
        <v>#VALUE!</v>
      </c>
      <c r="BU111" t="e">
        <f t="shared" ca="1" si="48"/>
        <v>#VALUE!</v>
      </c>
      <c r="BV111" t="e">
        <f ca="1">OFFSET([1]EquipTable!$A$1,ROW()-1,0)</f>
        <v>#VALUE!</v>
      </c>
    </row>
    <row r="112" spans="1:74">
      <c r="A112">
        <v>12</v>
      </c>
      <c r="B112">
        <v>0</v>
      </c>
      <c r="C112">
        <f t="shared" si="33"/>
        <v>0</v>
      </c>
      <c r="D112">
        <f t="shared" ref="D112:I121" ca="1" si="53">RAND()</f>
        <v>0.80454810428884371</v>
      </c>
      <c r="E112">
        <f t="shared" ca="1" si="53"/>
        <v>0.47352320293617234</v>
      </c>
      <c r="F112">
        <f t="shared" ca="1" si="53"/>
        <v>0.94199436293450911</v>
      </c>
      <c r="G112">
        <f t="shared" ca="1" si="53"/>
        <v>0.30802049557371458</v>
      </c>
      <c r="H112">
        <f t="shared" ca="1" si="53"/>
        <v>0.25473536786694861</v>
      </c>
      <c r="I112">
        <f t="shared" ca="1" si="53"/>
        <v>0.87500995861408959</v>
      </c>
      <c r="M112" t="str">
        <f t="shared" ca="1" si="34"/>
        <v>지정 장비</v>
      </c>
      <c r="N112" t="e">
        <f t="shared" ca="1" si="35"/>
        <v>#VALUE!</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e">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#VALUE!</v>
      </c>
      <c r="R112" t="e">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#VALUE!</v>
      </c>
      <c r="S112" t="e">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#VALUE!</v>
      </c>
      <c r="T112" t="e">
        <f t="shared" ca="1" si="37"/>
        <v>#VALUE!</v>
      </c>
      <c r="U112" t="s">
        <v>84</v>
      </c>
      <c r="W112">
        <v>1</v>
      </c>
      <c r="X112" t="s">
        <v>130</v>
      </c>
      <c r="Z112">
        <v>149</v>
      </c>
      <c r="AA112" t="str">
        <f t="shared" ca="1" si="38"/>
        <v>uph</v>
      </c>
      <c r="AB112" t="s">
        <v>91</v>
      </c>
      <c r="AC112">
        <v>52969</v>
      </c>
      <c r="AD112">
        <v>10</v>
      </c>
      <c r="AE112" t="s">
        <v>126</v>
      </c>
      <c r="AG112">
        <v>3000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v>
      </c>
      <c r="AN112" t="str">
        <f t="shared" ca="1" si="42"/>
        <v>{"dy":12,"sl":0,"tp":"uph","vl":"52969","cn":10,"pt":"GO","pr":3000}</v>
      </c>
      <c r="BM112" t="e">
        <f ca="1">IF(VLOOKUP($BV112,[1]EquipTable!$1:$1048576,MATCH("업데이트순번",[1]EquipTable!$1:$1,0),0)&lt;=$BP$1,1,0)
*IF(MID(BV112,7,1)="4",0.1,1)</f>
        <v>#VALUE!</v>
      </c>
      <c r="BN112" t="e">
        <f ca="1">IF(VLOOKUP($BV112,[1]EquipTable!$1:$1048576,MATCH("업데이트순번",[1]EquipTable!$1:$1,0),0)&lt;=$BP$1,1,0)
*IF(MID(BV112,7,1)="4",0.1,1)
*IF(AND(MID(BV112,7,1)&lt;&gt;"4",OR(MID(BV112,6,1)="6",MID(BV112,6,1)="7")),3,1)</f>
        <v>#VALUE!</v>
      </c>
      <c r="BO112" t="e">
        <f ca="1">IF(VLOOKUP($BV112,[1]EquipTable!$1:$1048576,MATCH("업데이트순번",[1]EquipTable!$1:$1,0),0)&lt;=$BP$1,1,0)
*IF(MID(BV112,7,1)="4",0.1,1)
*IF(AND(MID(BV112,7,1)&lt;&gt;"4",MID(BV112,6,1)="8"),4,1)</f>
        <v>#VALUE!</v>
      </c>
      <c r="BP112" t="e">
        <f t="shared" ca="1" si="43"/>
        <v>#VALUE!</v>
      </c>
      <c r="BQ112" t="e">
        <f t="shared" ca="1" si="44"/>
        <v>#VALUE!</v>
      </c>
      <c r="BR112" t="e">
        <f t="shared" ca="1" si="45"/>
        <v>#VALUE!</v>
      </c>
      <c r="BS112" t="e">
        <f t="shared" ca="1" si="46"/>
        <v>#VALUE!</v>
      </c>
      <c r="BT112" t="e">
        <f t="shared" ca="1" si="47"/>
        <v>#VALUE!</v>
      </c>
      <c r="BU112" t="e">
        <f t="shared" ca="1" si="48"/>
        <v>#VALUE!</v>
      </c>
      <c r="BV112" t="e">
        <f ca="1">OFFSET([1]EquipTable!$A$1,ROW()-1,0)</f>
        <v>#VALUE!</v>
      </c>
    </row>
    <row r="113" spans="1:74">
      <c r="A113">
        <v>12</v>
      </c>
      <c r="B113">
        <v>1</v>
      </c>
      <c r="C113">
        <f t="shared" si="33"/>
        <v>0</v>
      </c>
      <c r="D113">
        <f t="shared" ca="1" si="53"/>
        <v>0.33614738509471342</v>
      </c>
      <c r="E113">
        <f t="shared" ca="1" si="53"/>
        <v>0.61925109437933534</v>
      </c>
      <c r="F113">
        <f t="shared" ca="1" si="53"/>
        <v>0.73221963954917435</v>
      </c>
      <c r="G113">
        <f t="shared" ca="1" si="53"/>
        <v>0.39821497426348784</v>
      </c>
      <c r="H113">
        <f t="shared" ca="1" si="53"/>
        <v>0.25736407028672548</v>
      </c>
      <c r="I113">
        <f t="shared" ca="1" si="53"/>
        <v>0.3222452785132236</v>
      </c>
      <c r="M113" t="str">
        <f t="shared" ca="1" si="34"/>
        <v>지정 장비</v>
      </c>
      <c r="N113" t="e">
        <f t="shared" ca="1" si="35"/>
        <v>#VALUE!</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e">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#VALUE!</v>
      </c>
      <c r="R113" t="e">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#VALUE!</v>
      </c>
      <c r="S113" t="e">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#VALUE!</v>
      </c>
      <c r="T113" t="e">
        <f t="shared" ca="1" si="37"/>
        <v>#VALUE!</v>
      </c>
      <c r="U113" t="s">
        <v>82</v>
      </c>
      <c r="V113" t="s">
        <v>193</v>
      </c>
      <c r="W113">
        <v>1</v>
      </c>
      <c r="X113" t="s">
        <v>126</v>
      </c>
      <c r="Z113">
        <v>1200</v>
      </c>
      <c r="AA113" t="str">
        <f t="shared" ca="1" si="38"/>
        <v>fe</v>
      </c>
      <c r="AB113" t="s">
        <v>82</v>
      </c>
      <c r="AC113" t="s">
        <v>193</v>
      </c>
      <c r="AD113">
        <v>1</v>
      </c>
      <c r="AE113" t="s">
        <v>126</v>
      </c>
      <c r="AG113">
        <v>1200</v>
      </c>
      <c r="AH113" t="str">
        <f>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v>
      </c>
      <c r="AN113" t="str">
        <f t="shared" ca="1" si="42"/>
        <v>{"dy":12,"sl":1,"tp":"fe","vl":"Equip2102","cn":1,"pt":"GO","pr":1200}</v>
      </c>
      <c r="BM113" t="e">
        <f ca="1">IF(VLOOKUP($BV113,[1]EquipTable!$1:$1048576,MATCH("업데이트순번",[1]EquipTable!$1:$1,0),0)&lt;=$BP$1,1,0)
*IF(MID(BV113,7,1)="4",0.1,1)</f>
        <v>#VALUE!</v>
      </c>
      <c r="BN113" t="e">
        <f ca="1">IF(VLOOKUP($BV113,[1]EquipTable!$1:$1048576,MATCH("업데이트순번",[1]EquipTable!$1:$1,0),0)&lt;=$BP$1,1,0)
*IF(MID(BV113,7,1)="4",0.1,1)
*IF(AND(MID(BV113,7,1)&lt;&gt;"4",OR(MID(BV113,6,1)="6",MID(BV113,6,1)="7")),3,1)</f>
        <v>#VALUE!</v>
      </c>
      <c r="BO113" t="e">
        <f ca="1">IF(VLOOKUP($BV113,[1]EquipTable!$1:$1048576,MATCH("업데이트순번",[1]EquipTable!$1:$1,0),0)&lt;=$BP$1,1,0)
*IF(MID(BV113,7,1)="4",0.1,1)
*IF(AND(MID(BV113,7,1)&lt;&gt;"4",MID(BV113,6,1)="8"),4,1)</f>
        <v>#VALUE!</v>
      </c>
      <c r="BP113" t="e">
        <f t="shared" ca="1" si="43"/>
        <v>#VALUE!</v>
      </c>
      <c r="BQ113" t="e">
        <f t="shared" ca="1" si="44"/>
        <v>#VALUE!</v>
      </c>
      <c r="BR113" t="e">
        <f t="shared" ca="1" si="45"/>
        <v>#VALUE!</v>
      </c>
      <c r="BS113" t="e">
        <f t="shared" ca="1" si="46"/>
        <v>#VALUE!</v>
      </c>
      <c r="BT113" t="e">
        <f t="shared" ca="1" si="47"/>
        <v>#VALUE!</v>
      </c>
      <c r="BU113" t="e">
        <f t="shared" ca="1" si="48"/>
        <v>#VALUE!</v>
      </c>
      <c r="BV113" t="e">
        <f ca="1">OFFSET([1]EquipTable!$A$1,ROW()-1,0)</f>
        <v>#VALUE!</v>
      </c>
    </row>
    <row r="114" spans="1:74">
      <c r="A114">
        <v>12</v>
      </c>
      <c r="B114">
        <v>2</v>
      </c>
      <c r="C114">
        <f t="shared" si="33"/>
        <v>0</v>
      </c>
      <c r="D114">
        <f t="shared" ca="1" si="53"/>
        <v>0.78267101050352195</v>
      </c>
      <c r="E114">
        <f t="shared" ca="1" si="53"/>
        <v>4.6206893274364336E-2</v>
      </c>
      <c r="F114">
        <f t="shared" ca="1" si="53"/>
        <v>0.65403958809605511</v>
      </c>
      <c r="G114">
        <f t="shared" ca="1" si="53"/>
        <v>0.58630887992883418</v>
      </c>
      <c r="H114">
        <f t="shared" ca="1" si="53"/>
        <v>0.34147344185942075</v>
      </c>
      <c r="I114">
        <f t="shared" ca="1" si="53"/>
        <v>0.19610658223391653</v>
      </c>
      <c r="M114" t="str">
        <f t="shared" ca="1" si="34"/>
        <v>안 지정 캐릭터 PP 영웅등급</v>
      </c>
      <c r="N114">
        <f t="shared" ca="1" si="35"/>
        <v>4620</v>
      </c>
      <c r="O114">
        <f t="shared" ca="1" si="36"/>
        <v>3</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900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126</v>
      </c>
      <c r="Z114">
        <v>1000</v>
      </c>
      <c r="AA114" t="str">
        <f t="shared" ca="1" si="38"/>
        <v>upn</v>
      </c>
      <c r="AB114" t="s">
        <v>92</v>
      </c>
      <c r="AC114">
        <v>19697</v>
      </c>
      <c r="AD114">
        <v>12</v>
      </c>
      <c r="AE114" t="s">
        <v>126</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v>
      </c>
      <c r="AN114" t="str">
        <f t="shared" ca="1" si="42"/>
        <v>{"dy":12,"sl":2,"tp":"upn","vl":"19697","cn":12,"pt":"GO","pr":3600}</v>
      </c>
      <c r="BM114" t="e">
        <f ca="1">IF(VLOOKUP($BV114,[1]EquipTable!$1:$1048576,MATCH("업데이트순번",[1]EquipTable!$1:$1,0),0)&lt;=$BP$1,1,0)
*IF(MID(BV114,7,1)="4",0.1,1)</f>
        <v>#VALUE!</v>
      </c>
      <c r="BN114" t="e">
        <f ca="1">IF(VLOOKUP($BV114,[1]EquipTable!$1:$1048576,MATCH("업데이트순번",[1]EquipTable!$1:$1,0),0)&lt;=$BP$1,1,0)
*IF(MID(BV114,7,1)="4",0.1,1)
*IF(AND(MID(BV114,7,1)&lt;&gt;"4",OR(MID(BV114,6,1)="6",MID(BV114,6,1)="7")),3,1)</f>
        <v>#VALUE!</v>
      </c>
      <c r="BO114" t="e">
        <f ca="1">IF(VLOOKUP($BV114,[1]EquipTable!$1:$1048576,MATCH("업데이트순번",[1]EquipTable!$1:$1,0),0)&lt;=$BP$1,1,0)
*IF(MID(BV114,7,1)="4",0.1,1)
*IF(AND(MID(BV114,7,1)&lt;&gt;"4",MID(BV114,6,1)="8"),4,1)</f>
        <v>#VALUE!</v>
      </c>
      <c r="BP114" t="e">
        <f t="shared" ca="1" si="43"/>
        <v>#VALUE!</v>
      </c>
      <c r="BQ114" t="e">
        <f t="shared" ca="1" si="44"/>
        <v>#VALUE!</v>
      </c>
      <c r="BR114" t="e">
        <f t="shared" ca="1" si="45"/>
        <v>#VALUE!</v>
      </c>
      <c r="BS114" t="e">
        <f t="shared" ca="1" si="46"/>
        <v>#VALUE!</v>
      </c>
      <c r="BT114" t="e">
        <f t="shared" ca="1" si="47"/>
        <v>#VALUE!</v>
      </c>
      <c r="BU114" t="e">
        <f t="shared" ca="1" si="48"/>
        <v>#VALUE!</v>
      </c>
      <c r="BV114" t="e">
        <f ca="1">OFFSET([1]EquipTable!$A$1,ROW()-1,0)</f>
        <v>#VALUE!</v>
      </c>
    </row>
    <row r="115" spans="1:74">
      <c r="A115">
        <v>12</v>
      </c>
      <c r="B115">
        <v>3</v>
      </c>
      <c r="C115">
        <f t="shared" si="33"/>
        <v>0</v>
      </c>
      <c r="D115">
        <f t="shared" ca="1" si="53"/>
        <v>0.11069880493933593</v>
      </c>
      <c r="E115">
        <f t="shared" ca="1" si="53"/>
        <v>0.85515360450942324</v>
      </c>
      <c r="F115">
        <f t="shared" ca="1" si="53"/>
        <v>0.57624505112347391</v>
      </c>
      <c r="G115">
        <f t="shared" ca="1" si="53"/>
        <v>0.97739660801023909</v>
      </c>
      <c r="H115">
        <f t="shared" ca="1" si="53"/>
        <v>0.5495321925140878</v>
      </c>
      <c r="I115">
        <f t="shared" ca="1" si="53"/>
        <v>0.21842785403341969</v>
      </c>
      <c r="M115" t="str">
        <f t="shared" ca="1" si="34"/>
        <v>안 지정 캐릭터 PP 영웅등급</v>
      </c>
      <c r="N115">
        <f t="shared" ca="1" si="35"/>
        <v>85515</v>
      </c>
      <c r="O115">
        <f t="shared" ca="1" si="36"/>
        <v>13</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3900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126</v>
      </c>
      <c r="Z115">
        <v>1200</v>
      </c>
      <c r="AA115" t="str">
        <f t="shared" ca="1" si="38"/>
        <v>fe</v>
      </c>
      <c r="AB115" t="s">
        <v>82</v>
      </c>
      <c r="AC115" t="s">
        <v>389</v>
      </c>
      <c r="AD115">
        <v>1</v>
      </c>
      <c r="AE115" t="s">
        <v>126</v>
      </c>
      <c r="AG115">
        <v>1000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강철 마울</v>
      </c>
      <c r="AL115">
        <v>1</v>
      </c>
      <c r="AM11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v>
      </c>
      <c r="AN115" t="str">
        <f t="shared" ca="1" si="42"/>
        <v>{"dy":12,"sl":3,"tp":"fe","vl":"Equip4102","cn":1,"pt":"GO","pr":1000}</v>
      </c>
      <c r="BM115" t="e">
        <f ca="1">IF(VLOOKUP($BV115,[1]EquipTable!$1:$1048576,MATCH("업데이트순번",[1]EquipTable!$1:$1,0),0)&lt;=$BP$1,1,0)
*IF(MID(BV115,7,1)="4",0.1,1)</f>
        <v>#VALUE!</v>
      </c>
      <c r="BN115" t="e">
        <f ca="1">IF(VLOOKUP($BV115,[1]EquipTable!$1:$1048576,MATCH("업데이트순번",[1]EquipTable!$1:$1,0),0)&lt;=$BP$1,1,0)
*IF(MID(BV115,7,1)="4",0.1,1)
*IF(AND(MID(BV115,7,1)&lt;&gt;"4",OR(MID(BV115,6,1)="6",MID(BV115,6,1)="7")),3,1)</f>
        <v>#VALUE!</v>
      </c>
      <c r="BO115" t="e">
        <f ca="1">IF(VLOOKUP($BV115,[1]EquipTable!$1:$1048576,MATCH("업데이트순번",[1]EquipTable!$1:$1,0),0)&lt;=$BP$1,1,0)
*IF(MID(BV115,7,1)="4",0.1,1)
*IF(AND(MID(BV115,7,1)&lt;&gt;"4",MID(BV115,6,1)="8"),4,1)</f>
        <v>#VALUE!</v>
      </c>
      <c r="BP115" t="e">
        <f t="shared" ca="1" si="43"/>
        <v>#VALUE!</v>
      </c>
      <c r="BQ115" t="e">
        <f t="shared" ca="1" si="44"/>
        <v>#VALUE!</v>
      </c>
      <c r="BR115" t="e">
        <f t="shared" ca="1" si="45"/>
        <v>#VALUE!</v>
      </c>
      <c r="BS115" t="e">
        <f t="shared" ca="1" si="46"/>
        <v>#VALUE!</v>
      </c>
      <c r="BT115" t="e">
        <f t="shared" ca="1" si="47"/>
        <v>#VALUE!</v>
      </c>
      <c r="BU115" t="e">
        <f t="shared" ca="1" si="48"/>
        <v>#VALUE!</v>
      </c>
      <c r="BV115" t="e">
        <f ca="1">OFFSET([1]EquipTable!$A$1,ROW()-1,0)</f>
        <v>#VALUE!</v>
      </c>
    </row>
    <row r="116" spans="1:74">
      <c r="A116">
        <v>12</v>
      </c>
      <c r="B116">
        <v>4</v>
      </c>
      <c r="C116">
        <f t="shared" si="33"/>
        <v>0</v>
      </c>
      <c r="D116">
        <f t="shared" ca="1" si="53"/>
        <v>0.47159026546811644</v>
      </c>
      <c r="E116">
        <f t="shared" ca="1" si="53"/>
        <v>0.68108047976559538</v>
      </c>
      <c r="F116">
        <f t="shared" ca="1" si="53"/>
        <v>0.3549147667839565</v>
      </c>
      <c r="G116">
        <f t="shared" ca="1" si="53"/>
        <v>3.7731591601279812E-2</v>
      </c>
      <c r="H116">
        <f t="shared" ca="1" si="53"/>
        <v>0.19539514201537789</v>
      </c>
      <c r="I116">
        <f t="shared" ca="1" si="53"/>
        <v>0.7617274592187433</v>
      </c>
      <c r="M116" t="str">
        <f t="shared" ca="1" si="34"/>
        <v>안 지정 캐릭터 PP 일반등급</v>
      </c>
      <c r="N116">
        <f t="shared" ca="1" si="35"/>
        <v>68108</v>
      </c>
      <c r="O116">
        <f t="shared" ca="1" si="36"/>
        <v>11</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3300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126</v>
      </c>
      <c r="Z116">
        <v>1300</v>
      </c>
      <c r="AA116" t="str">
        <f t="shared" ca="1" si="38"/>
        <v>upn</v>
      </c>
      <c r="AB116" t="s">
        <v>92</v>
      </c>
      <c r="AC116">
        <v>69726</v>
      </c>
      <c r="AD116">
        <v>13</v>
      </c>
      <c r="AE116" t="s">
        <v>388</v>
      </c>
      <c r="AG116">
        <v>5</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v>
      </c>
      <c r="AN116" t="str">
        <f t="shared" ca="1" si="42"/>
        <v>{"dy":12,"sl":4,"tp":"upn","vl":"69726","cn":13,"pt":"DI","pr":5}</v>
      </c>
      <c r="BM116" t="e">
        <f ca="1">IF(VLOOKUP($BV116,[1]EquipTable!$1:$1048576,MATCH("업데이트순번",[1]EquipTable!$1:$1,0),0)&lt;=$BP$1,1,0)
*IF(MID(BV116,7,1)="4",0.1,1)</f>
        <v>#VALUE!</v>
      </c>
      <c r="BN116" t="e">
        <f ca="1">IF(VLOOKUP($BV116,[1]EquipTable!$1:$1048576,MATCH("업데이트순번",[1]EquipTable!$1:$1,0),0)&lt;=$BP$1,1,0)
*IF(MID(BV116,7,1)="4",0.1,1)
*IF(AND(MID(BV116,7,1)&lt;&gt;"4",OR(MID(BV116,6,1)="6",MID(BV116,6,1)="7")),3,1)</f>
        <v>#VALUE!</v>
      </c>
      <c r="BO116" t="e">
        <f ca="1">IF(VLOOKUP($BV116,[1]EquipTable!$1:$1048576,MATCH("업데이트순번",[1]EquipTable!$1:$1,0),0)&lt;=$BP$1,1,0)
*IF(MID(BV116,7,1)="4",0.1,1)
*IF(AND(MID(BV116,7,1)&lt;&gt;"4",MID(BV116,6,1)="8"),4,1)</f>
        <v>#VALUE!</v>
      </c>
      <c r="BP116" t="e">
        <f t="shared" ca="1" si="43"/>
        <v>#VALUE!</v>
      </c>
      <c r="BQ116" t="e">
        <f t="shared" ca="1" si="44"/>
        <v>#VALUE!</v>
      </c>
      <c r="BR116" t="e">
        <f t="shared" ca="1" si="45"/>
        <v>#VALUE!</v>
      </c>
      <c r="BS116" t="e">
        <f t="shared" ca="1" si="46"/>
        <v>#VALUE!</v>
      </c>
      <c r="BT116" t="e">
        <f t="shared" ca="1" si="47"/>
        <v>#VALUE!</v>
      </c>
      <c r="BU116" t="e">
        <f t="shared" ca="1" si="48"/>
        <v>#VALUE!</v>
      </c>
      <c r="BV116" t="e">
        <f ca="1">OFFSET([1]EquipTable!$A$1,ROW()-1,0)</f>
        <v>#VALUE!</v>
      </c>
    </row>
    <row r="117" spans="1:74">
      <c r="A117">
        <v>12</v>
      </c>
      <c r="B117">
        <v>5</v>
      </c>
      <c r="C117">
        <f t="shared" si="33"/>
        <v>0</v>
      </c>
      <c r="D117">
        <f t="shared" ca="1" si="53"/>
        <v>0.7473090404531807</v>
      </c>
      <c r="E117">
        <f t="shared" ca="1" si="53"/>
        <v>0.98718796476590587</v>
      </c>
      <c r="F117">
        <f t="shared" ca="1" si="53"/>
        <v>0.43861879101993595</v>
      </c>
      <c r="G117">
        <f t="shared" ca="1" si="53"/>
        <v>0.51760696769707681</v>
      </c>
      <c r="H117">
        <f t="shared" ca="1" si="53"/>
        <v>0.70586157547100925</v>
      </c>
      <c r="I117">
        <f t="shared" ca="1" si="53"/>
        <v>0.18119504389197449</v>
      </c>
      <c r="M117" t="str">
        <f t="shared" ca="1" si="34"/>
        <v>안 지정 캐릭터 PP 영웅등급</v>
      </c>
      <c r="N117">
        <f t="shared" ca="1" si="35"/>
        <v>98718</v>
      </c>
      <c r="O117">
        <f t="shared" ca="1" si="36"/>
        <v>14</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4200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91</v>
      </c>
      <c r="V117">
        <v>67379</v>
      </c>
      <c r="W117">
        <v>13</v>
      </c>
      <c r="X117" t="s">
        <v>126</v>
      </c>
      <c r="Z117">
        <v>1300</v>
      </c>
      <c r="AA117" t="str">
        <f t="shared" ca="1" si="38"/>
        <v>fe</v>
      </c>
      <c r="AB117" t="s">
        <v>82</v>
      </c>
      <c r="AC117" t="s">
        <v>185</v>
      </c>
      <c r="AD117">
        <v>1</v>
      </c>
      <c r="AE117" t="s">
        <v>126</v>
      </c>
      <c r="AG117">
        <v>3100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버블 블래스터</v>
      </c>
      <c r="AL117">
        <v>1</v>
      </c>
      <c r="AM11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v>
      </c>
      <c r="AN117" t="str">
        <f t="shared" ca="1" si="42"/>
        <v>{"dy":12,"sl":5,"tp":"fe","vl":"Equip6102","cn":1,"pt":"GO","pr":3100}</v>
      </c>
      <c r="BM117" t="e">
        <f ca="1">IF(VLOOKUP($BV117,[1]EquipTable!$1:$1048576,MATCH("업데이트순번",[1]EquipTable!$1:$1,0),0)&lt;=$BP$1,1,0)
*IF(MID(BV117,7,1)="4",0.1,1)</f>
        <v>#VALUE!</v>
      </c>
      <c r="BN117" t="e">
        <f ca="1">IF(VLOOKUP($BV117,[1]EquipTable!$1:$1048576,MATCH("업데이트순번",[1]EquipTable!$1:$1,0),0)&lt;=$BP$1,1,0)
*IF(MID(BV117,7,1)="4",0.1,1)
*IF(AND(MID(BV117,7,1)&lt;&gt;"4",OR(MID(BV117,6,1)="6",MID(BV117,6,1)="7")),3,1)</f>
        <v>#VALUE!</v>
      </c>
      <c r="BO117" t="e">
        <f ca="1">IF(VLOOKUP($BV117,[1]EquipTable!$1:$1048576,MATCH("업데이트순번",[1]EquipTable!$1:$1,0),0)&lt;=$BP$1,1,0)
*IF(MID(BV117,7,1)="4",0.1,1)
*IF(AND(MID(BV117,7,1)&lt;&gt;"4",MID(BV117,6,1)="8"),4,1)</f>
        <v>#VALUE!</v>
      </c>
      <c r="BP117" t="e">
        <f t="shared" ca="1" si="43"/>
        <v>#VALUE!</v>
      </c>
      <c r="BQ117" t="e">
        <f t="shared" ca="1" si="44"/>
        <v>#VALUE!</v>
      </c>
      <c r="BR117" t="e">
        <f t="shared" ca="1" si="45"/>
        <v>#VALUE!</v>
      </c>
      <c r="BS117" t="e">
        <f t="shared" ca="1" si="46"/>
        <v>#VALUE!</v>
      </c>
      <c r="BT117" t="e">
        <f t="shared" ca="1" si="47"/>
        <v>#VALUE!</v>
      </c>
      <c r="BU117" t="e">
        <f t="shared" ca="1" si="48"/>
        <v>#VALUE!</v>
      </c>
      <c r="BV117" t="e">
        <f ca="1">OFFSET([1]EquipTable!$A$1,ROW()-1,0)</f>
        <v>#VALUE!</v>
      </c>
    </row>
    <row r="118" spans="1:74">
      <c r="A118">
        <v>12</v>
      </c>
      <c r="B118">
        <v>6</v>
      </c>
      <c r="C118">
        <f t="shared" si="33"/>
        <v>0</v>
      </c>
      <c r="D118">
        <f t="shared" ca="1" si="53"/>
        <v>0.4923752639474448</v>
      </c>
      <c r="E118">
        <f t="shared" ca="1" si="53"/>
        <v>0.15765260890922117</v>
      </c>
      <c r="F118">
        <f t="shared" ca="1" si="53"/>
        <v>0.17461577410111395</v>
      </c>
      <c r="G118">
        <f t="shared" ca="1" si="53"/>
        <v>0.29440553836081562</v>
      </c>
      <c r="H118">
        <f t="shared" ca="1" si="53"/>
        <v>0.87965267081078513</v>
      </c>
      <c r="I118">
        <f t="shared" ca="1" si="53"/>
        <v>0.1145570931058566</v>
      </c>
      <c r="M118" t="str">
        <f t="shared" ca="1" si="34"/>
        <v>지정 장비</v>
      </c>
      <c r="N118" t="e">
        <f t="shared" ca="1" si="35"/>
        <v>#VALUE!</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t="e">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#VALUE!</v>
      </c>
      <c r="S118" t="e">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#VALUE!</v>
      </c>
      <c r="T118" t="e">
        <f t="shared" ca="1" si="37"/>
        <v>#VALUE!</v>
      </c>
      <c r="U118" t="s">
        <v>82</v>
      </c>
      <c r="V118" t="s">
        <v>249</v>
      </c>
      <c r="W118">
        <v>1</v>
      </c>
      <c r="X118" t="s">
        <v>126</v>
      </c>
      <c r="Z118">
        <v>9600</v>
      </c>
      <c r="AA118" t="str">
        <f t="shared" ca="1" si="38"/>
        <v>fe</v>
      </c>
      <c r="AB118" t="s">
        <v>82</v>
      </c>
      <c r="AC118" t="s">
        <v>249</v>
      </c>
      <c r="AD118">
        <v>1</v>
      </c>
      <c r="AE118" t="s">
        <v>126</v>
      </c>
      <c r="AG118">
        <v>9600</v>
      </c>
      <c r="AH118" t="str">
        <f>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v>
      </c>
      <c r="AN118" t="str">
        <f t="shared" ca="1" si="42"/>
        <v>{"dy":12,"sl":6,"tp":"fe","vl":"Equip7202","cn":1,"pt":"GO","pr":9600}</v>
      </c>
      <c r="BM118" t="e">
        <f ca="1">IF(VLOOKUP($BV118,[1]EquipTable!$1:$1048576,MATCH("업데이트순번",[1]EquipTable!$1:$1,0),0)&lt;=$BP$1,1,0)
*IF(MID(BV118,7,1)="4",0.1,1)</f>
        <v>#VALUE!</v>
      </c>
      <c r="BN118" t="e">
        <f ca="1">IF(VLOOKUP($BV118,[1]EquipTable!$1:$1048576,MATCH("업데이트순번",[1]EquipTable!$1:$1,0),0)&lt;=$BP$1,1,0)
*IF(MID(BV118,7,1)="4",0.1,1)
*IF(AND(MID(BV118,7,1)&lt;&gt;"4",OR(MID(BV118,6,1)="6",MID(BV118,6,1)="7")),3,1)</f>
        <v>#VALUE!</v>
      </c>
      <c r="BO118" t="e">
        <f ca="1">IF(VLOOKUP($BV118,[1]EquipTable!$1:$1048576,MATCH("업데이트순번",[1]EquipTable!$1:$1,0),0)&lt;=$BP$1,1,0)
*IF(MID(BV118,7,1)="4",0.1,1)
*IF(AND(MID(BV118,7,1)&lt;&gt;"4",MID(BV118,6,1)="8"),4,1)</f>
        <v>#VALUE!</v>
      </c>
      <c r="BP118" t="e">
        <f t="shared" ca="1" si="43"/>
        <v>#VALUE!</v>
      </c>
      <c r="BQ118" t="e">
        <f t="shared" ca="1" si="44"/>
        <v>#VALUE!</v>
      </c>
      <c r="BR118" t="e">
        <f t="shared" ca="1" si="45"/>
        <v>#VALUE!</v>
      </c>
      <c r="BS118" t="e">
        <f t="shared" ca="1" si="46"/>
        <v>#VALUE!</v>
      </c>
      <c r="BT118" t="e">
        <f t="shared" ca="1" si="47"/>
        <v>#VALUE!</v>
      </c>
      <c r="BU118" t="e">
        <f t="shared" ca="1" si="48"/>
        <v>#VALUE!</v>
      </c>
      <c r="BV118" t="e">
        <f ca="1">OFFSET([1]EquipTable!$A$1,ROW()-1,0)</f>
        <v>#VALUE!</v>
      </c>
    </row>
    <row r="119" spans="1:74">
      <c r="A119">
        <v>12</v>
      </c>
      <c r="B119">
        <v>7</v>
      </c>
      <c r="C119">
        <f t="shared" si="33"/>
        <v>0</v>
      </c>
      <c r="D119">
        <f t="shared" ca="1" si="53"/>
        <v>0.45762284865490821</v>
      </c>
      <c r="E119">
        <f t="shared" ca="1" si="53"/>
        <v>0.49072872519478472</v>
      </c>
      <c r="F119">
        <f t="shared" ca="1" si="53"/>
        <v>0.73257262786366506</v>
      </c>
      <c r="G119">
        <f t="shared" ca="1" si="53"/>
        <v>0.36112784884931759</v>
      </c>
      <c r="H119">
        <f t="shared" ca="1" si="53"/>
        <v>0.23870674142671444</v>
      </c>
      <c r="I119">
        <f t="shared" ca="1" si="53"/>
        <v>0.52722874950041987</v>
      </c>
      <c r="M119" t="str">
        <f t="shared" ca="1" si="34"/>
        <v>지정 장비</v>
      </c>
      <c r="N119" t="e">
        <f t="shared" ca="1" si="35"/>
        <v>#VALUE!</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t="e">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#VALUE!</v>
      </c>
      <c r="S119" t="e">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#VALUE!</v>
      </c>
      <c r="T119" t="e">
        <f t="shared" ca="1" si="37"/>
        <v>#VALUE!</v>
      </c>
      <c r="U119" t="s">
        <v>82</v>
      </c>
      <c r="V119" t="s">
        <v>302</v>
      </c>
      <c r="W119">
        <v>1</v>
      </c>
      <c r="X119" t="s">
        <v>126</v>
      </c>
      <c r="Z119">
        <v>5300</v>
      </c>
      <c r="AA119" t="str">
        <f t="shared" ca="1" si="38"/>
        <v>fe</v>
      </c>
      <c r="AB119" t="s">
        <v>82</v>
      </c>
      <c r="AC119" t="s">
        <v>385</v>
      </c>
      <c r="AD119">
        <v>1</v>
      </c>
      <c r="AE119" t="s">
        <v>126</v>
      </c>
      <c r="AG119">
        <v>5300</v>
      </c>
      <c r="AH119" t="str">
        <f>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으깨어 부수는 자</v>
      </c>
      <c r="AL119">
        <v>1</v>
      </c>
      <c r="AM11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v>
      </c>
      <c r="AN119" t="str">
        <f t="shared" ca="1" si="42"/>
        <v>{"dy":12,"sl":7,"tp":"fe","vl":"Equip8002","cn":1,"pt":"GO","pr":5300}</v>
      </c>
      <c r="BM119" t="e">
        <f ca="1">IF(VLOOKUP($BV119,[1]EquipTable!$1:$1048576,MATCH("업데이트순번",[1]EquipTable!$1:$1,0),0)&lt;=$BP$1,1,0)
*IF(MID(BV119,7,1)="4",0.1,1)</f>
        <v>#VALUE!</v>
      </c>
      <c r="BN119" t="e">
        <f ca="1">IF(VLOOKUP($BV119,[1]EquipTable!$1:$1048576,MATCH("업데이트순번",[1]EquipTable!$1:$1,0),0)&lt;=$BP$1,1,0)
*IF(MID(BV119,7,1)="4",0.1,1)
*IF(AND(MID(BV119,7,1)&lt;&gt;"4",OR(MID(BV119,6,1)="6",MID(BV119,6,1)="7")),3,1)</f>
        <v>#VALUE!</v>
      </c>
      <c r="BO119" t="e">
        <f ca="1">IF(VLOOKUP($BV119,[1]EquipTable!$1:$1048576,MATCH("업데이트순번",[1]EquipTable!$1:$1,0),0)&lt;=$BP$1,1,0)
*IF(MID(BV119,7,1)="4",0.1,1)
*IF(AND(MID(BV119,7,1)&lt;&gt;"4",MID(BV119,6,1)="8"),4,1)</f>
        <v>#VALUE!</v>
      </c>
      <c r="BP119" t="e">
        <f t="shared" ca="1" si="43"/>
        <v>#VALUE!</v>
      </c>
      <c r="BQ119" t="e">
        <f t="shared" ca="1" si="44"/>
        <v>#VALUE!</v>
      </c>
      <c r="BR119" t="e">
        <f t="shared" ca="1" si="45"/>
        <v>#VALUE!</v>
      </c>
      <c r="BS119" t="e">
        <f t="shared" ca="1" si="46"/>
        <v>#VALUE!</v>
      </c>
      <c r="BT119" t="e">
        <f t="shared" ca="1" si="47"/>
        <v>#VALUE!</v>
      </c>
      <c r="BU119" t="e">
        <f t="shared" ca="1" si="48"/>
        <v>#VALUE!</v>
      </c>
      <c r="BV119" t="e">
        <f ca="1">OFFSET([1]EquipTable!$A$1,ROW()-1,0)</f>
        <v>#VALUE!</v>
      </c>
    </row>
    <row r="120" spans="1:74">
      <c r="A120">
        <v>12</v>
      </c>
      <c r="B120">
        <v>8</v>
      </c>
      <c r="C120">
        <f t="shared" si="33"/>
        <v>0</v>
      </c>
      <c r="D120">
        <f t="shared" ca="1" si="53"/>
        <v>0.81354122618503055</v>
      </c>
      <c r="E120">
        <f t="shared" ca="1" si="53"/>
        <v>5.9580535674141233E-2</v>
      </c>
      <c r="F120">
        <f t="shared" ca="1" si="53"/>
        <v>0.46225239532232265</v>
      </c>
      <c r="G120">
        <f t="shared" ca="1" si="53"/>
        <v>0.84463381057723352</v>
      </c>
      <c r="H120">
        <f t="shared" ca="1" si="53"/>
        <v>0.85752454809168144</v>
      </c>
      <c r="I120">
        <f t="shared" ca="1" si="53"/>
        <v>0.45586252224448509</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v>
      </c>
      <c r="AN120" t="str">
        <f t="shared" ca="1" si="42"/>
        <v>{"dy":12,"sl":8}</v>
      </c>
      <c r="BM120" t="e">
        <f ca="1">IF(VLOOKUP($BV120,[1]EquipTable!$1:$1048576,MATCH("업데이트순번",[1]EquipTable!$1:$1,0),0)&lt;=$BP$1,1,0)
*IF(MID(BV120,7,1)="4",0.1,1)</f>
        <v>#VALUE!</v>
      </c>
      <c r="BN120" t="e">
        <f ca="1">IF(VLOOKUP($BV120,[1]EquipTable!$1:$1048576,MATCH("업데이트순번",[1]EquipTable!$1:$1,0),0)&lt;=$BP$1,1,0)
*IF(MID(BV120,7,1)="4",0.1,1)
*IF(AND(MID(BV120,7,1)&lt;&gt;"4",OR(MID(BV120,6,1)="6",MID(BV120,6,1)="7")),3,1)</f>
        <v>#VALUE!</v>
      </c>
      <c r="BO120" t="e">
        <f ca="1">IF(VLOOKUP($BV120,[1]EquipTable!$1:$1048576,MATCH("업데이트순번",[1]EquipTable!$1:$1,0),0)&lt;=$BP$1,1,0)
*IF(MID(BV120,7,1)="4",0.1,1)
*IF(AND(MID(BV120,7,1)&lt;&gt;"4",MID(BV120,6,1)="8"),4,1)</f>
        <v>#VALUE!</v>
      </c>
      <c r="BP120" t="e">
        <f t="shared" ca="1" si="43"/>
        <v>#VALUE!</v>
      </c>
      <c r="BQ120" t="e">
        <f t="shared" ca="1" si="44"/>
        <v>#VALUE!</v>
      </c>
      <c r="BR120" t="e">
        <f t="shared" ca="1" si="45"/>
        <v>#VALUE!</v>
      </c>
      <c r="BS120" t="e">
        <f t="shared" ca="1" si="46"/>
        <v>#VALUE!</v>
      </c>
      <c r="BT120" t="e">
        <f t="shared" ca="1" si="47"/>
        <v>#VALUE!</v>
      </c>
      <c r="BU120" t="e">
        <f t="shared" ca="1" si="48"/>
        <v>#VALUE!</v>
      </c>
      <c r="BV120" t="e">
        <f ca="1">OFFSET([1]EquipTable!$A$1,ROW()-1,0)</f>
        <v>#VALUE!</v>
      </c>
    </row>
    <row r="121" spans="1:74">
      <c r="A121">
        <v>12</v>
      </c>
      <c r="B121">
        <v>9</v>
      </c>
      <c r="C121">
        <f t="shared" si="33"/>
        <v>0</v>
      </c>
      <c r="D121">
        <f t="shared" ca="1" si="53"/>
        <v>0.26205533325398245</v>
      </c>
      <c r="E121">
        <f t="shared" ca="1" si="53"/>
        <v>2.732927299753829E-3</v>
      </c>
      <c r="F121">
        <f t="shared" ca="1" si="53"/>
        <v>7.2041936225986314E-2</v>
      </c>
      <c r="G121">
        <f t="shared" ca="1" si="53"/>
        <v>0.34599553423032114</v>
      </c>
      <c r="H121">
        <f t="shared" ca="1" si="53"/>
        <v>2.9835945486320625E-2</v>
      </c>
      <c r="I121">
        <f t="shared" ca="1" si="53"/>
        <v>0.4943783031790151</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v>
      </c>
      <c r="AN121" t="str">
        <f t="shared" ca="1" si="42"/>
        <v>{"dy":12,"sl":9}</v>
      </c>
      <c r="BM121" t="e">
        <f ca="1">IF(VLOOKUP($BV121,[1]EquipTable!$1:$1048576,MATCH("업데이트순번",[1]EquipTable!$1:$1,0),0)&lt;=$BP$1,1,0)
*IF(MID(BV121,7,1)="4",0.1,1)</f>
        <v>#VALUE!</v>
      </c>
      <c r="BN121" t="e">
        <f ca="1">IF(VLOOKUP($BV121,[1]EquipTable!$1:$1048576,MATCH("업데이트순번",[1]EquipTable!$1:$1,0),0)&lt;=$BP$1,1,0)
*IF(MID(BV121,7,1)="4",0.1,1)
*IF(AND(MID(BV121,7,1)&lt;&gt;"4",OR(MID(BV121,6,1)="6",MID(BV121,6,1)="7")),3,1)</f>
        <v>#VALUE!</v>
      </c>
      <c r="BO121" t="e">
        <f ca="1">IF(VLOOKUP($BV121,[1]EquipTable!$1:$1048576,MATCH("업데이트순번",[1]EquipTable!$1:$1,0),0)&lt;=$BP$1,1,0)
*IF(MID(BV121,7,1)="4",0.1,1)
*IF(AND(MID(BV121,7,1)&lt;&gt;"4",MID(BV121,6,1)="8"),4,1)</f>
        <v>#VALUE!</v>
      </c>
      <c r="BP121" t="e">
        <f t="shared" ca="1" si="43"/>
        <v>#VALUE!</v>
      </c>
      <c r="BQ121" t="e">
        <f t="shared" ca="1" si="44"/>
        <v>#VALUE!</v>
      </c>
      <c r="BR121" t="e">
        <f t="shared" ca="1" si="45"/>
        <v>#VALUE!</v>
      </c>
      <c r="BS121" t="e">
        <f t="shared" ca="1" si="46"/>
        <v>#VALUE!</v>
      </c>
      <c r="BT121" t="e">
        <f t="shared" ca="1" si="47"/>
        <v>#VALUE!</v>
      </c>
      <c r="BU121" t="e">
        <f t="shared" ca="1" si="48"/>
        <v>#VALUE!</v>
      </c>
      <c r="BV121" t="e">
        <f ca="1">OFFSET([1]EquipTable!$A$1,ROW()-1,0)</f>
        <v>#VALUE!</v>
      </c>
    </row>
    <row r="122" spans="1:74">
      <c r="A122">
        <v>13</v>
      </c>
      <c r="B122">
        <v>0</v>
      </c>
      <c r="C122">
        <f t="shared" si="33"/>
        <v>0</v>
      </c>
      <c r="D122">
        <f t="shared" ref="D122:I131" ca="1" si="54">RAND()</f>
        <v>0.87543193020405252</v>
      </c>
      <c r="E122">
        <f t="shared" ca="1" si="54"/>
        <v>0.38621823993157678</v>
      </c>
      <c r="F122">
        <f t="shared" ca="1" si="54"/>
        <v>0.55759161843895688</v>
      </c>
      <c r="G122">
        <f t="shared" ca="1" si="54"/>
        <v>0.8752870200795827</v>
      </c>
      <c r="H122">
        <f t="shared" ca="1" si="54"/>
        <v>0.81423440893002585</v>
      </c>
      <c r="I122">
        <f t="shared" ca="1" si="54"/>
        <v>0.52986309878066051</v>
      </c>
      <c r="M122" t="str">
        <f t="shared" ca="1" si="34"/>
        <v>지정 장비</v>
      </c>
      <c r="N122" t="e">
        <f t="shared" ca="1" si="35"/>
        <v>#VALUE!</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t="e">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#VALUE!</v>
      </c>
      <c r="S122" t="e">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#VALUE!</v>
      </c>
      <c r="T122" t="e">
        <f t="shared" ca="1" si="37"/>
        <v>#VALUE!</v>
      </c>
      <c r="U122" t="s">
        <v>82</v>
      </c>
      <c r="V122" t="s">
        <v>253</v>
      </c>
      <c r="W122">
        <v>1</v>
      </c>
      <c r="X122" t="s">
        <v>126</v>
      </c>
      <c r="Z122">
        <v>900</v>
      </c>
      <c r="AA122" t="str">
        <f t="shared" ca="1" si="38"/>
        <v>fe</v>
      </c>
      <c r="AB122" t="s">
        <v>82</v>
      </c>
      <c r="AC122" t="s">
        <v>253</v>
      </c>
      <c r="AD122">
        <v>1</v>
      </c>
      <c r="AE122" t="s">
        <v>126</v>
      </c>
      <c r="AG122">
        <v>900</v>
      </c>
      <c r="AH122" t="str">
        <f>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v>
      </c>
      <c r="AN122" t="str">
        <f t="shared" ca="1" si="42"/>
        <v>{"dy":13,"sl":0,"tp":"fe","vl":"Equip1001","cn":1,"pt":"GO","pr":900}</v>
      </c>
      <c r="BM122" t="e">
        <f ca="1">IF(VLOOKUP($BV122,[1]EquipTable!$1:$1048576,MATCH("업데이트순번",[1]EquipTable!$1:$1,0),0)&lt;=$BP$1,1,0)
*IF(MID(BV122,7,1)="4",0.1,1)</f>
        <v>#VALUE!</v>
      </c>
      <c r="BN122" t="e">
        <f ca="1">IF(VLOOKUP($BV122,[1]EquipTable!$1:$1048576,MATCH("업데이트순번",[1]EquipTable!$1:$1,0),0)&lt;=$BP$1,1,0)
*IF(MID(BV122,7,1)="4",0.1,1)
*IF(AND(MID(BV122,7,1)&lt;&gt;"4",OR(MID(BV122,6,1)="6",MID(BV122,6,1)="7")),3,1)</f>
        <v>#VALUE!</v>
      </c>
      <c r="BO122" t="e">
        <f ca="1">IF(VLOOKUP($BV122,[1]EquipTable!$1:$1048576,MATCH("업데이트순번",[1]EquipTable!$1:$1,0),0)&lt;=$BP$1,1,0)
*IF(MID(BV122,7,1)="4",0.1,1)
*IF(AND(MID(BV122,7,1)&lt;&gt;"4",MID(BV122,6,1)="8"),4,1)</f>
        <v>#VALUE!</v>
      </c>
      <c r="BP122" t="e">
        <f t="shared" ca="1" si="43"/>
        <v>#VALUE!</v>
      </c>
      <c r="BQ122" t="e">
        <f t="shared" ca="1" si="44"/>
        <v>#VALUE!</v>
      </c>
      <c r="BR122" t="e">
        <f t="shared" ca="1" si="45"/>
        <v>#VALUE!</v>
      </c>
      <c r="BS122" t="e">
        <f t="shared" ca="1" si="46"/>
        <v>#VALUE!</v>
      </c>
      <c r="BT122" t="e">
        <f t="shared" ca="1" si="47"/>
        <v>#VALUE!</v>
      </c>
      <c r="BU122" t="e">
        <f t="shared" ca="1" si="48"/>
        <v>#VALUE!</v>
      </c>
      <c r="BV122" t="e">
        <f ca="1">OFFSET([1]EquipTable!$A$1,ROW()-1,0)</f>
        <v>#VALUE!</v>
      </c>
    </row>
    <row r="123" spans="1:74">
      <c r="A123">
        <v>13</v>
      </c>
      <c r="B123">
        <v>1</v>
      </c>
      <c r="C123">
        <f t="shared" si="33"/>
        <v>0</v>
      </c>
      <c r="D123">
        <f t="shared" ca="1" si="54"/>
        <v>0.13904304834082892</v>
      </c>
      <c r="E123">
        <f t="shared" ca="1" si="54"/>
        <v>0.36336380774811405</v>
      </c>
      <c r="F123">
        <f t="shared" ca="1" si="54"/>
        <v>0.66873146698531749</v>
      </c>
      <c r="G123">
        <f t="shared" ca="1" si="54"/>
        <v>0.27651298116152179</v>
      </c>
      <c r="H123">
        <f t="shared" ca="1" si="54"/>
        <v>0.12259444275274389</v>
      </c>
      <c r="I123">
        <f t="shared" ca="1" si="54"/>
        <v>0.69270217886909324</v>
      </c>
      <c r="M123" t="str">
        <f t="shared" ca="1" si="34"/>
        <v>지정 장비</v>
      </c>
      <c r="N123" t="e">
        <f t="shared" ca="1" si="35"/>
        <v>#VALUE!</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e">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#VALUE!</v>
      </c>
      <c r="R123" t="e">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#VALUE!</v>
      </c>
      <c r="S123" t="e">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#VALUE!</v>
      </c>
      <c r="T123" t="e">
        <f t="shared" ca="1" si="37"/>
        <v>#VALUE!</v>
      </c>
      <c r="U123" t="s">
        <v>82</v>
      </c>
      <c r="V123" t="s">
        <v>254</v>
      </c>
      <c r="W123">
        <v>1</v>
      </c>
      <c r="X123" t="s">
        <v>126</v>
      </c>
      <c r="Z123">
        <v>900</v>
      </c>
      <c r="AA123" t="str">
        <f t="shared" ca="1" si="38"/>
        <v>fe</v>
      </c>
      <c r="AB123" t="s">
        <v>82</v>
      </c>
      <c r="AC123" t="s">
        <v>254</v>
      </c>
      <c r="AD123">
        <v>1</v>
      </c>
      <c r="AE123" t="s">
        <v>126</v>
      </c>
      <c r="AG123">
        <v>900</v>
      </c>
      <c r="AH123" t="str">
        <f>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v>
      </c>
      <c r="AN123" t="str">
        <f t="shared" ca="1" si="42"/>
        <v>{"dy":13,"sl":1,"tp":"fe","vl":"Equip3001","cn":1,"pt":"GO","pr":900}</v>
      </c>
      <c r="BM123" t="e">
        <f ca="1">IF(VLOOKUP($BV123,[1]EquipTable!$1:$1048576,MATCH("업데이트순번",[1]EquipTable!$1:$1,0),0)&lt;=$BP$1,1,0)
*IF(MID(BV123,7,1)="4",0.1,1)</f>
        <v>#VALUE!</v>
      </c>
      <c r="BN123" t="e">
        <f ca="1">IF(VLOOKUP($BV123,[1]EquipTable!$1:$1048576,MATCH("업데이트순번",[1]EquipTable!$1:$1,0),0)&lt;=$BP$1,1,0)
*IF(MID(BV123,7,1)="4",0.1,1)
*IF(AND(MID(BV123,7,1)&lt;&gt;"4",OR(MID(BV123,6,1)="6",MID(BV123,6,1)="7")),3,1)</f>
        <v>#VALUE!</v>
      </c>
      <c r="BO123" t="e">
        <f ca="1">IF(VLOOKUP($BV123,[1]EquipTable!$1:$1048576,MATCH("업데이트순번",[1]EquipTable!$1:$1,0),0)&lt;=$BP$1,1,0)
*IF(MID(BV123,7,1)="4",0.1,1)
*IF(AND(MID(BV123,7,1)&lt;&gt;"4",MID(BV123,6,1)="8"),4,1)</f>
        <v>#VALUE!</v>
      </c>
      <c r="BP123" t="e">
        <f t="shared" ca="1" si="43"/>
        <v>#VALUE!</v>
      </c>
      <c r="BQ123" t="e">
        <f t="shared" ca="1" si="44"/>
        <v>#VALUE!</v>
      </c>
      <c r="BR123" t="e">
        <f t="shared" ca="1" si="45"/>
        <v>#VALUE!</v>
      </c>
      <c r="BS123" t="e">
        <f t="shared" ca="1" si="46"/>
        <v>#VALUE!</v>
      </c>
      <c r="BT123" t="e">
        <f t="shared" ca="1" si="47"/>
        <v>#VALUE!</v>
      </c>
      <c r="BU123" t="e">
        <f t="shared" ca="1" si="48"/>
        <v>#VALUE!</v>
      </c>
      <c r="BV123" t="e">
        <f ca="1">OFFSET([1]EquipTable!$A$1,ROW()-1,0)</f>
        <v>#VALUE!</v>
      </c>
    </row>
    <row r="124" spans="1:74">
      <c r="A124">
        <v>13</v>
      </c>
      <c r="B124">
        <v>2</v>
      </c>
      <c r="C124">
        <f t="shared" si="33"/>
        <v>0</v>
      </c>
      <c r="D124">
        <f t="shared" ca="1" si="54"/>
        <v>0.81250328484013368</v>
      </c>
      <c r="E124">
        <f t="shared" ca="1" si="54"/>
        <v>0.64895020175926565</v>
      </c>
      <c r="F124">
        <f t="shared" ca="1" si="54"/>
        <v>0.51131264752738526</v>
      </c>
      <c r="G124">
        <f t="shared" ca="1" si="54"/>
        <v>0.37052846480288404</v>
      </c>
      <c r="H124">
        <f t="shared" ca="1" si="54"/>
        <v>0.44304850090359504</v>
      </c>
      <c r="I124">
        <f t="shared" ca="1" si="54"/>
        <v>0.99394171203603099</v>
      </c>
      <c r="J124" t="s">
        <v>82</v>
      </c>
      <c r="K124" t="s">
        <v>399</v>
      </c>
      <c r="M124" t="str">
        <f t="shared" si="34"/>
        <v>지정 장비</v>
      </c>
      <c r="N124" t="str">
        <f t="shared" ca="1" si="35"/>
        <v>Equip0402</v>
      </c>
      <c r="O124">
        <f t="shared" ca="1" si="36"/>
        <v>1</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DI</v>
      </c>
      <c r="Q124">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27</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21</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전설</v>
      </c>
      <c r="U124" t="s">
        <v>91</v>
      </c>
      <c r="V124">
        <v>12663</v>
      </c>
      <c r="W124">
        <v>9</v>
      </c>
      <c r="X124" t="s">
        <v>126</v>
      </c>
      <c r="Z124">
        <v>900</v>
      </c>
      <c r="AA124" t="str">
        <f t="shared" ca="1" si="38"/>
        <v>fe</v>
      </c>
      <c r="AB124" t="s">
        <v>82</v>
      </c>
      <c r="AC124" t="s">
        <v>102</v>
      </c>
      <c r="AD124">
        <v>1</v>
      </c>
      <c r="AE124" t="s">
        <v>130</v>
      </c>
      <c r="AG124">
        <v>10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뿔과 뼈</v>
      </c>
      <c r="AL124">
        <v>1</v>
      </c>
      <c r="AM12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v>
      </c>
      <c r="AN124" t="str">
        <f t="shared" ca="1" si="42"/>
        <v>{"dy":13,"sl":2,"tp":"fe","vl":"Equip2301","cn":1,"pt":"DI","pr":10}</v>
      </c>
      <c r="BM124" t="e">
        <f ca="1">IF(VLOOKUP($BV124,[1]EquipTable!$1:$1048576,MATCH("업데이트순번",[1]EquipTable!$1:$1,0),0)&lt;=$BP$1,1,0)
*IF(MID(BV124,7,1)="4",0.1,1)</f>
        <v>#VALUE!</v>
      </c>
      <c r="BN124" t="e">
        <f ca="1">IF(VLOOKUP($BV124,[1]EquipTable!$1:$1048576,MATCH("업데이트순번",[1]EquipTable!$1:$1,0),0)&lt;=$BP$1,1,0)
*IF(MID(BV124,7,1)="4",0.1,1)
*IF(AND(MID(BV124,7,1)&lt;&gt;"4",OR(MID(BV124,6,1)="6",MID(BV124,6,1)="7")),3,1)</f>
        <v>#VALUE!</v>
      </c>
      <c r="BO124" t="e">
        <f ca="1">IF(VLOOKUP($BV124,[1]EquipTable!$1:$1048576,MATCH("업데이트순번",[1]EquipTable!$1:$1,0),0)&lt;=$BP$1,1,0)
*IF(MID(BV124,7,1)="4",0.1,1)
*IF(AND(MID(BV124,7,1)&lt;&gt;"4",MID(BV124,6,1)="8"),4,1)</f>
        <v>#VALUE!</v>
      </c>
      <c r="BP124" t="e">
        <f t="shared" ca="1" si="43"/>
        <v>#VALUE!</v>
      </c>
      <c r="BQ124" t="e">
        <f t="shared" ca="1" si="44"/>
        <v>#VALUE!</v>
      </c>
      <c r="BR124" t="e">
        <f t="shared" ca="1" si="45"/>
        <v>#VALUE!</v>
      </c>
      <c r="BS124" t="e">
        <f t="shared" ca="1" si="46"/>
        <v>#VALUE!</v>
      </c>
      <c r="BT124" t="e">
        <f t="shared" ca="1" si="47"/>
        <v>#VALUE!</v>
      </c>
      <c r="BU124" t="e">
        <f t="shared" ca="1" si="48"/>
        <v>#VALUE!</v>
      </c>
      <c r="BV124" t="e">
        <f ca="1">OFFSET([1]EquipTable!$A$1,ROW()-1,0)</f>
        <v>#VALUE!</v>
      </c>
    </row>
    <row r="125" spans="1:74">
      <c r="A125">
        <v>13</v>
      </c>
      <c r="B125">
        <v>3</v>
      </c>
      <c r="C125">
        <f t="shared" si="33"/>
        <v>0</v>
      </c>
      <c r="D125">
        <f t="shared" ca="1" si="54"/>
        <v>6.3950779436888205E-2</v>
      </c>
      <c r="E125">
        <f t="shared" ca="1" si="54"/>
        <v>0.86961120409686954</v>
      </c>
      <c r="F125">
        <f t="shared" ca="1" si="54"/>
        <v>9.7607495193215543E-2</v>
      </c>
      <c r="G125">
        <f t="shared" ca="1" si="54"/>
        <v>0.25393738635460539</v>
      </c>
      <c r="H125">
        <f t="shared" ca="1" si="54"/>
        <v>0.33535054825774224</v>
      </c>
      <c r="I125">
        <f t="shared" ca="1" si="54"/>
        <v>0.35595143288869036</v>
      </c>
      <c r="M125" t="str">
        <f t="shared" ca="1" si="34"/>
        <v>안 지정 캐릭터 PP 영웅등급</v>
      </c>
      <c r="N125">
        <f t="shared" ca="1" si="35"/>
        <v>86961</v>
      </c>
      <c r="O125">
        <f t="shared" ca="1" si="36"/>
        <v>13</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3900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126</v>
      </c>
      <c r="Z125">
        <v>1000</v>
      </c>
      <c r="AA125" t="str">
        <f t="shared" ca="1" si="38"/>
        <v>fe</v>
      </c>
      <c r="AB125" t="s">
        <v>82</v>
      </c>
      <c r="AC125" t="s">
        <v>398</v>
      </c>
      <c r="AD125">
        <v>1</v>
      </c>
      <c r="AE125" t="s">
        <v>130</v>
      </c>
      <c r="AF125">
        <v>189</v>
      </c>
      <c r="AG125">
        <v>99</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전설</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유물 약탈자</v>
      </c>
      <c r="AL125">
        <v>1</v>
      </c>
      <c r="AM12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v>
      </c>
      <c r="AN125" t="str">
        <f t="shared" ca="1" si="42"/>
        <v>{"dy":13,"sl":3,"tp":"fe","vl":"Equip0402","cn":1,"pt":"DI","pp":189,"pr":99}</v>
      </c>
      <c r="BM125" t="e">
        <f ca="1">IF(VLOOKUP($BV125,[1]EquipTable!$1:$1048576,MATCH("업데이트순번",[1]EquipTable!$1:$1,0),0)&lt;=$BP$1,1,0)
*IF(MID(BV125,7,1)="4",0.1,1)</f>
        <v>#VALUE!</v>
      </c>
      <c r="BN125" t="e">
        <f ca="1">IF(VLOOKUP($BV125,[1]EquipTable!$1:$1048576,MATCH("업데이트순번",[1]EquipTable!$1:$1,0),0)&lt;=$BP$1,1,0)
*IF(MID(BV125,7,1)="4",0.1,1)
*IF(AND(MID(BV125,7,1)&lt;&gt;"4",OR(MID(BV125,6,1)="6",MID(BV125,6,1)="7")),3,1)</f>
        <v>#VALUE!</v>
      </c>
      <c r="BO125" t="e">
        <f ca="1">IF(VLOOKUP($BV125,[1]EquipTable!$1:$1048576,MATCH("업데이트순번",[1]EquipTable!$1:$1,0),0)&lt;=$BP$1,1,0)
*IF(MID(BV125,7,1)="4",0.1,1)
*IF(AND(MID(BV125,7,1)&lt;&gt;"4",MID(BV125,6,1)="8"),4,1)</f>
        <v>#VALUE!</v>
      </c>
      <c r="BP125" t="e">
        <f t="shared" ca="1" si="43"/>
        <v>#VALUE!</v>
      </c>
      <c r="BQ125" t="e">
        <f t="shared" ca="1" si="44"/>
        <v>#VALUE!</v>
      </c>
      <c r="BR125" t="e">
        <f t="shared" ca="1" si="45"/>
        <v>#VALUE!</v>
      </c>
      <c r="BS125" t="e">
        <f t="shared" ca="1" si="46"/>
        <v>#VALUE!</v>
      </c>
      <c r="BT125" t="e">
        <f t="shared" ca="1" si="47"/>
        <v>#VALUE!</v>
      </c>
      <c r="BU125" t="e">
        <f t="shared" ca="1" si="48"/>
        <v>#VALUE!</v>
      </c>
      <c r="BV125" t="e">
        <f ca="1">OFFSET([1]EquipTable!$A$1,ROW()-1,0)</f>
        <v>#VALUE!</v>
      </c>
    </row>
    <row r="126" spans="1:74">
      <c r="A126">
        <v>13</v>
      </c>
      <c r="B126">
        <v>4</v>
      </c>
      <c r="C126">
        <f t="shared" si="33"/>
        <v>0</v>
      </c>
      <c r="D126">
        <f t="shared" ca="1" si="54"/>
        <v>0.88899923443594497</v>
      </c>
      <c r="E126">
        <f t="shared" ca="1" si="54"/>
        <v>0.5812033280447102</v>
      </c>
      <c r="F126">
        <f t="shared" ca="1" si="54"/>
        <v>0.29405691027042524</v>
      </c>
      <c r="G126">
        <f t="shared" ca="1" si="54"/>
        <v>0.73455931755434922</v>
      </c>
      <c r="H126">
        <f t="shared" ca="1" si="54"/>
        <v>0.79593818637032598</v>
      </c>
      <c r="I126">
        <f t="shared" ca="1" si="54"/>
        <v>0.65227364938864907</v>
      </c>
      <c r="M126" t="str">
        <f t="shared" ca="1" si="34"/>
        <v>안 지정 캐릭터 PP 일반등급</v>
      </c>
      <c r="N126">
        <f t="shared" ca="1" si="35"/>
        <v>58120</v>
      </c>
      <c r="O126">
        <f t="shared" ca="1" si="36"/>
        <v>9</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2700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126</v>
      </c>
      <c r="Z126">
        <v>1300</v>
      </c>
      <c r="AA126" t="str">
        <f t="shared" ca="1" si="38"/>
        <v>fe</v>
      </c>
      <c r="AB126" t="s">
        <v>82</v>
      </c>
      <c r="AC126" t="s">
        <v>208</v>
      </c>
      <c r="AD126">
        <v>1</v>
      </c>
      <c r="AE126" t="s">
        <v>126</v>
      </c>
      <c r="AG126">
        <v>3300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v>
      </c>
      <c r="AN126" t="str">
        <f t="shared" ca="1" si="42"/>
        <v>{"dy":13,"sl":4,"tp":"fe","vl":"Equip7102","cn":1,"pt":"GO","pr":3300}</v>
      </c>
      <c r="BM126" t="e">
        <f ca="1">IF(VLOOKUP($BV126,[1]EquipTable!$1:$1048576,MATCH("업데이트순번",[1]EquipTable!$1:$1,0),0)&lt;=$BP$1,1,0)
*IF(MID(BV126,7,1)="4",0.1,1)</f>
        <v>#VALUE!</v>
      </c>
      <c r="BN126" t="e">
        <f ca="1">IF(VLOOKUP($BV126,[1]EquipTable!$1:$1048576,MATCH("업데이트순번",[1]EquipTable!$1:$1,0),0)&lt;=$BP$1,1,0)
*IF(MID(BV126,7,1)="4",0.1,1)
*IF(AND(MID(BV126,7,1)&lt;&gt;"4",OR(MID(BV126,6,1)="6",MID(BV126,6,1)="7")),3,1)</f>
        <v>#VALUE!</v>
      </c>
      <c r="BO126" t="e">
        <f ca="1">IF(VLOOKUP($BV126,[1]EquipTable!$1:$1048576,MATCH("업데이트순번",[1]EquipTable!$1:$1,0),0)&lt;=$BP$1,1,0)
*IF(MID(BV126,7,1)="4",0.1,1)
*IF(AND(MID(BV126,7,1)&lt;&gt;"4",MID(BV126,6,1)="8"),4,1)</f>
        <v>#VALUE!</v>
      </c>
      <c r="BP126" t="e">
        <f t="shared" ca="1" si="43"/>
        <v>#VALUE!</v>
      </c>
      <c r="BQ126" t="e">
        <f t="shared" ca="1" si="44"/>
        <v>#VALUE!</v>
      </c>
      <c r="BR126" t="e">
        <f t="shared" ca="1" si="45"/>
        <v>#VALUE!</v>
      </c>
      <c r="BS126" t="e">
        <f t="shared" ca="1" si="46"/>
        <v>#VALUE!</v>
      </c>
      <c r="BT126" t="e">
        <f t="shared" ca="1" si="47"/>
        <v>#VALUE!</v>
      </c>
      <c r="BU126" t="e">
        <f t="shared" ca="1" si="48"/>
        <v>#VALUE!</v>
      </c>
      <c r="BV126" t="e">
        <f ca="1">OFFSET([1]EquipTable!$A$1,ROW()-1,0)</f>
        <v>#VALUE!</v>
      </c>
    </row>
    <row r="127" spans="1:74">
      <c r="A127">
        <v>13</v>
      </c>
      <c r="B127">
        <v>5</v>
      </c>
      <c r="C127">
        <f t="shared" si="33"/>
        <v>0</v>
      </c>
      <c r="D127">
        <f t="shared" ca="1" si="54"/>
        <v>0.17078409732678557</v>
      </c>
      <c r="E127">
        <f t="shared" ca="1" si="54"/>
        <v>0.81425665213507259</v>
      </c>
      <c r="F127">
        <f t="shared" ca="1" si="54"/>
        <v>0.47170108534244926</v>
      </c>
      <c r="G127">
        <f t="shared" ca="1" si="54"/>
        <v>0.87107101062753078</v>
      </c>
      <c r="H127">
        <f t="shared" ca="1" si="54"/>
        <v>0.60071345011686494</v>
      </c>
      <c r="I127">
        <f t="shared" ca="1" si="54"/>
        <v>0.69524575931842669</v>
      </c>
      <c r="M127" t="str">
        <f t="shared" ca="1" si="34"/>
        <v>지정 장비</v>
      </c>
      <c r="N127" t="e">
        <f t="shared" ca="1" si="35"/>
        <v>#VALUE!</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t="e">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#VALUE!</v>
      </c>
      <c r="S127" t="e">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#VALUE!</v>
      </c>
      <c r="T127" t="e">
        <f t="shared" ca="1" si="37"/>
        <v>#VALUE!</v>
      </c>
      <c r="U127" t="s">
        <v>82</v>
      </c>
      <c r="V127" t="s">
        <v>199</v>
      </c>
      <c r="W127">
        <v>1</v>
      </c>
      <c r="X127" t="s">
        <v>126</v>
      </c>
      <c r="Z127">
        <v>7100</v>
      </c>
      <c r="AA127" t="str">
        <f t="shared" ca="1" si="38"/>
        <v>uph</v>
      </c>
      <c r="AB127" t="s">
        <v>91</v>
      </c>
      <c r="AC127">
        <v>12663</v>
      </c>
      <c r="AD127">
        <v>9</v>
      </c>
      <c r="AE127" t="s">
        <v>126</v>
      </c>
      <c r="AG127">
        <v>2700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v>
      </c>
      <c r="AN127" t="str">
        <f t="shared" ca="1" si="42"/>
        <v>{"dy":13,"sl":5,"tp":"uph","vl":"12663","cn":9,"pt":"GO","pr":2700}</v>
      </c>
      <c r="BM127" t="e">
        <f ca="1">IF(VLOOKUP($BV127,[1]EquipTable!$1:$1048576,MATCH("업데이트순번",[1]EquipTable!$1:$1,0),0)&lt;=$BP$1,1,0)
*IF(MID(BV127,7,1)="4",0.1,1)</f>
        <v>#VALUE!</v>
      </c>
      <c r="BN127" t="e">
        <f ca="1">IF(VLOOKUP($BV127,[1]EquipTable!$1:$1048576,MATCH("업데이트순번",[1]EquipTable!$1:$1,0),0)&lt;=$BP$1,1,0)
*IF(MID(BV127,7,1)="4",0.1,1)
*IF(AND(MID(BV127,7,1)&lt;&gt;"4",OR(MID(BV127,6,1)="6",MID(BV127,6,1)="7")),3,1)</f>
        <v>#VALUE!</v>
      </c>
      <c r="BO127" t="e">
        <f ca="1">IF(VLOOKUP($BV127,[1]EquipTable!$1:$1048576,MATCH("업데이트순번",[1]EquipTable!$1:$1,0),0)&lt;=$BP$1,1,0)
*IF(MID(BV127,7,1)="4",0.1,1)
*IF(AND(MID(BV127,7,1)&lt;&gt;"4",MID(BV127,6,1)="8"),4,1)</f>
        <v>#VALUE!</v>
      </c>
      <c r="BP127" t="e">
        <f t="shared" ca="1" si="43"/>
        <v>#VALUE!</v>
      </c>
      <c r="BQ127" t="e">
        <f t="shared" ca="1" si="44"/>
        <v>#VALUE!</v>
      </c>
      <c r="BR127" t="e">
        <f t="shared" ca="1" si="45"/>
        <v>#VALUE!</v>
      </c>
      <c r="BS127" t="e">
        <f t="shared" ca="1" si="46"/>
        <v>#VALUE!</v>
      </c>
      <c r="BT127" t="e">
        <f t="shared" ca="1" si="47"/>
        <v>#VALUE!</v>
      </c>
      <c r="BU127" t="e">
        <f t="shared" ca="1" si="48"/>
        <v>#VALUE!</v>
      </c>
      <c r="BV127" t="e">
        <f ca="1">OFFSET([1]EquipTable!$A$1,ROW()-1,0)</f>
        <v>#VALUE!</v>
      </c>
    </row>
    <row r="128" spans="1:74">
      <c r="A128">
        <v>13</v>
      </c>
      <c r="B128">
        <v>6</v>
      </c>
      <c r="C128">
        <f t="shared" si="33"/>
        <v>0</v>
      </c>
      <c r="D128">
        <f t="shared" ca="1" si="54"/>
        <v>0.16215998064334014</v>
      </c>
      <c r="E128">
        <f t="shared" ca="1" si="54"/>
        <v>0.82064273039961055</v>
      </c>
      <c r="F128">
        <f t="shared" ca="1" si="54"/>
        <v>0.92637377710054336</v>
      </c>
      <c r="G128">
        <f t="shared" ca="1" si="54"/>
        <v>0.14213492908917935</v>
      </c>
      <c r="H128">
        <f t="shared" ca="1" si="54"/>
        <v>0.13499278468969977</v>
      </c>
      <c r="I128">
        <f t="shared" ca="1" si="54"/>
        <v>7.4997776818475415E-2</v>
      </c>
      <c r="M128" t="str">
        <f t="shared" ca="1" si="34"/>
        <v>지정 장비</v>
      </c>
      <c r="N128" t="e">
        <f t="shared" ca="1" si="35"/>
        <v>#VALUE!</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DI</v>
      </c>
      <c r="Q128" t="e">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#VALUE!</v>
      </c>
      <c r="R128" t="e">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#VALUE!</v>
      </c>
      <c r="S128" t="e">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#VALUE!</v>
      </c>
      <c r="T128" t="e">
        <f t="shared" ca="1" si="37"/>
        <v>#VALUE!</v>
      </c>
      <c r="U128" t="s">
        <v>82</v>
      </c>
      <c r="V128" t="s">
        <v>208</v>
      </c>
      <c r="W128">
        <v>1</v>
      </c>
      <c r="X128" t="s">
        <v>126</v>
      </c>
      <c r="Z128">
        <v>3300</v>
      </c>
      <c r="AA128" t="str">
        <f t="shared" ca="1" si="38"/>
        <v>uph</v>
      </c>
      <c r="AB128" t="s">
        <v>91</v>
      </c>
      <c r="AC128">
        <v>29794</v>
      </c>
      <c r="AD128">
        <v>10</v>
      </c>
      <c r="AE128" t="s">
        <v>126</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v>
      </c>
      <c r="AN128" t="str">
        <f t="shared" ca="1" si="42"/>
        <v>{"dy":13,"sl":6,"tp":"uph","vl":"29794","cn":10,"pt":"GO","pr":3000}</v>
      </c>
      <c r="BM128" t="e">
        <f ca="1">IF(VLOOKUP($BV128,[1]EquipTable!$1:$1048576,MATCH("업데이트순번",[1]EquipTable!$1:$1,0),0)&lt;=$BP$1,1,0)
*IF(MID(BV128,7,1)="4",0.1,1)</f>
        <v>#VALUE!</v>
      </c>
      <c r="BN128" t="e">
        <f ca="1">IF(VLOOKUP($BV128,[1]EquipTable!$1:$1048576,MATCH("업데이트순번",[1]EquipTable!$1:$1,0),0)&lt;=$BP$1,1,0)
*IF(MID(BV128,7,1)="4",0.1,1)
*IF(AND(MID(BV128,7,1)&lt;&gt;"4",OR(MID(BV128,6,1)="6",MID(BV128,6,1)="7")),3,1)</f>
        <v>#VALUE!</v>
      </c>
      <c r="BO128" t="e">
        <f ca="1">IF(VLOOKUP($BV128,[1]EquipTable!$1:$1048576,MATCH("업데이트순번",[1]EquipTable!$1:$1,0),0)&lt;=$BP$1,1,0)
*IF(MID(BV128,7,1)="4",0.1,1)
*IF(AND(MID(BV128,7,1)&lt;&gt;"4",MID(BV128,6,1)="8"),4,1)</f>
        <v>#VALUE!</v>
      </c>
      <c r="BP128" t="e">
        <f t="shared" ca="1" si="43"/>
        <v>#VALUE!</v>
      </c>
      <c r="BQ128" t="e">
        <f t="shared" ca="1" si="44"/>
        <v>#VALUE!</v>
      </c>
      <c r="BR128" t="e">
        <f t="shared" ca="1" si="45"/>
        <v>#VALUE!</v>
      </c>
      <c r="BS128" t="e">
        <f t="shared" ca="1" si="46"/>
        <v>#VALUE!</v>
      </c>
      <c r="BT128" t="e">
        <f t="shared" ca="1" si="47"/>
        <v>#VALUE!</v>
      </c>
      <c r="BU128" t="e">
        <f t="shared" ca="1" si="48"/>
        <v>#VALUE!</v>
      </c>
      <c r="BV128" t="e">
        <f ca="1">OFFSET([1]EquipTable!$A$1,ROW()-1,0)</f>
        <v>#VALUE!</v>
      </c>
    </row>
    <row r="129" spans="1:40">
      <c r="A129">
        <v>13</v>
      </c>
      <c r="B129">
        <v>7</v>
      </c>
      <c r="C129">
        <f t="shared" si="33"/>
        <v>0</v>
      </c>
      <c r="D129">
        <f t="shared" ca="1" si="54"/>
        <v>0.80478904291192754</v>
      </c>
      <c r="E129">
        <f t="shared" ca="1" si="54"/>
        <v>5.5108608910130474E-3</v>
      </c>
      <c r="F129">
        <f t="shared" ca="1" si="54"/>
        <v>0.95825094197223959</v>
      </c>
      <c r="G129">
        <f t="shared" ca="1" si="54"/>
        <v>5.6610317867747728E-2</v>
      </c>
      <c r="H129">
        <f t="shared" ca="1" si="54"/>
        <v>0.93190294932593154</v>
      </c>
      <c r="I129">
        <f t="shared" ca="1" si="54"/>
        <v>0.47516604747860791</v>
      </c>
      <c r="M129" t="str">
        <f t="shared" ca="1" si="34"/>
        <v>지정 장비</v>
      </c>
      <c r="N129" t="e">
        <f t="shared" ca="1" si="35"/>
        <v>#VALUE!</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DI</v>
      </c>
      <c r="Q129" t="e">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#VALUE!</v>
      </c>
      <c r="R129" t="e">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#VALUE!</v>
      </c>
      <c r="S129" t="e">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#VALUE!</v>
      </c>
      <c r="T129" t="e">
        <f t="shared" ca="1" si="37"/>
        <v>#VALUE!</v>
      </c>
      <c r="U129" t="s">
        <v>82</v>
      </c>
      <c r="V129" t="s">
        <v>244</v>
      </c>
      <c r="W129">
        <v>1</v>
      </c>
      <c r="X129" t="s">
        <v>130</v>
      </c>
      <c r="Z129">
        <v>10</v>
      </c>
      <c r="AA129" t="str">
        <f t="shared" ca="1" si="38"/>
        <v>upn</v>
      </c>
      <c r="AB129" t="s">
        <v>92</v>
      </c>
      <c r="AC129">
        <v>75071</v>
      </c>
      <c r="AD129">
        <v>13</v>
      </c>
      <c r="AE129" t="s">
        <v>126</v>
      </c>
      <c r="AG129">
        <v>3900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v>
      </c>
      <c r="AN129" t="str">
        <f t="shared" ca="1" si="42"/>
        <v>{"dy":13,"sl":7,"tp":"upn","vl":"75071","cn":13,"pt":"GO","pr":3900}</v>
      </c>
    </row>
    <row r="130" spans="1:40">
      <c r="A130">
        <v>13</v>
      </c>
      <c r="B130">
        <v>8</v>
      </c>
      <c r="C130">
        <f t="shared" ref="C130:C193" si="55">IF(B130&lt;=9,0,
IF(B130=10,1,2))</f>
        <v>0</v>
      </c>
      <c r="D130">
        <f t="shared" ca="1" si="54"/>
        <v>0.63155843838041803</v>
      </c>
      <c r="E130">
        <f t="shared" ca="1" si="54"/>
        <v>0.85134142121385259</v>
      </c>
      <c r="F130">
        <f t="shared" ca="1" si="54"/>
        <v>0.89411786420023587</v>
      </c>
      <c r="G130">
        <f t="shared" ca="1" si="54"/>
        <v>0.97071752999282501</v>
      </c>
      <c r="H130">
        <f t="shared" ca="1" si="54"/>
        <v>0.61626874831826428</v>
      </c>
      <c r="I130">
        <f t="shared" ca="1" si="54"/>
        <v>0.42778677277948285</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0.61657964595852255</v>
      </c>
      <c r="E131">
        <f t="shared" ca="1" si="54"/>
        <v>0.33182481462905244</v>
      </c>
      <c r="F131">
        <f t="shared" ca="1" si="54"/>
        <v>0.39025627640368632</v>
      </c>
      <c r="G131">
        <f t="shared" ca="1" si="54"/>
        <v>0.96444587501626611</v>
      </c>
      <c r="H131">
        <f t="shared" ca="1" si="54"/>
        <v>0.79978631896815888</v>
      </c>
      <c r="I131">
        <f t="shared" ca="1" si="54"/>
        <v>0.10232765858695503</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v>
      </c>
      <c r="AN131" t="str">
        <f t="shared" ca="1" si="64"/>
        <v>{"dy":13,"sl":9}</v>
      </c>
    </row>
    <row r="132" spans="1:40">
      <c r="A132">
        <v>14</v>
      </c>
      <c r="B132">
        <v>0</v>
      </c>
      <c r="C132">
        <f t="shared" si="55"/>
        <v>0</v>
      </c>
      <c r="D132">
        <f t="shared" ref="D132:I141" ca="1" si="65">RAND()</f>
        <v>0.661045148185329</v>
      </c>
      <c r="E132">
        <f t="shared" ca="1" si="65"/>
        <v>0.47906474158251067</v>
      </c>
      <c r="F132">
        <f t="shared" ca="1" si="65"/>
        <v>1.6786556723129675E-2</v>
      </c>
      <c r="G132">
        <f t="shared" ca="1" si="65"/>
        <v>0.99236752994369903</v>
      </c>
      <c r="H132">
        <f t="shared" ca="1" si="65"/>
        <v>0.84518701313706757</v>
      </c>
      <c r="I132">
        <f t="shared" ca="1" si="65"/>
        <v>0.96053996856329904</v>
      </c>
      <c r="M132" t="str">
        <f t="shared" ca="1" si="56"/>
        <v>지정 장비</v>
      </c>
      <c r="N132" t="e">
        <f t="shared" ca="1" si="57"/>
        <v>#VALUE!</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t="e">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#VALUE!</v>
      </c>
      <c r="S132" t="e">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#VALUE!</v>
      </c>
      <c r="T132" t="e">
        <f t="shared" ca="1" si="59"/>
        <v>#VALUE!</v>
      </c>
      <c r="U132" t="s">
        <v>84</v>
      </c>
      <c r="W132">
        <v>1</v>
      </c>
      <c r="X132" t="s">
        <v>130</v>
      </c>
      <c r="Z132">
        <v>149</v>
      </c>
      <c r="AA132" t="str">
        <f t="shared" ca="1" si="60"/>
        <v>uph</v>
      </c>
      <c r="AB132" t="s">
        <v>91</v>
      </c>
      <c r="AC132">
        <v>84704</v>
      </c>
      <c r="AD132">
        <v>11</v>
      </c>
      <c r="AE132" t="s">
        <v>130</v>
      </c>
      <c r="AG132">
        <v>4</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v>
      </c>
      <c r="AN132" t="str">
        <f t="shared" ca="1" si="64"/>
        <v>{"dy":14,"sl":0,"tp":"uph","vl":"84704","cn":11,"pt":"DI","pr":4}</v>
      </c>
    </row>
    <row r="133" spans="1:40">
      <c r="A133">
        <v>14</v>
      </c>
      <c r="B133">
        <v>1</v>
      </c>
      <c r="C133">
        <f t="shared" si="55"/>
        <v>0</v>
      </c>
      <c r="D133">
        <f t="shared" ca="1" si="65"/>
        <v>0.38906273353209553</v>
      </c>
      <c r="E133">
        <f t="shared" ca="1" si="65"/>
        <v>0.29546534279954217</v>
      </c>
      <c r="F133">
        <f t="shared" ca="1" si="65"/>
        <v>0.55026717983146523</v>
      </c>
      <c r="G133">
        <f t="shared" ca="1" si="65"/>
        <v>0.67025282386869733</v>
      </c>
      <c r="H133">
        <f t="shared" ca="1" si="65"/>
        <v>0.41659535756624666</v>
      </c>
      <c r="I133">
        <f t="shared" ca="1" si="65"/>
        <v>0.58886837290204419</v>
      </c>
      <c r="M133" t="str">
        <f t="shared" ca="1" si="56"/>
        <v>지정 장비</v>
      </c>
      <c r="N133" t="e">
        <f t="shared" ca="1" si="57"/>
        <v>#VALUE!</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t="e">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#VALUE!</v>
      </c>
      <c r="S133" t="e">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#VALUE!</v>
      </c>
      <c r="T133" t="e">
        <f t="shared" ca="1" si="59"/>
        <v>#VALUE!</v>
      </c>
      <c r="U133" t="s">
        <v>82</v>
      </c>
      <c r="V133" t="s">
        <v>255</v>
      </c>
      <c r="W133">
        <v>1</v>
      </c>
      <c r="X133" t="s">
        <v>130</v>
      </c>
      <c r="Z133">
        <v>11</v>
      </c>
      <c r="AA133" t="str">
        <f t="shared" ca="1" si="60"/>
        <v>fe</v>
      </c>
      <c r="AB133" t="s">
        <v>82</v>
      </c>
      <c r="AC133" t="s">
        <v>390</v>
      </c>
      <c r="AD133">
        <v>1</v>
      </c>
      <c r="AE133" t="s">
        <v>126</v>
      </c>
      <c r="AG133">
        <v>7400</v>
      </c>
      <c r="AH133" t="str">
        <f>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영롱한 반증</v>
      </c>
      <c r="AL133">
        <v>1</v>
      </c>
      <c r="AM13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v>
      </c>
      <c r="AN133" t="str">
        <f t="shared" ca="1" si="64"/>
        <v>{"dy":14,"sl":1,"tp":"fe","vl":"Equip5301","cn":1,"pt":"GO","pr":7400}</v>
      </c>
    </row>
    <row r="134" spans="1:40">
      <c r="A134">
        <v>14</v>
      </c>
      <c r="B134">
        <v>2</v>
      </c>
      <c r="C134">
        <f t="shared" si="55"/>
        <v>0</v>
      </c>
      <c r="D134">
        <f t="shared" ca="1" si="65"/>
        <v>0.46981475662081318</v>
      </c>
      <c r="E134">
        <f t="shared" ca="1" si="65"/>
        <v>0.74460506135328575</v>
      </c>
      <c r="F134">
        <f t="shared" ca="1" si="65"/>
        <v>0.42249849294190289</v>
      </c>
      <c r="G134">
        <f t="shared" ca="1" si="65"/>
        <v>0.64789810693522454</v>
      </c>
      <c r="H134">
        <f t="shared" ca="1" si="65"/>
        <v>0.73139685251598019</v>
      </c>
      <c r="I134">
        <f t="shared" ca="1" si="65"/>
        <v>0.48662604797495657</v>
      </c>
      <c r="M134" t="str">
        <f t="shared" ca="1" si="56"/>
        <v>안 지정 캐릭터 PP 영웅등급</v>
      </c>
      <c r="N134">
        <f t="shared" ca="1" si="57"/>
        <v>74460</v>
      </c>
      <c r="O134">
        <f t="shared" ca="1" si="58"/>
        <v>11</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3300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126</v>
      </c>
      <c r="Z134">
        <v>1300</v>
      </c>
      <c r="AA134" t="str">
        <f t="shared" ca="1" si="60"/>
        <v>upn</v>
      </c>
      <c r="AB134" t="s">
        <v>92</v>
      </c>
      <c r="AC134">
        <v>33450</v>
      </c>
      <c r="AD134">
        <v>11</v>
      </c>
      <c r="AE134" t="s">
        <v>126</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v>
      </c>
      <c r="AN134" t="str">
        <f t="shared" ca="1" si="64"/>
        <v>{"dy":14,"sl":2,"tp":"upn","vl":"33450","cn":11,"pt":"GO","pr":3300}</v>
      </c>
    </row>
    <row r="135" spans="1:40">
      <c r="A135">
        <v>14</v>
      </c>
      <c r="B135">
        <v>3</v>
      </c>
      <c r="C135">
        <f t="shared" si="55"/>
        <v>0</v>
      </c>
      <c r="D135">
        <f t="shared" ca="1" si="65"/>
        <v>0.81730472001195165</v>
      </c>
      <c r="E135">
        <f t="shared" ca="1" si="65"/>
        <v>0.8384111136954725</v>
      </c>
      <c r="F135">
        <f t="shared" ca="1" si="65"/>
        <v>0.84519531961189853</v>
      </c>
      <c r="G135">
        <f t="shared" ca="1" si="65"/>
        <v>0.64349358218813302</v>
      </c>
      <c r="H135">
        <f t="shared" ca="1" si="65"/>
        <v>0.53069409894227826</v>
      </c>
      <c r="I135">
        <f t="shared" ca="1" si="65"/>
        <v>0.94837866035302987</v>
      </c>
      <c r="M135" t="str">
        <f t="shared" ca="1" si="56"/>
        <v>안 지정 캐릭터 PP 일반등급</v>
      </c>
      <c r="N135">
        <f t="shared" ca="1" si="57"/>
        <v>83841</v>
      </c>
      <c r="O135">
        <f t="shared" ca="1" si="58"/>
        <v>13</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3900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126</v>
      </c>
      <c r="Z135">
        <v>1100</v>
      </c>
      <c r="AA135" t="str">
        <f t="shared" ca="1" si="60"/>
        <v>fe</v>
      </c>
      <c r="AB135" t="s">
        <v>82</v>
      </c>
      <c r="AC135" t="s">
        <v>391</v>
      </c>
      <c r="AD135">
        <v>1</v>
      </c>
      <c r="AE135" t="s">
        <v>126</v>
      </c>
      <c r="AG135">
        <v>7600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v>
      </c>
      <c r="AN135" t="str">
        <f t="shared" ca="1" si="64"/>
        <v>{"dy":14,"sl":3,"tp":"fe","vl":"Equip2302","cn":1,"pt":"GO","pr":7600}</v>
      </c>
    </row>
    <row r="136" spans="1:40">
      <c r="A136">
        <v>14</v>
      </c>
      <c r="B136">
        <v>4</v>
      </c>
      <c r="C136">
        <f t="shared" si="55"/>
        <v>0</v>
      </c>
      <c r="D136">
        <f t="shared" ca="1" si="65"/>
        <v>0.32561342586762587</v>
      </c>
      <c r="E136">
        <f t="shared" ca="1" si="65"/>
        <v>0.41369658240015961</v>
      </c>
      <c r="F136">
        <f t="shared" ca="1" si="65"/>
        <v>0.11254648154917235</v>
      </c>
      <c r="G136">
        <f t="shared" ca="1" si="65"/>
        <v>0.75103181857092238</v>
      </c>
      <c r="H136">
        <f t="shared" ca="1" si="65"/>
        <v>0.756845844385996</v>
      </c>
      <c r="I136">
        <f t="shared" ca="1" si="65"/>
        <v>0.51101082572647227</v>
      </c>
      <c r="M136" t="str">
        <f t="shared" ca="1" si="56"/>
        <v>안 지정 캐릭터 PP 일반등급</v>
      </c>
      <c r="N136">
        <f t="shared" ca="1" si="57"/>
        <v>41369</v>
      </c>
      <c r="O136">
        <f t="shared" ca="1" si="58"/>
        <v>7</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2100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126</v>
      </c>
      <c r="Z136">
        <v>1300</v>
      </c>
      <c r="AA136" t="str">
        <f t="shared" ca="1" si="60"/>
        <v>upn</v>
      </c>
      <c r="AB136" t="s">
        <v>92</v>
      </c>
      <c r="AC136">
        <v>20169</v>
      </c>
      <c r="AD136">
        <v>10</v>
      </c>
      <c r="AE136" t="s">
        <v>126</v>
      </c>
      <c r="AG136">
        <v>3000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v>
      </c>
      <c r="AN136" t="str">
        <f t="shared" ca="1" si="64"/>
        <v>{"dy":14,"sl":4,"tp":"upn","vl":"20169","cn":10,"pt":"GO","pr":3000}</v>
      </c>
    </row>
    <row r="137" spans="1:40">
      <c r="A137">
        <v>14</v>
      </c>
      <c r="B137">
        <v>5</v>
      </c>
      <c r="C137">
        <f t="shared" si="55"/>
        <v>0</v>
      </c>
      <c r="D137">
        <f t="shared" ca="1" si="65"/>
        <v>0.26866240832154487</v>
      </c>
      <c r="E137">
        <f t="shared" ca="1" si="65"/>
        <v>2.6500051850091966E-2</v>
      </c>
      <c r="F137">
        <f t="shared" ca="1" si="65"/>
        <v>0.93807547595916474</v>
      </c>
      <c r="G137">
        <f t="shared" ca="1" si="65"/>
        <v>0.5023325066238058</v>
      </c>
      <c r="H137">
        <f t="shared" ca="1" si="65"/>
        <v>0.72847558481198393</v>
      </c>
      <c r="I137">
        <f t="shared" ca="1" si="65"/>
        <v>0.77778859019975632</v>
      </c>
      <c r="M137" t="str">
        <f t="shared" ca="1" si="56"/>
        <v>지정 장비</v>
      </c>
      <c r="N137" t="e">
        <f t="shared" ca="1" si="57"/>
        <v>#VALUE!</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t="e">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#VALUE!</v>
      </c>
      <c r="S137" t="e">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#VALUE!</v>
      </c>
      <c r="T137" t="e">
        <f t="shared" ca="1" si="59"/>
        <v>#VALUE!</v>
      </c>
      <c r="U137" t="s">
        <v>82</v>
      </c>
      <c r="V137" t="s">
        <v>202</v>
      </c>
      <c r="W137">
        <v>1</v>
      </c>
      <c r="X137" t="s">
        <v>126</v>
      </c>
      <c r="Z137">
        <v>3100</v>
      </c>
      <c r="AA137" t="str">
        <f t="shared" ca="1" si="60"/>
        <v>fe</v>
      </c>
      <c r="AB137" t="s">
        <v>82</v>
      </c>
      <c r="AC137" t="s">
        <v>392</v>
      </c>
      <c r="AD137">
        <v>1</v>
      </c>
      <c r="AE137" t="s">
        <v>126</v>
      </c>
      <c r="AG137">
        <v>3300</v>
      </c>
      <c r="AH137" t="str">
        <f>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v>
      </c>
      <c r="AN137" t="str">
        <f t="shared" ca="1" si="64"/>
        <v>{"dy":14,"sl":5,"tp":"fe","vl":"Equip0202","cn":1,"pt":"GO","pr":3300}</v>
      </c>
    </row>
    <row r="138" spans="1:40">
      <c r="A138">
        <v>14</v>
      </c>
      <c r="B138">
        <v>6</v>
      </c>
      <c r="C138">
        <f t="shared" si="55"/>
        <v>0</v>
      </c>
      <c r="D138">
        <f t="shared" ca="1" si="65"/>
        <v>0.98959494154783789</v>
      </c>
      <c r="E138">
        <f t="shared" ca="1" si="65"/>
        <v>0.32155907601741074</v>
      </c>
      <c r="F138">
        <f t="shared" ca="1" si="65"/>
        <v>3.4529424337218284E-2</v>
      </c>
      <c r="G138">
        <f t="shared" ca="1" si="65"/>
        <v>0.21066019007782122</v>
      </c>
      <c r="H138">
        <f t="shared" ca="1" si="65"/>
        <v>8.4675928393231903E-2</v>
      </c>
      <c r="I138">
        <f t="shared" ca="1" si="65"/>
        <v>0.23188248921473953</v>
      </c>
      <c r="M138" t="str">
        <f t="shared" ca="1" si="56"/>
        <v>지정 장비</v>
      </c>
      <c r="N138" t="e">
        <f t="shared" ca="1" si="57"/>
        <v>#VALUE!</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DI</v>
      </c>
      <c r="Q138" t="e">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#VALUE!</v>
      </c>
      <c r="R138" t="e">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#VALUE!</v>
      </c>
      <c r="S138" t="e">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#VALUE!</v>
      </c>
      <c r="T138" t="e">
        <f t="shared" ca="1" si="59"/>
        <v>#VALUE!</v>
      </c>
      <c r="U138" t="s">
        <v>82</v>
      </c>
      <c r="V138" t="s">
        <v>198</v>
      </c>
      <c r="W138">
        <v>1</v>
      </c>
      <c r="X138" t="s">
        <v>126</v>
      </c>
      <c r="Z138">
        <v>22400</v>
      </c>
      <c r="AA138" t="str">
        <f t="shared" ca="1" si="60"/>
        <v>uph</v>
      </c>
      <c r="AB138" t="s">
        <v>91</v>
      </c>
      <c r="AC138">
        <v>84704</v>
      </c>
      <c r="AD138">
        <v>14</v>
      </c>
      <c r="AE138" t="s">
        <v>126</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v>
      </c>
      <c r="AN138" t="str">
        <f t="shared" ca="1" si="64"/>
        <v>{"dy":14,"sl":6,"tp":"uph","vl":"84704","cn":14,"pt":"GO","pr":4200}</v>
      </c>
    </row>
    <row r="139" spans="1:40">
      <c r="A139">
        <v>14</v>
      </c>
      <c r="B139">
        <v>7</v>
      </c>
      <c r="C139">
        <f t="shared" si="55"/>
        <v>0</v>
      </c>
      <c r="D139">
        <f t="shared" ca="1" si="65"/>
        <v>0.14934964242092919</v>
      </c>
      <c r="E139">
        <f t="shared" ca="1" si="65"/>
        <v>0.71257325535308447</v>
      </c>
      <c r="F139">
        <f t="shared" ca="1" si="65"/>
        <v>6.452369985623041E-2</v>
      </c>
      <c r="G139">
        <f t="shared" ca="1" si="65"/>
        <v>0.56431982836164529</v>
      </c>
      <c r="H139">
        <f t="shared" ca="1" si="65"/>
        <v>0.54824260827072979</v>
      </c>
      <c r="I139">
        <f t="shared" ca="1" si="65"/>
        <v>0.4723686502947233</v>
      </c>
      <c r="M139" t="str">
        <f t="shared" ca="1" si="56"/>
        <v>지정 장비</v>
      </c>
      <c r="N139" t="e">
        <f t="shared" ca="1" si="57"/>
        <v>#VALUE!</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t="e">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#VALUE!</v>
      </c>
      <c r="S139" t="e">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#VALUE!</v>
      </c>
      <c r="T139" t="e">
        <f t="shared" ca="1" si="59"/>
        <v>#VALUE!</v>
      </c>
      <c r="U139" t="s">
        <v>82</v>
      </c>
      <c r="V139" t="s">
        <v>190</v>
      </c>
      <c r="W139">
        <v>1</v>
      </c>
      <c r="X139" t="s">
        <v>126</v>
      </c>
      <c r="Z139">
        <v>7800</v>
      </c>
      <c r="AA139" t="str">
        <f t="shared" ca="1" si="60"/>
        <v>fe</v>
      </c>
      <c r="AB139" t="s">
        <v>82</v>
      </c>
      <c r="AC139" t="s">
        <v>401</v>
      </c>
      <c r="AD139">
        <v>1</v>
      </c>
      <c r="AE139" t="s">
        <v>126</v>
      </c>
      <c r="AG139">
        <v>5100</v>
      </c>
      <c r="AH139" t="str">
        <f>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v>
      </c>
      <c r="AN139" t="str">
        <f t="shared" ca="1" si="64"/>
        <v>{"dy":14,"sl":7,"tp":"fe","vl":"Equip8001","cn":1,"pt":"GO","pr":5100}</v>
      </c>
    </row>
    <row r="140" spans="1:40">
      <c r="A140">
        <v>14</v>
      </c>
      <c r="B140">
        <v>8</v>
      </c>
      <c r="C140">
        <f t="shared" si="55"/>
        <v>0</v>
      </c>
      <c r="D140">
        <f t="shared" ca="1" si="65"/>
        <v>1.224562488948211E-2</v>
      </c>
      <c r="E140">
        <f t="shared" ca="1" si="65"/>
        <v>0.83206347593790142</v>
      </c>
      <c r="F140">
        <f t="shared" ca="1" si="65"/>
        <v>0.43745324991970214</v>
      </c>
      <c r="G140">
        <f t="shared" ca="1" si="65"/>
        <v>0.86737738422093491</v>
      </c>
      <c r="H140">
        <f t="shared" ca="1" si="65"/>
        <v>0.33813647365464106</v>
      </c>
      <c r="I140">
        <f t="shared" ca="1" si="65"/>
        <v>0.97088443471400643</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fl3</v>
      </c>
      <c r="AB140" t="s">
        <v>89</v>
      </c>
      <c r="AC140" t="s">
        <v>393</v>
      </c>
      <c r="AD140">
        <v>1</v>
      </c>
      <c r="AE140" t="s">
        <v>130</v>
      </c>
      <c r="AF140">
        <v>100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젤리아</v>
      </c>
      <c r="AL140">
        <v>1</v>
      </c>
      <c r="AM14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v>
      </c>
      <c r="AN140" t="str">
        <f t="shared" ca="1" si="64"/>
        <v>{"dy":14,"sl":8,"tp":"fl3","vl":"Actor1005","cn":1,"pt":"DI","pp":100,"pr":49}</v>
      </c>
    </row>
    <row r="141" spans="1:40">
      <c r="A141">
        <v>14</v>
      </c>
      <c r="B141">
        <v>9</v>
      </c>
      <c r="C141">
        <f t="shared" si="55"/>
        <v>0</v>
      </c>
      <c r="D141">
        <f t="shared" ca="1" si="65"/>
        <v>8.4468236830914756E-2</v>
      </c>
      <c r="E141">
        <f t="shared" ca="1" si="65"/>
        <v>0.5808451689603491</v>
      </c>
      <c r="F141">
        <f t="shared" ca="1" si="65"/>
        <v>0.99912723610674958</v>
      </c>
      <c r="G141">
        <f t="shared" ca="1" si="65"/>
        <v>0.85015215581020898</v>
      </c>
      <c r="H141">
        <f t="shared" ca="1" si="65"/>
        <v>0.61922894109128723</v>
      </c>
      <c r="I141">
        <f t="shared" ca="1" si="65"/>
        <v>0.22086261258890849</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fl3</v>
      </c>
      <c r="AB141" t="s">
        <v>89</v>
      </c>
      <c r="AC141" t="s">
        <v>394</v>
      </c>
      <c r="AD141">
        <v>1</v>
      </c>
      <c r="AE141" t="s">
        <v>130</v>
      </c>
      <c r="AF141">
        <v>100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그루퍼스</v>
      </c>
      <c r="AL141">
        <v>1</v>
      </c>
      <c r="AM14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v>
      </c>
      <c r="AN141" t="str">
        <f t="shared" ca="1" si="64"/>
        <v>{"dy":14,"sl":9,"tp":"fl3","vl":"Actor2010","cn":1,"pt":"DI","pp":100,"pr":49}</v>
      </c>
    </row>
    <row r="142" spans="1:40">
      <c r="A142">
        <v>15</v>
      </c>
      <c r="B142">
        <v>0</v>
      </c>
      <c r="C142">
        <f t="shared" si="55"/>
        <v>0</v>
      </c>
      <c r="D142">
        <f t="shared" ref="D142:I151" ca="1" si="66">RAND()</f>
        <v>0.89242848467105163</v>
      </c>
      <c r="E142">
        <f t="shared" ca="1" si="66"/>
        <v>8.2342470885563901E-2</v>
      </c>
      <c r="F142">
        <f t="shared" ca="1" si="66"/>
        <v>0.94956907480114994</v>
      </c>
      <c r="G142">
        <f t="shared" ca="1" si="66"/>
        <v>0.90914786204909359</v>
      </c>
      <c r="H142">
        <f t="shared" ca="1" si="66"/>
        <v>0.54099202415379799</v>
      </c>
      <c r="I142">
        <f t="shared" ca="1" si="66"/>
        <v>0.21836322985216938</v>
      </c>
      <c r="M142" t="str">
        <f t="shared" ca="1" si="56"/>
        <v>캐릭터 상자 일반등급</v>
      </c>
      <c r="N142" t="str">
        <f t="shared" ca="1" si="57"/>
        <v>삭제</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29</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82</v>
      </c>
      <c r="V142" t="s">
        <v>240</v>
      </c>
      <c r="W142">
        <v>1</v>
      </c>
      <c r="X142" t="s">
        <v>126</v>
      </c>
      <c r="Z142">
        <v>7700</v>
      </c>
      <c r="AA142" t="str">
        <f t="shared" ca="1" si="60"/>
        <v>fe</v>
      </c>
      <c r="AB142" t="s">
        <v>82</v>
      </c>
      <c r="AC142" t="s">
        <v>114</v>
      </c>
      <c r="AD142">
        <v>1</v>
      </c>
      <c r="AE142" t="s">
        <v>126</v>
      </c>
      <c r="AG142">
        <v>1100</v>
      </c>
      <c r="AH142" t="str">
        <f>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v>
      </c>
      <c r="AN142" t="str">
        <f t="shared" ca="1" si="64"/>
        <v>{"dy":15,"sl":0,"tp":"fe","vl":"Equip0102","cn":1,"pt":"GO","pr":1100}</v>
      </c>
    </row>
    <row r="143" spans="1:40">
      <c r="A143">
        <v>15</v>
      </c>
      <c r="B143">
        <v>1</v>
      </c>
      <c r="C143">
        <f t="shared" si="55"/>
        <v>0</v>
      </c>
      <c r="D143">
        <f t="shared" ca="1" si="66"/>
        <v>7.6538014872910676E-2</v>
      </c>
      <c r="E143">
        <f t="shared" ca="1" si="66"/>
        <v>0.7713476613100263</v>
      </c>
      <c r="F143">
        <f t="shared" ca="1" si="66"/>
        <v>0.34712307480211202</v>
      </c>
      <c r="G143">
        <f t="shared" ca="1" si="66"/>
        <v>0.52924702879229168</v>
      </c>
      <c r="H143">
        <f t="shared" ca="1" si="66"/>
        <v>0.87292043142501863</v>
      </c>
      <c r="I143">
        <f t="shared" ca="1" si="66"/>
        <v>0.81089022710114</v>
      </c>
      <c r="M143" t="str">
        <f t="shared" ca="1" si="56"/>
        <v>지정 장비</v>
      </c>
      <c r="N143" t="e">
        <f t="shared" ca="1" si="57"/>
        <v>#VALUE!</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t="e">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#VALUE!</v>
      </c>
      <c r="S143" t="e">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#VALUE!</v>
      </c>
      <c r="T143" t="e">
        <f t="shared" ca="1" si="59"/>
        <v>#VALUE!</v>
      </c>
      <c r="U143" t="s">
        <v>82</v>
      </c>
      <c r="V143" t="s">
        <v>245</v>
      </c>
      <c r="W143">
        <v>1</v>
      </c>
      <c r="X143" t="s">
        <v>126</v>
      </c>
      <c r="Z143">
        <v>7400</v>
      </c>
      <c r="AA143" t="str">
        <f t="shared" ca="1" si="60"/>
        <v>upn</v>
      </c>
      <c r="AB143" t="s">
        <v>92</v>
      </c>
      <c r="AC143">
        <v>79684</v>
      </c>
      <c r="AD143">
        <v>13</v>
      </c>
      <c r="AE143" t="s">
        <v>126</v>
      </c>
      <c r="AG143">
        <v>3900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v>
      </c>
      <c r="AN143" t="str">
        <f t="shared" ca="1" si="64"/>
        <v>{"dy":15,"sl":1,"tp":"upn","vl":"79684","cn":13,"pt":"GO","pr":3900}</v>
      </c>
    </row>
    <row r="144" spans="1:40">
      <c r="A144">
        <v>15</v>
      </c>
      <c r="B144">
        <v>2</v>
      </c>
      <c r="C144">
        <f t="shared" si="55"/>
        <v>0</v>
      </c>
      <c r="D144">
        <f t="shared" ca="1" si="66"/>
        <v>0.56406368694598796</v>
      </c>
      <c r="E144">
        <f t="shared" ca="1" si="66"/>
        <v>0.39350461029236372</v>
      </c>
      <c r="F144">
        <f t="shared" ca="1" si="66"/>
        <v>0.820060932184833</v>
      </c>
      <c r="G144">
        <f t="shared" ca="1" si="66"/>
        <v>0.23457770194794902</v>
      </c>
      <c r="H144">
        <f t="shared" ca="1" si="66"/>
        <v>0.39186000108419894</v>
      </c>
      <c r="I144">
        <f t="shared" ca="1" si="66"/>
        <v>0.29675115714089229</v>
      </c>
      <c r="M144" t="str">
        <f t="shared" ca="1" si="56"/>
        <v>안 지정 캐릭터 PP 영웅등급</v>
      </c>
      <c r="N144">
        <f t="shared" ca="1" si="57"/>
        <v>39350</v>
      </c>
      <c r="O144">
        <f t="shared" ca="1" si="58"/>
        <v>7</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2100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126</v>
      </c>
      <c r="Z144">
        <v>1100</v>
      </c>
      <c r="AA144" t="str">
        <f t="shared" ca="1" si="60"/>
        <v>fe</v>
      </c>
      <c r="AB144" t="s">
        <v>82</v>
      </c>
      <c r="AC144" t="s">
        <v>395</v>
      </c>
      <c r="AD144">
        <v>1</v>
      </c>
      <c r="AE144" t="s">
        <v>126</v>
      </c>
      <c r="AG144">
        <v>3100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아주르 스트라이프</v>
      </c>
      <c r="AL144">
        <v>1</v>
      </c>
      <c r="AM14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v>
      </c>
      <c r="AN144" t="str">
        <f t="shared" ca="1" si="64"/>
        <v>{"dy":15,"sl":2,"tp":"fe","vl":"Equip1202","cn":1,"pt":"GO","pr":3100}</v>
      </c>
    </row>
    <row r="145" spans="1:40">
      <c r="A145">
        <v>15</v>
      </c>
      <c r="B145">
        <v>3</v>
      </c>
      <c r="C145">
        <f t="shared" si="55"/>
        <v>0</v>
      </c>
      <c r="D145">
        <f t="shared" ca="1" si="66"/>
        <v>0.55031499775298987</v>
      </c>
      <c r="E145">
        <f t="shared" ca="1" si="66"/>
        <v>0.83648155391943513</v>
      </c>
      <c r="F145">
        <f t="shared" ca="1" si="66"/>
        <v>0.64889684667192105</v>
      </c>
      <c r="G145">
        <f t="shared" ca="1" si="66"/>
        <v>0.9091796796832754</v>
      </c>
      <c r="H145">
        <f t="shared" ca="1" si="66"/>
        <v>0.11960637505769123</v>
      </c>
      <c r="I145">
        <f t="shared" ca="1" si="66"/>
        <v>0.46591388165352166</v>
      </c>
      <c r="M145" t="str">
        <f t="shared" ca="1" si="56"/>
        <v>안 지정 캐릭터 PP 일반등급</v>
      </c>
      <c r="N145">
        <f t="shared" ca="1" si="57"/>
        <v>83648</v>
      </c>
      <c r="O145">
        <f t="shared" ca="1" si="58"/>
        <v>13</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3900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126</v>
      </c>
      <c r="Z145">
        <v>1400</v>
      </c>
      <c r="AA145" t="str">
        <f t="shared" ca="1" si="60"/>
        <v>upn</v>
      </c>
      <c r="AB145" t="s">
        <v>92</v>
      </c>
      <c r="AC145">
        <v>38810</v>
      </c>
      <c r="AD145">
        <v>11</v>
      </c>
      <c r="AE145" t="s">
        <v>388</v>
      </c>
      <c r="AG145">
        <v>4</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v>
      </c>
      <c r="AN145" t="str">
        <f t="shared" ca="1" si="64"/>
        <v>{"dy":15,"sl":3,"tp":"upn","vl":"38810","cn":11,"pt":"DI","pr":4}</v>
      </c>
    </row>
    <row r="146" spans="1:40">
      <c r="A146">
        <v>15</v>
      </c>
      <c r="B146">
        <v>4</v>
      </c>
      <c r="C146">
        <f t="shared" si="55"/>
        <v>0</v>
      </c>
      <c r="D146">
        <f t="shared" ca="1" si="66"/>
        <v>0.14920830964220622</v>
      </c>
      <c r="E146">
        <f t="shared" ca="1" si="66"/>
        <v>0.24085812207583468</v>
      </c>
      <c r="F146">
        <f t="shared" ca="1" si="66"/>
        <v>0.64818374333324613</v>
      </c>
      <c r="G146">
        <f t="shared" ca="1" si="66"/>
        <v>0.99043418939166539</v>
      </c>
      <c r="H146">
        <f t="shared" ca="1" si="66"/>
        <v>0.91603756102429101</v>
      </c>
      <c r="I146">
        <f t="shared" ca="1" si="66"/>
        <v>0.25819654098149003</v>
      </c>
      <c r="M146" t="str">
        <f t="shared" ca="1" si="56"/>
        <v>안 지정 캐릭터 PP 일반등급</v>
      </c>
      <c r="N146">
        <f t="shared" ca="1" si="57"/>
        <v>24085</v>
      </c>
      <c r="O146">
        <f t="shared" ca="1" si="58"/>
        <v>5</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1500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126</v>
      </c>
      <c r="Z146">
        <v>1000</v>
      </c>
      <c r="AA146" t="str">
        <f t="shared" ca="1" si="60"/>
        <v>fe</v>
      </c>
      <c r="AB146" t="s">
        <v>82</v>
      </c>
      <c r="AC146" t="s">
        <v>396</v>
      </c>
      <c r="AD146">
        <v>1</v>
      </c>
      <c r="AE146" t="s">
        <v>130</v>
      </c>
      <c r="AG146">
        <v>11</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잿더미 스톤해머</v>
      </c>
      <c r="AL146">
        <v>1</v>
      </c>
      <c r="AM14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v>
      </c>
      <c r="AN146" t="str">
        <f t="shared" ca="1" si="64"/>
        <v>{"dy":15,"sl":4,"tp":"fe","vl":"Equip4302","cn":1,"pt":"DI","pr":11}</v>
      </c>
    </row>
    <row r="147" spans="1:40">
      <c r="A147">
        <v>15</v>
      </c>
      <c r="B147">
        <v>5</v>
      </c>
      <c r="C147">
        <f t="shared" si="55"/>
        <v>0</v>
      </c>
      <c r="D147">
        <f t="shared" ca="1" si="66"/>
        <v>0.4840253914569127</v>
      </c>
      <c r="E147">
        <f t="shared" ca="1" si="66"/>
        <v>7.7418670405822287E-2</v>
      </c>
      <c r="F147">
        <f t="shared" ca="1" si="66"/>
        <v>0.42406544390257284</v>
      </c>
      <c r="G147">
        <f t="shared" ca="1" si="66"/>
        <v>0.479819862847782</v>
      </c>
      <c r="H147">
        <f t="shared" ca="1" si="66"/>
        <v>0.86674591917030697</v>
      </c>
      <c r="I147">
        <f t="shared" ca="1" si="66"/>
        <v>0.36282357637517804</v>
      </c>
      <c r="M147" t="str">
        <f t="shared" ca="1" si="56"/>
        <v>지정 장비</v>
      </c>
      <c r="N147" t="e">
        <f t="shared" ca="1" si="57"/>
        <v>#VALUE!</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t="e">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#VALUE!</v>
      </c>
      <c r="S147" t="e">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#VALUE!</v>
      </c>
      <c r="T147" t="e">
        <f t="shared" ca="1" si="59"/>
        <v>#VALUE!</v>
      </c>
      <c r="U147" t="s">
        <v>82</v>
      </c>
      <c r="V147" t="s">
        <v>280</v>
      </c>
      <c r="W147">
        <v>1</v>
      </c>
      <c r="X147" t="s">
        <v>126</v>
      </c>
      <c r="Z147">
        <v>3300</v>
      </c>
      <c r="AA147" t="str">
        <f t="shared" ca="1" si="60"/>
        <v>uph</v>
      </c>
      <c r="AB147" t="s">
        <v>91</v>
      </c>
      <c r="AC147">
        <v>80085</v>
      </c>
      <c r="AD147">
        <v>13</v>
      </c>
      <c r="AE147" t="s">
        <v>126</v>
      </c>
      <c r="AG147">
        <v>3900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v>
      </c>
      <c r="AN147" t="str">
        <f t="shared" ca="1" si="64"/>
        <v>{"dy":15,"sl":5,"tp":"uph","vl":"80085","cn":13,"pt":"GO","pr":3900}</v>
      </c>
    </row>
    <row r="148" spans="1:40">
      <c r="A148">
        <v>15</v>
      </c>
      <c r="B148">
        <v>6</v>
      </c>
      <c r="C148">
        <f t="shared" si="55"/>
        <v>0</v>
      </c>
      <c r="D148">
        <f t="shared" ca="1" si="66"/>
        <v>0.11972830157459369</v>
      </c>
      <c r="E148">
        <f t="shared" ca="1" si="66"/>
        <v>0.18805356286362429</v>
      </c>
      <c r="F148">
        <f t="shared" ca="1" si="66"/>
        <v>0.53936053257880123</v>
      </c>
      <c r="G148">
        <f t="shared" ca="1" si="66"/>
        <v>0.17178282527284416</v>
      </c>
      <c r="H148">
        <f t="shared" ca="1" si="66"/>
        <v>0.82238988276219493</v>
      </c>
      <c r="I148">
        <f t="shared" ca="1" si="66"/>
        <v>0.48464569471036711</v>
      </c>
      <c r="M148" t="str">
        <f t="shared" ca="1" si="56"/>
        <v>지정 장비</v>
      </c>
      <c r="N148" t="e">
        <f t="shared" ca="1" si="57"/>
        <v>#VALUE!</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DI</v>
      </c>
      <c r="Q148" t="e">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#VALUE!</v>
      </c>
      <c r="R148" t="e">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#VALUE!</v>
      </c>
      <c r="S148" t="e">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#VALUE!</v>
      </c>
      <c r="T148" t="e">
        <f t="shared" ca="1" si="59"/>
        <v>#VALUE!</v>
      </c>
      <c r="U148" t="s">
        <v>82</v>
      </c>
      <c r="V148" t="s">
        <v>186</v>
      </c>
      <c r="W148">
        <v>1</v>
      </c>
      <c r="X148" t="s">
        <v>126</v>
      </c>
      <c r="Z148">
        <v>7600</v>
      </c>
      <c r="AA148" t="str">
        <f t="shared" ca="1" si="60"/>
        <v>fe</v>
      </c>
      <c r="AB148" t="s">
        <v>82</v>
      </c>
      <c r="AC148" t="s">
        <v>198</v>
      </c>
      <c r="AD148">
        <v>1</v>
      </c>
      <c r="AE148" t="s">
        <v>126</v>
      </c>
      <c r="AG148">
        <v>22400</v>
      </c>
      <c r="AH148" t="str">
        <f>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v>
      </c>
      <c r="AN148" t="str">
        <f t="shared" ca="1" si="64"/>
        <v>{"dy":15,"sl":6,"tp":"fe","vl":"Equip7302","cn":1,"pt":"GO","pr":22400}</v>
      </c>
    </row>
    <row r="149" spans="1:40">
      <c r="A149">
        <v>15</v>
      </c>
      <c r="B149">
        <v>7</v>
      </c>
      <c r="C149">
        <f t="shared" si="55"/>
        <v>0</v>
      </c>
      <c r="D149">
        <f t="shared" ca="1" si="66"/>
        <v>0.3604997826514893</v>
      </c>
      <c r="E149">
        <f t="shared" ca="1" si="66"/>
        <v>0.83300564231510721</v>
      </c>
      <c r="F149">
        <f t="shared" ca="1" si="66"/>
        <v>0.14840679201853402</v>
      </c>
      <c r="G149">
        <f t="shared" ca="1" si="66"/>
        <v>0.63535034657994405</v>
      </c>
      <c r="H149">
        <f t="shared" ca="1" si="66"/>
        <v>0.40418968801205379</v>
      </c>
      <c r="I149">
        <f t="shared" ca="1" si="66"/>
        <v>0.59476769865604662</v>
      </c>
      <c r="M149" t="str">
        <f t="shared" ca="1" si="56"/>
        <v>지정 장비</v>
      </c>
      <c r="N149" t="e">
        <f t="shared" ca="1" si="57"/>
        <v>#VALUE!</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t="e">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#VALUE!</v>
      </c>
      <c r="S149" t="e">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#VALUE!</v>
      </c>
      <c r="T149" t="e">
        <f t="shared" ca="1" si="59"/>
        <v>#VALUE!</v>
      </c>
      <c r="U149" t="s">
        <v>82</v>
      </c>
      <c r="V149" t="s">
        <v>182</v>
      </c>
      <c r="W149">
        <v>1</v>
      </c>
      <c r="X149" t="s">
        <v>126</v>
      </c>
      <c r="Z149">
        <v>5100</v>
      </c>
      <c r="AA149" t="str">
        <f t="shared" ca="1" si="60"/>
        <v>fe</v>
      </c>
      <c r="AB149" t="s">
        <v>82</v>
      </c>
      <c r="AC149" t="s">
        <v>190</v>
      </c>
      <c r="AD149">
        <v>1</v>
      </c>
      <c r="AE149" t="s">
        <v>126</v>
      </c>
      <c r="AG149">
        <v>7800</v>
      </c>
      <c r="AH149" t="str">
        <f>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v>
      </c>
      <c r="AN149" t="str">
        <f t="shared" ca="1" si="64"/>
        <v>{"dy":15,"sl":7,"tp":"fe","vl":"Equip8101","cn":1,"pt":"GO","pr":7800}</v>
      </c>
    </row>
    <row r="150" spans="1:40">
      <c r="A150">
        <v>15</v>
      </c>
      <c r="B150">
        <v>8</v>
      </c>
      <c r="C150">
        <f t="shared" si="55"/>
        <v>0</v>
      </c>
      <c r="D150">
        <f t="shared" ca="1" si="66"/>
        <v>5.3253028756385934E-2</v>
      </c>
      <c r="E150">
        <f t="shared" ca="1" si="66"/>
        <v>0.85840380061452715</v>
      </c>
      <c r="F150">
        <f t="shared" ca="1" si="66"/>
        <v>0.79520220787310225</v>
      </c>
      <c r="G150">
        <f t="shared" ca="1" si="66"/>
        <v>3.1256273050099481E-2</v>
      </c>
      <c r="H150">
        <f t="shared" ca="1" si="66"/>
        <v>0.69910203546941674</v>
      </c>
      <c r="I150">
        <f t="shared" ca="1" si="66"/>
        <v>0.5942303422938563</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v>
      </c>
      <c r="AN150" t="str">
        <f t="shared" ca="1" si="64"/>
        <v>{"dy":15,"sl":8}</v>
      </c>
    </row>
    <row r="151" spans="1:40">
      <c r="A151">
        <v>15</v>
      </c>
      <c r="B151">
        <v>9</v>
      </c>
      <c r="C151">
        <f t="shared" si="55"/>
        <v>0</v>
      </c>
      <c r="D151">
        <f t="shared" ca="1" si="66"/>
        <v>0.54586271475262405</v>
      </c>
      <c r="E151">
        <f t="shared" ca="1" si="66"/>
        <v>0.33891812356671747</v>
      </c>
      <c r="F151">
        <f t="shared" ca="1" si="66"/>
        <v>0.57526036550638726</v>
      </c>
      <c r="G151">
        <f t="shared" ca="1" si="66"/>
        <v>0.77408002740946713</v>
      </c>
      <c r="H151">
        <f t="shared" ca="1" si="66"/>
        <v>0.85458934619716653</v>
      </c>
      <c r="I151">
        <f t="shared" ca="1" si="66"/>
        <v>0.44297271856747389</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v>
      </c>
      <c r="AN151" t="str">
        <f t="shared" ca="1" si="64"/>
        <v>{"dy":15,"sl":9}</v>
      </c>
    </row>
    <row r="152" spans="1:40">
      <c r="A152">
        <v>16</v>
      </c>
      <c r="B152">
        <v>0</v>
      </c>
      <c r="C152">
        <f t="shared" si="55"/>
        <v>0</v>
      </c>
      <c r="D152">
        <f t="shared" ref="D152:I161" ca="1" si="67">RAND()</f>
        <v>0.2147615286082355</v>
      </c>
      <c r="E152">
        <f t="shared" ca="1" si="67"/>
        <v>0.69746863225407441</v>
      </c>
      <c r="F152">
        <f t="shared" ca="1" si="67"/>
        <v>0.99245621007670326</v>
      </c>
      <c r="G152">
        <f t="shared" ca="1" si="67"/>
        <v>0.25631568385897663</v>
      </c>
      <c r="H152">
        <f t="shared" ca="1" si="67"/>
        <v>0.38860885516702592</v>
      </c>
      <c r="I152">
        <f t="shared" ca="1" si="67"/>
        <v>0.47097297510478253</v>
      </c>
      <c r="M152" t="str">
        <f t="shared" ca="1" si="56"/>
        <v>지정 장비</v>
      </c>
      <c r="N152" t="e">
        <f t="shared" ca="1" si="57"/>
        <v>#VALUE!</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e">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#VALUE!</v>
      </c>
      <c r="R152" t="e">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#VALUE!</v>
      </c>
      <c r="S152" t="e">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#VALUE!</v>
      </c>
      <c r="T152" t="e">
        <f t="shared" ca="1" si="59"/>
        <v>#VALUE!</v>
      </c>
      <c r="U152" t="s">
        <v>82</v>
      </c>
      <c r="V152" t="s">
        <v>207</v>
      </c>
      <c r="W152">
        <v>1</v>
      </c>
      <c r="X152" t="s">
        <v>126</v>
      </c>
      <c r="Z152">
        <v>3400</v>
      </c>
      <c r="AA152" t="str">
        <f t="shared" ca="1" si="60"/>
        <v>fe</v>
      </c>
      <c r="AB152" t="s">
        <v>82</v>
      </c>
      <c r="AC152" t="s">
        <v>397</v>
      </c>
      <c r="AD152">
        <v>1</v>
      </c>
      <c r="AE152" t="s">
        <v>126</v>
      </c>
      <c r="AG152">
        <v>3400</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v>
      </c>
      <c r="AN152" t="str">
        <f t="shared" ca="1" si="64"/>
        <v>{"dy":16,"sl":0,"tp":"fe","vl":"Equip2201","cn":1,"pt":"GO","pr":3400}</v>
      </c>
    </row>
    <row r="153" spans="1:40">
      <c r="A153">
        <v>16</v>
      </c>
      <c r="B153">
        <v>1</v>
      </c>
      <c r="C153">
        <f t="shared" si="55"/>
        <v>0</v>
      </c>
      <c r="D153">
        <f t="shared" ca="1" si="67"/>
        <v>3.0401893371108768E-2</v>
      </c>
      <c r="E153">
        <f t="shared" ca="1" si="67"/>
        <v>0.59285376711495497</v>
      </c>
      <c r="F153">
        <f t="shared" ca="1" si="67"/>
        <v>0.50262578107589651</v>
      </c>
      <c r="G153">
        <f t="shared" ca="1" si="67"/>
        <v>9.2446317925354737E-2</v>
      </c>
      <c r="H153">
        <f t="shared" ca="1" si="67"/>
        <v>0.21334222850406792</v>
      </c>
      <c r="I153">
        <f t="shared" ca="1" si="67"/>
        <v>0.84901063228156093</v>
      </c>
      <c r="M153" t="str">
        <f t="shared" ca="1" si="56"/>
        <v>지정 장비</v>
      </c>
      <c r="N153" t="e">
        <f t="shared" ca="1" si="57"/>
        <v>#VALUE!</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e">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#VALUE!</v>
      </c>
      <c r="R153" t="e">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#VALUE!</v>
      </c>
      <c r="S153" t="e">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#VALUE!</v>
      </c>
      <c r="T153" t="e">
        <f t="shared" ca="1" si="59"/>
        <v>#VALUE!</v>
      </c>
      <c r="U153" t="s">
        <v>82</v>
      </c>
      <c r="V153" t="s">
        <v>179</v>
      </c>
      <c r="W153">
        <v>1</v>
      </c>
      <c r="X153" t="s">
        <v>126</v>
      </c>
      <c r="Z153">
        <v>1200</v>
      </c>
      <c r="AA153" t="str">
        <f t="shared" ca="1" si="60"/>
        <v>fe</v>
      </c>
      <c r="AB153" t="s">
        <v>82</v>
      </c>
      <c r="AC153" t="s">
        <v>179</v>
      </c>
      <c r="AD153">
        <v>1</v>
      </c>
      <c r="AE153" t="s">
        <v>126</v>
      </c>
      <c r="AG153">
        <v>1200</v>
      </c>
      <c r="AH153" t="str">
        <f>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v>
      </c>
      <c r="AN153" t="str">
        <f t="shared" ca="1" si="64"/>
        <v>{"dy":16,"sl":1,"tp":"fe","vl":"Equip3102","cn":1,"pt":"GO","pr":1200}</v>
      </c>
    </row>
    <row r="154" spans="1:40">
      <c r="A154">
        <v>16</v>
      </c>
      <c r="B154">
        <v>2</v>
      </c>
      <c r="C154">
        <f t="shared" si="55"/>
        <v>0</v>
      </c>
      <c r="D154">
        <f t="shared" ca="1" si="67"/>
        <v>0.76205890019423084</v>
      </c>
      <c r="E154">
        <f t="shared" ca="1" si="67"/>
        <v>0.1051743559136199</v>
      </c>
      <c r="F154">
        <f t="shared" ca="1" si="67"/>
        <v>0.84950958189304648</v>
      </c>
      <c r="G154">
        <f t="shared" ca="1" si="67"/>
        <v>0.63210586911894262</v>
      </c>
      <c r="H154">
        <f t="shared" ca="1" si="67"/>
        <v>0.22078835978814848</v>
      </c>
      <c r="I154">
        <f t="shared" ca="1" si="67"/>
        <v>0.24690909514000658</v>
      </c>
      <c r="M154" t="str">
        <f t="shared" ca="1" si="56"/>
        <v>안 지정 캐릭터 PP 영웅등급</v>
      </c>
      <c r="N154">
        <f t="shared" ca="1" si="57"/>
        <v>10517</v>
      </c>
      <c r="O154">
        <f t="shared" ca="1" si="58"/>
        <v>4</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1200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126</v>
      </c>
      <c r="Z154">
        <v>900</v>
      </c>
      <c r="AA154" t="str">
        <f t="shared" ca="1" si="60"/>
        <v>uph</v>
      </c>
      <c r="AB154" t="s">
        <v>91</v>
      </c>
      <c r="AC154">
        <v>11315</v>
      </c>
      <c r="AD154">
        <v>9</v>
      </c>
      <c r="AE154" t="s">
        <v>388</v>
      </c>
      <c r="AG154">
        <v>4</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v>
      </c>
      <c r="AN154" t="str">
        <f t="shared" ca="1" si="64"/>
        <v>{"dy":16,"sl":2,"tp":"uph","vl":"11315","cn":9,"pt":"DI","pr":4}</v>
      </c>
    </row>
    <row r="155" spans="1:40">
      <c r="A155">
        <v>16</v>
      </c>
      <c r="B155">
        <v>3</v>
      </c>
      <c r="C155">
        <f t="shared" si="55"/>
        <v>0</v>
      </c>
      <c r="D155">
        <f t="shared" ca="1" si="67"/>
        <v>0.20931179972516534</v>
      </c>
      <c r="E155">
        <f t="shared" ca="1" si="67"/>
        <v>1.1055237509067339E-2</v>
      </c>
      <c r="F155">
        <f t="shared" ca="1" si="67"/>
        <v>7.5265135468787658E-2</v>
      </c>
      <c r="G155">
        <f t="shared" ca="1" si="67"/>
        <v>7.407422628013971E-2</v>
      </c>
      <c r="H155">
        <f t="shared" ca="1" si="67"/>
        <v>0.10705172554486997</v>
      </c>
      <c r="I155">
        <f t="shared" ca="1" si="67"/>
        <v>0.30170483372955559</v>
      </c>
      <c r="M155" t="str">
        <f t="shared" ca="1" si="56"/>
        <v>안 지정 캐릭터 PP 영웅등급</v>
      </c>
      <c r="N155">
        <f t="shared" ca="1" si="57"/>
        <v>1105</v>
      </c>
      <c r="O155">
        <f t="shared" ca="1" si="58"/>
        <v>3</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900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126</v>
      </c>
      <c r="Z155">
        <v>1400</v>
      </c>
      <c r="AA155" t="str">
        <f t="shared" ca="1" si="60"/>
        <v>fe</v>
      </c>
      <c r="AB155" t="s">
        <v>82</v>
      </c>
      <c r="AC155" t="s">
        <v>400</v>
      </c>
      <c r="AD155">
        <v>1</v>
      </c>
      <c r="AE155" t="s">
        <v>130</v>
      </c>
      <c r="AF155">
        <v>169</v>
      </c>
      <c r="AG155">
        <v>129</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전설</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v>
      </c>
      <c r="AN155" t="str">
        <f t="shared" ca="1" si="64"/>
        <v>{"dy":16,"sl":3,"tp":"fe","vl":"Equip2401","cn":1,"pt":"DI","pp":169,"pr":129}</v>
      </c>
    </row>
    <row r="156" spans="1:40">
      <c r="A156">
        <v>16</v>
      </c>
      <c r="B156">
        <v>4</v>
      </c>
      <c r="C156">
        <f t="shared" si="55"/>
        <v>0</v>
      </c>
      <c r="D156">
        <f t="shared" ca="1" si="67"/>
        <v>0.21670780146464863</v>
      </c>
      <c r="E156">
        <f t="shared" ca="1" si="67"/>
        <v>7.4420232160894995E-2</v>
      </c>
      <c r="F156">
        <f t="shared" ca="1" si="67"/>
        <v>0.90843864963489507</v>
      </c>
      <c r="G156">
        <f t="shared" ca="1" si="67"/>
        <v>0.47194300284953861</v>
      </c>
      <c r="H156">
        <f t="shared" ca="1" si="67"/>
        <v>0.73546567584743794</v>
      </c>
      <c r="I156">
        <f t="shared" ca="1" si="67"/>
        <v>0.46188292107421403</v>
      </c>
      <c r="M156" t="str">
        <f t="shared" ca="1" si="56"/>
        <v>안 지정 캐릭터 PP 일반등급</v>
      </c>
      <c r="N156">
        <f t="shared" ca="1" si="57"/>
        <v>7442</v>
      </c>
      <c r="O156">
        <f t="shared" ca="1" si="58"/>
        <v>3</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900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126</v>
      </c>
      <c r="Z156">
        <v>1400</v>
      </c>
      <c r="AA156" t="str">
        <f t="shared" ca="1" si="60"/>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v>
      </c>
      <c r="AN156" t="str">
        <f t="shared" ca="1" si="64"/>
        <v>{"dy":16,"sl":4,"tp":"upn","vl":"83631","cn":14,"pt":"GO","pr":4200}</v>
      </c>
    </row>
    <row r="157" spans="1:40">
      <c r="A157">
        <v>16</v>
      </c>
      <c r="B157">
        <v>5</v>
      </c>
      <c r="C157">
        <f t="shared" si="55"/>
        <v>0</v>
      </c>
      <c r="D157">
        <f t="shared" ca="1" si="67"/>
        <v>0.44943230694638525</v>
      </c>
      <c r="E157">
        <f t="shared" ca="1" si="67"/>
        <v>0.52826145670798419</v>
      </c>
      <c r="F157">
        <f t="shared" ca="1" si="67"/>
        <v>0.10825309947777462</v>
      </c>
      <c r="G157">
        <f t="shared" ca="1" si="67"/>
        <v>0.27986278458190605</v>
      </c>
      <c r="H157">
        <f t="shared" ca="1" si="67"/>
        <v>0.48296254496069468</v>
      </c>
      <c r="I157">
        <f t="shared" ca="1" si="67"/>
        <v>0.34595383725405193</v>
      </c>
      <c r="M157" t="str">
        <f t="shared" ca="1" si="56"/>
        <v>지정 장비</v>
      </c>
      <c r="N157" t="e">
        <f t="shared" ca="1" si="57"/>
        <v>#VALUE!</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t="e">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#VALUE!</v>
      </c>
      <c r="S157" t="e">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#VALUE!</v>
      </c>
      <c r="T157" t="e">
        <f t="shared" ca="1" si="59"/>
        <v>#VALUE!</v>
      </c>
      <c r="U157" t="s">
        <v>82</v>
      </c>
      <c r="V157" t="s">
        <v>190</v>
      </c>
      <c r="W157">
        <v>1</v>
      </c>
      <c r="X157" t="s">
        <v>126</v>
      </c>
      <c r="Z157">
        <v>7900</v>
      </c>
      <c r="AA157" t="str">
        <f t="shared" ca="1" si="60"/>
        <v>fe</v>
      </c>
      <c r="AB157" t="s">
        <v>82</v>
      </c>
      <c r="AC157" t="s">
        <v>280</v>
      </c>
      <c r="AD157">
        <v>1</v>
      </c>
      <c r="AE157" t="s">
        <v>126</v>
      </c>
      <c r="AG157">
        <v>2700</v>
      </c>
      <c r="AH157" t="str">
        <f>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T75식 레이피어</v>
      </c>
      <c r="AL157">
        <v>1</v>
      </c>
      <c r="AM15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v>
      </c>
      <c r="AN157" t="str">
        <f t="shared" ca="1" si="64"/>
        <v>{"dy":16,"sl":5,"tp":"fe","vl":"Equip5202","cn":1,"pt":"GO","pr":2700}</v>
      </c>
    </row>
    <row r="158" spans="1:40">
      <c r="A158">
        <v>16</v>
      </c>
      <c r="B158">
        <v>6</v>
      </c>
      <c r="C158">
        <f t="shared" si="55"/>
        <v>0</v>
      </c>
      <c r="D158">
        <f t="shared" ca="1" si="67"/>
        <v>0.54498320505850983</v>
      </c>
      <c r="E158">
        <f t="shared" ca="1" si="67"/>
        <v>6.7380482588857871E-2</v>
      </c>
      <c r="F158">
        <f t="shared" ca="1" si="67"/>
        <v>0.52812830714766523</v>
      </c>
      <c r="G158">
        <f t="shared" ca="1" si="67"/>
        <v>4.6439438194136096E-2</v>
      </c>
      <c r="H158">
        <f t="shared" ca="1" si="67"/>
        <v>0.68047646412775176</v>
      </c>
      <c r="I158">
        <f t="shared" ca="1" si="67"/>
        <v>0.64726596699279504</v>
      </c>
      <c r="M158" t="str">
        <f t="shared" ca="1" si="56"/>
        <v>지정 장비</v>
      </c>
      <c r="N158" t="e">
        <f t="shared" ca="1" si="57"/>
        <v>#VALUE!</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DI</v>
      </c>
      <c r="Q158" t="e">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#VALUE!</v>
      </c>
      <c r="R158" t="e">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#VALUE!</v>
      </c>
      <c r="S158" t="e">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#VALUE!</v>
      </c>
      <c r="T158" t="e">
        <f t="shared" ca="1" si="59"/>
        <v>#VALUE!</v>
      </c>
      <c r="U158" t="s">
        <v>82</v>
      </c>
      <c r="V158" t="s">
        <v>194</v>
      </c>
      <c r="W158">
        <v>1</v>
      </c>
      <c r="X158" t="s">
        <v>126</v>
      </c>
      <c r="Z158">
        <v>2100</v>
      </c>
      <c r="AA158" t="str">
        <f t="shared" ca="1" si="60"/>
        <v>uph</v>
      </c>
      <c r="AB158" t="s">
        <v>91</v>
      </c>
      <c r="AC158">
        <v>85863</v>
      </c>
      <c r="AD158">
        <v>14</v>
      </c>
      <c r="AE158" t="s">
        <v>126</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v>
      </c>
      <c r="AN158" t="str">
        <f t="shared" ca="1" si="64"/>
        <v>{"dy":16,"sl":6,"tp":"uph","vl":"85863","cn":14,"pt":"GO","pr":4200}</v>
      </c>
    </row>
    <row r="159" spans="1:40">
      <c r="A159">
        <v>16</v>
      </c>
      <c r="B159">
        <v>7</v>
      </c>
      <c r="C159">
        <f t="shared" si="55"/>
        <v>0</v>
      </c>
      <c r="D159">
        <f t="shared" ca="1" si="67"/>
        <v>0.15761507560438415</v>
      </c>
      <c r="E159">
        <f t="shared" ca="1" si="67"/>
        <v>0.58812226867037365</v>
      </c>
      <c r="F159">
        <f t="shared" ca="1" si="67"/>
        <v>0.87279914195456376</v>
      </c>
      <c r="G159">
        <f t="shared" ca="1" si="67"/>
        <v>0.36495448429548027</v>
      </c>
      <c r="H159">
        <f t="shared" ca="1" si="67"/>
        <v>3.5693693472592436E-2</v>
      </c>
      <c r="I159">
        <f t="shared" ca="1" si="67"/>
        <v>0.59917248101363718</v>
      </c>
      <c r="M159" t="str">
        <f t="shared" ca="1" si="56"/>
        <v>지정 장비</v>
      </c>
      <c r="N159" t="e">
        <f t="shared" ca="1" si="57"/>
        <v>#VALUE!</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t="e">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#VALUE!</v>
      </c>
      <c r="S159" t="e">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#VALUE!</v>
      </c>
      <c r="T159" t="e">
        <f t="shared" ca="1" si="59"/>
        <v>#VALUE!</v>
      </c>
      <c r="U159" t="s">
        <v>82</v>
      </c>
      <c r="V159" t="s">
        <v>242</v>
      </c>
      <c r="W159">
        <v>1</v>
      </c>
      <c r="X159" t="s">
        <v>126</v>
      </c>
      <c r="Z159">
        <v>29300</v>
      </c>
      <c r="AA159" t="str">
        <f t="shared" ca="1" si="60"/>
        <v>fe</v>
      </c>
      <c r="AB159" t="s">
        <v>82</v>
      </c>
      <c r="AC159" t="s">
        <v>185</v>
      </c>
      <c r="AD159">
        <v>1</v>
      </c>
      <c r="AE159" t="s">
        <v>126</v>
      </c>
      <c r="AG159">
        <v>3600</v>
      </c>
      <c r="AH159" t="str">
        <f>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버블 블래스터</v>
      </c>
      <c r="AL159">
        <v>1</v>
      </c>
      <c r="AM15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v>
      </c>
      <c r="AN159" t="str">
        <f t="shared" ca="1" si="64"/>
        <v>{"dy":16,"sl":7,"tp":"fe","vl":"Equip6102","cn":1,"pt":"GO","pr":3600}</v>
      </c>
    </row>
    <row r="160" spans="1:40">
      <c r="A160">
        <v>16</v>
      </c>
      <c r="B160">
        <v>8</v>
      </c>
      <c r="C160">
        <f t="shared" si="55"/>
        <v>0</v>
      </c>
      <c r="D160">
        <f t="shared" ca="1" si="67"/>
        <v>0.69579657460190047</v>
      </c>
      <c r="E160">
        <f t="shared" ca="1" si="67"/>
        <v>5.4005584841346876E-2</v>
      </c>
      <c r="F160">
        <f t="shared" ca="1" si="67"/>
        <v>0.95261613118439636</v>
      </c>
      <c r="G160">
        <f t="shared" ca="1" si="67"/>
        <v>0.13285826174922899</v>
      </c>
      <c r="H160">
        <f t="shared" ca="1" si="67"/>
        <v>0.10167984655391948</v>
      </c>
      <c r="I160">
        <f t="shared" ca="1" si="67"/>
        <v>0.17933199020249369</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v>
      </c>
      <c r="AN160" t="str">
        <f t="shared" ca="1" si="64"/>
        <v>{"dy":16,"sl":8}</v>
      </c>
    </row>
    <row r="161" spans="1:40">
      <c r="A161">
        <v>16</v>
      </c>
      <c r="B161">
        <v>9</v>
      </c>
      <c r="C161">
        <f t="shared" si="55"/>
        <v>0</v>
      </c>
      <c r="D161">
        <f t="shared" ca="1" si="67"/>
        <v>0.63410629967843446</v>
      </c>
      <c r="E161">
        <f t="shared" ca="1" si="67"/>
        <v>0.67230880422392991</v>
      </c>
      <c r="F161">
        <f t="shared" ca="1" si="67"/>
        <v>0.59784563666731327</v>
      </c>
      <c r="G161">
        <f t="shared" ca="1" si="67"/>
        <v>0.63339644699613917</v>
      </c>
      <c r="H161">
        <f t="shared" ca="1" si="67"/>
        <v>0.59807701349413445</v>
      </c>
      <c r="I161">
        <f t="shared" ca="1" si="67"/>
        <v>4.3656875665692207E-2</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v>
      </c>
      <c r="AN161" t="str">
        <f t="shared" ca="1" si="64"/>
        <v>{"dy":16,"sl":9}</v>
      </c>
    </row>
    <row r="162" spans="1:40">
      <c r="A162">
        <v>17</v>
      </c>
      <c r="B162">
        <v>0</v>
      </c>
      <c r="C162">
        <f t="shared" si="55"/>
        <v>0</v>
      </c>
      <c r="D162">
        <f t="shared" ref="D162:I171" ca="1" si="68">RAND()</f>
        <v>0.32065628283496406</v>
      </c>
      <c r="E162">
        <f t="shared" ca="1" si="68"/>
        <v>0.41957172994979108</v>
      </c>
      <c r="F162">
        <f t="shared" ca="1" si="68"/>
        <v>0.37218231960474879</v>
      </c>
      <c r="G162">
        <f t="shared" ca="1" si="68"/>
        <v>0.81314515466534187</v>
      </c>
      <c r="H162">
        <f t="shared" ca="1" si="68"/>
        <v>0.26994113920734275</v>
      </c>
      <c r="I162">
        <f t="shared" ca="1" si="68"/>
        <v>0.61661699562260741</v>
      </c>
      <c r="M162" t="str">
        <f t="shared" ca="1" si="56"/>
        <v>지정 장비</v>
      </c>
      <c r="N162" t="e">
        <f t="shared" ca="1" si="57"/>
        <v>#VALUE!</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t="e">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#VALUE!</v>
      </c>
      <c r="S162" t="e">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#VALUE!</v>
      </c>
      <c r="T162" t="e">
        <f t="shared" ca="1" si="59"/>
        <v>#VALUE!</v>
      </c>
      <c r="U162" t="s">
        <v>82</v>
      </c>
      <c r="V162" t="s">
        <v>190</v>
      </c>
      <c r="W162">
        <v>1</v>
      </c>
      <c r="X162" t="s">
        <v>126</v>
      </c>
      <c r="Z162">
        <v>8300</v>
      </c>
      <c r="AA162" t="str">
        <f t="shared" ca="1" si="60"/>
        <v>fe</v>
      </c>
      <c r="AB162" t="s">
        <v>82</v>
      </c>
      <c r="AC162" t="s">
        <v>190</v>
      </c>
      <c r="AD162">
        <v>1</v>
      </c>
      <c r="AE162" t="s">
        <v>126</v>
      </c>
      <c r="AG162">
        <v>8300</v>
      </c>
      <c r="AH162" t="str">
        <f>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스톤 버스터</v>
      </c>
      <c r="AL162">
        <v>1</v>
      </c>
      <c r="AM16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v>
      </c>
      <c r="AN162" t="str">
        <f t="shared" ca="1" si="64"/>
        <v>{"dy":17,"sl":0,"tp":"fe","vl":"Equip8101","cn":1,"pt":"GO","pr":8300}</v>
      </c>
    </row>
    <row r="163" spans="1:40">
      <c r="A163">
        <v>17</v>
      </c>
      <c r="B163">
        <v>1</v>
      </c>
      <c r="C163">
        <f t="shared" si="55"/>
        <v>0</v>
      </c>
      <c r="D163">
        <f t="shared" ca="1" si="68"/>
        <v>0.79664386539205378</v>
      </c>
      <c r="E163">
        <f t="shared" ca="1" si="68"/>
        <v>0.3009146397602801</v>
      </c>
      <c r="F163">
        <f t="shared" ca="1" si="68"/>
        <v>0.66133091408951672</v>
      </c>
      <c r="G163">
        <f t="shared" ca="1" si="68"/>
        <v>0.93661878270234267</v>
      </c>
      <c r="H163">
        <f t="shared" ca="1" si="68"/>
        <v>5.3974180901509405E-2</v>
      </c>
      <c r="I163">
        <f t="shared" ca="1" si="68"/>
        <v>0.17735491609731835</v>
      </c>
      <c r="M163" t="str">
        <f t="shared" ca="1" si="56"/>
        <v>지정 장비</v>
      </c>
      <c r="N163" t="e">
        <f t="shared" ca="1" si="57"/>
        <v>#VALUE!</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#VALUE!</v>
      </c>
      <c r="S163" t="e">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#VALUE!</v>
      </c>
      <c r="T163" t="e">
        <f t="shared" ca="1" si="59"/>
        <v>#VALUE!</v>
      </c>
      <c r="U163" t="s">
        <v>82</v>
      </c>
      <c r="V163" t="s">
        <v>184</v>
      </c>
      <c r="W163">
        <v>1</v>
      </c>
      <c r="X163" t="s">
        <v>130</v>
      </c>
      <c r="Z163">
        <v>4</v>
      </c>
      <c r="AA163" t="str">
        <f t="shared" ca="1" si="60"/>
        <v>fe</v>
      </c>
      <c r="AB163" t="s">
        <v>82</v>
      </c>
      <c r="AC163" t="s">
        <v>184</v>
      </c>
      <c r="AD163">
        <v>1</v>
      </c>
      <c r="AE163" t="s">
        <v>130</v>
      </c>
      <c r="AG163">
        <v>4</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이중 날개 활</v>
      </c>
      <c r="AL163">
        <v>1</v>
      </c>
      <c r="AM16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v>
      </c>
      <c r="AN163" t="str">
        <f t="shared" ca="1" si="64"/>
        <v>{"dy":17,"sl":1,"tp":"fe","vl":"Equip2201","cn":1,"pt":"DI","pr":4}</v>
      </c>
    </row>
    <row r="164" spans="1:40">
      <c r="A164">
        <v>17</v>
      </c>
      <c r="B164">
        <v>2</v>
      </c>
      <c r="C164">
        <f t="shared" si="55"/>
        <v>0</v>
      </c>
      <c r="D164">
        <f t="shared" ca="1" si="68"/>
        <v>0.57259805908289485</v>
      </c>
      <c r="E164">
        <f t="shared" ca="1" si="68"/>
        <v>0.22360170212854891</v>
      </c>
      <c r="F164">
        <f t="shared" ca="1" si="68"/>
        <v>0.78744781086011506</v>
      </c>
      <c r="G164">
        <f t="shared" ca="1" si="68"/>
        <v>0.70114593346161147</v>
      </c>
      <c r="H164">
        <f t="shared" ca="1" si="68"/>
        <v>0.79008085931235117</v>
      </c>
      <c r="I164">
        <f t="shared" ca="1" si="68"/>
        <v>0.38025302619566381</v>
      </c>
      <c r="M164" t="str">
        <f t="shared" ca="1" si="56"/>
        <v>안 지정 캐릭터 PP 영웅등급</v>
      </c>
      <c r="N164">
        <f t="shared" ca="1" si="57"/>
        <v>22360</v>
      </c>
      <c r="O164">
        <f t="shared" ca="1" si="58"/>
        <v>5</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1500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126</v>
      </c>
      <c r="Z164">
        <v>1400</v>
      </c>
      <c r="AA164" t="str">
        <f t="shared" ca="1" si="60"/>
        <v>uph</v>
      </c>
      <c r="AB164" t="s">
        <v>91</v>
      </c>
      <c r="AC164">
        <v>86575</v>
      </c>
      <c r="AD164">
        <v>14</v>
      </c>
      <c r="AE164" t="s">
        <v>126</v>
      </c>
      <c r="AG164">
        <v>4200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v>
      </c>
      <c r="AN164" t="str">
        <f t="shared" ca="1" si="64"/>
        <v>{"dy":17,"sl":2,"tp":"uph","vl":"86575","cn":14,"pt":"GO","pr":4200}</v>
      </c>
    </row>
    <row r="165" spans="1:40">
      <c r="A165">
        <v>17</v>
      </c>
      <c r="B165">
        <v>3</v>
      </c>
      <c r="C165">
        <f t="shared" si="55"/>
        <v>0</v>
      </c>
      <c r="D165">
        <f t="shared" ca="1" si="68"/>
        <v>0.98291153823531419</v>
      </c>
      <c r="E165">
        <f t="shared" ca="1" si="68"/>
        <v>0.73626593682847852</v>
      </c>
      <c r="F165">
        <f t="shared" ca="1" si="68"/>
        <v>0.1725077649759833</v>
      </c>
      <c r="G165">
        <f t="shared" ca="1" si="68"/>
        <v>0.60886108779058756</v>
      </c>
      <c r="H165">
        <f t="shared" ca="1" si="68"/>
        <v>0.2668109276397358</v>
      </c>
      <c r="I165">
        <f t="shared" ca="1" si="68"/>
        <v>0.1299241541106384</v>
      </c>
      <c r="M165" t="str">
        <f t="shared" ca="1" si="56"/>
        <v>안 지정 캐릭터 PP 일반등급</v>
      </c>
      <c r="N165">
        <f t="shared" ca="1" si="57"/>
        <v>73626</v>
      </c>
      <c r="O165">
        <f t="shared" ca="1" si="58"/>
        <v>11</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3300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126</v>
      </c>
      <c r="Z165">
        <v>1000</v>
      </c>
      <c r="AA165" t="str">
        <f t="shared" ca="1" si="60"/>
        <v>upn</v>
      </c>
      <c r="AB165" t="s">
        <v>92</v>
      </c>
      <c r="AC165">
        <v>24840</v>
      </c>
      <c r="AD165">
        <v>10</v>
      </c>
      <c r="AE165" t="s">
        <v>126</v>
      </c>
      <c r="AG165">
        <v>3000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v>
      </c>
      <c r="AN165" t="str">
        <f t="shared" ca="1" si="64"/>
        <v>{"dy":17,"sl":3,"tp":"upn","vl":"24840","cn":10,"pt":"GO","pr":3000}</v>
      </c>
    </row>
    <row r="166" spans="1:40">
      <c r="A166">
        <v>17</v>
      </c>
      <c r="B166">
        <v>4</v>
      </c>
      <c r="C166">
        <f t="shared" si="55"/>
        <v>0</v>
      </c>
      <c r="D166">
        <f t="shared" ca="1" si="68"/>
        <v>0.24415761671121783</v>
      </c>
      <c r="E166">
        <f t="shared" ca="1" si="68"/>
        <v>0.28682844487628356</v>
      </c>
      <c r="F166">
        <f t="shared" ca="1" si="68"/>
        <v>0.34091741135673059</v>
      </c>
      <c r="G166">
        <f t="shared" ca="1" si="68"/>
        <v>6.570670048145788E-2</v>
      </c>
      <c r="H166">
        <f t="shared" ca="1" si="68"/>
        <v>0.35742805642946041</v>
      </c>
      <c r="I166">
        <f t="shared" ca="1" si="68"/>
        <v>0.10027248367661257</v>
      </c>
      <c r="M166" t="str">
        <f t="shared" ca="1" si="56"/>
        <v>안 지정 캐릭터 PP 일반등급</v>
      </c>
      <c r="N166">
        <f t="shared" ca="1" si="57"/>
        <v>28682</v>
      </c>
      <c r="O166">
        <f t="shared" ca="1" si="58"/>
        <v>6</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1800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126</v>
      </c>
      <c r="Z166">
        <v>900</v>
      </c>
      <c r="AA166" t="str">
        <f t="shared" ca="1" si="60"/>
        <v>upn</v>
      </c>
      <c r="AB166" t="s">
        <v>92</v>
      </c>
      <c r="AC166">
        <v>10498</v>
      </c>
      <c r="AD166">
        <v>9</v>
      </c>
      <c r="AE166" t="s">
        <v>126</v>
      </c>
      <c r="AG166">
        <v>2700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v>
      </c>
      <c r="AN166" t="str">
        <f t="shared" ca="1" si="64"/>
        <v>{"dy":17,"sl":4,"tp":"upn","vl":"10498","cn":9,"pt":"GO","pr":2700}</v>
      </c>
    </row>
    <row r="167" spans="1:40">
      <c r="A167">
        <v>17</v>
      </c>
      <c r="B167">
        <v>5</v>
      </c>
      <c r="C167">
        <f t="shared" si="55"/>
        <v>0</v>
      </c>
      <c r="D167">
        <f t="shared" ca="1" si="68"/>
        <v>0.29109394155093271</v>
      </c>
      <c r="E167">
        <f t="shared" ca="1" si="68"/>
        <v>0.10051655521359892</v>
      </c>
      <c r="F167">
        <f t="shared" ca="1" si="68"/>
        <v>0.12417939299490621</v>
      </c>
      <c r="G167">
        <f t="shared" ca="1" si="68"/>
        <v>0.2701832712583484</v>
      </c>
      <c r="H167">
        <f t="shared" ca="1" si="68"/>
        <v>0.90886750887710421</v>
      </c>
      <c r="I167">
        <f t="shared" ca="1" si="68"/>
        <v>0.43660567557085384</v>
      </c>
      <c r="M167" t="str">
        <f t="shared" ca="1" si="56"/>
        <v>지정 장비</v>
      </c>
      <c r="N167" t="e">
        <f t="shared" ca="1" si="57"/>
        <v>#VALUE!</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t="e">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#VALUE!</v>
      </c>
      <c r="S167" t="e">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#VALUE!</v>
      </c>
      <c r="T167" t="e">
        <f t="shared" ca="1" si="59"/>
        <v>#VALUE!</v>
      </c>
      <c r="U167" t="s">
        <v>82</v>
      </c>
      <c r="V167" t="s">
        <v>208</v>
      </c>
      <c r="W167">
        <v>1</v>
      </c>
      <c r="X167" t="s">
        <v>126</v>
      </c>
      <c r="Z167">
        <v>3100</v>
      </c>
      <c r="AA167" t="str">
        <f t="shared" ca="1" si="60"/>
        <v>fe</v>
      </c>
      <c r="AB167" t="s">
        <v>82</v>
      </c>
      <c r="AC167" t="s">
        <v>208</v>
      </c>
      <c r="AD167">
        <v>1</v>
      </c>
      <c r="AE167" t="s">
        <v>126</v>
      </c>
      <c r="AG167">
        <v>3100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스켈레톤 쉴드</v>
      </c>
      <c r="AL167">
        <v>1</v>
      </c>
      <c r="AM16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v>
      </c>
      <c r="AN167" t="str">
        <f t="shared" ca="1" si="64"/>
        <v>{"dy":17,"sl":5,"tp":"fe","vl":"Equip7102","cn":1,"pt":"GO","pr":3100}</v>
      </c>
    </row>
    <row r="168" spans="1:40">
      <c r="A168">
        <v>17</v>
      </c>
      <c r="B168">
        <v>6</v>
      </c>
      <c r="C168">
        <f t="shared" si="55"/>
        <v>0</v>
      </c>
      <c r="D168">
        <f t="shared" ca="1" si="68"/>
        <v>0.33006314409782167</v>
      </c>
      <c r="E168">
        <f t="shared" ca="1" si="68"/>
        <v>7.1554548003014862E-2</v>
      </c>
      <c r="F168">
        <f t="shared" ca="1" si="68"/>
        <v>3.399088147878182E-2</v>
      </c>
      <c r="G168">
        <f t="shared" ca="1" si="68"/>
        <v>0.95051813590981205</v>
      </c>
      <c r="H168">
        <f t="shared" ca="1" si="68"/>
        <v>0.85749887490739052</v>
      </c>
      <c r="I168">
        <f t="shared" ca="1" si="68"/>
        <v>0.38961574827501355</v>
      </c>
      <c r="M168" t="str">
        <f t="shared" ca="1" si="56"/>
        <v>지정 장비</v>
      </c>
      <c r="N168" t="e">
        <f t="shared" ca="1" si="57"/>
        <v>#VALUE!</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t="e">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#VALUE!</v>
      </c>
      <c r="S168" t="e">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#VALUE!</v>
      </c>
      <c r="T168" t="e">
        <f t="shared" ca="1" si="59"/>
        <v>#VALUE!</v>
      </c>
      <c r="U168" t="s">
        <v>82</v>
      </c>
      <c r="V168" t="s">
        <v>183</v>
      </c>
      <c r="W168">
        <v>1</v>
      </c>
      <c r="X168" t="s">
        <v>130</v>
      </c>
      <c r="Z168">
        <v>14</v>
      </c>
      <c r="AA168" t="str">
        <f t="shared" ca="1" si="60"/>
        <v>fe</v>
      </c>
      <c r="AB168" t="s">
        <v>82</v>
      </c>
      <c r="AC168" t="s">
        <v>183</v>
      </c>
      <c r="AD168">
        <v>1</v>
      </c>
      <c r="AE168" t="s">
        <v>130</v>
      </c>
      <c r="AG168">
        <v>14</v>
      </c>
      <c r="AH168" t="str">
        <f>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v>
      </c>
      <c r="AN168" t="str">
        <f t="shared" ca="1" si="64"/>
        <v>{"dy":17,"sl":6,"tp":"fe","vl":"Equip7201","cn":1,"pt":"DI","pr":14}</v>
      </c>
    </row>
    <row r="169" spans="1:40">
      <c r="A169">
        <v>17</v>
      </c>
      <c r="B169">
        <v>7</v>
      </c>
      <c r="C169">
        <f t="shared" si="55"/>
        <v>0</v>
      </c>
      <c r="D169">
        <f t="shared" ca="1" si="68"/>
        <v>0.13565795753308008</v>
      </c>
      <c r="E169">
        <f t="shared" ca="1" si="68"/>
        <v>5.2139502693945516E-2</v>
      </c>
      <c r="F169">
        <f t="shared" ca="1" si="68"/>
        <v>0.77291695073391298</v>
      </c>
      <c r="G169">
        <f t="shared" ca="1" si="68"/>
        <v>0.48590582579409891</v>
      </c>
      <c r="H169">
        <f t="shared" ca="1" si="68"/>
        <v>0.90002454740688564</v>
      </c>
      <c r="I169">
        <f t="shared" ca="1" si="68"/>
        <v>0.64771137611105145</v>
      </c>
      <c r="M169" t="str">
        <f t="shared" ca="1" si="56"/>
        <v>지정 장비</v>
      </c>
      <c r="N169" t="e">
        <f t="shared" ca="1" si="57"/>
        <v>#VALUE!</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t="e">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#VALUE!</v>
      </c>
      <c r="S169" t="e">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#VALUE!</v>
      </c>
      <c r="T169" t="e">
        <f t="shared" ca="1" si="59"/>
        <v>#VALUE!</v>
      </c>
      <c r="U169" t="s">
        <v>82</v>
      </c>
      <c r="V169" t="s">
        <v>114</v>
      </c>
      <c r="W169">
        <v>1</v>
      </c>
      <c r="X169" t="s">
        <v>126</v>
      </c>
      <c r="Z169">
        <v>1000</v>
      </c>
      <c r="AA169" t="str">
        <f t="shared" ca="1" si="60"/>
        <v>fe</v>
      </c>
      <c r="AB169" t="s">
        <v>82</v>
      </c>
      <c r="AC169" t="s">
        <v>114</v>
      </c>
      <c r="AD169">
        <v>1</v>
      </c>
      <c r="AE169" t="s">
        <v>126</v>
      </c>
      <c r="AG169">
        <v>1000</v>
      </c>
      <c r="AH169" t="str">
        <f>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이국의 무기</v>
      </c>
      <c r="AL169">
        <v>1</v>
      </c>
      <c r="AM16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v>
      </c>
      <c r="AN169" t="str">
        <f t="shared" ca="1" si="64"/>
        <v>{"dy":17,"sl":7,"tp":"fe","vl":"Equip0102","cn":1,"pt":"GO","pr":1000}</v>
      </c>
    </row>
    <row r="170" spans="1:40">
      <c r="A170">
        <v>17</v>
      </c>
      <c r="B170">
        <v>8</v>
      </c>
      <c r="C170">
        <f t="shared" si="55"/>
        <v>0</v>
      </c>
      <c r="D170">
        <f t="shared" ca="1" si="68"/>
        <v>0.5723638672361071</v>
      </c>
      <c r="E170">
        <f t="shared" ca="1" si="68"/>
        <v>0.1613884051379646</v>
      </c>
      <c r="F170">
        <f t="shared" ca="1" si="68"/>
        <v>0.95566159171109499</v>
      </c>
      <c r="G170">
        <f t="shared" ca="1" si="68"/>
        <v>0.74096951707190173</v>
      </c>
      <c r="H170">
        <f t="shared" ca="1" si="68"/>
        <v>0.64193085333668776</v>
      </c>
      <c r="I170">
        <f t="shared" ca="1" si="68"/>
        <v>7.6182097771113289E-2</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v>
      </c>
      <c r="AN170" t="str">
        <f t="shared" ca="1" si="64"/>
        <v>{"dy":17,"sl":8}</v>
      </c>
    </row>
    <row r="171" spans="1:40">
      <c r="A171">
        <v>17</v>
      </c>
      <c r="B171">
        <v>9</v>
      </c>
      <c r="C171">
        <f t="shared" si="55"/>
        <v>0</v>
      </c>
      <c r="D171">
        <f t="shared" ca="1" si="68"/>
        <v>0.82135681488908208</v>
      </c>
      <c r="E171">
        <f t="shared" ca="1" si="68"/>
        <v>0.98036450423591648</v>
      </c>
      <c r="F171">
        <f t="shared" ca="1" si="68"/>
        <v>4.3372049681814517E-2</v>
      </c>
      <c r="G171">
        <f t="shared" ca="1" si="68"/>
        <v>0.93031977732726479</v>
      </c>
      <c r="H171">
        <f t="shared" ca="1" si="68"/>
        <v>9.5946357399550375E-2</v>
      </c>
      <c r="I171">
        <f t="shared" ca="1" si="68"/>
        <v>0.94388280045911632</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v>
      </c>
      <c r="AN171" t="str">
        <f t="shared" ca="1" si="64"/>
        <v>{"dy":17,"sl":9}</v>
      </c>
    </row>
    <row r="172" spans="1:40">
      <c r="A172">
        <v>18</v>
      </c>
      <c r="B172">
        <v>0</v>
      </c>
      <c r="C172">
        <f t="shared" si="55"/>
        <v>0</v>
      </c>
      <c r="D172">
        <f t="shared" ref="D172:I181" ca="1" si="69">RAND()</f>
        <v>0.27805907881237346</v>
      </c>
      <c r="E172">
        <f t="shared" ca="1" si="69"/>
        <v>0.95373734041224123</v>
      </c>
      <c r="F172">
        <f t="shared" ca="1" si="69"/>
        <v>0.21268122852986115</v>
      </c>
      <c r="G172">
        <f t="shared" ca="1" si="69"/>
        <v>3.6215831545732269E-2</v>
      </c>
      <c r="H172">
        <f t="shared" ca="1" si="69"/>
        <v>0.38289990961305786</v>
      </c>
      <c r="I172">
        <f t="shared" ca="1" si="69"/>
        <v>0.79153936415112491</v>
      </c>
      <c r="M172" t="str">
        <f t="shared" ca="1" si="56"/>
        <v>지정 장비</v>
      </c>
      <c r="N172" t="e">
        <f t="shared" ca="1" si="57"/>
        <v>#VALUE!</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e">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#VALUE!</v>
      </c>
      <c r="R172" t="e">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#VALUE!</v>
      </c>
      <c r="S172" t="e">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#VALUE!</v>
      </c>
      <c r="T172" t="e">
        <f t="shared" ca="1" si="59"/>
        <v>#VALUE!</v>
      </c>
      <c r="U172" t="s">
        <v>82</v>
      </c>
      <c r="V172" t="s">
        <v>186</v>
      </c>
      <c r="W172">
        <v>1</v>
      </c>
      <c r="X172" t="s">
        <v>126</v>
      </c>
      <c r="Z172">
        <v>7300</v>
      </c>
      <c r="AA172" t="str">
        <f t="shared" ca="1" si="60"/>
        <v>fe</v>
      </c>
      <c r="AB172" t="s">
        <v>82</v>
      </c>
      <c r="AC172" t="s">
        <v>186</v>
      </c>
      <c r="AD172">
        <v>1</v>
      </c>
      <c r="AE172" t="s">
        <v>126</v>
      </c>
      <c r="AG172">
        <v>7300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흑진주 칼날</v>
      </c>
      <c r="AL172">
        <v>1</v>
      </c>
      <c r="AM17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v>
      </c>
      <c r="AN172" t="str">
        <f t="shared" ca="1" si="64"/>
        <v>{"dy":18,"sl":0,"tp":"fe","vl":"Equip1302","cn":1,"pt":"GO","pr":7300}</v>
      </c>
    </row>
    <row r="173" spans="1:40">
      <c r="A173">
        <v>18</v>
      </c>
      <c r="B173">
        <v>1</v>
      </c>
      <c r="C173">
        <f t="shared" si="55"/>
        <v>0</v>
      </c>
      <c r="D173">
        <f t="shared" ca="1" si="69"/>
        <v>0.64440022505099437</v>
      </c>
      <c r="E173">
        <f t="shared" ca="1" si="69"/>
        <v>0.44863751030884269</v>
      </c>
      <c r="F173">
        <f t="shared" ca="1" si="69"/>
        <v>0.60851475786511555</v>
      </c>
      <c r="G173">
        <f t="shared" ca="1" si="69"/>
        <v>0.48956495712547976</v>
      </c>
      <c r="H173">
        <f t="shared" ca="1" si="69"/>
        <v>1.5445157102750739E-2</v>
      </c>
      <c r="I173">
        <f t="shared" ca="1" si="69"/>
        <v>0.64666869486990408</v>
      </c>
      <c r="M173" t="str">
        <f t="shared" ca="1" si="56"/>
        <v>지정 장비</v>
      </c>
      <c r="N173" t="e">
        <f t="shared" ca="1" si="57"/>
        <v>#VALUE!</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DI</v>
      </c>
      <c r="Q173" t="e">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#VALUE!</v>
      </c>
      <c r="R173" t="e">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#VALUE!</v>
      </c>
      <c r="S173" t="e">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#VALUE!</v>
      </c>
      <c r="T173" t="e">
        <f t="shared" ca="1" si="59"/>
        <v>#VALUE!</v>
      </c>
      <c r="U173" t="s">
        <v>82</v>
      </c>
      <c r="V173" t="s">
        <v>258</v>
      </c>
      <c r="W173">
        <v>1</v>
      </c>
      <c r="X173" t="s">
        <v>126</v>
      </c>
      <c r="Z173">
        <v>2000</v>
      </c>
      <c r="AA173" t="str">
        <f t="shared" ca="1" si="60"/>
        <v>fe</v>
      </c>
      <c r="AB173" t="s">
        <v>82</v>
      </c>
      <c r="AC173" t="s">
        <v>258</v>
      </c>
      <c r="AD173">
        <v>1</v>
      </c>
      <c r="AE173" t="s">
        <v>126</v>
      </c>
      <c r="AG173">
        <v>2000</v>
      </c>
      <c r="AH173" t="str">
        <f>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SMG28</v>
      </c>
      <c r="AL173">
        <v>1</v>
      </c>
      <c r="AM17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v>
      </c>
      <c r="AN173" t="str">
        <f t="shared" ca="1" si="64"/>
        <v>{"dy":18,"sl":1,"tp":"fe","vl":"Equip6002","cn":1,"pt":"GO","pr":2000}</v>
      </c>
    </row>
    <row r="174" spans="1:40">
      <c r="A174">
        <v>18</v>
      </c>
      <c r="B174">
        <v>2</v>
      </c>
      <c r="C174">
        <f t="shared" si="55"/>
        <v>0</v>
      </c>
      <c r="D174">
        <f t="shared" ca="1" si="69"/>
        <v>9.6874359907684005E-2</v>
      </c>
      <c r="E174">
        <f t="shared" ca="1" si="69"/>
        <v>0.47133760944431424</v>
      </c>
      <c r="F174">
        <f t="shared" ca="1" si="69"/>
        <v>0.2601985773709381</v>
      </c>
      <c r="G174">
        <f t="shared" ca="1" si="69"/>
        <v>0.66994032395607694</v>
      </c>
      <c r="H174">
        <f t="shared" ca="1" si="69"/>
        <v>9.5281394656614449E-3</v>
      </c>
      <c r="I174">
        <f t="shared" ca="1" si="69"/>
        <v>6.4511305622382609E-2</v>
      </c>
      <c r="M174" t="str">
        <f t="shared" ca="1" si="56"/>
        <v>안 지정 캐릭터 PP 영웅등급</v>
      </c>
      <c r="N174">
        <f t="shared" ca="1" si="57"/>
        <v>47133</v>
      </c>
      <c r="O174">
        <f t="shared" ca="1" si="58"/>
        <v>8</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2400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126</v>
      </c>
      <c r="Z174">
        <v>1000</v>
      </c>
      <c r="AA174" t="str">
        <f t="shared" ca="1" si="60"/>
        <v>uph</v>
      </c>
      <c r="AB174" t="s">
        <v>91</v>
      </c>
      <c r="AC174">
        <v>22126</v>
      </c>
      <c r="AD174">
        <v>10</v>
      </c>
      <c r="AE174" t="s">
        <v>126</v>
      </c>
      <c r="AG174">
        <v>3000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v>
      </c>
      <c r="AN174" t="str">
        <f t="shared" ca="1" si="64"/>
        <v>{"dy":18,"sl":2,"tp":"uph","vl":"22126","cn":10,"pt":"GO","pr":3000}</v>
      </c>
    </row>
    <row r="175" spans="1:40">
      <c r="A175">
        <v>18</v>
      </c>
      <c r="B175">
        <v>3</v>
      </c>
      <c r="C175">
        <f t="shared" si="55"/>
        <v>0</v>
      </c>
      <c r="D175">
        <f t="shared" ca="1" si="69"/>
        <v>0.92514833583091827</v>
      </c>
      <c r="E175">
        <f t="shared" ca="1" si="69"/>
        <v>0.34971319041096693</v>
      </c>
      <c r="F175">
        <f t="shared" ca="1" si="69"/>
        <v>0.56623658529975718</v>
      </c>
      <c r="G175">
        <f t="shared" ca="1" si="69"/>
        <v>1.3613192295738208E-2</v>
      </c>
      <c r="H175">
        <f t="shared" ca="1" si="69"/>
        <v>0.65672682357229117</v>
      </c>
      <c r="I175">
        <f t="shared" ca="1" si="69"/>
        <v>0.72551782644137586</v>
      </c>
      <c r="M175" t="str">
        <f t="shared" ca="1" si="56"/>
        <v>안 지정 캐릭터 PP 일반등급</v>
      </c>
      <c r="N175">
        <f t="shared" ca="1" si="57"/>
        <v>34971</v>
      </c>
      <c r="O175">
        <f t="shared" ca="1" si="58"/>
        <v>7</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2100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126</v>
      </c>
      <c r="Z175">
        <v>900</v>
      </c>
      <c r="AA175" t="str">
        <f t="shared" ca="1" si="60"/>
        <v>upn</v>
      </c>
      <c r="AB175" t="s">
        <v>92</v>
      </c>
      <c r="AC175">
        <v>3427</v>
      </c>
      <c r="AD175">
        <v>9</v>
      </c>
      <c r="AE175" t="s">
        <v>126</v>
      </c>
      <c r="AG175">
        <v>2700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v>
      </c>
      <c r="AN175" t="str">
        <f t="shared" ca="1" si="64"/>
        <v>{"dy":18,"sl":3,"tp":"upn","vl":"3427","cn":9,"pt":"GO","pr":2700}</v>
      </c>
    </row>
    <row r="176" spans="1:40">
      <c r="A176">
        <v>18</v>
      </c>
      <c r="B176">
        <v>4</v>
      </c>
      <c r="C176">
        <f t="shared" si="55"/>
        <v>0</v>
      </c>
      <c r="D176">
        <f t="shared" ca="1" si="69"/>
        <v>0.33527882045486024</v>
      </c>
      <c r="E176">
        <f t="shared" ca="1" si="69"/>
        <v>0.933949030301928</v>
      </c>
      <c r="F176">
        <f t="shared" ca="1" si="69"/>
        <v>0.986603294675648</v>
      </c>
      <c r="G176">
        <f t="shared" ca="1" si="69"/>
        <v>0.17593014005799579</v>
      </c>
      <c r="H176">
        <f t="shared" ca="1" si="69"/>
        <v>0.43100112534412227</v>
      </c>
      <c r="I176">
        <f t="shared" ca="1" si="69"/>
        <v>0.81994352037358387</v>
      </c>
      <c r="M176" t="str">
        <f t="shared" ca="1" si="56"/>
        <v>안 지정 캐릭터 PP 일반등급</v>
      </c>
      <c r="N176">
        <f t="shared" ca="1" si="57"/>
        <v>93394</v>
      </c>
      <c r="O176">
        <f t="shared" ca="1" si="58"/>
        <v>14</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4200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126</v>
      </c>
      <c r="Z176">
        <v>1400</v>
      </c>
      <c r="AA176" t="str">
        <f t="shared" ca="1" si="60"/>
        <v>upn</v>
      </c>
      <c r="AB176" t="s">
        <v>92</v>
      </c>
      <c r="AC176">
        <v>85725</v>
      </c>
      <c r="AD176">
        <v>14</v>
      </c>
      <c r="AE176" t="s">
        <v>126</v>
      </c>
      <c r="AG176">
        <v>4200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v>
      </c>
      <c r="AN176" t="str">
        <f t="shared" ca="1" si="64"/>
        <v>{"dy":18,"sl":4,"tp":"upn","vl":"85725","cn":14,"pt":"GO","pr":4200}</v>
      </c>
    </row>
    <row r="177" spans="1:40">
      <c r="A177">
        <v>18</v>
      </c>
      <c r="B177">
        <v>5</v>
      </c>
      <c r="C177">
        <f t="shared" si="55"/>
        <v>0</v>
      </c>
      <c r="D177">
        <f t="shared" ca="1" si="69"/>
        <v>0.87280563120408616</v>
      </c>
      <c r="E177">
        <f t="shared" ca="1" si="69"/>
        <v>7.6488461055031154E-2</v>
      </c>
      <c r="F177">
        <f t="shared" ca="1" si="69"/>
        <v>0.42256629093725606</v>
      </c>
      <c r="G177">
        <f t="shared" ca="1" si="69"/>
        <v>0.86697936678140208</v>
      </c>
      <c r="H177">
        <f t="shared" ca="1" si="69"/>
        <v>0.22042960819024404</v>
      </c>
      <c r="I177">
        <f t="shared" ca="1" si="69"/>
        <v>9.5417786826037854E-2</v>
      </c>
      <c r="M177" t="str">
        <f t="shared" ca="1" si="56"/>
        <v>안 지정 캐릭터 PP 일반등급</v>
      </c>
      <c r="N177">
        <f t="shared" ca="1" si="57"/>
        <v>7648</v>
      </c>
      <c r="O177">
        <f t="shared" ca="1" si="58"/>
        <v>3</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900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252</v>
      </c>
      <c r="W177">
        <v>1</v>
      </c>
      <c r="X177" t="s">
        <v>126</v>
      </c>
      <c r="Z177">
        <v>1500</v>
      </c>
      <c r="AA177" t="str">
        <f t="shared" ca="1" si="60"/>
        <v>fe</v>
      </c>
      <c r="AB177" t="s">
        <v>82</v>
      </c>
      <c r="AC177" t="s">
        <v>252</v>
      </c>
      <c r="AD177">
        <v>1</v>
      </c>
      <c r="AE177" t="s">
        <v>126</v>
      </c>
      <c r="AG177">
        <v>1500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노장의 친구</v>
      </c>
      <c r="AL177">
        <v>1</v>
      </c>
      <c r="AM17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v>
      </c>
      <c r="AN177" t="str">
        <f t="shared" ca="1" si="64"/>
        <v>{"dy":18,"sl":5,"tp":"fe","vl":"Equip5101","cn":1,"pt":"GO","pr":1500}</v>
      </c>
    </row>
    <row r="178" spans="1:40">
      <c r="A178">
        <v>18</v>
      </c>
      <c r="B178">
        <v>6</v>
      </c>
      <c r="C178">
        <f t="shared" si="55"/>
        <v>0</v>
      </c>
      <c r="D178">
        <f t="shared" ca="1" si="69"/>
        <v>4.1409257390739196E-2</v>
      </c>
      <c r="E178">
        <f t="shared" ca="1" si="69"/>
        <v>0.23890807402704517</v>
      </c>
      <c r="F178">
        <f t="shared" ca="1" si="69"/>
        <v>0.44156082535198127</v>
      </c>
      <c r="G178">
        <f t="shared" ca="1" si="69"/>
        <v>0.7717967336752819</v>
      </c>
      <c r="H178">
        <f t="shared" ca="1" si="69"/>
        <v>0.10740121912200939</v>
      </c>
      <c r="I178">
        <f t="shared" ca="1" si="69"/>
        <v>0.69762757526448005</v>
      </c>
      <c r="M178" t="str">
        <f t="shared" ca="1" si="56"/>
        <v>지정 장비</v>
      </c>
      <c r="N178" t="e">
        <f t="shared" ca="1" si="57"/>
        <v>#VALUE!</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t="e">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#VALUE!</v>
      </c>
      <c r="S178" t="e">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#VALUE!</v>
      </c>
      <c r="T178" t="e">
        <f t="shared" ca="1" si="59"/>
        <v>#VALUE!</v>
      </c>
      <c r="U178" t="s">
        <v>82</v>
      </c>
      <c r="V178" t="s">
        <v>185</v>
      </c>
      <c r="W178">
        <v>1</v>
      </c>
      <c r="X178" t="s">
        <v>126</v>
      </c>
      <c r="Z178">
        <v>3600</v>
      </c>
      <c r="AA178" t="str">
        <f t="shared" ca="1" si="60"/>
        <v>fe</v>
      </c>
      <c r="AB178" t="s">
        <v>82</v>
      </c>
      <c r="AC178" t="s">
        <v>185</v>
      </c>
      <c r="AD178">
        <v>1</v>
      </c>
      <c r="AE178" t="s">
        <v>126</v>
      </c>
      <c r="AG178">
        <v>3600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버블 블래스터</v>
      </c>
      <c r="AL178">
        <v>1</v>
      </c>
      <c r="AM17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v>
      </c>
      <c r="AN178" t="str">
        <f t="shared" ca="1" si="64"/>
        <v>{"dy":18,"sl":6,"tp":"fe","vl":"Equip6102","cn":1,"pt":"GO","pr":3600}</v>
      </c>
    </row>
    <row r="179" spans="1:40">
      <c r="A179">
        <v>18</v>
      </c>
      <c r="B179">
        <v>7</v>
      </c>
      <c r="C179">
        <f t="shared" si="55"/>
        <v>0</v>
      </c>
      <c r="D179">
        <f t="shared" ca="1" si="69"/>
        <v>0.31178045577231184</v>
      </c>
      <c r="E179">
        <f t="shared" ca="1" si="69"/>
        <v>0.11805613032286666</v>
      </c>
      <c r="F179">
        <f t="shared" ca="1" si="69"/>
        <v>0.99514251410586274</v>
      </c>
      <c r="G179">
        <f t="shared" ca="1" si="69"/>
        <v>0.26030197782504105</v>
      </c>
      <c r="H179">
        <f t="shared" ca="1" si="69"/>
        <v>4.3470915937460219E-3</v>
      </c>
      <c r="I179">
        <f t="shared" ca="1" si="69"/>
        <v>2.2643048958989609E-2</v>
      </c>
      <c r="M179" t="str">
        <f t="shared" ca="1" si="56"/>
        <v>지정 장비</v>
      </c>
      <c r="N179" t="e">
        <f t="shared" ca="1" si="57"/>
        <v>#VALUE!</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t="e">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#VALUE!</v>
      </c>
      <c r="S179" t="e">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#VALUE!</v>
      </c>
      <c r="T179" t="e">
        <f t="shared" ca="1" si="59"/>
        <v>#VALUE!</v>
      </c>
      <c r="U179" t="s">
        <v>82</v>
      </c>
      <c r="V179" t="s">
        <v>302</v>
      </c>
      <c r="W179">
        <v>1</v>
      </c>
      <c r="X179" t="s">
        <v>126</v>
      </c>
      <c r="Z179">
        <v>4500</v>
      </c>
      <c r="AA179" t="str">
        <f t="shared" ca="1" si="60"/>
        <v>fe</v>
      </c>
      <c r="AB179" t="s">
        <v>82</v>
      </c>
      <c r="AC179" t="s">
        <v>302</v>
      </c>
      <c r="AD179">
        <v>1</v>
      </c>
      <c r="AE179" t="s">
        <v>126</v>
      </c>
      <c r="AG179">
        <v>4500</v>
      </c>
      <c r="AH179" t="str">
        <f>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v>
      </c>
      <c r="AN179" t="str">
        <f t="shared" ca="1" si="64"/>
        <v>{"dy":18,"sl":7,"tp":"fe","vl":"Equip8001","cn":1,"pt":"GO","pr":4500}</v>
      </c>
    </row>
    <row r="180" spans="1:40">
      <c r="A180">
        <v>18</v>
      </c>
      <c r="B180">
        <v>8</v>
      </c>
      <c r="C180">
        <f t="shared" si="55"/>
        <v>0</v>
      </c>
      <c r="D180">
        <f t="shared" ca="1" si="69"/>
        <v>0.35570126935123447</v>
      </c>
      <c r="E180">
        <f t="shared" ca="1" si="69"/>
        <v>0.5974811376276763</v>
      </c>
      <c r="F180">
        <f t="shared" ca="1" si="69"/>
        <v>0.59753624845987807</v>
      </c>
      <c r="G180">
        <f t="shared" ca="1" si="69"/>
        <v>4.629643901391578E-2</v>
      </c>
      <c r="H180">
        <f t="shared" ca="1" si="69"/>
        <v>0.67591998420326527</v>
      </c>
      <c r="I180">
        <f t="shared" ca="1" si="69"/>
        <v>0.7472221725237721</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v>
      </c>
      <c r="AN180" t="str">
        <f t="shared" ca="1" si="64"/>
        <v>{"dy":18,"sl":8}</v>
      </c>
    </row>
    <row r="181" spans="1:40">
      <c r="A181">
        <v>18</v>
      </c>
      <c r="B181">
        <v>9</v>
      </c>
      <c r="C181">
        <f t="shared" si="55"/>
        <v>0</v>
      </c>
      <c r="D181">
        <f t="shared" ca="1" si="69"/>
        <v>0.29025260035036637</v>
      </c>
      <c r="E181">
        <f t="shared" ca="1" si="69"/>
        <v>0.56058329053100064</v>
      </c>
      <c r="F181">
        <f t="shared" ca="1" si="69"/>
        <v>0.96456443493733701</v>
      </c>
      <c r="G181">
        <f t="shared" ca="1" si="69"/>
        <v>0.76404949151799395</v>
      </c>
      <c r="H181">
        <f t="shared" ca="1" si="69"/>
        <v>0.68250535555573955</v>
      </c>
      <c r="I181">
        <f t="shared" ca="1" si="69"/>
        <v>3.6689890958030436E-4</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v>
      </c>
      <c r="AN181" t="str">
        <f t="shared" ca="1" si="64"/>
        <v>{"dy":18,"sl":9}</v>
      </c>
    </row>
    <row r="182" spans="1:40">
      <c r="A182">
        <v>19</v>
      </c>
      <c r="B182">
        <v>0</v>
      </c>
      <c r="C182">
        <f t="shared" si="55"/>
        <v>0</v>
      </c>
      <c r="D182">
        <f t="shared" ref="D182:I191" ca="1" si="70">RAND()</f>
        <v>3.8867113041566426E-2</v>
      </c>
      <c r="E182">
        <f t="shared" ca="1" si="70"/>
        <v>0.37302364868714166</v>
      </c>
      <c r="F182">
        <f t="shared" ca="1" si="70"/>
        <v>0.61857569610298957</v>
      </c>
      <c r="G182">
        <f t="shared" ca="1" si="70"/>
        <v>0.55930445489166314</v>
      </c>
      <c r="H182">
        <f t="shared" ca="1" si="70"/>
        <v>1.4550302630877976E-4</v>
      </c>
      <c r="I182">
        <f t="shared" ca="1" si="70"/>
        <v>0.14920763405117643</v>
      </c>
      <c r="M182" t="str">
        <f t="shared" ca="1" si="56"/>
        <v>지정 장비</v>
      </c>
      <c r="N182" t="e">
        <f t="shared" ca="1" si="57"/>
        <v>#VALUE!</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t="e">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#VALUE!</v>
      </c>
      <c r="S182" t="e">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#VALUE!</v>
      </c>
      <c r="T182" t="e">
        <f t="shared" ca="1" si="59"/>
        <v>#VALUE!</v>
      </c>
      <c r="U182" t="s">
        <v>82</v>
      </c>
      <c r="V182" t="s">
        <v>297</v>
      </c>
      <c r="W182">
        <v>1</v>
      </c>
      <c r="X182" t="s">
        <v>126</v>
      </c>
      <c r="Z182">
        <v>1300</v>
      </c>
      <c r="AA182" t="str">
        <f t="shared" ca="1" si="60"/>
        <v>fe</v>
      </c>
      <c r="AB182" t="s">
        <v>82</v>
      </c>
      <c r="AC182" t="s">
        <v>297</v>
      </c>
      <c r="AD182">
        <v>1</v>
      </c>
      <c r="AE182" t="s">
        <v>126</v>
      </c>
      <c r="AG182">
        <v>1300</v>
      </c>
      <c r="AH182" t="str">
        <f>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v>
      </c>
      <c r="AN182" t="str">
        <f t="shared" ca="1" si="64"/>
        <v>{"dy":19,"sl":0,"tp":"fe","vl":"Equip2101","cn":1,"pt":"GO","pr":1300}</v>
      </c>
    </row>
    <row r="183" spans="1:40">
      <c r="A183">
        <v>19</v>
      </c>
      <c r="B183">
        <v>1</v>
      </c>
      <c r="C183">
        <f t="shared" si="55"/>
        <v>0</v>
      </c>
      <c r="D183">
        <f t="shared" ca="1" si="70"/>
        <v>0.51039048776577478</v>
      </c>
      <c r="E183">
        <f t="shared" ca="1" si="70"/>
        <v>0.91385240807304235</v>
      </c>
      <c r="F183">
        <f t="shared" ca="1" si="70"/>
        <v>0.75544769566602077</v>
      </c>
      <c r="G183">
        <f t="shared" ca="1" si="70"/>
        <v>0.88084311749586341</v>
      </c>
      <c r="H183">
        <f t="shared" ca="1" si="70"/>
        <v>0.57476931072285353</v>
      </c>
      <c r="I183">
        <f t="shared" ca="1" si="70"/>
        <v>0.37109433864924812</v>
      </c>
      <c r="M183" t="str">
        <f t="shared" ca="1" si="56"/>
        <v>지정 장비</v>
      </c>
      <c r="N183" t="e">
        <f t="shared" ca="1" si="57"/>
        <v>#VALUE!</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t="e">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#VALUE!</v>
      </c>
      <c r="S183" t="e">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#VALUE!</v>
      </c>
      <c r="T183" t="e">
        <f t="shared" ca="1" si="59"/>
        <v>#VALUE!</v>
      </c>
      <c r="U183" t="s">
        <v>82</v>
      </c>
      <c r="V183" t="s">
        <v>249</v>
      </c>
      <c r="W183">
        <v>1</v>
      </c>
      <c r="X183" t="s">
        <v>130</v>
      </c>
      <c r="Z183">
        <v>15</v>
      </c>
      <c r="AA183" t="str">
        <f t="shared" ca="1" si="60"/>
        <v>fe</v>
      </c>
      <c r="AB183" t="s">
        <v>82</v>
      </c>
      <c r="AC183" t="s">
        <v>249</v>
      </c>
      <c r="AD183">
        <v>1</v>
      </c>
      <c r="AE183" t="s">
        <v>130</v>
      </c>
      <c r="AG183">
        <v>15</v>
      </c>
      <c r="AH183" t="str">
        <f>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v>
      </c>
      <c r="AN183" t="str">
        <f t="shared" ca="1" si="64"/>
        <v>{"dy":19,"sl":1,"tp":"fe","vl":"Equip7202","cn":1,"pt":"DI","pr":15}</v>
      </c>
    </row>
    <row r="184" spans="1:40">
      <c r="A184">
        <v>19</v>
      </c>
      <c r="B184">
        <v>2</v>
      </c>
      <c r="C184">
        <f t="shared" si="55"/>
        <v>0</v>
      </c>
      <c r="D184">
        <f t="shared" ca="1" si="70"/>
        <v>0.16772271784136561</v>
      </c>
      <c r="E184">
        <f t="shared" ca="1" si="70"/>
        <v>0.22791070387638501</v>
      </c>
      <c r="F184">
        <f t="shared" ca="1" si="70"/>
        <v>0.15415482419401749</v>
      </c>
      <c r="G184">
        <f t="shared" ca="1" si="70"/>
        <v>0.92689830981556076</v>
      </c>
      <c r="H184">
        <f t="shared" ca="1" si="70"/>
        <v>0.23877098128037944</v>
      </c>
      <c r="I184">
        <f t="shared" ca="1" si="70"/>
        <v>0.49480040287077254</v>
      </c>
      <c r="M184" t="str">
        <f t="shared" ca="1" si="56"/>
        <v>안 지정 캐릭터 PP 영웅등급</v>
      </c>
      <c r="N184">
        <f t="shared" ca="1" si="57"/>
        <v>22791</v>
      </c>
      <c r="O184">
        <f t="shared" ca="1" si="58"/>
        <v>5</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1500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126</v>
      </c>
      <c r="Z184">
        <v>1200</v>
      </c>
      <c r="AA184" t="str">
        <f t="shared" ca="1" si="60"/>
        <v>uph</v>
      </c>
      <c r="AB184" t="s">
        <v>91</v>
      </c>
      <c r="AC184">
        <v>57917</v>
      </c>
      <c r="AD184">
        <v>12</v>
      </c>
      <c r="AE184" t="s">
        <v>126</v>
      </c>
      <c r="AG184">
        <v>3600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v>
      </c>
      <c r="AN184" t="str">
        <f t="shared" ca="1" si="64"/>
        <v>{"dy":19,"sl":2,"tp":"uph","vl":"57917","cn":12,"pt":"GO","pr":3600}</v>
      </c>
    </row>
    <row r="185" spans="1:40">
      <c r="A185">
        <v>19</v>
      </c>
      <c r="B185">
        <v>3</v>
      </c>
      <c r="C185">
        <f t="shared" si="55"/>
        <v>0</v>
      </c>
      <c r="D185">
        <f t="shared" ca="1" si="70"/>
        <v>0.54529358472456901</v>
      </c>
      <c r="E185">
        <f t="shared" ca="1" si="70"/>
        <v>0.9861728091797457</v>
      </c>
      <c r="F185">
        <f t="shared" ca="1" si="70"/>
        <v>0.54788837996007878</v>
      </c>
      <c r="G185">
        <f t="shared" ca="1" si="70"/>
        <v>0.39718428090476166</v>
      </c>
      <c r="H185">
        <f t="shared" ca="1" si="70"/>
        <v>0.20290013381917404</v>
      </c>
      <c r="I185">
        <f t="shared" ca="1" si="70"/>
        <v>1.2083223343360427E-2</v>
      </c>
      <c r="M185" t="str">
        <f t="shared" ca="1" si="56"/>
        <v>안 지정 캐릭터 PP 일반등급</v>
      </c>
      <c r="N185">
        <f t="shared" ca="1" si="57"/>
        <v>98617</v>
      </c>
      <c r="O185">
        <f t="shared" ca="1" si="58"/>
        <v>14</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4200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126</v>
      </c>
      <c r="Z185">
        <v>900</v>
      </c>
      <c r="AA185" t="str">
        <f t="shared" ca="1" si="60"/>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v>
      </c>
      <c r="AN185" t="str">
        <f t="shared" ca="1" si="64"/>
        <v>{"dy":19,"sl":3,"tp":"upn","vl":"13618","cn":9,"pt":"GO","pr":2700}</v>
      </c>
    </row>
    <row r="186" spans="1:40">
      <c r="A186">
        <v>19</v>
      </c>
      <c r="B186">
        <v>4</v>
      </c>
      <c r="C186">
        <f t="shared" si="55"/>
        <v>0</v>
      </c>
      <c r="D186">
        <f t="shared" ca="1" si="70"/>
        <v>0.46573749299849954</v>
      </c>
      <c r="E186">
        <f t="shared" ca="1" si="70"/>
        <v>0.4034195490596868</v>
      </c>
      <c r="F186">
        <f t="shared" ca="1" si="70"/>
        <v>0.72983482303059677</v>
      </c>
      <c r="G186">
        <f t="shared" ca="1" si="70"/>
        <v>0.35203160864585281</v>
      </c>
      <c r="H186">
        <f t="shared" ca="1" si="70"/>
        <v>0.78532415087261687</v>
      </c>
      <c r="I186">
        <f t="shared" ca="1" si="70"/>
        <v>0.25140925679296766</v>
      </c>
      <c r="M186" t="str">
        <f t="shared" ca="1" si="56"/>
        <v>안 지정 캐릭터 PP 일반등급</v>
      </c>
      <c r="N186">
        <f t="shared" ca="1" si="57"/>
        <v>40341</v>
      </c>
      <c r="O186">
        <f t="shared" ca="1" si="58"/>
        <v>7</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2100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126</v>
      </c>
      <c r="Z186">
        <v>1200</v>
      </c>
      <c r="AA186" t="str">
        <f t="shared" ca="1" si="60"/>
        <v>upn</v>
      </c>
      <c r="AB186" t="s">
        <v>92</v>
      </c>
      <c r="AC186">
        <v>52601</v>
      </c>
      <c r="AD186">
        <v>12</v>
      </c>
      <c r="AE186" t="s">
        <v>126</v>
      </c>
      <c r="AG186">
        <v>3600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v>
      </c>
      <c r="AN186" t="str">
        <f t="shared" ca="1" si="64"/>
        <v>{"dy":19,"sl":4,"tp":"upn","vl":"52601","cn":12,"pt":"GO","pr":3600}</v>
      </c>
    </row>
    <row r="187" spans="1:40">
      <c r="A187">
        <v>19</v>
      </c>
      <c r="B187">
        <v>5</v>
      </c>
      <c r="C187">
        <f t="shared" si="55"/>
        <v>0</v>
      </c>
      <c r="D187">
        <f t="shared" ca="1" si="70"/>
        <v>4.7697282404900676E-2</v>
      </c>
      <c r="E187">
        <f t="shared" ca="1" si="70"/>
        <v>0.50812434153632413</v>
      </c>
      <c r="F187">
        <f t="shared" ca="1" si="70"/>
        <v>6.2511466235910529E-3</v>
      </c>
      <c r="G187">
        <f t="shared" ca="1" si="70"/>
        <v>0.4567583691594358</v>
      </c>
      <c r="H187">
        <f t="shared" ca="1" si="70"/>
        <v>0.24107535006054337</v>
      </c>
      <c r="I187">
        <f t="shared" ca="1" si="70"/>
        <v>0.29998502555940598</v>
      </c>
      <c r="M187" t="str">
        <f t="shared" ca="1" si="56"/>
        <v>지정 장비</v>
      </c>
      <c r="N187" t="e">
        <f t="shared" ca="1" si="57"/>
        <v>#VALUE!</v>
      </c>
      <c r="O187">
        <f t="shared" ca="1" si="58"/>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t="e">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#VALUE!</v>
      </c>
      <c r="S187" t="e">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#VALUE!</v>
      </c>
      <c r="T187" t="e">
        <f t="shared" ca="1" si="59"/>
        <v>#VALUE!</v>
      </c>
      <c r="U187" t="s">
        <v>82</v>
      </c>
      <c r="V187" t="s">
        <v>244</v>
      </c>
      <c r="W187">
        <v>1</v>
      </c>
      <c r="X187" t="s">
        <v>126</v>
      </c>
      <c r="Z187">
        <v>7100</v>
      </c>
      <c r="AA187" t="str">
        <f t="shared" ca="1" si="60"/>
        <v>fe</v>
      </c>
      <c r="AB187" t="s">
        <v>82</v>
      </c>
      <c r="AC187" t="s">
        <v>244</v>
      </c>
      <c r="AD187">
        <v>1</v>
      </c>
      <c r="AE187" t="s">
        <v>126</v>
      </c>
      <c r="AG187">
        <v>7100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위장용 세검</v>
      </c>
      <c r="AL187">
        <v>1</v>
      </c>
      <c r="AM18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v>
      </c>
      <c r="AN187" t="str">
        <f t="shared" ca="1" si="64"/>
        <v>{"dy":19,"sl":5,"tp":"fe","vl":"Equip1301","cn":1,"pt":"GO","pr":7100}</v>
      </c>
    </row>
    <row r="188" spans="1:40">
      <c r="A188">
        <v>19</v>
      </c>
      <c r="B188">
        <v>6</v>
      </c>
      <c r="C188">
        <f t="shared" si="55"/>
        <v>0</v>
      </c>
      <c r="D188">
        <f t="shared" ca="1" si="70"/>
        <v>0.41978990455804832</v>
      </c>
      <c r="E188">
        <f t="shared" ca="1" si="70"/>
        <v>4.8151361329830111E-3</v>
      </c>
      <c r="F188">
        <f t="shared" ca="1" si="70"/>
        <v>0.47352105986834925</v>
      </c>
      <c r="G188">
        <f t="shared" ca="1" si="70"/>
        <v>0.27860453518185246</v>
      </c>
      <c r="H188">
        <f t="shared" ca="1" si="70"/>
        <v>0.28473559857903852</v>
      </c>
      <c r="I188">
        <f t="shared" ca="1" si="70"/>
        <v>0.27765655522309962</v>
      </c>
      <c r="M188" t="str">
        <f t="shared" ca="1" si="56"/>
        <v>지정 장비</v>
      </c>
      <c r="N188" t="e">
        <f t="shared" ca="1" si="57"/>
        <v>#VALUE!</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#VALUE!</v>
      </c>
      <c r="S188" t="e">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#VALUE!</v>
      </c>
      <c r="T188" t="e">
        <f t="shared" ca="1" si="59"/>
        <v>#VALUE!</v>
      </c>
      <c r="U188" t="s">
        <v>82</v>
      </c>
      <c r="V188" t="s">
        <v>111</v>
      </c>
      <c r="W188">
        <v>1</v>
      </c>
      <c r="X188" t="s">
        <v>126</v>
      </c>
      <c r="Z188">
        <v>3300</v>
      </c>
      <c r="AA188" t="str">
        <f t="shared" ca="1" si="60"/>
        <v>fe</v>
      </c>
      <c r="AB188" t="s">
        <v>82</v>
      </c>
      <c r="AC188" t="s">
        <v>111</v>
      </c>
      <c r="AD188">
        <v>1</v>
      </c>
      <c r="AE188" t="s">
        <v>126</v>
      </c>
      <c r="AG188">
        <v>3300</v>
      </c>
      <c r="AH188" t="str">
        <f>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빅 바디</v>
      </c>
      <c r="AL188">
        <v>1</v>
      </c>
      <c r="AM18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v>
      </c>
      <c r="AN188" t="str">
        <f t="shared" ca="1" si="64"/>
        <v>{"dy":19,"sl":6,"tp":"fe","vl":"Equip6101","cn":1,"pt":"GO","pr":3300}</v>
      </c>
    </row>
    <row r="189" spans="1:40">
      <c r="A189">
        <v>19</v>
      </c>
      <c r="B189">
        <v>7</v>
      </c>
      <c r="C189">
        <f t="shared" si="55"/>
        <v>0</v>
      </c>
      <c r="D189">
        <f t="shared" ca="1" si="70"/>
        <v>0.39079148083257087</v>
      </c>
      <c r="E189">
        <f t="shared" ca="1" si="70"/>
        <v>0.96567000066596231</v>
      </c>
      <c r="F189">
        <f t="shared" ca="1" si="70"/>
        <v>0.71846319190691565</v>
      </c>
      <c r="G189">
        <f t="shared" ca="1" si="70"/>
        <v>0.98227741120241374</v>
      </c>
      <c r="H189">
        <f t="shared" ca="1" si="70"/>
        <v>6.0221550972662241E-2</v>
      </c>
      <c r="I189">
        <f t="shared" ca="1" si="70"/>
        <v>0.59910409910191376</v>
      </c>
      <c r="M189" t="str">
        <f t="shared" ca="1" si="56"/>
        <v>지정 장비</v>
      </c>
      <c r="N189" t="e">
        <f t="shared" ca="1" si="57"/>
        <v>#VALUE!</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#VALUE!</v>
      </c>
      <c r="S189" t="e">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#VALUE!</v>
      </c>
      <c r="T189" t="e">
        <f t="shared" ca="1" si="59"/>
        <v>#VALUE!</v>
      </c>
      <c r="U189" t="s">
        <v>82</v>
      </c>
      <c r="V189" t="s">
        <v>182</v>
      </c>
      <c r="W189">
        <v>1</v>
      </c>
      <c r="X189" t="s">
        <v>126</v>
      </c>
      <c r="Z189">
        <v>5200</v>
      </c>
      <c r="AA189" t="str">
        <f t="shared" ca="1" si="60"/>
        <v>fe</v>
      </c>
      <c r="AB189" t="s">
        <v>82</v>
      </c>
      <c r="AC189" t="s">
        <v>182</v>
      </c>
      <c r="AD189">
        <v>1</v>
      </c>
      <c r="AE189" t="s">
        <v>126</v>
      </c>
      <c r="AG189">
        <v>5200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으깨어 부수는 자</v>
      </c>
      <c r="AL189">
        <v>1</v>
      </c>
      <c r="AM18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v>
      </c>
      <c r="AN189" t="str">
        <f t="shared" ca="1" si="64"/>
        <v>{"dy":19,"sl":7,"tp":"fe","vl":"Equip8002","cn":1,"pt":"GO","pr":5200}</v>
      </c>
    </row>
    <row r="190" spans="1:40">
      <c r="A190">
        <v>19</v>
      </c>
      <c r="B190">
        <v>8</v>
      </c>
      <c r="C190">
        <f t="shared" si="55"/>
        <v>0</v>
      </c>
      <c r="D190">
        <f t="shared" ca="1" si="70"/>
        <v>0.68475826345152313</v>
      </c>
      <c r="E190">
        <f t="shared" ca="1" si="70"/>
        <v>9.5166404325120468E-2</v>
      </c>
      <c r="F190">
        <f t="shared" ca="1" si="70"/>
        <v>0.72495164666183209</v>
      </c>
      <c r="G190">
        <f t="shared" ca="1" si="70"/>
        <v>0.87060179322443065</v>
      </c>
      <c r="H190">
        <f t="shared" ca="1" si="70"/>
        <v>0.10119843234399772</v>
      </c>
      <c r="I190">
        <f t="shared" ca="1" si="70"/>
        <v>0.29191229428105259</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v>
      </c>
      <c r="AN190" t="str">
        <f t="shared" ca="1" si="64"/>
        <v>{"dy":19,"sl":8}</v>
      </c>
    </row>
    <row r="191" spans="1:40">
      <c r="A191">
        <v>19</v>
      </c>
      <c r="B191">
        <v>9</v>
      </c>
      <c r="C191">
        <f t="shared" si="55"/>
        <v>0</v>
      </c>
      <c r="D191">
        <f t="shared" ca="1" si="70"/>
        <v>0.39369309918612705</v>
      </c>
      <c r="E191">
        <f t="shared" ca="1" si="70"/>
        <v>0.86396908411174689</v>
      </c>
      <c r="F191">
        <f t="shared" ca="1" si="70"/>
        <v>0.48080258816613686</v>
      </c>
      <c r="G191">
        <f t="shared" ca="1" si="70"/>
        <v>0.76003520374934397</v>
      </c>
      <c r="H191">
        <f t="shared" ca="1" si="70"/>
        <v>0.87221438041678379</v>
      </c>
      <c r="I191">
        <f t="shared" ca="1" si="70"/>
        <v>0.2428986715568241</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v>
      </c>
      <c r="AN191" t="str">
        <f t="shared" ca="1" si="64"/>
        <v>{"dy":19,"sl":9}</v>
      </c>
    </row>
    <row r="192" spans="1:40">
      <c r="A192">
        <v>20</v>
      </c>
      <c r="B192">
        <v>0</v>
      </c>
      <c r="C192">
        <f t="shared" si="55"/>
        <v>0</v>
      </c>
      <c r="D192">
        <f t="shared" ref="D192:I201" ca="1" si="71">RAND()</f>
        <v>9.0837346917582718E-2</v>
      </c>
      <c r="E192">
        <f t="shared" ca="1" si="71"/>
        <v>0.77452179703952073</v>
      </c>
      <c r="F192">
        <f t="shared" ca="1" si="71"/>
        <v>0.55206108356251504</v>
      </c>
      <c r="G192">
        <f t="shared" ca="1" si="71"/>
        <v>0.72923454327293735</v>
      </c>
      <c r="H192">
        <f t="shared" ca="1" si="71"/>
        <v>0.65275009885420643</v>
      </c>
      <c r="I192">
        <f t="shared" ca="1" si="71"/>
        <v>0.30425668359889169</v>
      </c>
      <c r="M192" t="str">
        <f t="shared" ca="1" si="56"/>
        <v>지정 장비</v>
      </c>
      <c r="N192" t="e">
        <f t="shared" ca="1" si="57"/>
        <v>#VALUE!</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t="e">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#VALUE!</v>
      </c>
      <c r="S192" t="e">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#VALUE!</v>
      </c>
      <c r="T192" t="e">
        <f t="shared" ca="1" si="59"/>
        <v>#VALUE!</v>
      </c>
      <c r="U192" t="s">
        <v>82</v>
      </c>
      <c r="V192" t="s">
        <v>193</v>
      </c>
      <c r="W192">
        <v>1</v>
      </c>
      <c r="X192" t="s">
        <v>126</v>
      </c>
      <c r="Z192">
        <v>1200</v>
      </c>
      <c r="AA192" t="str">
        <f t="shared" ca="1" si="60"/>
        <v>fe</v>
      </c>
      <c r="AB192" t="s">
        <v>82</v>
      </c>
      <c r="AC192" t="s">
        <v>193</v>
      </c>
      <c r="AD192">
        <v>1</v>
      </c>
      <c r="AE192" t="s">
        <v>126</v>
      </c>
      <c r="AG192">
        <v>1200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몬스터 세포</v>
      </c>
      <c r="AL192">
        <v>1</v>
      </c>
      <c r="AM19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v>
      </c>
      <c r="AN192" t="str">
        <f t="shared" ca="1" si="64"/>
        <v>{"dy":20,"sl":0,"tp":"fe","vl":"Equip2102","cn":1,"pt":"GO","pr":1200}</v>
      </c>
    </row>
    <row r="193" spans="1:40">
      <c r="A193">
        <v>20</v>
      </c>
      <c r="B193">
        <v>1</v>
      </c>
      <c r="C193">
        <f t="shared" si="55"/>
        <v>0</v>
      </c>
      <c r="D193">
        <f t="shared" ca="1" si="71"/>
        <v>0.5339467299828663</v>
      </c>
      <c r="E193">
        <f t="shared" ca="1" si="71"/>
        <v>0.45588349464331801</v>
      </c>
      <c r="F193">
        <f t="shared" ca="1" si="71"/>
        <v>0.38901164235766383</v>
      </c>
      <c r="G193">
        <f t="shared" ca="1" si="71"/>
        <v>0.22197229406292718</v>
      </c>
      <c r="H193">
        <f t="shared" ca="1" si="71"/>
        <v>7.8032071474719911E-2</v>
      </c>
      <c r="I193">
        <f t="shared" ca="1" si="71"/>
        <v>0.45405273541307611</v>
      </c>
      <c r="M193" t="str">
        <f t="shared" ca="1" si="56"/>
        <v>지정 장비</v>
      </c>
      <c r="N193" t="e">
        <f t="shared" ca="1" si="57"/>
        <v>#VALUE!</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e">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#VALUE!</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#VALUE!</v>
      </c>
      <c r="S193" t="e">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#VALUE!</v>
      </c>
      <c r="T193" t="e">
        <f t="shared" ca="1" si="59"/>
        <v>#VALUE!</v>
      </c>
      <c r="U193" t="s">
        <v>82</v>
      </c>
      <c r="V193" t="s">
        <v>280</v>
      </c>
      <c r="W193">
        <v>1</v>
      </c>
      <c r="X193" t="s">
        <v>130</v>
      </c>
      <c r="Z193">
        <v>5</v>
      </c>
      <c r="AA193" t="str">
        <f t="shared" ca="1" si="60"/>
        <v>fe</v>
      </c>
      <c r="AB193" t="s">
        <v>82</v>
      </c>
      <c r="AC193" t="s">
        <v>280</v>
      </c>
      <c r="AD193">
        <v>1</v>
      </c>
      <c r="AE193" t="s">
        <v>130</v>
      </c>
      <c r="AG193">
        <v>5</v>
      </c>
      <c r="AH193" t="str">
        <f>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v>
      </c>
      <c r="AN193" t="str">
        <f t="shared" ca="1" si="64"/>
        <v>{"dy":20,"sl":1,"tp":"fe","vl":"Equip5202","cn":1,"pt":"DI","pr":5}</v>
      </c>
    </row>
    <row r="194" spans="1:40">
      <c r="A194">
        <v>20</v>
      </c>
      <c r="B194">
        <v>2</v>
      </c>
      <c r="C194">
        <f t="shared" ref="C194:C257" si="72">IF(B194&lt;=9,0,
IF(B194=10,1,2))</f>
        <v>0</v>
      </c>
      <c r="D194">
        <f t="shared" ca="1" si="71"/>
        <v>0.22230681041779121</v>
      </c>
      <c r="E194">
        <f t="shared" ca="1" si="71"/>
        <v>0.42056003618941284</v>
      </c>
      <c r="F194">
        <f t="shared" ca="1" si="71"/>
        <v>0.92188915601256316</v>
      </c>
      <c r="G194">
        <f t="shared" ca="1" si="71"/>
        <v>0.71227428926736536</v>
      </c>
      <c r="H194">
        <f t="shared" ca="1" si="71"/>
        <v>0.26378470358509232</v>
      </c>
      <c r="I194">
        <f t="shared" ca="1" si="71"/>
        <v>0.29566897727925479</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42056</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8</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2400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126</v>
      </c>
      <c r="Z194">
        <v>1400</v>
      </c>
      <c r="AA194" t="str">
        <f t="shared" ref="AA194:AA257" ca="1" si="77">IF(ISBLANK(AB194),"",
VLOOKUP(AB194,OFFSET(INDIRECT("$A:$B"),0,MATCH(AB$1&amp;"_Verify",INDIRECT("$1:$1"),0)-1),2,0)
)</f>
        <v>uph</v>
      </c>
      <c r="AB194" t="s">
        <v>91</v>
      </c>
      <c r="AC194">
        <v>88102</v>
      </c>
      <c r="AD194">
        <v>14</v>
      </c>
      <c r="AE194" t="s">
        <v>126</v>
      </c>
      <c r="AG194">
        <v>4200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{"dy":20,"sl":2,"tp":"uph","vl":"88102","cn":14,"pt":"GO","pr":4200}</v>
      </c>
    </row>
    <row r="195" spans="1:40">
      <c r="A195">
        <v>20</v>
      </c>
      <c r="B195">
        <v>3</v>
      </c>
      <c r="C195">
        <f t="shared" si="72"/>
        <v>0</v>
      </c>
      <c r="D195">
        <f t="shared" ca="1" si="71"/>
        <v>0.50238530863829234</v>
      </c>
      <c r="E195">
        <f t="shared" ca="1" si="71"/>
        <v>0.55146344267258296</v>
      </c>
      <c r="F195">
        <f t="shared" ca="1" si="71"/>
        <v>0.38761193728019183</v>
      </c>
      <c r="G195">
        <f t="shared" ca="1" si="71"/>
        <v>0.76946105595868275</v>
      </c>
      <c r="H195">
        <f t="shared" ca="1" si="71"/>
        <v>0.29925588729426844</v>
      </c>
      <c r="I195">
        <f t="shared" ca="1" si="71"/>
        <v>0.14946745283452112</v>
      </c>
      <c r="M195" t="str">
        <f t="shared" ca="1" si="73"/>
        <v>안 지정 캐릭터 PP 일반등급</v>
      </c>
      <c r="N195">
        <f t="shared" ca="1" si="74"/>
        <v>55146</v>
      </c>
      <c r="O195">
        <f t="shared" ca="1" si="75"/>
        <v>9</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2700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126</v>
      </c>
      <c r="Z195">
        <v>1300</v>
      </c>
      <c r="AA195" t="str">
        <f t="shared" ca="1" si="77"/>
        <v>upn</v>
      </c>
      <c r="AB195" t="s">
        <v>92</v>
      </c>
      <c r="AC195">
        <v>69160</v>
      </c>
      <c r="AD195">
        <v>13</v>
      </c>
      <c r="AE195" t="s">
        <v>126</v>
      </c>
      <c r="AG195">
        <v>3900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v>
      </c>
      <c r="AN195" t="str">
        <f t="shared" ca="1" si="81"/>
        <v>{"dy":20,"sl":3,"tp":"upn","vl":"69160","cn":13,"pt":"GO","pr":3900}</v>
      </c>
    </row>
    <row r="196" spans="1:40">
      <c r="A196">
        <v>20</v>
      </c>
      <c r="B196">
        <v>4</v>
      </c>
      <c r="C196">
        <f t="shared" si="72"/>
        <v>0</v>
      </c>
      <c r="D196">
        <f t="shared" ca="1" si="71"/>
        <v>0.47592915747941023</v>
      </c>
      <c r="E196">
        <f t="shared" ca="1" si="71"/>
        <v>0.88685929837430555</v>
      </c>
      <c r="F196">
        <f t="shared" ca="1" si="71"/>
        <v>0.72802722945016907</v>
      </c>
      <c r="G196">
        <f t="shared" ca="1" si="71"/>
        <v>2.8381520137837346E-2</v>
      </c>
      <c r="H196">
        <f t="shared" ca="1" si="71"/>
        <v>0.48906275789029019</v>
      </c>
      <c r="I196">
        <f t="shared" ca="1" si="71"/>
        <v>3.5214944136776061E-2</v>
      </c>
      <c r="M196" t="str">
        <f t="shared" ca="1" si="73"/>
        <v>안 지정 캐릭터 PP 일반등급</v>
      </c>
      <c r="N196">
        <f t="shared" ca="1" si="74"/>
        <v>88685</v>
      </c>
      <c r="O196">
        <f t="shared" ca="1" si="75"/>
        <v>13</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3900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126</v>
      </c>
      <c r="Z196">
        <v>1300</v>
      </c>
      <c r="AA196" t="str">
        <f t="shared" ca="1" si="77"/>
        <v>upn</v>
      </c>
      <c r="AB196" t="s">
        <v>92</v>
      </c>
      <c r="AC196">
        <v>81403</v>
      </c>
      <c r="AD196">
        <v>13</v>
      </c>
      <c r="AE196" t="s">
        <v>126</v>
      </c>
      <c r="AG196">
        <v>3900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v>
      </c>
      <c r="AN196" t="str">
        <f t="shared" ca="1" si="81"/>
        <v>{"dy":20,"sl":4,"tp":"upn","vl":"81403","cn":13,"pt":"GO","pr":3900}</v>
      </c>
    </row>
    <row r="197" spans="1:40">
      <c r="A197">
        <v>20</v>
      </c>
      <c r="B197">
        <v>5</v>
      </c>
      <c r="C197">
        <f t="shared" si="72"/>
        <v>0</v>
      </c>
      <c r="D197">
        <f t="shared" ca="1" si="71"/>
        <v>0.50756066828668511</v>
      </c>
      <c r="E197">
        <f t="shared" ca="1" si="71"/>
        <v>0.58531333558641696</v>
      </c>
      <c r="F197">
        <f t="shared" ca="1" si="71"/>
        <v>0.25613917478803705</v>
      </c>
      <c r="G197">
        <f t="shared" ca="1" si="71"/>
        <v>8.3956624375479016E-2</v>
      </c>
      <c r="H197">
        <f t="shared" ca="1" si="71"/>
        <v>0.98481189226515276</v>
      </c>
      <c r="I197">
        <f t="shared" ca="1" si="71"/>
        <v>0.83933735011736743</v>
      </c>
      <c r="M197" t="str">
        <f t="shared" ca="1" si="73"/>
        <v>안 지정 캐릭터 PP 영웅등급</v>
      </c>
      <c r="N197">
        <f t="shared" ca="1" si="74"/>
        <v>58531</v>
      </c>
      <c r="O197">
        <f t="shared" ca="1" si="75"/>
        <v>10</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3000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82</v>
      </c>
      <c r="V197" t="s">
        <v>253</v>
      </c>
      <c r="W197">
        <v>1</v>
      </c>
      <c r="X197" t="s">
        <v>126</v>
      </c>
      <c r="Z197">
        <v>800</v>
      </c>
      <c r="AA197" t="str">
        <f t="shared" ca="1" si="77"/>
        <v>fe</v>
      </c>
      <c r="AB197" t="s">
        <v>82</v>
      </c>
      <c r="AC197" t="s">
        <v>253</v>
      </c>
      <c r="AD197">
        <v>1</v>
      </c>
      <c r="AE197" t="s">
        <v>126</v>
      </c>
      <c r="AG197">
        <v>800</v>
      </c>
      <c r="AH197" t="str">
        <f>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용사의 단검</v>
      </c>
      <c r="AL197">
        <v>1</v>
      </c>
      <c r="AM19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v>
      </c>
      <c r="AN197" t="str">
        <f t="shared" ca="1" si="81"/>
        <v>{"dy":20,"sl":5,"tp":"fe","vl":"Equip1001","cn":1,"pt":"GO","pr":800}</v>
      </c>
    </row>
    <row r="198" spans="1:40">
      <c r="A198">
        <v>20</v>
      </c>
      <c r="B198">
        <v>6</v>
      </c>
      <c r="C198">
        <f t="shared" si="72"/>
        <v>0</v>
      </c>
      <c r="D198">
        <f t="shared" ca="1" si="71"/>
        <v>0.26378905628971594</v>
      </c>
      <c r="E198">
        <f t="shared" ca="1" si="71"/>
        <v>0.8015714021083572</v>
      </c>
      <c r="F198">
        <f t="shared" ca="1" si="71"/>
        <v>0.8627703403270075</v>
      </c>
      <c r="G198">
        <f t="shared" ca="1" si="71"/>
        <v>0.31242684684817634</v>
      </c>
      <c r="H198">
        <f t="shared" ca="1" si="71"/>
        <v>0.60150064924507851</v>
      </c>
      <c r="I198">
        <f t="shared" ca="1" si="71"/>
        <v>0.79189975433478543</v>
      </c>
      <c r="M198" t="str">
        <f t="shared" ca="1" si="73"/>
        <v>지정 장비</v>
      </c>
      <c r="N198" t="e">
        <f t="shared" ca="1" si="74"/>
        <v>#VALUE!</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#VALUE!</v>
      </c>
      <c r="S198" t="e">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#VALUE!</v>
      </c>
      <c r="T198" t="e">
        <f t="shared" ca="1" si="76"/>
        <v>#VALUE!</v>
      </c>
      <c r="U198" t="s">
        <v>82</v>
      </c>
      <c r="V198" t="s">
        <v>208</v>
      </c>
      <c r="W198">
        <v>1</v>
      </c>
      <c r="X198" t="s">
        <v>126</v>
      </c>
      <c r="Z198">
        <v>3800</v>
      </c>
      <c r="AA198" t="str">
        <f t="shared" ca="1" si="77"/>
        <v>fe</v>
      </c>
      <c r="AB198" t="s">
        <v>82</v>
      </c>
      <c r="AC198" t="s">
        <v>208</v>
      </c>
      <c r="AD198">
        <v>1</v>
      </c>
      <c r="AE198" t="s">
        <v>126</v>
      </c>
      <c r="AG198">
        <v>3800</v>
      </c>
      <c r="AH198" t="str">
        <f>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스켈레톤 쉴드</v>
      </c>
      <c r="AL198">
        <v>1</v>
      </c>
      <c r="AM19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v>
      </c>
      <c r="AN198" t="str">
        <f t="shared" ca="1" si="81"/>
        <v>{"dy":20,"sl":6,"tp":"fe","vl":"Equip7102","cn":1,"pt":"GO","pr":3800}</v>
      </c>
    </row>
    <row r="199" spans="1:40">
      <c r="A199">
        <v>20</v>
      </c>
      <c r="B199">
        <v>7</v>
      </c>
      <c r="C199">
        <f t="shared" si="72"/>
        <v>0</v>
      </c>
      <c r="D199">
        <f t="shared" ca="1" si="71"/>
        <v>0.59124469777792121</v>
      </c>
      <c r="E199">
        <f t="shared" ca="1" si="71"/>
        <v>0.64341243316824237</v>
      </c>
      <c r="F199">
        <f t="shared" ca="1" si="71"/>
        <v>1.6632725765059919E-2</v>
      </c>
      <c r="G199">
        <f t="shared" ca="1" si="71"/>
        <v>0.72951445848344076</v>
      </c>
      <c r="H199">
        <f t="shared" ca="1" si="71"/>
        <v>0.96288799279581694</v>
      </c>
      <c r="I199">
        <f t="shared" ca="1" si="71"/>
        <v>0.57133296842795689</v>
      </c>
      <c r="M199" t="str">
        <f t="shared" ca="1" si="73"/>
        <v>지정 장비</v>
      </c>
      <c r="N199" t="e">
        <f t="shared" ca="1" si="74"/>
        <v>#VALUE!</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#VALUE!</v>
      </c>
      <c r="S199" t="e">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#VALUE!</v>
      </c>
      <c r="T199" t="e">
        <f t="shared" ca="1" si="76"/>
        <v>#VALUE!</v>
      </c>
      <c r="U199" t="s">
        <v>82</v>
      </c>
      <c r="V199" t="s">
        <v>302</v>
      </c>
      <c r="W199">
        <v>1</v>
      </c>
      <c r="X199" t="s">
        <v>126</v>
      </c>
      <c r="Z199">
        <v>4600</v>
      </c>
      <c r="AA199" t="str">
        <f t="shared" ca="1" si="77"/>
        <v>fe</v>
      </c>
      <c r="AB199" t="s">
        <v>82</v>
      </c>
      <c r="AC199" t="s">
        <v>302</v>
      </c>
      <c r="AD199">
        <v>1</v>
      </c>
      <c r="AE199" t="s">
        <v>126</v>
      </c>
      <c r="AG199">
        <v>4600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운명의 대검</v>
      </c>
      <c r="AL199">
        <v>1</v>
      </c>
      <c r="AM19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v>
      </c>
      <c r="AN199" t="str">
        <f t="shared" ca="1" si="81"/>
        <v>{"dy":20,"sl":7,"tp":"fe","vl":"Equip8001","cn":1,"pt":"GO","pr":4600}</v>
      </c>
    </row>
    <row r="200" spans="1:40">
      <c r="A200">
        <v>20</v>
      </c>
      <c r="B200">
        <v>8</v>
      </c>
      <c r="C200">
        <f t="shared" si="72"/>
        <v>0</v>
      </c>
      <c r="D200">
        <f t="shared" ca="1" si="71"/>
        <v>0.37412639089396038</v>
      </c>
      <c r="E200">
        <f t="shared" ca="1" si="71"/>
        <v>0.44851347798200469</v>
      </c>
      <c r="F200">
        <f t="shared" ca="1" si="71"/>
        <v>0.28635826405570741</v>
      </c>
      <c r="G200">
        <f t="shared" ca="1" si="71"/>
        <v>0.5424074712413679</v>
      </c>
      <c r="H200">
        <f t="shared" ca="1" si="71"/>
        <v>0.22715502940262078</v>
      </c>
      <c r="I200">
        <f t="shared" ca="1" si="71"/>
        <v>0.66698479462519256</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v>
      </c>
      <c r="AN200" t="str">
        <f t="shared" ca="1" si="81"/>
        <v>{"dy":20,"sl":8}</v>
      </c>
    </row>
    <row r="201" spans="1:40">
      <c r="A201">
        <v>20</v>
      </c>
      <c r="B201">
        <v>9</v>
      </c>
      <c r="C201">
        <f t="shared" si="72"/>
        <v>0</v>
      </c>
      <c r="D201">
        <f t="shared" ca="1" si="71"/>
        <v>0.74751006695085298</v>
      </c>
      <c r="E201">
        <f t="shared" ca="1" si="71"/>
        <v>0.1273679721229618</v>
      </c>
      <c r="F201">
        <f t="shared" ca="1" si="71"/>
        <v>0.67309121927243598</v>
      </c>
      <c r="G201">
        <f t="shared" ca="1" si="71"/>
        <v>9.4902006250241699E-2</v>
      </c>
      <c r="H201">
        <f t="shared" ca="1" si="71"/>
        <v>0.80833119197284153</v>
      </c>
      <c r="I201">
        <f t="shared" ca="1" si="71"/>
        <v>0.20973384388641736</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v>
      </c>
      <c r="AN201" t="str">
        <f t="shared" ca="1" si="81"/>
        <v>{"dy":20,"sl":9}</v>
      </c>
    </row>
    <row r="202" spans="1:40">
      <c r="A202">
        <v>21</v>
      </c>
      <c r="B202">
        <v>0</v>
      </c>
      <c r="C202">
        <f t="shared" si="72"/>
        <v>0</v>
      </c>
      <c r="D202">
        <f t="shared" ref="D202:I211" ca="1" si="82">RAND()</f>
        <v>0.712651649650902</v>
      </c>
      <c r="E202">
        <f t="shared" ca="1" si="82"/>
        <v>0.16348979915834516</v>
      </c>
      <c r="F202">
        <f t="shared" ca="1" si="82"/>
        <v>0.32989977138018434</v>
      </c>
      <c r="G202">
        <f t="shared" ca="1" si="82"/>
        <v>0.7122075198387493</v>
      </c>
      <c r="H202">
        <f t="shared" ca="1" si="82"/>
        <v>0.92641032809298984</v>
      </c>
      <c r="I202">
        <f t="shared" ca="1" si="82"/>
        <v>6.4656968364311229E-2</v>
      </c>
      <c r="M202" t="str">
        <f t="shared" ca="1" si="73"/>
        <v>지정 장비</v>
      </c>
      <c r="N202" t="e">
        <f t="shared" ca="1" si="74"/>
        <v>#VALUE!</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#VALUE!</v>
      </c>
      <c r="S202" t="e">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#VALUE!</v>
      </c>
      <c r="T202" t="e">
        <f t="shared" ca="1" si="76"/>
        <v>#VALUE!</v>
      </c>
      <c r="U202" t="s">
        <v>82</v>
      </c>
      <c r="V202" t="s">
        <v>199</v>
      </c>
      <c r="W202">
        <v>1</v>
      </c>
      <c r="X202" t="s">
        <v>130</v>
      </c>
      <c r="Z202">
        <v>11</v>
      </c>
      <c r="AA202" t="str">
        <f t="shared" ca="1" si="77"/>
        <v>fe</v>
      </c>
      <c r="AB202" t="s">
        <v>82</v>
      </c>
      <c r="AC202" t="s">
        <v>199</v>
      </c>
      <c r="AD202">
        <v>1</v>
      </c>
      <c r="AE202" t="s">
        <v>130</v>
      </c>
      <c r="AG202">
        <v>11</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잿더미 스톤해머</v>
      </c>
      <c r="AL202">
        <v>1</v>
      </c>
      <c r="AM20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v>
      </c>
      <c r="AN202" t="str">
        <f t="shared" ca="1" si="81"/>
        <v>{"dy":21,"sl":0,"tp":"fe","vl":"Equip4302","cn":1,"pt":"DI","pr":11}</v>
      </c>
    </row>
    <row r="203" spans="1:40">
      <c r="A203">
        <v>21</v>
      </c>
      <c r="B203">
        <v>1</v>
      </c>
      <c r="C203">
        <f t="shared" si="72"/>
        <v>0</v>
      </c>
      <c r="D203">
        <f t="shared" ca="1" si="82"/>
        <v>0.13652736728800896</v>
      </c>
      <c r="E203">
        <f t="shared" ca="1" si="82"/>
        <v>0.68370132425059371</v>
      </c>
      <c r="F203">
        <f t="shared" ca="1" si="82"/>
        <v>0.38559533680242208</v>
      </c>
      <c r="G203">
        <f t="shared" ca="1" si="82"/>
        <v>0.14774655504441991</v>
      </c>
      <c r="H203">
        <f t="shared" ca="1" si="82"/>
        <v>0.98808050149644</v>
      </c>
      <c r="I203">
        <f t="shared" ca="1" si="82"/>
        <v>0.85284113713403353</v>
      </c>
      <c r="M203" t="str">
        <f t="shared" ca="1" si="73"/>
        <v>지정 장비</v>
      </c>
      <c r="N203" t="e">
        <f t="shared" ca="1" si="74"/>
        <v>#VALUE!</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e">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#VALUE!</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#VALUE!</v>
      </c>
      <c r="S203" t="e">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#VALUE!</v>
      </c>
      <c r="T203" t="e">
        <f t="shared" ca="1" si="76"/>
        <v>#VALUE!</v>
      </c>
      <c r="U203" t="s">
        <v>82</v>
      </c>
      <c r="V203" t="s">
        <v>261</v>
      </c>
      <c r="W203">
        <v>1</v>
      </c>
      <c r="X203" t="s">
        <v>126</v>
      </c>
      <c r="Z203">
        <v>1200</v>
      </c>
      <c r="AA203" t="str">
        <f t="shared" ca="1" si="77"/>
        <v>fe</v>
      </c>
      <c r="AB203" t="s">
        <v>82</v>
      </c>
      <c r="AC203" t="s">
        <v>261</v>
      </c>
      <c r="AD203">
        <v>1</v>
      </c>
      <c r="AE203" t="s">
        <v>126</v>
      </c>
      <c r="AG203">
        <v>1200</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별의 계시</v>
      </c>
      <c r="AL203">
        <v>1</v>
      </c>
      <c r="AM20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v>
      </c>
      <c r="AN203" t="str">
        <f t="shared" ca="1" si="81"/>
        <v>{"dy":21,"sl":1,"tp":"fe","vl":"Equip4101","cn":1,"pt":"GO","pr":1200}</v>
      </c>
    </row>
    <row r="204" spans="1:40">
      <c r="A204">
        <v>21</v>
      </c>
      <c r="B204">
        <v>2</v>
      </c>
      <c r="C204">
        <f t="shared" si="72"/>
        <v>0</v>
      </c>
      <c r="D204">
        <f t="shared" ca="1" si="82"/>
        <v>0.65205651447827684</v>
      </c>
      <c r="E204">
        <f t="shared" ca="1" si="82"/>
        <v>3.0961732875040227E-2</v>
      </c>
      <c r="F204">
        <f t="shared" ca="1" si="82"/>
        <v>0.8696320229914235</v>
      </c>
      <c r="G204">
        <f t="shared" ca="1" si="82"/>
        <v>9.3037701794718597E-2</v>
      </c>
      <c r="H204">
        <f t="shared" ca="1" si="82"/>
        <v>0.34599341063988065</v>
      </c>
      <c r="I204">
        <f t="shared" ca="1" si="82"/>
        <v>5.8110486936642225E-2</v>
      </c>
      <c r="M204" t="str">
        <f t="shared" ca="1" si="73"/>
        <v>안 지정 캐릭터 PP 영웅등급</v>
      </c>
      <c r="N204">
        <f t="shared" ca="1" si="74"/>
        <v>3096</v>
      </c>
      <c r="O204">
        <f t="shared" ca="1" si="75"/>
        <v>3</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900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126</v>
      </c>
      <c r="Z204">
        <v>900</v>
      </c>
      <c r="AA204" t="str">
        <f t="shared" ca="1" si="77"/>
        <v>uph</v>
      </c>
      <c r="AB204" t="s">
        <v>91</v>
      </c>
      <c r="AC204">
        <v>6467</v>
      </c>
      <c r="AD204">
        <v>9</v>
      </c>
      <c r="AE204" t="s">
        <v>126</v>
      </c>
      <c r="AG204">
        <v>2700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v>
      </c>
      <c r="AN204" t="str">
        <f t="shared" ca="1" si="81"/>
        <v>{"dy":21,"sl":2,"tp":"uph","vl":"6467","cn":9,"pt":"GO","pr":2700}</v>
      </c>
    </row>
    <row r="205" spans="1:40">
      <c r="A205">
        <v>21</v>
      </c>
      <c r="B205">
        <v>3</v>
      </c>
      <c r="C205">
        <f t="shared" si="72"/>
        <v>0</v>
      </c>
      <c r="D205">
        <f t="shared" ca="1" si="82"/>
        <v>0.38137265605813164</v>
      </c>
      <c r="E205">
        <f t="shared" ca="1" si="82"/>
        <v>0.5104340877001452</v>
      </c>
      <c r="F205">
        <f t="shared" ca="1" si="82"/>
        <v>0.43924684911059642</v>
      </c>
      <c r="G205">
        <f t="shared" ca="1" si="82"/>
        <v>0.81732820688390462</v>
      </c>
      <c r="H205">
        <f t="shared" ca="1" si="82"/>
        <v>0.82239027003929099</v>
      </c>
      <c r="I205">
        <f t="shared" ca="1" si="82"/>
        <v>0.38624427170192577</v>
      </c>
      <c r="M205" t="str">
        <f t="shared" ca="1" si="73"/>
        <v>안 지정 캐릭터 PP 일반등급</v>
      </c>
      <c r="N205">
        <f t="shared" ca="1" si="74"/>
        <v>51043</v>
      </c>
      <c r="O205">
        <f t="shared" ca="1" si="75"/>
        <v>9</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2700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126</v>
      </c>
      <c r="Z205">
        <v>1100</v>
      </c>
      <c r="AA205" t="str">
        <f t="shared" ca="1" si="77"/>
        <v>upn</v>
      </c>
      <c r="AB205" t="s">
        <v>92</v>
      </c>
      <c r="AC205">
        <v>43155</v>
      </c>
      <c r="AD205">
        <v>11</v>
      </c>
      <c r="AE205" t="s">
        <v>126</v>
      </c>
      <c r="AG205">
        <v>3300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v>
      </c>
      <c r="AN205" t="str">
        <f t="shared" ca="1" si="81"/>
        <v>{"dy":21,"sl":3,"tp":"upn","vl":"43155","cn":11,"pt":"GO","pr":3300}</v>
      </c>
    </row>
    <row r="206" spans="1:40">
      <c r="A206">
        <v>21</v>
      </c>
      <c r="B206">
        <v>4</v>
      </c>
      <c r="C206">
        <f t="shared" si="72"/>
        <v>0</v>
      </c>
      <c r="D206">
        <f t="shared" ca="1" si="82"/>
        <v>0.94990206275485223</v>
      </c>
      <c r="E206">
        <f t="shared" ca="1" si="82"/>
        <v>0.25054015940981511</v>
      </c>
      <c r="F206">
        <f t="shared" ca="1" si="82"/>
        <v>0.97588083735944608</v>
      </c>
      <c r="G206">
        <f t="shared" ca="1" si="82"/>
        <v>0.97243948923964418</v>
      </c>
      <c r="H206">
        <f t="shared" ca="1" si="82"/>
        <v>0.10555390732939618</v>
      </c>
      <c r="I206">
        <f t="shared" ca="1" si="82"/>
        <v>0.37832103701355646</v>
      </c>
      <c r="M206" t="str">
        <f t="shared" ca="1" si="73"/>
        <v>안 지정 캐릭터 PP 일반등급</v>
      </c>
      <c r="N206">
        <f t="shared" ca="1" si="74"/>
        <v>25054</v>
      </c>
      <c r="O206">
        <f t="shared" ca="1" si="75"/>
        <v>6</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1800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126</v>
      </c>
      <c r="Z206">
        <v>1400</v>
      </c>
      <c r="AA206" t="str">
        <f t="shared" ca="1" si="77"/>
        <v>upn</v>
      </c>
      <c r="AB206" t="s">
        <v>92</v>
      </c>
      <c r="AC206">
        <v>94861</v>
      </c>
      <c r="AD206">
        <v>14</v>
      </c>
      <c r="AE206" t="s">
        <v>126</v>
      </c>
      <c r="AG206">
        <v>4200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v>
      </c>
      <c r="AN206" t="str">
        <f t="shared" ca="1" si="81"/>
        <v>{"dy":21,"sl":4,"tp":"upn","vl":"94861","cn":14,"pt":"GO","pr":4200}</v>
      </c>
    </row>
    <row r="207" spans="1:40">
      <c r="A207">
        <v>21</v>
      </c>
      <c r="B207">
        <v>5</v>
      </c>
      <c r="C207">
        <f t="shared" si="72"/>
        <v>0</v>
      </c>
      <c r="D207">
        <f t="shared" ca="1" si="82"/>
        <v>0.90124154816337898</v>
      </c>
      <c r="E207">
        <f t="shared" ca="1" si="82"/>
        <v>7.4207007929344981E-2</v>
      </c>
      <c r="F207">
        <f t="shared" ca="1" si="82"/>
        <v>0.91816094941555892</v>
      </c>
      <c r="G207">
        <f t="shared" ca="1" si="82"/>
        <v>7.4620246262606993E-2</v>
      </c>
      <c r="H207">
        <f t="shared" ca="1" si="82"/>
        <v>0.73444961423792421</v>
      </c>
      <c r="I207">
        <f t="shared" ca="1" si="82"/>
        <v>7.9471292585348796E-2</v>
      </c>
      <c r="M207" t="str">
        <f t="shared" ca="1" si="73"/>
        <v>안 지정 캐릭터 PP 일반등급</v>
      </c>
      <c r="N207">
        <f t="shared" ca="1" si="74"/>
        <v>7420</v>
      </c>
      <c r="O207">
        <f t="shared" ca="1" si="75"/>
        <v>3</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900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112</v>
      </c>
      <c r="W207">
        <v>1</v>
      </c>
      <c r="X207" t="s">
        <v>126</v>
      </c>
      <c r="Z207">
        <v>700</v>
      </c>
      <c r="AA207" t="str">
        <f t="shared" ca="1" si="77"/>
        <v>fe</v>
      </c>
      <c r="AB207" t="s">
        <v>82</v>
      </c>
      <c r="AC207" t="s">
        <v>112</v>
      </c>
      <c r="AD207">
        <v>1</v>
      </c>
      <c r="AE207" t="s">
        <v>126</v>
      </c>
      <c r="AG207">
        <v>700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석공의 망치</v>
      </c>
      <c r="AL207">
        <v>1</v>
      </c>
      <c r="AM20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v>
      </c>
      <c r="AN207" t="str">
        <f t="shared" ca="1" si="81"/>
        <v>{"dy":21,"sl":5,"tp":"fe","vl":"Equip4001","cn":1,"pt":"GO","pr":700}</v>
      </c>
    </row>
    <row r="208" spans="1:40">
      <c r="A208">
        <v>21</v>
      </c>
      <c r="B208">
        <v>6</v>
      </c>
      <c r="C208">
        <f t="shared" si="72"/>
        <v>0</v>
      </c>
      <c r="D208">
        <f t="shared" ca="1" si="82"/>
        <v>0.48445240973199866</v>
      </c>
      <c r="E208">
        <f t="shared" ca="1" si="82"/>
        <v>3.1099739182354202E-3</v>
      </c>
      <c r="F208">
        <f t="shared" ca="1" si="82"/>
        <v>0.27899860029784751</v>
      </c>
      <c r="G208">
        <f t="shared" ca="1" si="82"/>
        <v>1.2727711809967346E-2</v>
      </c>
      <c r="H208">
        <f t="shared" ca="1" si="82"/>
        <v>0.58352146501367186</v>
      </c>
      <c r="I208">
        <f t="shared" ca="1" si="82"/>
        <v>0.37150253795974697</v>
      </c>
      <c r="M208" t="str">
        <f t="shared" ca="1" si="73"/>
        <v>지정 장비</v>
      </c>
      <c r="N208" t="e">
        <f t="shared" ca="1" si="74"/>
        <v>#VALUE!</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DI</v>
      </c>
      <c r="Q208" t="e">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#VALUE!</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#VALUE!</v>
      </c>
      <c r="S208" t="e">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#VALUE!</v>
      </c>
      <c r="T208" t="e">
        <f t="shared" ca="1" si="76"/>
        <v>#VALUE!</v>
      </c>
      <c r="U208" t="s">
        <v>82</v>
      </c>
      <c r="V208" t="s">
        <v>189</v>
      </c>
      <c r="W208">
        <v>1</v>
      </c>
      <c r="X208" t="s">
        <v>126</v>
      </c>
      <c r="Z208">
        <v>900</v>
      </c>
      <c r="AA208" t="str">
        <f t="shared" ca="1" si="77"/>
        <v>fe</v>
      </c>
      <c r="AB208" t="s">
        <v>82</v>
      </c>
      <c r="AC208" t="s">
        <v>189</v>
      </c>
      <c r="AD208">
        <v>1</v>
      </c>
      <c r="AE208" t="s">
        <v>126</v>
      </c>
      <c r="AG208">
        <v>900</v>
      </c>
      <c r="AH208" t="str">
        <f>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블레이드 보우</v>
      </c>
      <c r="AL208">
        <v>1</v>
      </c>
      <c r="AM20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v>
      </c>
      <c r="AN208" t="str">
        <f t="shared" ca="1" si="81"/>
        <v>{"dy":21,"sl":6,"tp":"fe","vl":"Equip2002","cn":1,"pt":"GO","pr":900}</v>
      </c>
    </row>
    <row r="209" spans="1:40">
      <c r="A209">
        <v>21</v>
      </c>
      <c r="B209">
        <v>7</v>
      </c>
      <c r="C209">
        <f t="shared" si="72"/>
        <v>0</v>
      </c>
      <c r="D209">
        <f t="shared" ca="1" si="82"/>
        <v>0.69676368106875242</v>
      </c>
      <c r="E209">
        <f t="shared" ca="1" si="82"/>
        <v>0.13852234225338089</v>
      </c>
      <c r="F209">
        <f t="shared" ca="1" si="82"/>
        <v>0.64373458119859583</v>
      </c>
      <c r="G209">
        <f t="shared" ca="1" si="82"/>
        <v>0.66265858444319659</v>
      </c>
      <c r="H209">
        <f t="shared" ca="1" si="82"/>
        <v>0.31777132268870201</v>
      </c>
      <c r="I209">
        <f t="shared" ca="1" si="82"/>
        <v>0.85893206041847248</v>
      </c>
      <c r="M209" t="str">
        <f t="shared" ca="1" si="73"/>
        <v>지정 장비</v>
      </c>
      <c r="N209" t="e">
        <f t="shared" ca="1" si="74"/>
        <v>#VALUE!</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#VALUE!</v>
      </c>
      <c r="S209" t="e">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#VALUE!</v>
      </c>
      <c r="T209" t="e">
        <f t="shared" ca="1" si="76"/>
        <v>#VALUE!</v>
      </c>
      <c r="U209" t="s">
        <v>82</v>
      </c>
      <c r="V209" t="s">
        <v>197</v>
      </c>
      <c r="W209">
        <v>1</v>
      </c>
      <c r="X209" t="s">
        <v>126</v>
      </c>
      <c r="Z209">
        <v>7800</v>
      </c>
      <c r="AA209" t="str">
        <f t="shared" ca="1" si="77"/>
        <v>fe</v>
      </c>
      <c r="AB209" t="s">
        <v>82</v>
      </c>
      <c r="AC209" t="s">
        <v>197</v>
      </c>
      <c r="AD209">
        <v>1</v>
      </c>
      <c r="AE209" t="s">
        <v>126</v>
      </c>
      <c r="AG209">
        <v>7800</v>
      </c>
      <c r="AH209" t="str">
        <f>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v>
      </c>
      <c r="AN209" t="str">
        <f t="shared" ca="1" si="81"/>
        <v>{"dy":21,"sl":7,"tp":"fe","vl":"Equip3301","cn":1,"pt":"GO","pr":7800}</v>
      </c>
    </row>
    <row r="210" spans="1:40">
      <c r="A210">
        <v>21</v>
      </c>
      <c r="B210">
        <v>8</v>
      </c>
      <c r="C210">
        <f t="shared" si="72"/>
        <v>0</v>
      </c>
      <c r="D210">
        <f t="shared" ca="1" si="82"/>
        <v>0.62169990144180798</v>
      </c>
      <c r="E210">
        <f t="shared" ca="1" si="82"/>
        <v>0.89399306663990985</v>
      </c>
      <c r="F210">
        <f t="shared" ca="1" si="82"/>
        <v>0.27136522125362639</v>
      </c>
      <c r="G210">
        <f t="shared" ca="1" si="82"/>
        <v>0.39227080034702932</v>
      </c>
      <c r="H210">
        <f t="shared" ca="1" si="82"/>
        <v>7.764475084079292E-3</v>
      </c>
      <c r="I210">
        <f t="shared" ca="1" si="82"/>
        <v>0.78411203230428606</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v>
      </c>
      <c r="AN210" t="str">
        <f t="shared" ca="1" si="81"/>
        <v>{"dy":21,"sl":8}</v>
      </c>
    </row>
    <row r="211" spans="1:40">
      <c r="A211">
        <v>21</v>
      </c>
      <c r="B211">
        <v>9</v>
      </c>
      <c r="C211">
        <f t="shared" si="72"/>
        <v>0</v>
      </c>
      <c r="D211">
        <f t="shared" ca="1" si="82"/>
        <v>0.4418774005881021</v>
      </c>
      <c r="E211">
        <f t="shared" ca="1" si="82"/>
        <v>0.22361917833777534</v>
      </c>
      <c r="F211">
        <f t="shared" ca="1" si="82"/>
        <v>0.4737101292370467</v>
      </c>
      <c r="G211">
        <f t="shared" ca="1" si="82"/>
        <v>0.90502660554616787</v>
      </c>
      <c r="H211">
        <f t="shared" ca="1" si="82"/>
        <v>0.93105316450665121</v>
      </c>
      <c r="I211">
        <f t="shared" ca="1" si="82"/>
        <v>0.43031260554622675</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v>
      </c>
      <c r="AN211" t="str">
        <f t="shared" ca="1" si="81"/>
        <v>{"dy":21,"sl":9}</v>
      </c>
    </row>
    <row r="212" spans="1:40">
      <c r="A212">
        <v>22</v>
      </c>
      <c r="B212">
        <v>0</v>
      </c>
      <c r="C212">
        <f t="shared" si="72"/>
        <v>0</v>
      </c>
      <c r="D212">
        <f t="shared" ref="D212:I221" ca="1" si="83">RAND()</f>
        <v>0.58537741786036479</v>
      </c>
      <c r="E212">
        <f t="shared" ca="1" si="83"/>
        <v>0.53420020887984432</v>
      </c>
      <c r="F212">
        <f t="shared" ca="1" si="83"/>
        <v>0.38148676645138524</v>
      </c>
      <c r="G212">
        <f t="shared" ca="1" si="83"/>
        <v>0.66646037048133755</v>
      </c>
      <c r="H212">
        <f t="shared" ca="1" si="83"/>
        <v>0.61132265862293389</v>
      </c>
      <c r="I212">
        <f t="shared" ca="1" si="83"/>
        <v>0.71908445917720931</v>
      </c>
      <c r="M212" t="str">
        <f t="shared" ca="1" si="73"/>
        <v>지정 장비</v>
      </c>
      <c r="N212" t="e">
        <f t="shared" ca="1" si="74"/>
        <v>#VALUE!</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#VALUE!</v>
      </c>
      <c r="S212" t="e">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#VALUE!</v>
      </c>
      <c r="T212" t="e">
        <f t="shared" ca="1" si="76"/>
        <v>#VALUE!</v>
      </c>
      <c r="U212" t="s">
        <v>82</v>
      </c>
      <c r="V212" t="s">
        <v>179</v>
      </c>
      <c r="W212">
        <v>1</v>
      </c>
      <c r="X212" t="s">
        <v>126</v>
      </c>
      <c r="Z212">
        <v>1400</v>
      </c>
      <c r="AA212" t="str">
        <f t="shared" ca="1" si="77"/>
        <v>fe</v>
      </c>
      <c r="AB212" t="s">
        <v>82</v>
      </c>
      <c r="AC212" t="s">
        <v>179</v>
      </c>
      <c r="AD212">
        <v>1</v>
      </c>
      <c r="AE212" t="s">
        <v>126</v>
      </c>
      <c r="AG212">
        <v>1400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흑마법의 지팡이</v>
      </c>
      <c r="AL212">
        <v>1</v>
      </c>
      <c r="AM21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v>
      </c>
      <c r="AN212" t="str">
        <f t="shared" ca="1" si="81"/>
        <v>{"dy":22,"sl":0,"tp":"fe","vl":"Equip3102","cn":1,"pt":"GO","pr":1400}</v>
      </c>
    </row>
    <row r="213" spans="1:40">
      <c r="A213">
        <v>22</v>
      </c>
      <c r="B213">
        <v>1</v>
      </c>
      <c r="C213">
        <f t="shared" si="72"/>
        <v>0</v>
      </c>
      <c r="D213">
        <f t="shared" ca="1" si="83"/>
        <v>0.82671705953987706</v>
      </c>
      <c r="E213">
        <f t="shared" ca="1" si="83"/>
        <v>0.74240640997249041</v>
      </c>
      <c r="F213">
        <f t="shared" ca="1" si="83"/>
        <v>1.6939458887445191E-2</v>
      </c>
      <c r="G213">
        <f t="shared" ca="1" si="83"/>
        <v>0.4282317714813576</v>
      </c>
      <c r="H213">
        <f t="shared" ca="1" si="83"/>
        <v>0.82042376092603597</v>
      </c>
      <c r="I213">
        <f t="shared" ca="1" si="83"/>
        <v>0.71523784353037756</v>
      </c>
      <c r="M213" t="str">
        <f t="shared" ca="1" si="73"/>
        <v>지정 장비</v>
      </c>
      <c r="N213" t="e">
        <f t="shared" ca="1" si="74"/>
        <v>#VALUE!</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e">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#VALUE!</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#VALUE!</v>
      </c>
      <c r="S213" t="e">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#VALUE!</v>
      </c>
      <c r="T213" t="e">
        <f t="shared" ca="1" si="76"/>
        <v>#VALUE!</v>
      </c>
      <c r="U213" t="s">
        <v>82</v>
      </c>
      <c r="V213" t="s">
        <v>302</v>
      </c>
      <c r="W213">
        <v>1</v>
      </c>
      <c r="X213" t="s">
        <v>126</v>
      </c>
      <c r="Z213">
        <v>5000</v>
      </c>
      <c r="AA213" t="str">
        <f t="shared" ca="1" si="77"/>
        <v>fe</v>
      </c>
      <c r="AB213" t="s">
        <v>82</v>
      </c>
      <c r="AC213" t="s">
        <v>302</v>
      </c>
      <c r="AD213">
        <v>1</v>
      </c>
      <c r="AE213" t="s">
        <v>126</v>
      </c>
      <c r="AG213">
        <v>5000</v>
      </c>
      <c r="AH213" t="str">
        <f>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운명의 대검</v>
      </c>
      <c r="AL213">
        <v>1</v>
      </c>
      <c r="AM21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v>
      </c>
      <c r="AN213" t="str">
        <f t="shared" ca="1" si="81"/>
        <v>{"dy":22,"sl":1,"tp":"fe","vl":"Equip8001","cn":1,"pt":"GO","pr":5000}</v>
      </c>
    </row>
    <row r="214" spans="1:40">
      <c r="A214">
        <v>22</v>
      </c>
      <c r="B214">
        <v>2</v>
      </c>
      <c r="C214">
        <f t="shared" si="72"/>
        <v>0</v>
      </c>
      <c r="D214">
        <f t="shared" ca="1" si="83"/>
        <v>0.68808465905228389</v>
      </c>
      <c r="E214">
        <f t="shared" ca="1" si="83"/>
        <v>0.87256205690237409</v>
      </c>
      <c r="F214">
        <f t="shared" ca="1" si="83"/>
        <v>0.82372084500763743</v>
      </c>
      <c r="G214">
        <f t="shared" ca="1" si="83"/>
        <v>0.15623886724667735</v>
      </c>
      <c r="H214">
        <f t="shared" ca="1" si="83"/>
        <v>0.43424924070840343</v>
      </c>
      <c r="I214">
        <f t="shared" ca="1" si="83"/>
        <v>7.8024731465428987E-2</v>
      </c>
      <c r="M214" t="str">
        <f t="shared" ca="1" si="73"/>
        <v>안 지정 캐릭터 PP 영웅등급</v>
      </c>
      <c r="N214">
        <f t="shared" ca="1" si="74"/>
        <v>87256</v>
      </c>
      <c r="O214">
        <f t="shared" ca="1" si="75"/>
        <v>13</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3900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126</v>
      </c>
      <c r="Z214">
        <v>1400</v>
      </c>
      <c r="AA214" t="str">
        <f t="shared" ca="1" si="77"/>
        <v>uph</v>
      </c>
      <c r="AB214" t="s">
        <v>91</v>
      </c>
      <c r="AC214">
        <v>92746</v>
      </c>
      <c r="AD214">
        <v>14</v>
      </c>
      <c r="AE214" t="s">
        <v>126</v>
      </c>
      <c r="AG214">
        <v>4200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v>
      </c>
      <c r="AN214" t="str">
        <f t="shared" ca="1" si="81"/>
        <v>{"dy":22,"sl":2,"tp":"uph","vl":"92746","cn":14,"pt":"GO","pr":4200}</v>
      </c>
    </row>
    <row r="215" spans="1:40">
      <c r="A215">
        <v>22</v>
      </c>
      <c r="B215">
        <v>3</v>
      </c>
      <c r="C215">
        <f t="shared" si="72"/>
        <v>0</v>
      </c>
      <c r="D215">
        <f t="shared" ca="1" si="83"/>
        <v>0.719322371776002</v>
      </c>
      <c r="E215">
        <f t="shared" ca="1" si="83"/>
        <v>0.55728643960311386</v>
      </c>
      <c r="F215">
        <f t="shared" ca="1" si="83"/>
        <v>0.67573605909100409</v>
      </c>
      <c r="G215">
        <f t="shared" ca="1" si="83"/>
        <v>0.40839677149554499</v>
      </c>
      <c r="H215">
        <f t="shared" ca="1" si="83"/>
        <v>0.41856368131502797</v>
      </c>
      <c r="I215">
        <f t="shared" ca="1" si="83"/>
        <v>0.24097966565611395</v>
      </c>
      <c r="M215" t="str">
        <f t="shared" ca="1" si="73"/>
        <v>안 지정 캐릭터 PP 일반등급</v>
      </c>
      <c r="N215">
        <f t="shared" ca="1" si="74"/>
        <v>55728</v>
      </c>
      <c r="O215">
        <f t="shared" ca="1" si="75"/>
        <v>9</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2700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126</v>
      </c>
      <c r="Z215">
        <v>1100</v>
      </c>
      <c r="AA215" t="str">
        <f t="shared" ca="1" si="77"/>
        <v>uph</v>
      </c>
      <c r="AB215" t="s">
        <v>91</v>
      </c>
      <c r="AC215">
        <v>38584</v>
      </c>
      <c r="AD215">
        <v>11</v>
      </c>
      <c r="AE215" t="s">
        <v>126</v>
      </c>
      <c r="AG215">
        <v>3300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v>
      </c>
      <c r="AN215" t="str">
        <f t="shared" ca="1" si="81"/>
        <v>{"dy":22,"sl":3,"tp":"uph","vl":"38584","cn":11,"pt":"GO","pr":3300}</v>
      </c>
    </row>
    <row r="216" spans="1:40">
      <c r="A216">
        <v>22</v>
      </c>
      <c r="B216">
        <v>4</v>
      </c>
      <c r="C216">
        <f t="shared" si="72"/>
        <v>0</v>
      </c>
      <c r="D216">
        <f t="shared" ca="1" si="83"/>
        <v>0.52341320619284526</v>
      </c>
      <c r="E216">
        <f t="shared" ca="1" si="83"/>
        <v>0.60202273961833186</v>
      </c>
      <c r="F216">
        <f t="shared" ca="1" si="83"/>
        <v>0.63301187467500386</v>
      </c>
      <c r="G216">
        <f t="shared" ca="1" si="83"/>
        <v>0.17242360660616107</v>
      </c>
      <c r="H216">
        <f t="shared" ca="1" si="83"/>
        <v>0.41202231029427216</v>
      </c>
      <c r="I216">
        <f t="shared" ca="1" si="83"/>
        <v>0.22614283822729031</v>
      </c>
      <c r="M216" t="str">
        <f t="shared" ca="1" si="73"/>
        <v>안 지정 캐릭터 PP 일반등급</v>
      </c>
      <c r="N216">
        <f t="shared" ca="1" si="74"/>
        <v>60202</v>
      </c>
      <c r="O216">
        <f t="shared" ca="1" si="75"/>
        <v>10</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3000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126</v>
      </c>
      <c r="Z216">
        <v>1100</v>
      </c>
      <c r="AA216" t="str">
        <f t="shared" ca="1" si="77"/>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v>
      </c>
      <c r="AN216" t="str">
        <f t="shared" ca="1" si="81"/>
        <v>{"dy":22,"sl":4,"tp":"upn","vl":"45187","cn":11,"pt":"GO","pr":3300}</v>
      </c>
    </row>
    <row r="217" spans="1:40">
      <c r="A217">
        <v>22</v>
      </c>
      <c r="B217">
        <v>5</v>
      </c>
      <c r="C217">
        <f t="shared" si="72"/>
        <v>0</v>
      </c>
      <c r="D217">
        <f t="shared" ca="1" si="83"/>
        <v>0.79949034123609342</v>
      </c>
      <c r="E217">
        <f t="shared" ca="1" si="83"/>
        <v>0.2720454193644779</v>
      </c>
      <c r="F217">
        <f t="shared" ca="1" si="83"/>
        <v>0.73625163275270122</v>
      </c>
      <c r="G217">
        <f t="shared" ca="1" si="83"/>
        <v>0.39832937959422754</v>
      </c>
      <c r="H217">
        <f t="shared" ca="1" si="83"/>
        <v>0.8878263294994615</v>
      </c>
      <c r="I217">
        <f t="shared" ca="1" si="83"/>
        <v>0.64263640921861087</v>
      </c>
      <c r="M217" t="str">
        <f t="shared" ca="1" si="73"/>
        <v>안 지정 캐릭터 PP 일반등급</v>
      </c>
      <c r="N217">
        <f t="shared" ca="1" si="74"/>
        <v>27204</v>
      </c>
      <c r="O217">
        <f t="shared" ca="1" si="75"/>
        <v>6</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1800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191</v>
      </c>
      <c r="W217">
        <v>1</v>
      </c>
      <c r="X217" t="s">
        <v>130</v>
      </c>
      <c r="Z217">
        <v>11</v>
      </c>
      <c r="AA217" t="str">
        <f t="shared" ca="1" si="77"/>
        <v>fe</v>
      </c>
      <c r="AB217" t="s">
        <v>82</v>
      </c>
      <c r="AC217" t="s">
        <v>191</v>
      </c>
      <c r="AD217">
        <v>1</v>
      </c>
      <c r="AE217" t="s">
        <v>130</v>
      </c>
      <c r="AG217">
        <v>11</v>
      </c>
      <c r="AH217" t="str">
        <f>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오디세이 픽액스</v>
      </c>
      <c r="AL217">
        <v>1</v>
      </c>
      <c r="AM21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v>
      </c>
      <c r="AN217" t="str">
        <f t="shared" ca="1" si="81"/>
        <v>{"dy":22,"sl":5,"tp":"fe","vl":"Equip0302","cn":1,"pt":"DI","pr":11}</v>
      </c>
    </row>
    <row r="218" spans="1:40">
      <c r="A218">
        <v>22</v>
      </c>
      <c r="B218">
        <v>6</v>
      </c>
      <c r="C218">
        <f t="shared" si="72"/>
        <v>0</v>
      </c>
      <c r="D218">
        <f t="shared" ca="1" si="83"/>
        <v>0.95377037080965221</v>
      </c>
      <c r="E218">
        <f t="shared" ca="1" si="83"/>
        <v>0.41793441718906099</v>
      </c>
      <c r="F218">
        <f t="shared" ca="1" si="83"/>
        <v>0.48651517592310844</v>
      </c>
      <c r="G218">
        <f t="shared" ca="1" si="83"/>
        <v>0.76432229599378876</v>
      </c>
      <c r="H218">
        <f t="shared" ca="1" si="83"/>
        <v>0.85841555141093151</v>
      </c>
      <c r="I218">
        <f t="shared" ca="1" si="83"/>
        <v>0.60395693551757379</v>
      </c>
      <c r="M218" t="str">
        <f t="shared" ca="1" si="73"/>
        <v>지정 장비</v>
      </c>
      <c r="N218" t="e">
        <f t="shared" ca="1" si="74"/>
        <v>#VALUE!</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#VALUE!</v>
      </c>
      <c r="S218" t="e">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#VALUE!</v>
      </c>
      <c r="T218" t="e">
        <f t="shared" ca="1" si="76"/>
        <v>#VALUE!</v>
      </c>
      <c r="U218" t="s">
        <v>82</v>
      </c>
      <c r="V218" t="s">
        <v>256</v>
      </c>
      <c r="W218">
        <v>1</v>
      </c>
      <c r="X218" t="s">
        <v>126</v>
      </c>
      <c r="Z218">
        <v>3900</v>
      </c>
      <c r="AA218" t="str">
        <f t="shared" ca="1" si="77"/>
        <v>fe</v>
      </c>
      <c r="AB218" t="s">
        <v>82</v>
      </c>
      <c r="AC218" t="s">
        <v>256</v>
      </c>
      <c r="AD218">
        <v>1</v>
      </c>
      <c r="AE218" t="s">
        <v>126</v>
      </c>
      <c r="AG218">
        <v>3900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용력의 방패</v>
      </c>
      <c r="AL218">
        <v>1</v>
      </c>
      <c r="AM21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v>
      </c>
      <c r="AN218" t="str">
        <f t="shared" ca="1" si="81"/>
        <v>{"dy":22,"sl":6,"tp":"fe","vl":"Equip7101","cn":1,"pt":"GO","pr":3900}</v>
      </c>
    </row>
    <row r="219" spans="1:40">
      <c r="A219">
        <v>22</v>
      </c>
      <c r="B219">
        <v>7</v>
      </c>
      <c r="C219">
        <f t="shared" si="72"/>
        <v>0</v>
      </c>
      <c r="D219">
        <f t="shared" ca="1" si="83"/>
        <v>0.80227671617288387</v>
      </c>
      <c r="E219">
        <f t="shared" ca="1" si="83"/>
        <v>0.436618377077861</v>
      </c>
      <c r="F219">
        <f t="shared" ca="1" si="83"/>
        <v>0.96910855312156674</v>
      </c>
      <c r="G219">
        <f t="shared" ca="1" si="83"/>
        <v>0.65049900629114754</v>
      </c>
      <c r="H219">
        <f t="shared" ca="1" si="83"/>
        <v>0.93157788766460048</v>
      </c>
      <c r="I219">
        <f t="shared" ca="1" si="83"/>
        <v>0.71764158739140826</v>
      </c>
      <c r="M219" t="str">
        <f t="shared" ca="1" si="73"/>
        <v>지정 장비</v>
      </c>
      <c r="N219" t="e">
        <f t="shared" ca="1" si="74"/>
        <v>#VALUE!</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#VALUE!</v>
      </c>
      <c r="S219" t="e">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#VALUE!</v>
      </c>
      <c r="T219" t="e">
        <f t="shared" ca="1" si="76"/>
        <v>#VALUE!</v>
      </c>
      <c r="U219" t="s">
        <v>82</v>
      </c>
      <c r="V219" t="s">
        <v>248</v>
      </c>
      <c r="W219">
        <v>1</v>
      </c>
      <c r="X219" t="s">
        <v>126</v>
      </c>
      <c r="Z219">
        <v>800</v>
      </c>
      <c r="AA219" t="str">
        <f t="shared" ca="1" si="77"/>
        <v>fe</v>
      </c>
      <c r="AB219" t="s">
        <v>82</v>
      </c>
      <c r="AC219" t="s">
        <v>248</v>
      </c>
      <c r="AD219">
        <v>1</v>
      </c>
      <c r="AE219" t="s">
        <v>126</v>
      </c>
      <c r="AG219">
        <v>800</v>
      </c>
      <c r="AH219" t="str">
        <f>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숨겨온 원한</v>
      </c>
      <c r="AL219">
        <v>1</v>
      </c>
      <c r="AM21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v>
      </c>
      <c r="AN219" t="str">
        <f t="shared" ca="1" si="81"/>
        <v>{"dy":22,"sl":7,"tp":"fe","vl":"Equip1002","cn":1,"pt":"GO","pr":800}</v>
      </c>
    </row>
    <row r="220" spans="1:40">
      <c r="A220">
        <v>22</v>
      </c>
      <c r="B220">
        <v>8</v>
      </c>
      <c r="C220">
        <f t="shared" si="72"/>
        <v>0</v>
      </c>
      <c r="D220">
        <f t="shared" ca="1" si="83"/>
        <v>0.69902563738307744</v>
      </c>
      <c r="E220">
        <f t="shared" ca="1" si="83"/>
        <v>0.80128595856552232</v>
      </c>
      <c r="F220">
        <f t="shared" ca="1" si="83"/>
        <v>0.87370385890336144</v>
      </c>
      <c r="G220">
        <f t="shared" ca="1" si="83"/>
        <v>0.25099946901723169</v>
      </c>
      <c r="H220">
        <f t="shared" ca="1" si="83"/>
        <v>0.32533161360867535</v>
      </c>
      <c r="I220">
        <f t="shared" ca="1" si="83"/>
        <v>0.67382475890577964</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v>
      </c>
      <c r="AN220" t="str">
        <f t="shared" ca="1" si="81"/>
        <v>{"dy":22,"sl":8}</v>
      </c>
    </row>
    <row r="221" spans="1:40">
      <c r="A221">
        <v>22</v>
      </c>
      <c r="B221">
        <v>9</v>
      </c>
      <c r="C221">
        <f t="shared" si="72"/>
        <v>0</v>
      </c>
      <c r="D221">
        <f t="shared" ca="1" si="83"/>
        <v>2.5843497073863131E-2</v>
      </c>
      <c r="E221">
        <f t="shared" ca="1" si="83"/>
        <v>0.92126696225705207</v>
      </c>
      <c r="F221">
        <f t="shared" ca="1" si="83"/>
        <v>0.70083349615813939</v>
      </c>
      <c r="G221">
        <f t="shared" ca="1" si="83"/>
        <v>0.6684456306402774</v>
      </c>
      <c r="H221">
        <f t="shared" ca="1" si="83"/>
        <v>0.7946080663681907</v>
      </c>
      <c r="I221">
        <f t="shared" ca="1" si="83"/>
        <v>0.20403394154081544</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v>
      </c>
      <c r="AN221" t="str">
        <f t="shared" ca="1" si="81"/>
        <v>{"dy":22,"sl":9}</v>
      </c>
    </row>
    <row r="222" spans="1:40">
      <c r="A222">
        <v>23</v>
      </c>
      <c r="B222">
        <v>0</v>
      </c>
      <c r="C222">
        <f t="shared" si="72"/>
        <v>0</v>
      </c>
      <c r="D222">
        <f t="shared" ref="D222:I231" ca="1" si="84">RAND()</f>
        <v>0.53750517257852548</v>
      </c>
      <c r="E222">
        <f t="shared" ca="1" si="84"/>
        <v>0.2219150449301911</v>
      </c>
      <c r="F222">
        <f t="shared" ca="1" si="84"/>
        <v>8.9121380376590675E-2</v>
      </c>
      <c r="G222">
        <f t="shared" ca="1" si="84"/>
        <v>0.59821418303877572</v>
      </c>
      <c r="H222">
        <f t="shared" ca="1" si="84"/>
        <v>0.14195394760084135</v>
      </c>
      <c r="I222">
        <f t="shared" ca="1" si="84"/>
        <v>0.93690856909834652</v>
      </c>
      <c r="M222" t="str">
        <f t="shared" ca="1" si="73"/>
        <v>지정 장비</v>
      </c>
      <c r="N222" t="e">
        <f t="shared" ca="1" si="74"/>
        <v>#VALUE!</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t="e">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#VALUE!</v>
      </c>
      <c r="S222" t="e">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#VALUE!</v>
      </c>
      <c r="T222" t="e">
        <f t="shared" ca="1" si="76"/>
        <v>#VALUE!</v>
      </c>
      <c r="U222" t="s">
        <v>82</v>
      </c>
      <c r="V222" t="s">
        <v>202</v>
      </c>
      <c r="W222">
        <v>1</v>
      </c>
      <c r="X222" t="s">
        <v>126</v>
      </c>
      <c r="Z222">
        <v>3400</v>
      </c>
      <c r="AA222" t="str">
        <f t="shared" ca="1" si="77"/>
        <v>fe</v>
      </c>
      <c r="AB222" t="s">
        <v>82</v>
      </c>
      <c r="AC222" t="s">
        <v>202</v>
      </c>
      <c r="AD222">
        <v>1</v>
      </c>
      <c r="AE222" t="s">
        <v>126</v>
      </c>
      <c r="AG222">
        <v>3400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은빛 유산</v>
      </c>
      <c r="AL222">
        <v>1</v>
      </c>
      <c r="AM22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v>
      </c>
      <c r="AN222" t="str">
        <f t="shared" ca="1" si="81"/>
        <v>{"dy":23,"sl":0,"tp":"fe","vl":"Equip0202","cn":1,"pt":"GO","pr":3400}</v>
      </c>
    </row>
    <row r="223" spans="1:40">
      <c r="A223">
        <v>23</v>
      </c>
      <c r="B223">
        <v>1</v>
      </c>
      <c r="C223">
        <f t="shared" si="72"/>
        <v>0</v>
      </c>
      <c r="D223">
        <f t="shared" ca="1" si="84"/>
        <v>0.3965251172897154</v>
      </c>
      <c r="E223">
        <f t="shared" ca="1" si="84"/>
        <v>0.24834027923515645</v>
      </c>
      <c r="F223">
        <f t="shared" ca="1" si="84"/>
        <v>0.41156464291611072</v>
      </c>
      <c r="G223">
        <f t="shared" ca="1" si="84"/>
        <v>0.56304712454417172</v>
      </c>
      <c r="H223">
        <f t="shared" ca="1" si="84"/>
        <v>0.92203545736495307</v>
      </c>
      <c r="I223">
        <f t="shared" ca="1" si="84"/>
        <v>0.37538165566164872</v>
      </c>
      <c r="M223" t="str">
        <f t="shared" ca="1" si="73"/>
        <v>지정 장비</v>
      </c>
      <c r="N223" t="e">
        <f t="shared" ca="1" si="74"/>
        <v>#VALUE!</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#VALUE!</v>
      </c>
      <c r="S223" t="e">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#VALUE!</v>
      </c>
      <c r="T223" t="e">
        <f t="shared" ca="1" si="76"/>
        <v>#VALUE!</v>
      </c>
      <c r="U223" t="s">
        <v>82</v>
      </c>
      <c r="V223" t="s">
        <v>245</v>
      </c>
      <c r="W223">
        <v>1</v>
      </c>
      <c r="X223" t="s">
        <v>126</v>
      </c>
      <c r="Z223">
        <v>7000</v>
      </c>
      <c r="AA223" t="str">
        <f t="shared" ca="1" si="77"/>
        <v>fe</v>
      </c>
      <c r="AB223" t="s">
        <v>82</v>
      </c>
      <c r="AC223" t="s">
        <v>245</v>
      </c>
      <c r="AD223">
        <v>1</v>
      </c>
      <c r="AE223" t="s">
        <v>126</v>
      </c>
      <c r="AG223">
        <v>7000</v>
      </c>
      <c r="AH223" t="str">
        <f>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v>
      </c>
      <c r="AN223" t="str">
        <f t="shared" ca="1" si="81"/>
        <v>{"dy":23,"sl":1,"tp":"fe","vl":"Equip5301","cn":1,"pt":"GO","pr":7000}</v>
      </c>
    </row>
    <row r="224" spans="1:40">
      <c r="A224">
        <v>23</v>
      </c>
      <c r="B224">
        <v>2</v>
      </c>
      <c r="C224">
        <f t="shared" si="72"/>
        <v>0</v>
      </c>
      <c r="D224">
        <f t="shared" ca="1" si="84"/>
        <v>0.96964816537200227</v>
      </c>
      <c r="E224">
        <f t="shared" ca="1" si="84"/>
        <v>0.92448467718987148</v>
      </c>
      <c r="F224">
        <f t="shared" ca="1" si="84"/>
        <v>3.4151178852854125E-2</v>
      </c>
      <c r="G224">
        <f t="shared" ca="1" si="84"/>
        <v>0.65539529971681398</v>
      </c>
      <c r="H224">
        <f t="shared" ca="1" si="84"/>
        <v>9.7338381450995048E-2</v>
      </c>
      <c r="I224">
        <f t="shared" ca="1" si="84"/>
        <v>0.33053547553431029</v>
      </c>
      <c r="M224" t="str">
        <f t="shared" ca="1" si="73"/>
        <v>안 지정 캐릭터 PP 영웅등급</v>
      </c>
      <c r="N224">
        <f t="shared" ca="1" si="74"/>
        <v>92448</v>
      </c>
      <c r="O224">
        <f t="shared" ca="1" si="75"/>
        <v>14</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4200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126</v>
      </c>
      <c r="Z224">
        <v>1400</v>
      </c>
      <c r="AA224" t="str">
        <f t="shared" ca="1" si="77"/>
        <v>uph</v>
      </c>
      <c r="AB224" t="s">
        <v>91</v>
      </c>
      <c r="AC224">
        <v>98118</v>
      </c>
      <c r="AD224">
        <v>14</v>
      </c>
      <c r="AE224" t="s">
        <v>126</v>
      </c>
      <c r="AG224">
        <v>4200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v>
      </c>
      <c r="AN224" t="str">
        <f t="shared" ca="1" si="81"/>
        <v>{"dy":23,"sl":2,"tp":"uph","vl":"98118","cn":14,"pt":"GO","pr":4200}</v>
      </c>
    </row>
    <row r="225" spans="1:40">
      <c r="A225">
        <v>23</v>
      </c>
      <c r="B225">
        <v>3</v>
      </c>
      <c r="C225">
        <f t="shared" si="72"/>
        <v>0</v>
      </c>
      <c r="D225">
        <f t="shared" ca="1" si="84"/>
        <v>0.23947471040765445</v>
      </c>
      <c r="E225">
        <f t="shared" ca="1" si="84"/>
        <v>9.7591101160268146E-2</v>
      </c>
      <c r="F225">
        <f t="shared" ca="1" si="84"/>
        <v>0.61083512982433186</v>
      </c>
      <c r="G225">
        <f t="shared" ca="1" si="84"/>
        <v>0.71271408726025653</v>
      </c>
      <c r="H225">
        <f t="shared" ca="1" si="84"/>
        <v>0.30134513138153152</v>
      </c>
      <c r="I225">
        <f t="shared" ca="1" si="84"/>
        <v>0.27437993270258032</v>
      </c>
      <c r="M225" t="str">
        <f t="shared" ca="1" si="73"/>
        <v>안 지정 캐릭터 PP 영웅등급</v>
      </c>
      <c r="N225">
        <f t="shared" ca="1" si="74"/>
        <v>9759</v>
      </c>
      <c r="O225">
        <f t="shared" ca="1" si="75"/>
        <v>4</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1200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126</v>
      </c>
      <c r="Z225">
        <v>900</v>
      </c>
      <c r="AA225" t="str">
        <f t="shared" ca="1" si="77"/>
        <v>upn</v>
      </c>
      <c r="AB225" t="s">
        <v>92</v>
      </c>
      <c r="AC225">
        <v>10153</v>
      </c>
      <c r="AD225">
        <v>9</v>
      </c>
      <c r="AE225" t="s">
        <v>126</v>
      </c>
      <c r="AG225">
        <v>2700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v>
      </c>
      <c r="AN225" t="str">
        <f t="shared" ca="1" si="81"/>
        <v>{"dy":23,"sl":3,"tp":"upn","vl":"10153","cn":9,"pt":"GO","pr":2700}</v>
      </c>
    </row>
    <row r="226" spans="1:40">
      <c r="A226">
        <v>23</v>
      </c>
      <c r="B226">
        <v>4</v>
      </c>
      <c r="C226">
        <f t="shared" si="72"/>
        <v>0</v>
      </c>
      <c r="D226">
        <f t="shared" ca="1" si="84"/>
        <v>6.0918851115896011E-2</v>
      </c>
      <c r="E226">
        <f t="shared" ca="1" si="84"/>
        <v>0.65991677021916206</v>
      </c>
      <c r="F226">
        <f t="shared" ca="1" si="84"/>
        <v>0.95031515400464595</v>
      </c>
      <c r="G226">
        <f t="shared" ca="1" si="84"/>
        <v>0.16301903968260889</v>
      </c>
      <c r="H226">
        <f t="shared" ca="1" si="84"/>
        <v>0.61876408308697195</v>
      </c>
      <c r="I226">
        <f t="shared" ca="1" si="84"/>
        <v>0.62862518056958216</v>
      </c>
      <c r="M226" t="str">
        <f t="shared" ca="1" si="73"/>
        <v>안 지정 캐릭터 PP 일반등급</v>
      </c>
      <c r="N226">
        <f t="shared" ca="1" si="74"/>
        <v>65991</v>
      </c>
      <c r="O226">
        <f t="shared" ca="1" si="75"/>
        <v>10</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3000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126</v>
      </c>
      <c r="Z226">
        <v>1400</v>
      </c>
      <c r="AA226" t="str">
        <f t="shared" ca="1" si="77"/>
        <v>upn</v>
      </c>
      <c r="AB226" t="s">
        <v>92</v>
      </c>
      <c r="AC226">
        <v>98421</v>
      </c>
      <c r="AD226">
        <v>14</v>
      </c>
      <c r="AE226" t="s">
        <v>126</v>
      </c>
      <c r="AG226">
        <v>4200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v>
      </c>
      <c r="AN226" t="str">
        <f t="shared" ca="1" si="81"/>
        <v>{"dy":23,"sl":4,"tp":"upn","vl":"98421","cn":14,"pt":"GO","pr":4200}</v>
      </c>
    </row>
    <row r="227" spans="1:40">
      <c r="A227">
        <v>23</v>
      </c>
      <c r="B227">
        <v>5</v>
      </c>
      <c r="C227">
        <f t="shared" si="72"/>
        <v>0</v>
      </c>
      <c r="D227">
        <f t="shared" ca="1" si="84"/>
        <v>0.87230429982881597</v>
      </c>
      <c r="E227">
        <f t="shared" ca="1" si="84"/>
        <v>0.7192606210186766</v>
      </c>
      <c r="F227">
        <f t="shared" ca="1" si="84"/>
        <v>0.45627042785134075</v>
      </c>
      <c r="G227">
        <f t="shared" ca="1" si="84"/>
        <v>0.51466000913593113</v>
      </c>
      <c r="H227">
        <f t="shared" ca="1" si="84"/>
        <v>0.6160141388135405</v>
      </c>
      <c r="I227">
        <f t="shared" ca="1" si="84"/>
        <v>0.3084138498829555</v>
      </c>
      <c r="M227" t="str">
        <f t="shared" ca="1" si="73"/>
        <v>안 지정 캐릭터 PP 일반등급</v>
      </c>
      <c r="N227">
        <f t="shared" ca="1" si="74"/>
        <v>71926</v>
      </c>
      <c r="O227">
        <f t="shared" ca="1" si="75"/>
        <v>11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3300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204</v>
      </c>
      <c r="W227">
        <v>1</v>
      </c>
      <c r="X227" t="s">
        <v>126</v>
      </c>
      <c r="Z227">
        <v>1700</v>
      </c>
      <c r="AA227" t="str">
        <f t="shared" ca="1" si="77"/>
        <v>fe</v>
      </c>
      <c r="AB227" t="s">
        <v>82</v>
      </c>
      <c r="AC227" t="s">
        <v>204</v>
      </c>
      <c r="AD227">
        <v>1</v>
      </c>
      <c r="AE227" t="s">
        <v>126</v>
      </c>
      <c r="AG227">
        <v>1700</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템플러 쉴드</v>
      </c>
      <c r="AL227">
        <v>1</v>
      </c>
      <c r="AM22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v>
      </c>
      <c r="AN227" t="str">
        <f t="shared" ca="1" si="81"/>
        <v>{"dy":23,"sl":5,"tp":"fe","vl":"Equip7001","cn":1,"pt":"GO","pr":1700}</v>
      </c>
    </row>
    <row r="228" spans="1:40">
      <c r="A228">
        <v>23</v>
      </c>
      <c r="B228">
        <v>6</v>
      </c>
      <c r="C228">
        <f t="shared" si="72"/>
        <v>0</v>
      </c>
      <c r="D228">
        <f t="shared" ca="1" si="84"/>
        <v>0.94822558377486399</v>
      </c>
      <c r="E228">
        <f t="shared" ca="1" si="84"/>
        <v>0.2772186868199974</v>
      </c>
      <c r="F228">
        <f t="shared" ca="1" si="84"/>
        <v>0.54107019689898261</v>
      </c>
      <c r="G228">
        <f t="shared" ca="1" si="84"/>
        <v>0.64811654779786776</v>
      </c>
      <c r="H228">
        <f t="shared" ca="1" si="84"/>
        <v>0.45341722685144514</v>
      </c>
      <c r="I228">
        <f t="shared" ca="1" si="84"/>
        <v>0.30828954683509446</v>
      </c>
      <c r="M228" t="str">
        <f t="shared" ca="1" si="73"/>
        <v>지정 장비</v>
      </c>
      <c r="N228" t="e">
        <f t="shared" ca="1" si="74"/>
        <v>#VALUE!</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#VALUE!</v>
      </c>
      <c r="S228" t="e">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#VALUE!</v>
      </c>
      <c r="T228" t="e">
        <f t="shared" ca="1" si="76"/>
        <v>#VALUE!</v>
      </c>
      <c r="U228" t="s">
        <v>82</v>
      </c>
      <c r="V228" t="s">
        <v>257</v>
      </c>
      <c r="W228">
        <v>1</v>
      </c>
      <c r="X228" t="s">
        <v>126</v>
      </c>
      <c r="Z228">
        <v>3500</v>
      </c>
      <c r="AA228" t="str">
        <f t="shared" ca="1" si="77"/>
        <v>fe</v>
      </c>
      <c r="AB228" t="s">
        <v>82</v>
      </c>
      <c r="AC228" t="s">
        <v>257</v>
      </c>
      <c r="AD228">
        <v>1</v>
      </c>
      <c r="AE228" t="s">
        <v>126</v>
      </c>
      <c r="AG228">
        <v>3500</v>
      </c>
      <c r="AH228" t="str">
        <f>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작은 별 완드</v>
      </c>
      <c r="AL228">
        <v>1</v>
      </c>
      <c r="AM22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v>
      </c>
      <c r="AN228" t="str">
        <f t="shared" ca="1" si="81"/>
        <v>{"dy":23,"sl":6,"tp":"fe","vl":"Equip3202","cn":1,"pt":"GO","pr":3500}</v>
      </c>
    </row>
    <row r="229" spans="1:40">
      <c r="A229">
        <v>23</v>
      </c>
      <c r="B229">
        <v>7</v>
      </c>
      <c r="C229">
        <f t="shared" si="72"/>
        <v>0</v>
      </c>
      <c r="D229">
        <f t="shared" ca="1" si="84"/>
        <v>0.41641047713633861</v>
      </c>
      <c r="E229">
        <f t="shared" ca="1" si="84"/>
        <v>0.54121273487077559</v>
      </c>
      <c r="F229">
        <f t="shared" ca="1" si="84"/>
        <v>0.96847360877126532</v>
      </c>
      <c r="G229">
        <f t="shared" ca="1" si="84"/>
        <v>0.64306355321564102</v>
      </c>
      <c r="H229">
        <f t="shared" ca="1" si="84"/>
        <v>0.13656003458056776</v>
      </c>
      <c r="I229">
        <f t="shared" ca="1" si="84"/>
        <v>0.74512602365571656</v>
      </c>
      <c r="M229" t="str">
        <f t="shared" ca="1" si="73"/>
        <v>지정 장비</v>
      </c>
      <c r="N229" t="e">
        <f t="shared" ca="1" si="74"/>
        <v>#VALUE!</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#VALUE!</v>
      </c>
      <c r="S229" t="e">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#VALUE!</v>
      </c>
      <c r="T229" t="e">
        <f t="shared" ca="1" si="76"/>
        <v>#VALUE!</v>
      </c>
      <c r="U229" t="s">
        <v>82</v>
      </c>
      <c r="V229" t="s">
        <v>201</v>
      </c>
      <c r="W229">
        <v>1</v>
      </c>
      <c r="X229" t="s">
        <v>126</v>
      </c>
      <c r="Z229">
        <v>74200</v>
      </c>
      <c r="AA229" t="str">
        <f t="shared" ca="1" si="77"/>
        <v>fe</v>
      </c>
      <c r="AB229" t="s">
        <v>82</v>
      </c>
      <c r="AC229" t="s">
        <v>201</v>
      </c>
      <c r="AD229">
        <v>1</v>
      </c>
      <c r="AE229" t="s">
        <v>126</v>
      </c>
      <c r="AG229">
        <v>74200</v>
      </c>
      <c r="AH229" t="str">
        <f>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v>
      </c>
      <c r="AN229" t="str">
        <f t="shared" ca="1" si="81"/>
        <v>{"dy":23,"sl":7,"tp":"fe","vl":"Equip8302","cn":1,"pt":"GO","pr":74200}</v>
      </c>
    </row>
    <row r="230" spans="1:40">
      <c r="A230">
        <v>23</v>
      </c>
      <c r="B230">
        <v>8</v>
      </c>
      <c r="C230">
        <f t="shared" si="72"/>
        <v>0</v>
      </c>
      <c r="D230">
        <f t="shared" ca="1" si="84"/>
        <v>0.43217037512828016</v>
      </c>
      <c r="E230">
        <f t="shared" ca="1" si="84"/>
        <v>0.66927536679079103</v>
      </c>
      <c r="F230">
        <f t="shared" ca="1" si="84"/>
        <v>0.90562310888817732</v>
      </c>
      <c r="G230">
        <f t="shared" ca="1" si="84"/>
        <v>0.10280948516816224</v>
      </c>
      <c r="H230">
        <f t="shared" ca="1" si="84"/>
        <v>8.3696040173852904E-3</v>
      </c>
      <c r="I230">
        <f t="shared" ca="1" si="84"/>
        <v>0.9958514346141637</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v>
      </c>
      <c r="AN230" t="str">
        <f t="shared" ca="1" si="81"/>
        <v>{"dy":23,"sl":8}</v>
      </c>
    </row>
    <row r="231" spans="1:40">
      <c r="A231">
        <v>23</v>
      </c>
      <c r="B231">
        <v>9</v>
      </c>
      <c r="C231">
        <f t="shared" si="72"/>
        <v>0</v>
      </c>
      <c r="D231">
        <f t="shared" ca="1" si="84"/>
        <v>0.56200971755594642</v>
      </c>
      <c r="E231">
        <f t="shared" ca="1" si="84"/>
        <v>0.91029824914756263</v>
      </c>
      <c r="F231">
        <f t="shared" ca="1" si="84"/>
        <v>0.11746314181555018</v>
      </c>
      <c r="G231">
        <f t="shared" ca="1" si="84"/>
        <v>0.39253467037923762</v>
      </c>
      <c r="H231">
        <f t="shared" ca="1" si="84"/>
        <v>0.46124743614933494</v>
      </c>
      <c r="I231">
        <f t="shared" ca="1" si="84"/>
        <v>0.67408176804064024</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v>
      </c>
      <c r="AN231" t="str">
        <f t="shared" ca="1" si="81"/>
        <v>{"dy":23,"sl":9}</v>
      </c>
    </row>
    <row r="232" spans="1:40">
      <c r="A232">
        <v>24</v>
      </c>
      <c r="B232">
        <v>0</v>
      </c>
      <c r="C232">
        <f t="shared" si="72"/>
        <v>0</v>
      </c>
      <c r="D232">
        <f t="shared" ref="D232:I241" ca="1" si="85">RAND()</f>
        <v>0.74043628935901662</v>
      </c>
      <c r="E232">
        <f t="shared" ca="1" si="85"/>
        <v>0.71489569575115719</v>
      </c>
      <c r="F232">
        <f t="shared" ca="1" si="85"/>
        <v>0.89246188290378714</v>
      </c>
      <c r="G232">
        <f t="shared" ca="1" si="85"/>
        <v>4.5010707668600602E-2</v>
      </c>
      <c r="H232">
        <f t="shared" ca="1" si="85"/>
        <v>0.36059289798456939</v>
      </c>
      <c r="I232">
        <f t="shared" ca="1" si="85"/>
        <v>0.30996150366463615</v>
      </c>
      <c r="M232" t="str">
        <f t="shared" ca="1" si="73"/>
        <v>지정 장비</v>
      </c>
      <c r="N232" t="e">
        <f t="shared" ca="1" si="74"/>
        <v>#VALUE!</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e">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#VALUE!</v>
      </c>
      <c r="R232" t="e">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#VALUE!</v>
      </c>
      <c r="S232" t="e">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#VALUE!</v>
      </c>
      <c r="T232" t="e">
        <f t="shared" ca="1" si="76"/>
        <v>#VALUE!</v>
      </c>
      <c r="U232" t="s">
        <v>83</v>
      </c>
      <c r="W232">
        <v>1</v>
      </c>
      <c r="X232" t="s">
        <v>130</v>
      </c>
      <c r="Z232">
        <v>29</v>
      </c>
      <c r="AA232" t="str">
        <f t="shared" ca="1" si="77"/>
        <v>bn</v>
      </c>
      <c r="AB232" t="s">
        <v>83</v>
      </c>
      <c r="AD232">
        <v>1</v>
      </c>
      <c r="AE232" t="s">
        <v>130</v>
      </c>
      <c r="AG232">
        <v>29</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v>
      </c>
      <c r="AN232" t="str">
        <f t="shared" ca="1" si="81"/>
        <v>{"dy":24,"sl":0,"tp":"bn","cn":1,"pt":"DI","pr":29}</v>
      </c>
    </row>
    <row r="233" spans="1:40">
      <c r="A233">
        <v>24</v>
      </c>
      <c r="B233">
        <v>1</v>
      </c>
      <c r="C233">
        <f t="shared" si="72"/>
        <v>0</v>
      </c>
      <c r="D233">
        <f t="shared" ca="1" si="85"/>
        <v>0.6407816636531718</v>
      </c>
      <c r="E233">
        <f t="shared" ca="1" si="85"/>
        <v>3.916789486932859E-3</v>
      </c>
      <c r="F233">
        <f t="shared" ca="1" si="85"/>
        <v>0.40396254458746739</v>
      </c>
      <c r="G233">
        <f t="shared" ca="1" si="85"/>
        <v>0.11336143744979665</v>
      </c>
      <c r="H233">
        <f t="shared" ca="1" si="85"/>
        <v>0.35160448184850113</v>
      </c>
      <c r="I233">
        <f t="shared" ca="1" si="85"/>
        <v>0.83799518327278955</v>
      </c>
      <c r="M233" t="str">
        <f t="shared" ca="1" si="73"/>
        <v>지정 장비</v>
      </c>
      <c r="N233" t="e">
        <f t="shared" ca="1" si="74"/>
        <v>#VALUE!</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t="e">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#VALUE!</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#VALUE!</v>
      </c>
      <c r="S233" t="e">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#VALUE!</v>
      </c>
      <c r="T233" t="e">
        <f t="shared" ca="1" si="76"/>
        <v>#VALUE!</v>
      </c>
      <c r="U233" t="s">
        <v>82</v>
      </c>
      <c r="V233" t="s">
        <v>250</v>
      </c>
      <c r="W233">
        <v>1</v>
      </c>
      <c r="X233" t="s">
        <v>126</v>
      </c>
      <c r="Z233">
        <v>1000</v>
      </c>
      <c r="AA233" t="str">
        <f t="shared" ca="1" si="77"/>
        <v>fe</v>
      </c>
      <c r="AB233" t="s">
        <v>82</v>
      </c>
      <c r="AC233" t="s">
        <v>250</v>
      </c>
      <c r="AD233">
        <v>1</v>
      </c>
      <c r="AE233" t="s">
        <v>126</v>
      </c>
      <c r="AG233">
        <v>1000</v>
      </c>
      <c r="AH233" t="str">
        <f>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불안정한 절단기</v>
      </c>
      <c r="AL233">
        <v>1</v>
      </c>
      <c r="AM23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v>
      </c>
      <c r="AN233" t="str">
        <f t="shared" ca="1" si="81"/>
        <v>{"dy":24,"sl":1,"tp":"fe","vl":"Equip0101","cn":1,"pt":"GO","pr":1000}</v>
      </c>
    </row>
    <row r="234" spans="1:40">
      <c r="A234">
        <v>24</v>
      </c>
      <c r="B234">
        <v>2</v>
      </c>
      <c r="C234">
        <f t="shared" si="72"/>
        <v>0</v>
      </c>
      <c r="D234">
        <f t="shared" ca="1" si="85"/>
        <v>0.34475492734611601</v>
      </c>
      <c r="E234">
        <f t="shared" ca="1" si="85"/>
        <v>0.94956765636911677</v>
      </c>
      <c r="F234">
        <f t="shared" ca="1" si="85"/>
        <v>0.47399121539224087</v>
      </c>
      <c r="G234">
        <f t="shared" ca="1" si="85"/>
        <v>0.98075759808493335</v>
      </c>
      <c r="H234">
        <f t="shared" ca="1" si="85"/>
        <v>0.12272310118696428</v>
      </c>
      <c r="I234">
        <f t="shared" ca="1" si="85"/>
        <v>0.28430971325148913</v>
      </c>
      <c r="M234" t="str">
        <f t="shared" ca="1" si="73"/>
        <v>안 지정 캐릭터 PP 영웅등급</v>
      </c>
      <c r="N234">
        <f t="shared" ca="1" si="74"/>
        <v>94956</v>
      </c>
      <c r="O234">
        <f t="shared" ca="1" si="75"/>
        <v>14</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4200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126</v>
      </c>
      <c r="Z234">
        <v>1200</v>
      </c>
      <c r="AA234" t="str">
        <f t="shared" ca="1" si="77"/>
        <v>uph</v>
      </c>
      <c r="AB234" t="s">
        <v>91</v>
      </c>
      <c r="AC234">
        <v>52405</v>
      </c>
      <c r="AD234">
        <v>12</v>
      </c>
      <c r="AE234" t="s">
        <v>126</v>
      </c>
      <c r="AG234">
        <v>3600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v>
      </c>
      <c r="AN234" t="str">
        <f t="shared" ca="1" si="81"/>
        <v>{"dy":24,"sl":2,"tp":"uph","vl":"52405","cn":12,"pt":"GO","pr":3600}</v>
      </c>
    </row>
    <row r="235" spans="1:40">
      <c r="A235">
        <v>24</v>
      </c>
      <c r="B235">
        <v>3</v>
      </c>
      <c r="C235">
        <f t="shared" si="72"/>
        <v>0</v>
      </c>
      <c r="D235">
        <f t="shared" ca="1" si="85"/>
        <v>0.19639282656477153</v>
      </c>
      <c r="E235">
        <f t="shared" ca="1" si="85"/>
        <v>0.33105502263053732</v>
      </c>
      <c r="F235">
        <f t="shared" ca="1" si="85"/>
        <v>0.98778634683780908</v>
      </c>
      <c r="G235">
        <f t="shared" ca="1" si="85"/>
        <v>0.61317284001746508</v>
      </c>
      <c r="H235">
        <f t="shared" ca="1" si="85"/>
        <v>0.57563675815115278</v>
      </c>
      <c r="I235">
        <f t="shared" ca="1" si="85"/>
        <v>0.49011350414710053</v>
      </c>
      <c r="M235" t="str">
        <f t="shared" ca="1" si="73"/>
        <v>안 지정 캐릭터 PP 영웅등급</v>
      </c>
      <c r="N235">
        <f t="shared" ca="1" si="74"/>
        <v>33105</v>
      </c>
      <c r="O235">
        <f t="shared" ca="1" si="75"/>
        <v>6</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1800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126</v>
      </c>
      <c r="Z235">
        <v>900</v>
      </c>
      <c r="AA235" t="str">
        <f t="shared" ca="1" si="77"/>
        <v>upn</v>
      </c>
      <c r="AB235" t="s">
        <v>92</v>
      </c>
      <c r="AC235">
        <v>11471</v>
      </c>
      <c r="AD235">
        <v>9</v>
      </c>
      <c r="AE235" t="s">
        <v>126</v>
      </c>
      <c r="AG235">
        <v>2700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v>
      </c>
      <c r="AN235" t="str">
        <f t="shared" ca="1" si="81"/>
        <v>{"dy":24,"sl":3,"tp":"upn","vl":"11471","cn":9,"pt":"GO","pr":2700}</v>
      </c>
    </row>
    <row r="236" spans="1:40">
      <c r="A236">
        <v>24</v>
      </c>
      <c r="B236">
        <v>4</v>
      </c>
      <c r="C236">
        <f t="shared" si="72"/>
        <v>0</v>
      </c>
      <c r="D236">
        <f t="shared" ca="1" si="85"/>
        <v>0.89346001953939846</v>
      </c>
      <c r="E236">
        <f t="shared" ca="1" si="85"/>
        <v>0.67820503800427168</v>
      </c>
      <c r="F236">
        <f t="shared" ca="1" si="85"/>
        <v>0.67082891317607796</v>
      </c>
      <c r="G236">
        <f t="shared" ca="1" si="85"/>
        <v>0.52804448773961732</v>
      </c>
      <c r="H236">
        <f t="shared" ca="1" si="85"/>
        <v>0.42449802791502322</v>
      </c>
      <c r="I236">
        <f t="shared" ca="1" si="85"/>
        <v>0.71779522872329804</v>
      </c>
      <c r="M236" t="str">
        <f t="shared" ca="1" si="73"/>
        <v>안 지정 캐릭터 PP 일반등급</v>
      </c>
      <c r="N236">
        <f t="shared" ca="1" si="74"/>
        <v>67820</v>
      </c>
      <c r="O236">
        <f t="shared" ca="1" si="75"/>
        <v>11</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3300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126</v>
      </c>
      <c r="Z236">
        <v>1400</v>
      </c>
      <c r="AA236" t="str">
        <f t="shared" ca="1" si="77"/>
        <v>upn</v>
      </c>
      <c r="AB236" t="s">
        <v>92</v>
      </c>
      <c r="AC236">
        <v>95704</v>
      </c>
      <c r="AD236">
        <v>14</v>
      </c>
      <c r="AE236" t="s">
        <v>126</v>
      </c>
      <c r="AG236">
        <v>4200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v>
      </c>
      <c r="AN236" t="str">
        <f t="shared" ca="1" si="81"/>
        <v>{"dy":24,"sl":4,"tp":"upn","vl":"95704","cn":14,"pt":"GO","pr":4200}</v>
      </c>
    </row>
    <row r="237" spans="1:40">
      <c r="A237">
        <v>24</v>
      </c>
      <c r="B237">
        <v>5</v>
      </c>
      <c r="C237">
        <f t="shared" si="72"/>
        <v>0</v>
      </c>
      <c r="D237">
        <f t="shared" ca="1" si="85"/>
        <v>0.61062339896593987</v>
      </c>
      <c r="E237">
        <f t="shared" ca="1" si="85"/>
        <v>0.56620161609254727</v>
      </c>
      <c r="F237">
        <f t="shared" ca="1" si="85"/>
        <v>0.4233528470145479</v>
      </c>
      <c r="G237">
        <f t="shared" ca="1" si="85"/>
        <v>0.12312460587841456</v>
      </c>
      <c r="H237">
        <f t="shared" ca="1" si="85"/>
        <v>0.38668619534612902</v>
      </c>
      <c r="I237">
        <f t="shared" ca="1" si="85"/>
        <v>0.80223251226528125</v>
      </c>
      <c r="M237" t="str">
        <f t="shared" ca="1" si="73"/>
        <v>안 지정 캐릭터 PP 영웅등급</v>
      </c>
      <c r="N237">
        <f t="shared" ca="1" si="74"/>
        <v>56620</v>
      </c>
      <c r="O237">
        <f t="shared" ca="1" si="75"/>
        <v>9</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2700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126</v>
      </c>
      <c r="Z237">
        <v>900</v>
      </c>
      <c r="AA237" t="str">
        <f t="shared" ca="1" si="77"/>
        <v>uph</v>
      </c>
      <c r="AB237" t="s">
        <v>91</v>
      </c>
      <c r="AC237">
        <v>15462</v>
      </c>
      <c r="AD237">
        <v>9</v>
      </c>
      <c r="AE237" t="s">
        <v>126</v>
      </c>
      <c r="AG237">
        <v>2700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v>
      </c>
      <c r="AN237" t="str">
        <f t="shared" ca="1" si="81"/>
        <v>{"dy":24,"sl":5,"tp":"uph","vl":"15462","cn":9,"pt":"GO","pr":2700}</v>
      </c>
    </row>
    <row r="238" spans="1:40">
      <c r="A238">
        <v>24</v>
      </c>
      <c r="B238">
        <v>6</v>
      </c>
      <c r="C238">
        <f t="shared" si="72"/>
        <v>0</v>
      </c>
      <c r="D238">
        <f t="shared" ca="1" si="85"/>
        <v>0.62338761345701299</v>
      </c>
      <c r="E238">
        <f t="shared" ca="1" si="85"/>
        <v>0.66605317496079908</v>
      </c>
      <c r="F238">
        <f t="shared" ca="1" si="85"/>
        <v>0.86850646329611969</v>
      </c>
      <c r="G238">
        <f t="shared" ca="1" si="85"/>
        <v>0.84476738089921266</v>
      </c>
      <c r="H238">
        <f t="shared" ca="1" si="85"/>
        <v>0.28293529737342238</v>
      </c>
      <c r="I238">
        <f t="shared" ca="1" si="85"/>
        <v>0.54999933069788565</v>
      </c>
      <c r="M238" t="str">
        <f t="shared" ca="1" si="73"/>
        <v>지정 장비</v>
      </c>
      <c r="N238" t="e">
        <f t="shared" ca="1" si="74"/>
        <v>#VALUE!</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#VALUE!</v>
      </c>
      <c r="S238" t="e">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#VALUE!</v>
      </c>
      <c r="T238" t="e">
        <f t="shared" ca="1" si="76"/>
        <v>#VALUE!</v>
      </c>
      <c r="U238" t="s">
        <v>82</v>
      </c>
      <c r="V238" t="s">
        <v>187</v>
      </c>
      <c r="W238">
        <v>1</v>
      </c>
      <c r="X238" t="s">
        <v>126</v>
      </c>
      <c r="Z238">
        <v>74400</v>
      </c>
      <c r="AA238" t="str">
        <f t="shared" ca="1" si="77"/>
        <v>fe</v>
      </c>
      <c r="AB238" t="s">
        <v>82</v>
      </c>
      <c r="AC238" t="s">
        <v>187</v>
      </c>
      <c r="AD238">
        <v>1</v>
      </c>
      <c r="AE238" t="s">
        <v>126</v>
      </c>
      <c r="AG238">
        <v>74400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v>
      </c>
      <c r="AN238" t="str">
        <f t="shared" ca="1" si="81"/>
        <v>{"dy":24,"sl":6,"tp":"fe","vl":"Equip8301","cn":1,"pt":"GO","pr":74400}</v>
      </c>
    </row>
    <row r="239" spans="1:40">
      <c r="A239">
        <v>24</v>
      </c>
      <c r="B239">
        <v>7</v>
      </c>
      <c r="C239">
        <f t="shared" si="72"/>
        <v>0</v>
      </c>
      <c r="D239">
        <f t="shared" ca="1" si="85"/>
        <v>0.82272551584769271</v>
      </c>
      <c r="E239">
        <f t="shared" ca="1" si="85"/>
        <v>0.20457925222833462</v>
      </c>
      <c r="F239">
        <f t="shared" ca="1" si="85"/>
        <v>0.76992921643282353</v>
      </c>
      <c r="G239">
        <f t="shared" ca="1" si="85"/>
        <v>0.6548830833722652</v>
      </c>
      <c r="H239">
        <f t="shared" ca="1" si="85"/>
        <v>0.42858004684849405</v>
      </c>
      <c r="I239">
        <f t="shared" ca="1" si="85"/>
        <v>0.27062382431595466</v>
      </c>
      <c r="M239" t="str">
        <f t="shared" ca="1" si="73"/>
        <v>지정 장비</v>
      </c>
      <c r="N239" t="e">
        <f t="shared" ca="1" si="74"/>
        <v>#VALUE!</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#VALUE!</v>
      </c>
      <c r="S239" t="e">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#VALUE!</v>
      </c>
      <c r="T239" t="e">
        <f t="shared" ca="1" si="76"/>
        <v>#VALUE!</v>
      </c>
      <c r="U239" t="s">
        <v>82</v>
      </c>
      <c r="V239" t="s">
        <v>253</v>
      </c>
      <c r="W239">
        <v>1</v>
      </c>
      <c r="X239" t="s">
        <v>126</v>
      </c>
      <c r="Z239">
        <v>700</v>
      </c>
      <c r="AA239" t="str">
        <f t="shared" ca="1" si="77"/>
        <v>fe</v>
      </c>
      <c r="AB239" t="s">
        <v>82</v>
      </c>
      <c r="AC239" t="s">
        <v>253</v>
      </c>
      <c r="AD239">
        <v>1</v>
      </c>
      <c r="AE239" t="s">
        <v>126</v>
      </c>
      <c r="AG239">
        <v>700</v>
      </c>
      <c r="AH239" t="str">
        <f>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용사의 단검</v>
      </c>
      <c r="AL239">
        <v>1</v>
      </c>
      <c r="AM23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v>
      </c>
      <c r="AN239" t="str">
        <f t="shared" ca="1" si="81"/>
        <v>{"dy":24,"sl":7,"tp":"fe","vl":"Equip1001","cn":1,"pt":"GO","pr":700}</v>
      </c>
    </row>
    <row r="240" spans="1:40">
      <c r="A240">
        <v>24</v>
      </c>
      <c r="B240">
        <v>8</v>
      </c>
      <c r="C240">
        <f t="shared" si="72"/>
        <v>0</v>
      </c>
      <c r="D240">
        <f t="shared" ca="1" si="85"/>
        <v>0.39514760432625173</v>
      </c>
      <c r="E240">
        <f t="shared" ca="1" si="85"/>
        <v>5.0065691695266867E-2</v>
      </c>
      <c r="F240">
        <f t="shared" ca="1" si="85"/>
        <v>0.86271343949244494</v>
      </c>
      <c r="G240">
        <f t="shared" ca="1" si="85"/>
        <v>0.72681498700894709</v>
      </c>
      <c r="H240">
        <f t="shared" ca="1" si="85"/>
        <v>0.43514179826249089</v>
      </c>
      <c r="I240">
        <f t="shared" ca="1" si="85"/>
        <v>0.24490179378787991</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v>
      </c>
      <c r="AN240" t="str">
        <f t="shared" ca="1" si="81"/>
        <v>{"dy":24,"sl":8}</v>
      </c>
    </row>
    <row r="241" spans="1:40">
      <c r="A241">
        <v>24</v>
      </c>
      <c r="B241">
        <v>9</v>
      </c>
      <c r="C241">
        <f t="shared" si="72"/>
        <v>0</v>
      </c>
      <c r="D241">
        <f t="shared" ca="1" si="85"/>
        <v>0.59600905753394906</v>
      </c>
      <c r="E241">
        <f t="shared" ca="1" si="85"/>
        <v>0.33083244170253523</v>
      </c>
      <c r="F241">
        <f t="shared" ca="1" si="85"/>
        <v>0.94791367274780802</v>
      </c>
      <c r="G241">
        <f t="shared" ca="1" si="85"/>
        <v>0.94204471905633436</v>
      </c>
      <c r="H241">
        <f t="shared" ca="1" si="85"/>
        <v>0.33802998513609317</v>
      </c>
      <c r="I241">
        <f t="shared" ca="1" si="85"/>
        <v>0.91538316371920425</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v>
      </c>
      <c r="AN241" t="str">
        <f t="shared" ca="1" si="81"/>
        <v>{"dy":24,"sl":9}</v>
      </c>
    </row>
    <row r="242" spans="1:40">
      <c r="A242">
        <v>25</v>
      </c>
      <c r="B242">
        <v>0</v>
      </c>
      <c r="C242">
        <f t="shared" si="72"/>
        <v>0</v>
      </c>
      <c r="D242">
        <f t="shared" ref="D242:I251" ca="1" si="86">RAND()</f>
        <v>6.4824822283718109E-2</v>
      </c>
      <c r="E242">
        <f t="shared" ca="1" si="86"/>
        <v>0.91048468535995974</v>
      </c>
      <c r="F242">
        <f t="shared" ca="1" si="86"/>
        <v>0.41179711508653138</v>
      </c>
      <c r="G242">
        <f t="shared" ca="1" si="86"/>
        <v>0.33359795953371518</v>
      </c>
      <c r="H242">
        <f t="shared" ca="1" si="86"/>
        <v>0.98451078099296085</v>
      </c>
      <c r="I242">
        <f t="shared" ca="1" si="86"/>
        <v>7.0163329559999599E-2</v>
      </c>
      <c r="M242" t="str">
        <f t="shared" ca="1" si="73"/>
        <v>지정 장비</v>
      </c>
      <c r="N242" t="e">
        <f t="shared" ca="1" si="74"/>
        <v>#VALUE!</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e">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#VALUE!</v>
      </c>
      <c r="R242" t="e">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#VALUE!</v>
      </c>
      <c r="S242" t="e">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#VALUE!</v>
      </c>
      <c r="T242" t="e">
        <f t="shared" ca="1" si="76"/>
        <v>#VALUE!</v>
      </c>
      <c r="U242" t="s">
        <v>82</v>
      </c>
      <c r="V242" t="s">
        <v>241</v>
      </c>
      <c r="W242">
        <v>1</v>
      </c>
      <c r="X242" t="s">
        <v>126</v>
      </c>
      <c r="Z242">
        <v>800</v>
      </c>
      <c r="AA242" t="str">
        <f t="shared" ca="1" si="77"/>
        <v>fe</v>
      </c>
      <c r="AB242" t="s">
        <v>82</v>
      </c>
      <c r="AC242" t="s">
        <v>241</v>
      </c>
      <c r="AD242">
        <v>1</v>
      </c>
      <c r="AE242" t="s">
        <v>126</v>
      </c>
      <c r="AG242">
        <v>800</v>
      </c>
      <c r="AH242" t="str">
        <f>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v>
      </c>
      <c r="AN242" t="str">
        <f t="shared" ca="1" si="81"/>
        <v>{"dy":25,"sl":0,"tp":"fe","vl":"Equip5002","cn":1,"pt":"GO","pr":800}</v>
      </c>
    </row>
    <row r="243" spans="1:40">
      <c r="A243">
        <v>25</v>
      </c>
      <c r="B243">
        <v>1</v>
      </c>
      <c r="C243">
        <f t="shared" si="72"/>
        <v>0</v>
      </c>
      <c r="D243">
        <f t="shared" ca="1" si="86"/>
        <v>4.4422361721505044E-2</v>
      </c>
      <c r="E243">
        <f t="shared" ca="1" si="86"/>
        <v>0.35784106192930365</v>
      </c>
      <c r="F243">
        <f t="shared" ca="1" si="86"/>
        <v>0.59280543896225968</v>
      </c>
      <c r="G243">
        <f t="shared" ca="1" si="86"/>
        <v>0.55545299022744987</v>
      </c>
      <c r="H243">
        <f t="shared" ca="1" si="86"/>
        <v>0.83099264575850429</v>
      </c>
      <c r="I243">
        <f t="shared" ca="1" si="86"/>
        <v>0.78666954287244129</v>
      </c>
      <c r="M243" t="str">
        <f t="shared" ca="1" si="73"/>
        <v>지정 장비</v>
      </c>
      <c r="N243" t="e">
        <f t="shared" ca="1" si="74"/>
        <v>#VALUE!</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t="e">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#VALUE!</v>
      </c>
      <c r="S243" t="e">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#VALUE!</v>
      </c>
      <c r="T243" t="e">
        <f t="shared" ca="1" si="76"/>
        <v>#VALUE!</v>
      </c>
      <c r="U243" t="s">
        <v>82</v>
      </c>
      <c r="V243" t="s">
        <v>297</v>
      </c>
      <c r="W243">
        <v>1</v>
      </c>
      <c r="X243" t="s">
        <v>126</v>
      </c>
      <c r="Z243">
        <v>1500</v>
      </c>
      <c r="AA243" t="str">
        <f t="shared" ca="1" si="77"/>
        <v>fe</v>
      </c>
      <c r="AB243" t="s">
        <v>82</v>
      </c>
      <c r="AC243" t="s">
        <v>297</v>
      </c>
      <c r="AD243">
        <v>1</v>
      </c>
      <c r="AE243" t="s">
        <v>126</v>
      </c>
      <c r="AG243">
        <v>1500</v>
      </c>
      <c r="AH243" t="str">
        <f>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결사대의 활</v>
      </c>
      <c r="AL243">
        <v>1</v>
      </c>
      <c r="AM24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v>
      </c>
      <c r="AN243" t="str">
        <f t="shared" ca="1" si="81"/>
        <v>{"dy":25,"sl":1,"tp":"fe","vl":"Equip2101","cn":1,"pt":"GO","pr":1500}</v>
      </c>
    </row>
    <row r="244" spans="1:40">
      <c r="A244">
        <v>25</v>
      </c>
      <c r="B244">
        <v>2</v>
      </c>
      <c r="C244">
        <f t="shared" si="72"/>
        <v>0</v>
      </c>
      <c r="D244">
        <f t="shared" ca="1" si="86"/>
        <v>0.79657056908515433</v>
      </c>
      <c r="E244">
        <f t="shared" ca="1" si="86"/>
        <v>0.58468931378634725</v>
      </c>
      <c r="F244">
        <f t="shared" ca="1" si="86"/>
        <v>0.36155668143413533</v>
      </c>
      <c r="G244">
        <f t="shared" ca="1" si="86"/>
        <v>0.79162998013818142</v>
      </c>
      <c r="H244">
        <f t="shared" ca="1" si="86"/>
        <v>0.87603463781856816</v>
      </c>
      <c r="I244">
        <f t="shared" ca="1" si="86"/>
        <v>0.59256002408153352</v>
      </c>
      <c r="M244" t="str">
        <f t="shared" ca="1" si="73"/>
        <v>안 지정 캐릭터 PP 영웅등급</v>
      </c>
      <c r="N244">
        <f t="shared" ca="1" si="74"/>
        <v>58468</v>
      </c>
      <c r="O244">
        <f t="shared" ca="1" si="75"/>
        <v>10</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3000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126</v>
      </c>
      <c r="Z244">
        <v>1400</v>
      </c>
      <c r="AA244" t="str">
        <f t="shared" ca="1" si="77"/>
        <v>uph</v>
      </c>
      <c r="AB244" t="s">
        <v>91</v>
      </c>
      <c r="AC244">
        <v>84832</v>
      </c>
      <c r="AD244">
        <v>14</v>
      </c>
      <c r="AE244" t="s">
        <v>126</v>
      </c>
      <c r="AG244">
        <v>4200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v>
      </c>
      <c r="AN244" t="str">
        <f t="shared" ca="1" si="81"/>
        <v>{"dy":25,"sl":2,"tp":"uph","vl":"84832","cn":14,"pt":"GO","pr":4200}</v>
      </c>
    </row>
    <row r="245" spans="1:40">
      <c r="A245">
        <v>25</v>
      </c>
      <c r="B245">
        <v>3</v>
      </c>
      <c r="C245">
        <f t="shared" si="72"/>
        <v>0</v>
      </c>
      <c r="D245">
        <f t="shared" ca="1" si="86"/>
        <v>4.3369046312258464E-2</v>
      </c>
      <c r="E245">
        <f t="shared" ca="1" si="86"/>
        <v>0.88568218007491573</v>
      </c>
      <c r="F245">
        <f t="shared" ca="1" si="86"/>
        <v>0.59009006822074583</v>
      </c>
      <c r="G245">
        <f t="shared" ca="1" si="86"/>
        <v>0.68757824266341538</v>
      </c>
      <c r="H245">
        <f t="shared" ca="1" si="86"/>
        <v>0.86604072011404254</v>
      </c>
      <c r="I245">
        <f t="shared" ca="1" si="86"/>
        <v>0.83255616356018924</v>
      </c>
      <c r="M245" t="str">
        <f t="shared" ca="1" si="73"/>
        <v>안 지정 캐릭터 PP 영웅등급</v>
      </c>
      <c r="N245">
        <f t="shared" ca="1" si="74"/>
        <v>88568</v>
      </c>
      <c r="O245">
        <f t="shared" ca="1" si="75"/>
        <v>13</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3900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126</v>
      </c>
      <c r="Z245">
        <v>1400</v>
      </c>
      <c r="AA245" t="str">
        <f t="shared" ca="1" si="77"/>
        <v>upn</v>
      </c>
      <c r="AB245" t="s">
        <v>92</v>
      </c>
      <c r="AC245">
        <v>94548</v>
      </c>
      <c r="AD245">
        <v>14</v>
      </c>
      <c r="AE245" t="s">
        <v>126</v>
      </c>
      <c r="AG245">
        <v>4200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v>
      </c>
      <c r="AN245" t="str">
        <f t="shared" ca="1" si="81"/>
        <v>{"dy":25,"sl":3,"tp":"upn","vl":"94548","cn":14,"pt":"GO","pr":4200}</v>
      </c>
    </row>
    <row r="246" spans="1:40">
      <c r="A246">
        <v>25</v>
      </c>
      <c r="B246">
        <v>4</v>
      </c>
      <c r="C246">
        <f t="shared" si="72"/>
        <v>0</v>
      </c>
      <c r="D246">
        <f t="shared" ca="1" si="86"/>
        <v>8.8646675182298407E-2</v>
      </c>
      <c r="E246">
        <f t="shared" ca="1" si="86"/>
        <v>0.71177792390326378</v>
      </c>
      <c r="F246">
        <f t="shared" ca="1" si="86"/>
        <v>6.1961977976291771E-2</v>
      </c>
      <c r="G246">
        <f t="shared" ca="1" si="86"/>
        <v>0.17785362363143342</v>
      </c>
      <c r="H246">
        <f t="shared" ca="1" si="86"/>
        <v>0.77201280978793041</v>
      </c>
      <c r="I246">
        <f t="shared" ca="1" si="86"/>
        <v>0.65334421130876719</v>
      </c>
      <c r="M246" t="str">
        <f t="shared" ca="1" si="73"/>
        <v>안 지정 캐릭터 PP 일반등급</v>
      </c>
      <c r="N246">
        <f t="shared" ca="1" si="74"/>
        <v>71177</v>
      </c>
      <c r="O246">
        <f t="shared" ca="1" si="75"/>
        <v>11</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3300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126</v>
      </c>
      <c r="Z246">
        <v>900</v>
      </c>
      <c r="AA246" t="str">
        <f t="shared" ca="1" si="77"/>
        <v>upn</v>
      </c>
      <c r="AB246" t="s">
        <v>92</v>
      </c>
      <c r="AC246">
        <v>14628</v>
      </c>
      <c r="AD246">
        <v>9</v>
      </c>
      <c r="AE246" t="s">
        <v>126</v>
      </c>
      <c r="AG246">
        <v>2700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v>
      </c>
      <c r="AN246" t="str">
        <f t="shared" ca="1" si="81"/>
        <v>{"dy":25,"sl":4,"tp":"upn","vl":"14628","cn":9,"pt":"GO","pr":2700}</v>
      </c>
    </row>
    <row r="247" spans="1:40">
      <c r="A247">
        <v>25</v>
      </c>
      <c r="B247">
        <v>5</v>
      </c>
      <c r="C247">
        <f t="shared" si="72"/>
        <v>0</v>
      </c>
      <c r="D247">
        <f t="shared" ca="1" si="86"/>
        <v>0.16768655104861163</v>
      </c>
      <c r="E247">
        <f t="shared" ca="1" si="86"/>
        <v>0.82465864142876155</v>
      </c>
      <c r="F247">
        <f t="shared" ca="1" si="86"/>
        <v>0.3387668969498483</v>
      </c>
      <c r="G247">
        <f t="shared" ca="1" si="86"/>
        <v>0.15002547094886365</v>
      </c>
      <c r="H247">
        <f t="shared" ca="1" si="86"/>
        <v>0.2401938613979625</v>
      </c>
      <c r="I247">
        <f t="shared" ca="1" si="86"/>
        <v>0.20848298142170074</v>
      </c>
      <c r="M247" t="str">
        <f t="shared" ca="1" si="73"/>
        <v>지정 장비</v>
      </c>
      <c r="N247" t="e">
        <f t="shared" ca="1" si="74"/>
        <v>#VALUE!</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DI</v>
      </c>
      <c r="Q247" t="e">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#VALUE!</v>
      </c>
      <c r="R247" t="e">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#VALUE!</v>
      </c>
      <c r="S247" t="e">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#VALUE!</v>
      </c>
      <c r="T247" t="e">
        <f t="shared" ca="1" si="76"/>
        <v>#VALUE!</v>
      </c>
      <c r="U247" t="s">
        <v>91</v>
      </c>
      <c r="V247">
        <v>31175</v>
      </c>
      <c r="W247">
        <v>10</v>
      </c>
      <c r="X247" t="s">
        <v>126</v>
      </c>
      <c r="Z247">
        <v>1000</v>
      </c>
      <c r="AA247" t="str">
        <f t="shared" ca="1" si="77"/>
        <v>uph</v>
      </c>
      <c r="AB247" t="s">
        <v>91</v>
      </c>
      <c r="AC247">
        <v>31175</v>
      </c>
      <c r="AD247">
        <v>10</v>
      </c>
      <c r="AE247" t="s">
        <v>126</v>
      </c>
      <c r="AG247">
        <v>3000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
      </c>
      <c r="AL247">
        <v>1</v>
      </c>
      <c r="AM24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v>
      </c>
      <c r="AN247" t="str">
        <f t="shared" ca="1" si="81"/>
        <v>{"dy":25,"sl":5,"tp":"uph","vl":"31175","cn":10,"pt":"GO","pr":3000}</v>
      </c>
    </row>
    <row r="248" spans="1:40">
      <c r="A248">
        <v>25</v>
      </c>
      <c r="B248">
        <v>6</v>
      </c>
      <c r="C248">
        <f t="shared" si="72"/>
        <v>0</v>
      </c>
      <c r="D248">
        <f t="shared" ca="1" si="86"/>
        <v>0.75556616406388299</v>
      </c>
      <c r="E248">
        <f t="shared" ca="1" si="86"/>
        <v>3.4619276267465748E-3</v>
      </c>
      <c r="F248">
        <f t="shared" ca="1" si="86"/>
        <v>0.13786157951178579</v>
      </c>
      <c r="G248">
        <f t="shared" ca="1" si="86"/>
        <v>0.65894366860032372</v>
      </c>
      <c r="H248">
        <f t="shared" ca="1" si="86"/>
        <v>0.78531773964749307</v>
      </c>
      <c r="I248">
        <f t="shared" ca="1" si="86"/>
        <v>0.11057434078765194</v>
      </c>
      <c r="M248" t="str">
        <f t="shared" ca="1" si="73"/>
        <v>지정 장비</v>
      </c>
      <c r="N248" t="e">
        <f t="shared" ca="1" si="74"/>
        <v>#VALUE!</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#VALUE!</v>
      </c>
      <c r="S248" t="e">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#VALUE!</v>
      </c>
      <c r="T248" t="e">
        <f t="shared" ca="1" si="76"/>
        <v>#VALUE!</v>
      </c>
      <c r="U248" t="s">
        <v>82</v>
      </c>
      <c r="V248" t="s">
        <v>185</v>
      </c>
      <c r="W248">
        <v>1</v>
      </c>
      <c r="X248" t="s">
        <v>126</v>
      </c>
      <c r="Z248">
        <v>3600</v>
      </c>
      <c r="AA248" t="str">
        <f t="shared" ca="1" si="77"/>
        <v>fe</v>
      </c>
      <c r="AB248" t="s">
        <v>82</v>
      </c>
      <c r="AC248" t="s">
        <v>185</v>
      </c>
      <c r="AD248">
        <v>1</v>
      </c>
      <c r="AE248" t="s">
        <v>126</v>
      </c>
      <c r="AG248">
        <v>3600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버블 블래스터</v>
      </c>
      <c r="AL248">
        <v>1</v>
      </c>
      <c r="AM24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v>
      </c>
      <c r="AN248" t="str">
        <f t="shared" ca="1" si="81"/>
        <v>{"dy":25,"sl":6,"tp":"fe","vl":"Equip6102","cn":1,"pt":"GO","pr":3600}</v>
      </c>
    </row>
    <row r="249" spans="1:40">
      <c r="A249">
        <v>25</v>
      </c>
      <c r="B249">
        <v>7</v>
      </c>
      <c r="C249">
        <f t="shared" si="72"/>
        <v>0</v>
      </c>
      <c r="D249">
        <f t="shared" ca="1" si="86"/>
        <v>0.20291870963821201</v>
      </c>
      <c r="E249">
        <f t="shared" ca="1" si="86"/>
        <v>0.75782061520187793</v>
      </c>
      <c r="F249">
        <f t="shared" ca="1" si="86"/>
        <v>0.56405434455374148</v>
      </c>
      <c r="G249">
        <f t="shared" ca="1" si="86"/>
        <v>0.10434871662284162</v>
      </c>
      <c r="H249">
        <f t="shared" ca="1" si="86"/>
        <v>1.6682780895215465E-2</v>
      </c>
      <c r="I249">
        <f t="shared" ca="1" si="86"/>
        <v>0.18538536182993581</v>
      </c>
      <c r="M249" t="str">
        <f t="shared" ca="1" si="73"/>
        <v>지정 장비</v>
      </c>
      <c r="N249" t="e">
        <f t="shared" ca="1" si="74"/>
        <v>#VALUE!</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DI</v>
      </c>
      <c r="Q249" t="e">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#VALUE!</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#VALUE!</v>
      </c>
      <c r="S249" t="e">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#VALUE!</v>
      </c>
      <c r="T249" t="e">
        <f t="shared" ca="1" si="76"/>
        <v>#VALUE!</v>
      </c>
      <c r="U249" t="s">
        <v>82</v>
      </c>
      <c r="V249" t="s">
        <v>297</v>
      </c>
      <c r="W249">
        <v>1</v>
      </c>
      <c r="X249" t="s">
        <v>126</v>
      </c>
      <c r="Z249">
        <v>1200</v>
      </c>
      <c r="AA249" t="str">
        <f t="shared" ca="1" si="77"/>
        <v>fe</v>
      </c>
      <c r="AB249" t="s">
        <v>82</v>
      </c>
      <c r="AC249" t="s">
        <v>297</v>
      </c>
      <c r="AD249">
        <v>1</v>
      </c>
      <c r="AE249" t="s">
        <v>126</v>
      </c>
      <c r="AG249">
        <v>1200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결사대의 활</v>
      </c>
      <c r="AL249">
        <v>1</v>
      </c>
      <c r="AM24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v>
      </c>
      <c r="AN249" t="str">
        <f t="shared" ca="1" si="81"/>
        <v>{"dy":25,"sl":7,"tp":"fe","vl":"Equip2101","cn":1,"pt":"GO","pr":1200}</v>
      </c>
    </row>
    <row r="250" spans="1:40">
      <c r="A250">
        <v>25</v>
      </c>
      <c r="B250">
        <v>8</v>
      </c>
      <c r="C250">
        <f t="shared" si="72"/>
        <v>0</v>
      </c>
      <c r="D250">
        <f t="shared" ca="1" si="86"/>
        <v>8.1432866239634083E-2</v>
      </c>
      <c r="E250">
        <f t="shared" ca="1" si="86"/>
        <v>0.41153993637511943</v>
      </c>
      <c r="F250">
        <f t="shared" ca="1" si="86"/>
        <v>0.69683117385320348</v>
      </c>
      <c r="G250">
        <f t="shared" ca="1" si="86"/>
        <v>0.40892715428023507</v>
      </c>
      <c r="H250">
        <f t="shared" ca="1" si="86"/>
        <v>4.985013554609985E-2</v>
      </c>
      <c r="I250">
        <f t="shared" ca="1" si="86"/>
        <v>7.5560539232413348E-2</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v>
      </c>
      <c r="AN250" t="str">
        <f t="shared" ca="1" si="81"/>
        <v>{"dy":25,"sl":8}</v>
      </c>
    </row>
    <row r="251" spans="1:40">
      <c r="A251">
        <v>25</v>
      </c>
      <c r="B251">
        <v>9</v>
      </c>
      <c r="C251">
        <f t="shared" si="72"/>
        <v>0</v>
      </c>
      <c r="D251">
        <f t="shared" ca="1" si="86"/>
        <v>7.028051622153686E-2</v>
      </c>
      <c r="E251">
        <f t="shared" ca="1" si="86"/>
        <v>0.30047773434552949</v>
      </c>
      <c r="F251">
        <f t="shared" ca="1" si="86"/>
        <v>0.82719102450304527</v>
      </c>
      <c r="G251">
        <f t="shared" ca="1" si="86"/>
        <v>0.91256934400851097</v>
      </c>
      <c r="H251">
        <f t="shared" ca="1" si="86"/>
        <v>0.32326366138446505</v>
      </c>
      <c r="I251">
        <f t="shared" ca="1" si="86"/>
        <v>0.64914585135401603</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v>
      </c>
      <c r="AN251" t="str">
        <f t="shared" ca="1" si="81"/>
        <v>{"dy":25,"sl":9}</v>
      </c>
    </row>
    <row r="252" spans="1:40">
      <c r="A252">
        <v>26</v>
      </c>
      <c r="B252">
        <v>0</v>
      </c>
      <c r="C252">
        <f t="shared" si="72"/>
        <v>0</v>
      </c>
      <c r="D252">
        <f t="shared" ref="D252:I261" ca="1" si="87">RAND()</f>
        <v>4.8717008545437368E-2</v>
      </c>
      <c r="E252">
        <f t="shared" ca="1" si="87"/>
        <v>0.53492528054606192</v>
      </c>
      <c r="F252">
        <f t="shared" ca="1" si="87"/>
        <v>0.37803128361891825</v>
      </c>
      <c r="G252">
        <f t="shared" ca="1" si="87"/>
        <v>0.85591018561942434</v>
      </c>
      <c r="H252">
        <f t="shared" ca="1" si="87"/>
        <v>0.31425859360798125</v>
      </c>
      <c r="I252">
        <f t="shared" ca="1" si="87"/>
        <v>0.83904578032607624</v>
      </c>
      <c r="M252" t="str">
        <f t="shared" ca="1" si="73"/>
        <v>지정 장비</v>
      </c>
      <c r="N252" t="e">
        <f t="shared" ca="1" si="74"/>
        <v>#VALUE!</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t="e">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#VALUE!</v>
      </c>
      <c r="S252" t="e">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#VALUE!</v>
      </c>
      <c r="T252" t="e">
        <f t="shared" ca="1" si="76"/>
        <v>#VALUE!</v>
      </c>
      <c r="U252" t="s">
        <v>82</v>
      </c>
      <c r="V252" t="s">
        <v>194</v>
      </c>
      <c r="W252">
        <v>1</v>
      </c>
      <c r="X252" t="s">
        <v>126</v>
      </c>
      <c r="Z252">
        <v>1900</v>
      </c>
      <c r="AA252" t="str">
        <f t="shared" ca="1" si="77"/>
        <v>fe</v>
      </c>
      <c r="AB252" t="s">
        <v>82</v>
      </c>
      <c r="AC252" t="s">
        <v>194</v>
      </c>
      <c r="AD252">
        <v>1</v>
      </c>
      <c r="AE252" t="s">
        <v>126</v>
      </c>
      <c r="AG252">
        <v>1900</v>
      </c>
      <c r="AH252" t="str">
        <f>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까마귀 리볼버</v>
      </c>
      <c r="AL252">
        <v>1</v>
      </c>
      <c r="AM25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v>
      </c>
      <c r="AN252" t="str">
        <f t="shared" ca="1" si="81"/>
        <v>{"dy":26,"sl":0,"tp":"fe","vl":"Equip6001","cn":1,"pt":"GO","pr":1900}</v>
      </c>
    </row>
    <row r="253" spans="1:40">
      <c r="A253">
        <v>26</v>
      </c>
      <c r="B253">
        <v>1</v>
      </c>
      <c r="C253">
        <f t="shared" si="72"/>
        <v>0</v>
      </c>
      <c r="D253">
        <f t="shared" ca="1" si="87"/>
        <v>0.31486889030538467</v>
      </c>
      <c r="E253">
        <f t="shared" ca="1" si="87"/>
        <v>8.9313334129848765E-2</v>
      </c>
      <c r="F253">
        <f t="shared" ca="1" si="87"/>
        <v>0.17730764439859448</v>
      </c>
      <c r="G253">
        <f t="shared" ca="1" si="87"/>
        <v>0.20262325497931677</v>
      </c>
      <c r="H253">
        <f t="shared" ca="1" si="87"/>
        <v>0.30735020689426762</v>
      </c>
      <c r="I253">
        <f t="shared" ca="1" si="87"/>
        <v>0.60551246351200527</v>
      </c>
      <c r="M253" t="str">
        <f t="shared" ca="1" si="73"/>
        <v>지정 장비</v>
      </c>
      <c r="N253" t="e">
        <f t="shared" ca="1" si="74"/>
        <v>#VALUE!</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e">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#VALUE!</v>
      </c>
      <c r="R253" t="e">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#VALUE!</v>
      </c>
      <c r="S253" t="e">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#VALUE!</v>
      </c>
      <c r="T253" t="e">
        <f t="shared" ca="1" si="76"/>
        <v>#VALUE!</v>
      </c>
      <c r="U253" t="s">
        <v>82</v>
      </c>
      <c r="V253" t="s">
        <v>185</v>
      </c>
      <c r="W253">
        <v>1</v>
      </c>
      <c r="X253" t="s">
        <v>126</v>
      </c>
      <c r="Z253">
        <v>3800</v>
      </c>
      <c r="AA253" t="str">
        <f t="shared" ca="1" si="77"/>
        <v>fe</v>
      </c>
      <c r="AB253" t="s">
        <v>82</v>
      </c>
      <c r="AC253" t="s">
        <v>185</v>
      </c>
      <c r="AD253">
        <v>1</v>
      </c>
      <c r="AE253" t="s">
        <v>126</v>
      </c>
      <c r="AG253">
        <v>3800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버블 블래스터</v>
      </c>
      <c r="AL253">
        <v>1</v>
      </c>
      <c r="AM25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v>
      </c>
      <c r="AN253" t="str">
        <f t="shared" ca="1" si="81"/>
        <v>{"dy":26,"sl":1,"tp":"fe","vl":"Equip6102","cn":1,"pt":"GO","pr":3800}</v>
      </c>
    </row>
    <row r="254" spans="1:40">
      <c r="A254">
        <v>26</v>
      </c>
      <c r="B254">
        <v>2</v>
      </c>
      <c r="C254">
        <f t="shared" si="72"/>
        <v>0</v>
      </c>
      <c r="D254">
        <f t="shared" ca="1" si="87"/>
        <v>0.62230605811223871</v>
      </c>
      <c r="E254">
        <f t="shared" ca="1" si="87"/>
        <v>0.46929899393440599</v>
      </c>
      <c r="F254">
        <f t="shared" ca="1" si="87"/>
        <v>0.58825636240611001</v>
      </c>
      <c r="G254">
        <f t="shared" ca="1" si="87"/>
        <v>0.36877327208952826</v>
      </c>
      <c r="H254">
        <f t="shared" ca="1" si="87"/>
        <v>0.47310343880745287</v>
      </c>
      <c r="I254">
        <f t="shared" ca="1" si="87"/>
        <v>0.72725070593936014</v>
      </c>
      <c r="M254" t="str">
        <f t="shared" ca="1" si="73"/>
        <v>안 지정 캐릭터 PP 영웅등급</v>
      </c>
      <c r="N254">
        <f t="shared" ca="1" si="74"/>
        <v>46929</v>
      </c>
      <c r="O254">
        <f t="shared" ca="1" si="75"/>
        <v>8</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2400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126</v>
      </c>
      <c r="Z254">
        <v>1200</v>
      </c>
      <c r="AA254" t="str">
        <f t="shared" ca="1" si="77"/>
        <v>uph</v>
      </c>
      <c r="AB254" t="s">
        <v>91</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v>
      </c>
      <c r="AN254" t="str">
        <f t="shared" ca="1" si="81"/>
        <v>{"dy":26,"sl":2,"tp":"uph","vl":"56908","cn":12,"pt":"GO","pr":3600}</v>
      </c>
    </row>
    <row r="255" spans="1:40">
      <c r="A255">
        <v>26</v>
      </c>
      <c r="B255">
        <v>3</v>
      </c>
      <c r="C255">
        <f t="shared" si="72"/>
        <v>0</v>
      </c>
      <c r="D255">
        <f t="shared" ca="1" si="87"/>
        <v>0.43976698681899851</v>
      </c>
      <c r="E255">
        <f t="shared" ca="1" si="87"/>
        <v>0.29075255478344764</v>
      </c>
      <c r="F255">
        <f t="shared" ca="1" si="87"/>
        <v>0.48208763095084417</v>
      </c>
      <c r="G255">
        <f t="shared" ca="1" si="87"/>
        <v>0.76154590556147317</v>
      </c>
      <c r="H255">
        <f t="shared" ca="1" si="87"/>
        <v>0.49678089876896891</v>
      </c>
      <c r="I255">
        <f t="shared" ca="1" si="87"/>
        <v>0.34195602665627423</v>
      </c>
      <c r="M255" t="str">
        <f t="shared" ca="1" si="73"/>
        <v>안 지정 캐릭터 PP 일반등급</v>
      </c>
      <c r="N255">
        <f t="shared" ca="1" si="74"/>
        <v>29075</v>
      </c>
      <c r="O255">
        <f t="shared" ca="1" si="75"/>
        <v>6</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1800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126</v>
      </c>
      <c r="Z255">
        <v>900</v>
      </c>
      <c r="AA255" t="str">
        <f t="shared" ca="1" si="77"/>
        <v>upn</v>
      </c>
      <c r="AB255" t="s">
        <v>92</v>
      </c>
      <c r="AC255">
        <v>5727</v>
      </c>
      <c r="AD255">
        <v>9</v>
      </c>
      <c r="AE255" t="s">
        <v>126</v>
      </c>
      <c r="AG255">
        <v>2700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v>
      </c>
      <c r="AN255" t="str">
        <f t="shared" ca="1" si="81"/>
        <v>{"dy":26,"sl":3,"tp":"upn","vl":"5727","cn":9,"pt":"GO","pr":2700}</v>
      </c>
    </row>
    <row r="256" spans="1:40">
      <c r="A256">
        <v>26</v>
      </c>
      <c r="B256">
        <v>4</v>
      </c>
      <c r="C256">
        <f t="shared" si="72"/>
        <v>0</v>
      </c>
      <c r="D256">
        <f t="shared" ca="1" si="87"/>
        <v>0.86816379078890082</v>
      </c>
      <c r="E256">
        <f t="shared" ca="1" si="87"/>
        <v>0.17197440790832497</v>
      </c>
      <c r="F256">
        <f t="shared" ca="1" si="87"/>
        <v>0.76178412960655995</v>
      </c>
      <c r="G256">
        <f t="shared" ca="1" si="87"/>
        <v>0.14076537242551723</v>
      </c>
      <c r="H256">
        <f t="shared" ca="1" si="87"/>
        <v>0.77726567768551968</v>
      </c>
      <c r="I256">
        <f t="shared" ca="1" si="87"/>
        <v>0.89875344001061808</v>
      </c>
      <c r="M256" t="str">
        <f t="shared" ca="1" si="73"/>
        <v>안 지정 캐릭터 PP 일반등급</v>
      </c>
      <c r="N256">
        <f t="shared" ca="1" si="74"/>
        <v>17197</v>
      </c>
      <c r="O256">
        <f t="shared" ca="1" si="75"/>
        <v>5</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1500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126</v>
      </c>
      <c r="Z256">
        <v>900</v>
      </c>
      <c r="AA256" t="str">
        <f t="shared" ca="1" si="77"/>
        <v>upn</v>
      </c>
      <c r="AB256" t="s">
        <v>92</v>
      </c>
      <c r="AC256">
        <v>4971</v>
      </c>
      <c r="AD256">
        <v>9</v>
      </c>
      <c r="AE256" t="s">
        <v>126</v>
      </c>
      <c r="AG256">
        <v>2700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v>
      </c>
      <c r="AN256" t="str">
        <f t="shared" ca="1" si="81"/>
        <v>{"dy":26,"sl":4,"tp":"upn","vl":"4971","cn":9,"pt":"GO","pr":2700}</v>
      </c>
    </row>
    <row r="257" spans="1:40">
      <c r="A257">
        <v>26</v>
      </c>
      <c r="B257">
        <v>5</v>
      </c>
      <c r="C257">
        <f t="shared" si="72"/>
        <v>0</v>
      </c>
      <c r="D257">
        <f t="shared" ca="1" si="87"/>
        <v>0.54760624772448241</v>
      </c>
      <c r="E257">
        <f t="shared" ca="1" si="87"/>
        <v>0.75054449845168336</v>
      </c>
      <c r="F257">
        <f t="shared" ca="1" si="87"/>
        <v>0.33888300509012803</v>
      </c>
      <c r="G257">
        <f t="shared" ca="1" si="87"/>
        <v>0.59745798345481693</v>
      </c>
      <c r="H257">
        <f t="shared" ca="1" si="87"/>
        <v>0.45010570049485432</v>
      </c>
      <c r="I257">
        <f t="shared" ca="1" si="87"/>
        <v>0.17492403234601828</v>
      </c>
      <c r="M257" t="str">
        <f t="shared" ca="1" si="73"/>
        <v>안 지정 캐릭터 PP 영웅등급</v>
      </c>
      <c r="N257">
        <f t="shared" ca="1" si="74"/>
        <v>75054</v>
      </c>
      <c r="O257">
        <f t="shared" ca="1" si="75"/>
        <v>12</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3600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92</v>
      </c>
      <c r="V257">
        <v>79985</v>
      </c>
      <c r="W257">
        <v>13</v>
      </c>
      <c r="X257" t="s">
        <v>126</v>
      </c>
      <c r="Z257">
        <v>1300</v>
      </c>
      <c r="AA257" t="str">
        <f t="shared" ca="1" si="77"/>
        <v>upn</v>
      </c>
      <c r="AB257" t="s">
        <v>92</v>
      </c>
      <c r="AC257">
        <v>79985</v>
      </c>
      <c r="AD257">
        <v>13</v>
      </c>
      <c r="AE257" t="s">
        <v>126</v>
      </c>
      <c r="AG257">
        <v>3900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
      </c>
      <c r="AL257">
        <v>1</v>
      </c>
      <c r="AM25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v>
      </c>
      <c r="AN257" t="str">
        <f t="shared" ca="1" si="81"/>
        <v>{"dy":26,"sl":5,"tp":"upn","vl":"79985","cn":13,"pt":"GO","pr":3900}</v>
      </c>
    </row>
    <row r="258" spans="1:40">
      <c r="A258">
        <v>26</v>
      </c>
      <c r="B258">
        <v>6</v>
      </c>
      <c r="C258">
        <f t="shared" ref="C258:C321" si="88">IF(B258&lt;=9,0,
IF(B258=10,1,2))</f>
        <v>0</v>
      </c>
      <c r="D258">
        <f t="shared" ca="1" si="87"/>
        <v>0.90034026419635294</v>
      </c>
      <c r="E258">
        <f t="shared" ca="1" si="87"/>
        <v>0.7840156814453535</v>
      </c>
      <c r="F258">
        <f t="shared" ca="1" si="87"/>
        <v>0.3845454384077519</v>
      </c>
      <c r="G258">
        <f t="shared" ca="1" si="87"/>
        <v>0.66232042808677238</v>
      </c>
      <c r="H258">
        <f t="shared" ca="1" si="87"/>
        <v>0.36139620090493496</v>
      </c>
      <c r="I258">
        <f t="shared" ca="1" si="87"/>
        <v>0.77602832671592137</v>
      </c>
      <c r="M258" t="str">
        <f t="shared" ref="M258:M321" ca="1" si="89">IF(LEN(J258)&lt;&gt;0,J258,VLOOKUP(D258+$B258,$BJ:$BK,MATCH($BK$1,$BJ$1:$BK$1,0),1))</f>
        <v>지정 장비</v>
      </c>
      <c r="N258" t="e">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#VALUE!</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t="e">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#VALUE!</v>
      </c>
      <c r="S258" t="e">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#VALUE!</v>
      </c>
      <c r="T258" t="e">
        <f t="shared" ref="T258:T321" ca="1" si="92">IF(OR(ISNUMBER(N258),N258="삭제",ISBLANK(N258)),"",
IF(LEFT(N258,5)="Equip",IF(MID(N258,7,1)="4","전설",""),
IF(LEFT(N258,5)="Actor",IF(MID(N258,7,1)="2","전설",""),
"그외없음")))</f>
        <v>#VALUE!</v>
      </c>
      <c r="U258" t="s">
        <v>82</v>
      </c>
      <c r="V258" t="s">
        <v>260</v>
      </c>
      <c r="W258">
        <v>1</v>
      </c>
      <c r="X258" t="s">
        <v>126</v>
      </c>
      <c r="Z258">
        <v>3100</v>
      </c>
      <c r="AA258" t="str">
        <f t="shared" ref="AA258:AA321" ca="1" si="93">IF(ISBLANK(AB258),"",
VLOOKUP(AB258,OFFSET(INDIRECT("$A:$B"),0,MATCH(AB$1&amp;"_Verify",INDIRECT("$1:$1"),0)-1),2,0)
)</f>
        <v>fe</v>
      </c>
      <c r="AB258" t="s">
        <v>82</v>
      </c>
      <c r="AC258" t="s">
        <v>260</v>
      </c>
      <c r="AD258">
        <v>1</v>
      </c>
      <c r="AE258" t="s">
        <v>126</v>
      </c>
      <c r="AG258">
        <v>3100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사파이어 대거</v>
      </c>
      <c r="AL258">
        <v>1</v>
      </c>
      <c r="AM258" t="str">
        <f t="shared" ref="AM258:AM321" ca="1" si="96">IF(ROW()=2,AN258,OFFSET(AM258,-1,0)&amp;IF(LEN(AN258)=0,"",","&amp;AN258))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{"dy":26,"sl":6,"tp":"fe","vl":"Equip1201","cn":1,"pt":"GO","pr":3100}</v>
      </c>
    </row>
    <row r="259" spans="1:40">
      <c r="A259">
        <v>26</v>
      </c>
      <c r="B259">
        <v>7</v>
      </c>
      <c r="C259">
        <f t="shared" si="88"/>
        <v>0</v>
      </c>
      <c r="D259">
        <f t="shared" ca="1" si="87"/>
        <v>0.88130418473673056</v>
      </c>
      <c r="E259">
        <f t="shared" ca="1" si="87"/>
        <v>0.37904684042584791</v>
      </c>
      <c r="F259">
        <f t="shared" ca="1" si="87"/>
        <v>0.88684016135965105</v>
      </c>
      <c r="G259">
        <f t="shared" ca="1" si="87"/>
        <v>0.64744111484405609</v>
      </c>
      <c r="H259">
        <f t="shared" ca="1" si="87"/>
        <v>0.49387351442782323</v>
      </c>
      <c r="I259">
        <f t="shared" ca="1" si="87"/>
        <v>0.87869732444069237</v>
      </c>
      <c r="M259" t="str">
        <f t="shared" ca="1" si="89"/>
        <v>지정 장비</v>
      </c>
      <c r="N259" t="e">
        <f t="shared" ca="1" si="90"/>
        <v>#VALUE!</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t="e">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#VALUE!</v>
      </c>
      <c r="S259" t="e">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#VALUE!</v>
      </c>
      <c r="T259" t="e">
        <f t="shared" ca="1" si="92"/>
        <v>#VALUE!</v>
      </c>
      <c r="U259" t="s">
        <v>82</v>
      </c>
      <c r="V259" t="s">
        <v>243</v>
      </c>
      <c r="W259">
        <v>1</v>
      </c>
      <c r="X259" t="s">
        <v>126</v>
      </c>
      <c r="Z259">
        <v>1500</v>
      </c>
      <c r="AA259" t="str">
        <f t="shared" ca="1" si="93"/>
        <v>fe</v>
      </c>
      <c r="AB259" t="s">
        <v>82</v>
      </c>
      <c r="AC259" t="s">
        <v>243</v>
      </c>
      <c r="AD259">
        <v>1</v>
      </c>
      <c r="AE259" t="s">
        <v>126</v>
      </c>
      <c r="AG259">
        <v>1500</v>
      </c>
      <c r="AH259" t="str">
        <f>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원시 부족 지팡이</v>
      </c>
      <c r="AL259">
        <v>1</v>
      </c>
      <c r="AM25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v>
      </c>
      <c r="AN259" t="str">
        <f t="shared" ca="1" si="97"/>
        <v>{"dy":26,"sl":7,"tp":"fe","vl":"Equip3101","cn":1,"pt":"GO","pr":1500}</v>
      </c>
    </row>
    <row r="260" spans="1:40">
      <c r="A260">
        <v>26</v>
      </c>
      <c r="B260">
        <v>8</v>
      </c>
      <c r="C260">
        <f t="shared" si="88"/>
        <v>0</v>
      </c>
      <c r="D260">
        <f t="shared" ca="1" si="87"/>
        <v>0.92167281931486988</v>
      </c>
      <c r="E260">
        <f t="shared" ca="1" si="87"/>
        <v>0.68564280061101601</v>
      </c>
      <c r="F260">
        <f t="shared" ca="1" si="87"/>
        <v>0.22017570377186102</v>
      </c>
      <c r="G260">
        <f t="shared" ca="1" si="87"/>
        <v>0.51038046922392544</v>
      </c>
      <c r="H260">
        <f t="shared" ca="1" si="87"/>
        <v>0.75811473911269944</v>
      </c>
      <c r="I260">
        <f t="shared" ca="1" si="87"/>
        <v>0.69119167484346611</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v>
      </c>
      <c r="AN260" t="str">
        <f t="shared" ca="1" si="97"/>
        <v>{"dy":26,"sl":8}</v>
      </c>
    </row>
    <row r="261" spans="1:40">
      <c r="A261">
        <v>26</v>
      </c>
      <c r="B261">
        <v>9</v>
      </c>
      <c r="C261">
        <f t="shared" si="88"/>
        <v>0</v>
      </c>
      <c r="D261">
        <f t="shared" ca="1" si="87"/>
        <v>0.88551553309131381</v>
      </c>
      <c r="E261">
        <f t="shared" ca="1" si="87"/>
        <v>0.36056670551733871</v>
      </c>
      <c r="F261">
        <f t="shared" ca="1" si="87"/>
        <v>0.29269619011578685</v>
      </c>
      <c r="G261">
        <f t="shared" ca="1" si="87"/>
        <v>0.18296497644558263</v>
      </c>
      <c r="H261">
        <f t="shared" ca="1" si="87"/>
        <v>0.82394656859034854</v>
      </c>
      <c r="I261">
        <f t="shared" ca="1" si="87"/>
        <v>0.20949542755490924</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v>
      </c>
      <c r="AN261" t="str">
        <f t="shared" ca="1" si="97"/>
        <v>{"dy":26,"sl":9}</v>
      </c>
    </row>
    <row r="262" spans="1:40">
      <c r="A262">
        <v>27</v>
      </c>
      <c r="B262">
        <v>0</v>
      </c>
      <c r="C262">
        <f t="shared" si="88"/>
        <v>0</v>
      </c>
      <c r="D262">
        <f t="shared" ref="D262:I271" ca="1" si="98">RAND()</f>
        <v>0.63116259232885075</v>
      </c>
      <c r="E262">
        <f t="shared" ca="1" si="98"/>
        <v>0.52001457175666177</v>
      </c>
      <c r="F262">
        <f t="shared" ca="1" si="98"/>
        <v>0.97744968878407135</v>
      </c>
      <c r="G262">
        <f t="shared" ca="1" si="98"/>
        <v>0.57311030593795154</v>
      </c>
      <c r="H262">
        <f t="shared" ca="1" si="98"/>
        <v>0.64574202095895217</v>
      </c>
      <c r="I262">
        <f t="shared" ca="1" si="98"/>
        <v>0.19014931959324199</v>
      </c>
      <c r="M262" t="str">
        <f t="shared" ca="1" si="89"/>
        <v>지정 장비</v>
      </c>
      <c r="N262" t="e">
        <f t="shared" ca="1" si="90"/>
        <v>#VALUE!</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t="e">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#VALUE!</v>
      </c>
      <c r="S262" t="e">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#VALUE!</v>
      </c>
      <c r="T262" t="e">
        <f t="shared" ca="1" si="92"/>
        <v>#VALUE!</v>
      </c>
      <c r="U262" t="s">
        <v>82</v>
      </c>
      <c r="V262" t="s">
        <v>179</v>
      </c>
      <c r="W262">
        <v>1</v>
      </c>
      <c r="X262" t="s">
        <v>126</v>
      </c>
      <c r="Z262">
        <v>1000</v>
      </c>
      <c r="AA262" t="str">
        <f t="shared" ca="1" si="93"/>
        <v>fe</v>
      </c>
      <c r="AB262" t="s">
        <v>82</v>
      </c>
      <c r="AC262" t="s">
        <v>261</v>
      </c>
      <c r="AD262">
        <v>1</v>
      </c>
      <c r="AE262" t="s">
        <v>126</v>
      </c>
      <c r="AG262">
        <v>1400</v>
      </c>
      <c r="AH262" t="str">
        <f>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v>
      </c>
      <c r="AN262" t="str">
        <f t="shared" ca="1" si="97"/>
        <v>{"dy":27,"sl":0,"tp":"fe","vl":"Equip4101","cn":1,"pt":"GO","pr":1400}</v>
      </c>
    </row>
    <row r="263" spans="1:40">
      <c r="A263">
        <v>27</v>
      </c>
      <c r="B263">
        <v>1</v>
      </c>
      <c r="C263">
        <f t="shared" si="88"/>
        <v>0</v>
      </c>
      <c r="D263">
        <f t="shared" ca="1" si="98"/>
        <v>0.63547619565208269</v>
      </c>
      <c r="E263">
        <f t="shared" ca="1" si="98"/>
        <v>0.55063104425116527</v>
      </c>
      <c r="F263">
        <f t="shared" ca="1" si="98"/>
        <v>0.57622583126985749</v>
      </c>
      <c r="G263">
        <f t="shared" ca="1" si="98"/>
        <v>0.24202812580860955</v>
      </c>
      <c r="H263">
        <f t="shared" ca="1" si="98"/>
        <v>0.12947041474362153</v>
      </c>
      <c r="I263">
        <f t="shared" ca="1" si="98"/>
        <v>0.56500166772122951</v>
      </c>
      <c r="M263" t="str">
        <f t="shared" ca="1" si="89"/>
        <v>지정 장비</v>
      </c>
      <c r="N263" t="e">
        <f t="shared" ca="1" si="90"/>
        <v>#VALUE!</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DI</v>
      </c>
      <c r="Q263" t="e">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#VALUE!</v>
      </c>
      <c r="R263" t="e">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#VALUE!</v>
      </c>
      <c r="S263" t="e">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#VALUE!</v>
      </c>
      <c r="T263" t="e">
        <f t="shared" ca="1" si="92"/>
        <v>#VALUE!</v>
      </c>
      <c r="U263" t="s">
        <v>82</v>
      </c>
      <c r="V263" t="s">
        <v>279</v>
      </c>
      <c r="W263">
        <v>1</v>
      </c>
      <c r="X263" t="s">
        <v>126</v>
      </c>
      <c r="Z263">
        <v>1400</v>
      </c>
      <c r="AA263" t="str">
        <f t="shared" ca="1" si="93"/>
        <v>fe</v>
      </c>
      <c r="AB263" t="s">
        <v>82</v>
      </c>
      <c r="AC263" t="s">
        <v>193</v>
      </c>
      <c r="AD263">
        <v>1</v>
      </c>
      <c r="AE263" t="s">
        <v>126</v>
      </c>
      <c r="AG263">
        <v>1400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v>
      </c>
      <c r="AN263" t="str">
        <f t="shared" ca="1" si="97"/>
        <v>{"dy":27,"sl":1,"tp":"fe","vl":"Equip2102","cn":1,"pt":"GO","pr":1400}</v>
      </c>
    </row>
    <row r="264" spans="1:40">
      <c r="A264">
        <v>27</v>
      </c>
      <c r="B264">
        <v>2</v>
      </c>
      <c r="C264">
        <f t="shared" si="88"/>
        <v>0</v>
      </c>
      <c r="D264">
        <f t="shared" ca="1" si="98"/>
        <v>0.12060209242001318</v>
      </c>
      <c r="E264">
        <f t="shared" ca="1" si="98"/>
        <v>0.75471271975251042</v>
      </c>
      <c r="F264">
        <f t="shared" ca="1" si="98"/>
        <v>0.73986222793831835</v>
      </c>
      <c r="G264">
        <f t="shared" ca="1" si="98"/>
        <v>0.519664847345089</v>
      </c>
      <c r="H264">
        <f t="shared" ca="1" si="98"/>
        <v>0.90606969498020073</v>
      </c>
      <c r="I264">
        <f t="shared" ca="1" si="98"/>
        <v>0.76681079112719874</v>
      </c>
      <c r="M264" t="str">
        <f t="shared" ca="1" si="89"/>
        <v>안 지정 캐릭터 PP 영웅등급</v>
      </c>
      <c r="N264">
        <f t="shared" ca="1" si="90"/>
        <v>75471</v>
      </c>
      <c r="O264">
        <f t="shared" ca="1" si="91"/>
        <v>12</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3600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126</v>
      </c>
      <c r="Z264">
        <v>900</v>
      </c>
      <c r="AA264" t="str">
        <f t="shared" ca="1" si="93"/>
        <v>uph</v>
      </c>
      <c r="AB264" t="s">
        <v>91</v>
      </c>
      <c r="AC264">
        <v>34952</v>
      </c>
      <c r="AD264">
        <v>11</v>
      </c>
      <c r="AE264" t="s">
        <v>126</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v>
      </c>
      <c r="AN264" t="str">
        <f t="shared" ca="1" si="97"/>
        <v>{"dy":27,"sl":2,"tp":"uph","vl":"34952","cn":11,"pt":"GO","pr":1100}</v>
      </c>
    </row>
    <row r="265" spans="1:40">
      <c r="A265">
        <v>27</v>
      </c>
      <c r="B265">
        <v>3</v>
      </c>
      <c r="C265">
        <f t="shared" si="88"/>
        <v>0</v>
      </c>
      <c r="D265">
        <f t="shared" ca="1" si="98"/>
        <v>0.44685683523545672</v>
      </c>
      <c r="E265">
        <f t="shared" ca="1" si="98"/>
        <v>0.73638320945310798</v>
      </c>
      <c r="F265">
        <f t="shared" ca="1" si="98"/>
        <v>0.89782146816993424</v>
      </c>
      <c r="G265">
        <f t="shared" ca="1" si="98"/>
        <v>0.13513784428719589</v>
      </c>
      <c r="H265">
        <f t="shared" ca="1" si="98"/>
        <v>3.7784074512938748E-3</v>
      </c>
      <c r="I265">
        <f t="shared" ca="1" si="98"/>
        <v>0.12656107035309205</v>
      </c>
      <c r="M265" t="str">
        <f t="shared" ca="1" si="89"/>
        <v>안 지정 캐릭터 PP 일반등급</v>
      </c>
      <c r="N265">
        <f t="shared" ca="1" si="90"/>
        <v>73638</v>
      </c>
      <c r="O265">
        <f t="shared" ca="1" si="91"/>
        <v>11</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3300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126</v>
      </c>
      <c r="Z265">
        <v>1100</v>
      </c>
      <c r="AA265" t="str">
        <f t="shared" ca="1" si="93"/>
        <v>upn</v>
      </c>
      <c r="AB265" t="s">
        <v>92</v>
      </c>
      <c r="AC265">
        <v>46336</v>
      </c>
      <c r="AD265">
        <v>11</v>
      </c>
      <c r="AE265" t="s">
        <v>126</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v>
      </c>
      <c r="AN265" t="str">
        <f t="shared" ca="1" si="97"/>
        <v>{"dy":27,"sl":3,"tp":"upn","vl":"46336","cn":11,"pt":"GO","pr":1100}</v>
      </c>
    </row>
    <row r="266" spans="1:40">
      <c r="A266">
        <v>27</v>
      </c>
      <c r="B266">
        <v>4</v>
      </c>
      <c r="C266">
        <f t="shared" si="88"/>
        <v>0</v>
      </c>
      <c r="D266">
        <f t="shared" ca="1" si="98"/>
        <v>0.45217895532471664</v>
      </c>
      <c r="E266">
        <f t="shared" ca="1" si="98"/>
        <v>0.21231835814800304</v>
      </c>
      <c r="F266">
        <f t="shared" ca="1" si="98"/>
        <v>0.24232125283260941</v>
      </c>
      <c r="G266">
        <f t="shared" ca="1" si="98"/>
        <v>0.44227159154353091</v>
      </c>
      <c r="H266">
        <f t="shared" ca="1" si="98"/>
        <v>0.12312603347882634</v>
      </c>
      <c r="I266">
        <f t="shared" ca="1" si="98"/>
        <v>0.58986434404407517</v>
      </c>
      <c r="M266" t="str">
        <f t="shared" ca="1" si="89"/>
        <v>안 지정 캐릭터 PP 일반등급</v>
      </c>
      <c r="N266">
        <f t="shared" ca="1" si="90"/>
        <v>21231</v>
      </c>
      <c r="O266">
        <f t="shared" ca="1" si="91"/>
        <v>5</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1500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126</v>
      </c>
      <c r="Z266">
        <v>1000</v>
      </c>
      <c r="AA266" t="str">
        <f t="shared" ca="1" si="93"/>
        <v>upn</v>
      </c>
      <c r="AB266" t="s">
        <v>92</v>
      </c>
      <c r="AC266">
        <v>58093</v>
      </c>
      <c r="AD266">
        <v>12</v>
      </c>
      <c r="AE266" t="s">
        <v>126</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0.91791346904058257</v>
      </c>
      <c r="E267">
        <f t="shared" ca="1" si="98"/>
        <v>0.48874937674419472</v>
      </c>
      <c r="F267">
        <f t="shared" ca="1" si="98"/>
        <v>0.62623038221683713</v>
      </c>
      <c r="G267">
        <f t="shared" ca="1" si="98"/>
        <v>0.69358614216044667</v>
      </c>
      <c r="H267">
        <f t="shared" ca="1" si="98"/>
        <v>0.54368950963312268</v>
      </c>
      <c r="I267">
        <f t="shared" ca="1" si="98"/>
        <v>0.73649624629316646</v>
      </c>
      <c r="M267" t="str">
        <f t="shared" ca="1" si="89"/>
        <v>안 지정 캐릭터 PP 일반등급</v>
      </c>
      <c r="N267">
        <f t="shared" ca="1" si="90"/>
        <v>48874</v>
      </c>
      <c r="O267">
        <f t="shared" ca="1" si="91"/>
        <v>8</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2400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126</v>
      </c>
      <c r="Z267">
        <v>1300</v>
      </c>
      <c r="AA267" t="str">
        <f t="shared" ca="1" si="93"/>
        <v>fe</v>
      </c>
      <c r="AB267" t="s">
        <v>82</v>
      </c>
      <c r="AC267" t="s">
        <v>188</v>
      </c>
      <c r="AD267">
        <v>1</v>
      </c>
      <c r="AE267" t="s">
        <v>126</v>
      </c>
      <c r="AG267">
        <v>2200</v>
      </c>
      <c r="AH267" t="str">
        <f>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0.4924794835781251</v>
      </c>
      <c r="E268">
        <f t="shared" ca="1" si="98"/>
        <v>0.42462744513833472</v>
      </c>
      <c r="F268">
        <f t="shared" ca="1" si="98"/>
        <v>0.61586079828867624</v>
      </c>
      <c r="G268">
        <f t="shared" ca="1" si="98"/>
        <v>0.28801848121958695</v>
      </c>
      <c r="H268">
        <f t="shared" ca="1" si="98"/>
        <v>0.58439602005974767</v>
      </c>
      <c r="I268">
        <f t="shared" ca="1" si="98"/>
        <v>8.0724412671755452E-2</v>
      </c>
      <c r="M268" t="str">
        <f t="shared" ca="1" si="89"/>
        <v>지정 장비</v>
      </c>
      <c r="N268" t="e">
        <f t="shared" ca="1" si="90"/>
        <v>#VALUE!</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t="e">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#VALUE!</v>
      </c>
      <c r="S268" t="e">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#VALUE!</v>
      </c>
      <c r="T268" t="e">
        <f t="shared" ca="1" si="92"/>
        <v>#VALUE!</v>
      </c>
      <c r="U268" t="s">
        <v>82</v>
      </c>
      <c r="V268" t="s">
        <v>246</v>
      </c>
      <c r="W268">
        <v>1</v>
      </c>
      <c r="X268" t="s">
        <v>126</v>
      </c>
      <c r="Z268">
        <v>600</v>
      </c>
      <c r="AA268" t="str">
        <f t="shared" ca="1" si="93"/>
        <v>fe</v>
      </c>
      <c r="AB268" t="s">
        <v>82</v>
      </c>
      <c r="AC268" t="s">
        <v>242</v>
      </c>
      <c r="AD268">
        <v>1</v>
      </c>
      <c r="AE268" t="s">
        <v>126</v>
      </c>
      <c r="AG268">
        <v>29100</v>
      </c>
      <c r="AH268" t="str">
        <f>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v>
      </c>
      <c r="AN268" t="str">
        <f t="shared" ca="1" si="97"/>
        <v>{"dy":27,"sl":6,"tp":"fe","vl":"Equip8202","cn":1,"pt":"GO","pr":29100}</v>
      </c>
    </row>
    <row r="269" spans="1:40">
      <c r="A269">
        <v>27</v>
      </c>
      <c r="B269">
        <v>7</v>
      </c>
      <c r="C269">
        <f t="shared" si="88"/>
        <v>0</v>
      </c>
      <c r="D269">
        <f t="shared" ca="1" si="98"/>
        <v>1.9763742938524786E-2</v>
      </c>
      <c r="E269">
        <f t="shared" ca="1" si="98"/>
        <v>0.12563424791611433</v>
      </c>
      <c r="F269">
        <f t="shared" ca="1" si="98"/>
        <v>0.75906741991210458</v>
      </c>
      <c r="G269">
        <f t="shared" ca="1" si="98"/>
        <v>0.80343692906806219</v>
      </c>
      <c r="H269">
        <f t="shared" ca="1" si="98"/>
        <v>0.58031785686106696</v>
      </c>
      <c r="I269">
        <f t="shared" ca="1" si="98"/>
        <v>0.69818199926326152</v>
      </c>
      <c r="M269" t="str">
        <f t="shared" ca="1" si="89"/>
        <v>지정 장비</v>
      </c>
      <c r="N269" t="e">
        <f t="shared" ca="1" si="90"/>
        <v>#VALUE!</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t="e">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#VALUE!</v>
      </c>
      <c r="S269" t="e">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#VALUE!</v>
      </c>
      <c r="T269" t="e">
        <f t="shared" ca="1" si="92"/>
        <v>#VALUE!</v>
      </c>
      <c r="U269" t="s">
        <v>82</v>
      </c>
      <c r="V269" t="s">
        <v>201</v>
      </c>
      <c r="W269">
        <v>1</v>
      </c>
      <c r="X269" t="s">
        <v>126</v>
      </c>
      <c r="Z269">
        <v>74600</v>
      </c>
      <c r="AA269" t="str">
        <f t="shared" ca="1" si="93"/>
        <v>fe</v>
      </c>
      <c r="AB269" t="s">
        <v>82</v>
      </c>
      <c r="AC269" t="s">
        <v>296</v>
      </c>
      <c r="AD269">
        <v>1</v>
      </c>
      <c r="AE269" t="s">
        <v>126</v>
      </c>
      <c r="AG269">
        <v>3200</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빅 바디</v>
      </c>
      <c r="AL269">
        <v>1</v>
      </c>
      <c r="AM26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v>
      </c>
      <c r="AN269" t="str">
        <f t="shared" ca="1" si="97"/>
        <v>{"dy":27,"sl":7,"tp":"fe","vl":"Equip6101","cn":1,"pt":"GO","pr":3200}</v>
      </c>
    </row>
    <row r="270" spans="1:40">
      <c r="A270">
        <v>27</v>
      </c>
      <c r="B270">
        <v>8</v>
      </c>
      <c r="C270">
        <f t="shared" si="88"/>
        <v>0</v>
      </c>
      <c r="D270">
        <f t="shared" ca="1" si="98"/>
        <v>0.89555241139490871</v>
      </c>
      <c r="E270">
        <f t="shared" ca="1" si="98"/>
        <v>0.85096480234657845</v>
      </c>
      <c r="F270">
        <f t="shared" ca="1" si="98"/>
        <v>5.3849735781465791E-2</v>
      </c>
      <c r="G270">
        <f t="shared" ca="1" si="98"/>
        <v>0.97471202876448981</v>
      </c>
      <c r="H270">
        <f t="shared" ca="1" si="98"/>
        <v>0.16606272429369362</v>
      </c>
      <c r="I270">
        <f t="shared" ca="1" si="98"/>
        <v>0.26068993707573629</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v>
      </c>
      <c r="AN270" t="str">
        <f t="shared" ca="1" si="97"/>
        <v>{"dy":27,"sl":8}</v>
      </c>
    </row>
    <row r="271" spans="1:40">
      <c r="A271">
        <v>27</v>
      </c>
      <c r="B271">
        <v>9</v>
      </c>
      <c r="C271">
        <f t="shared" si="88"/>
        <v>0</v>
      </c>
      <c r="D271">
        <f t="shared" ca="1" si="98"/>
        <v>2.4342242937919201E-2</v>
      </c>
      <c r="E271">
        <f t="shared" ca="1" si="98"/>
        <v>0.12572788533496859</v>
      </c>
      <c r="F271">
        <f t="shared" ca="1" si="98"/>
        <v>0.55118079114812424</v>
      </c>
      <c r="G271">
        <f t="shared" ca="1" si="98"/>
        <v>0.90319147670044808</v>
      </c>
      <c r="H271">
        <f t="shared" ca="1" si="98"/>
        <v>0.65128178147988502</v>
      </c>
      <c r="I271">
        <f t="shared" ca="1" si="98"/>
        <v>0.79939042200196964</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v>
      </c>
      <c r="AN271" t="str">
        <f t="shared" ca="1" si="97"/>
        <v>{"dy":27,"sl":9}</v>
      </c>
    </row>
    <row r="272" spans="1:40">
      <c r="A272">
        <v>28</v>
      </c>
      <c r="B272">
        <v>0</v>
      </c>
      <c r="C272">
        <f t="shared" si="88"/>
        <v>0</v>
      </c>
      <c r="D272">
        <f t="shared" ref="D272:I281" ca="1" si="99">RAND()</f>
        <v>0.83221121677156007</v>
      </c>
      <c r="E272">
        <f t="shared" ca="1" si="99"/>
        <v>0.62726871687304908</v>
      </c>
      <c r="F272">
        <f t="shared" ca="1" si="99"/>
        <v>0.87680138919405215</v>
      </c>
      <c r="G272">
        <f t="shared" ca="1" si="99"/>
        <v>0.12957919954041852</v>
      </c>
      <c r="H272">
        <f t="shared" ca="1" si="99"/>
        <v>0.37714251941491816</v>
      </c>
      <c r="I272">
        <f t="shared" ca="1" si="99"/>
        <v>0.74650719669509391</v>
      </c>
      <c r="M272" t="str">
        <f t="shared" ca="1" si="89"/>
        <v>지정 장비</v>
      </c>
      <c r="N272" t="e">
        <f t="shared" ca="1" si="90"/>
        <v>#VALUE!</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e">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#VALUE!</v>
      </c>
      <c r="R272" t="e">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#VALUE!</v>
      </c>
      <c r="S272" t="e">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#VALUE!</v>
      </c>
      <c r="T272" t="e">
        <f t="shared" ca="1" si="92"/>
        <v>#VALUE!</v>
      </c>
      <c r="U272" t="s">
        <v>82</v>
      </c>
      <c r="V272" t="s">
        <v>207</v>
      </c>
      <c r="W272">
        <v>1</v>
      </c>
      <c r="X272" t="s">
        <v>126</v>
      </c>
      <c r="Z272">
        <v>3200</v>
      </c>
      <c r="AA272" t="str">
        <f t="shared" ca="1" si="93"/>
        <v>fe</v>
      </c>
      <c r="AB272" t="s">
        <v>82</v>
      </c>
      <c r="AC272" t="s">
        <v>299</v>
      </c>
      <c r="AD272">
        <v>1</v>
      </c>
      <c r="AE272" t="s">
        <v>126</v>
      </c>
      <c r="AG272">
        <v>1100</v>
      </c>
      <c r="AH272" t="str">
        <f>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v>
      </c>
      <c r="AN272" t="str">
        <f t="shared" ca="1" si="97"/>
        <v>{"dy":28,"sl":0,"tp":"fe","vl":"Equip1101","cn":1,"pt":"GO","pr":1100}</v>
      </c>
    </row>
    <row r="273" spans="1:40">
      <c r="A273">
        <v>28</v>
      </c>
      <c r="B273">
        <v>1</v>
      </c>
      <c r="C273">
        <f t="shared" si="88"/>
        <v>0</v>
      </c>
      <c r="D273">
        <f t="shared" ca="1" si="99"/>
        <v>0.49876622766746892</v>
      </c>
      <c r="E273">
        <f t="shared" ca="1" si="99"/>
        <v>0.97645000224473877</v>
      </c>
      <c r="F273">
        <f t="shared" ca="1" si="99"/>
        <v>0.14881673853275257</v>
      </c>
      <c r="G273">
        <f t="shared" ca="1" si="99"/>
        <v>0.2109498687712803</v>
      </c>
      <c r="H273">
        <f t="shared" ca="1" si="99"/>
        <v>0.25384301524387565</v>
      </c>
      <c r="I273">
        <f t="shared" ca="1" si="99"/>
        <v>0.74487035597982387</v>
      </c>
      <c r="M273" t="str">
        <f t="shared" ca="1" si="89"/>
        <v>지정 장비</v>
      </c>
      <c r="N273" t="e">
        <f t="shared" ca="1" si="90"/>
        <v>#VALUE!</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t="e">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#VALUE!</v>
      </c>
      <c r="R273" t="e">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#VALUE!</v>
      </c>
      <c r="S273" t="e">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#VALUE!</v>
      </c>
      <c r="T273" t="e">
        <f t="shared" ca="1" si="92"/>
        <v>#VALUE!</v>
      </c>
      <c r="U273" t="s">
        <v>82</v>
      </c>
      <c r="V273" t="s">
        <v>248</v>
      </c>
      <c r="W273">
        <v>1</v>
      </c>
      <c r="X273" t="s">
        <v>126</v>
      </c>
      <c r="Z273">
        <v>900</v>
      </c>
      <c r="AA273" t="str">
        <f t="shared" ca="1" si="93"/>
        <v>fe</v>
      </c>
      <c r="AB273" t="s">
        <v>82</v>
      </c>
      <c r="AC273" t="s">
        <v>251</v>
      </c>
      <c r="AD273">
        <v>1</v>
      </c>
      <c r="AE273" t="s">
        <v>130</v>
      </c>
      <c r="AG273">
        <v>4</v>
      </c>
      <c r="AH273" t="str">
        <f>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v>
      </c>
      <c r="AN273" t="str">
        <f t="shared" ca="1" si="97"/>
        <v>{"dy":28,"sl":1,"tp":"fe","vl":"Equip3201","cn":1,"pt":"DI","pr":4}</v>
      </c>
    </row>
    <row r="274" spans="1:40">
      <c r="A274">
        <v>28</v>
      </c>
      <c r="B274">
        <v>2</v>
      </c>
      <c r="C274">
        <f t="shared" si="88"/>
        <v>0</v>
      </c>
      <c r="D274">
        <f t="shared" ca="1" si="99"/>
        <v>0.66503520180273967</v>
      </c>
      <c r="E274">
        <f t="shared" ca="1" si="99"/>
        <v>0.74727842427947777</v>
      </c>
      <c r="F274">
        <f t="shared" ca="1" si="99"/>
        <v>0.48330914579874473</v>
      </c>
      <c r="G274">
        <f t="shared" ca="1" si="99"/>
        <v>0.56963844984578216</v>
      </c>
      <c r="H274">
        <f t="shared" ca="1" si="99"/>
        <v>0.5460139298265122</v>
      </c>
      <c r="I274">
        <f t="shared" ca="1" si="99"/>
        <v>0.60583838550977187</v>
      </c>
      <c r="M274" t="str">
        <f t="shared" ca="1" si="89"/>
        <v>안 지정 캐릭터 PP 영웅등급</v>
      </c>
      <c r="N274">
        <f t="shared" ca="1" si="90"/>
        <v>74727</v>
      </c>
      <c r="O274">
        <f t="shared" ca="1" si="91"/>
        <v>11</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3300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126</v>
      </c>
      <c r="Z274">
        <v>1000</v>
      </c>
      <c r="AA274" t="str">
        <f t="shared" ca="1" si="93"/>
        <v>uph</v>
      </c>
      <c r="AB274" t="s">
        <v>91</v>
      </c>
      <c r="AC274">
        <v>35730</v>
      </c>
      <c r="AD274">
        <v>11</v>
      </c>
      <c r="AE274" t="s">
        <v>126</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v>
      </c>
      <c r="AN274" t="str">
        <f t="shared" ca="1" si="97"/>
        <v>{"dy":28,"sl":2,"tp":"uph","vl":"35730","cn":11,"pt":"GO","pr":1100}</v>
      </c>
    </row>
    <row r="275" spans="1:40">
      <c r="A275">
        <v>28</v>
      </c>
      <c r="B275">
        <v>3</v>
      </c>
      <c r="C275">
        <f t="shared" si="88"/>
        <v>0</v>
      </c>
      <c r="D275">
        <f t="shared" ca="1" si="99"/>
        <v>0.44081815021004489</v>
      </c>
      <c r="E275">
        <f t="shared" ca="1" si="99"/>
        <v>0.11207065949702666</v>
      </c>
      <c r="F275">
        <f t="shared" ca="1" si="99"/>
        <v>0.34258324199149803</v>
      </c>
      <c r="G275">
        <f t="shared" ca="1" si="99"/>
        <v>0.21646289268314045</v>
      </c>
      <c r="H275">
        <f t="shared" ca="1" si="99"/>
        <v>9.7865307637813204E-2</v>
      </c>
      <c r="I275">
        <f t="shared" ca="1" si="99"/>
        <v>0.15018910702893606</v>
      </c>
      <c r="M275" t="str">
        <f t="shared" ca="1" si="89"/>
        <v>안 지정 캐릭터 PP 일반등급</v>
      </c>
      <c r="N275">
        <f t="shared" ca="1" si="90"/>
        <v>11207</v>
      </c>
      <c r="O275">
        <f t="shared" ca="1" si="91"/>
        <v>4</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1200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126</v>
      </c>
      <c r="Z275">
        <v>1100</v>
      </c>
      <c r="AA275" t="str">
        <f t="shared" ca="1" si="93"/>
        <v>upn</v>
      </c>
      <c r="AB275" t="s">
        <v>92</v>
      </c>
      <c r="AC275">
        <v>13144</v>
      </c>
      <c r="AD275">
        <v>9</v>
      </c>
      <c r="AE275" t="s">
        <v>126</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v>
      </c>
      <c r="AN275" t="str">
        <f t="shared" ca="1" si="97"/>
        <v>{"dy":28,"sl":3,"tp":"upn","vl":"13144","cn":9,"pt":"GO","pr":900}</v>
      </c>
    </row>
    <row r="276" spans="1:40">
      <c r="A276">
        <v>28</v>
      </c>
      <c r="B276">
        <v>4</v>
      </c>
      <c r="C276">
        <f t="shared" si="88"/>
        <v>0</v>
      </c>
      <c r="D276">
        <f t="shared" ca="1" si="99"/>
        <v>7.2715380574741695E-2</v>
      </c>
      <c r="E276">
        <f t="shared" ca="1" si="99"/>
        <v>0.25572574291268102</v>
      </c>
      <c r="F276">
        <f t="shared" ca="1" si="99"/>
        <v>0.2212760569508232</v>
      </c>
      <c r="G276">
        <f t="shared" ca="1" si="99"/>
        <v>0.47169682154019599</v>
      </c>
      <c r="H276">
        <f t="shared" ca="1" si="99"/>
        <v>0.39494936437009309</v>
      </c>
      <c r="I276">
        <f t="shared" ca="1" si="99"/>
        <v>0.34503088086783018</v>
      </c>
      <c r="M276" t="str">
        <f t="shared" ca="1" si="89"/>
        <v>안 지정 캐릭터 PP 일반등급</v>
      </c>
      <c r="N276">
        <f t="shared" ca="1" si="90"/>
        <v>25572</v>
      </c>
      <c r="O276">
        <f t="shared" ca="1" si="91"/>
        <v>6</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1800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126</v>
      </c>
      <c r="Z276">
        <v>1300</v>
      </c>
      <c r="AA276" t="str">
        <f t="shared" ca="1" si="93"/>
        <v>upn</v>
      </c>
      <c r="AB276" t="s">
        <v>92</v>
      </c>
      <c r="AC276">
        <v>41165</v>
      </c>
      <c r="AD276">
        <v>11</v>
      </c>
      <c r="AE276" t="s">
        <v>126</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3.1244344349965036E-2</v>
      </c>
      <c r="E277">
        <f t="shared" ca="1" si="99"/>
        <v>0.30983792558301682</v>
      </c>
      <c r="F277">
        <f t="shared" ca="1" si="99"/>
        <v>0.41914165354482358</v>
      </c>
      <c r="G277">
        <f t="shared" ca="1" si="99"/>
        <v>0.24255124231715142</v>
      </c>
      <c r="H277">
        <f t="shared" ca="1" si="99"/>
        <v>0.37237418530090693</v>
      </c>
      <c r="I277">
        <f t="shared" ca="1" si="99"/>
        <v>0.62989396995647562</v>
      </c>
      <c r="M277" t="str">
        <f t="shared" ca="1" si="89"/>
        <v>지정 장비</v>
      </c>
      <c r="N277" t="e">
        <f t="shared" ca="1" si="90"/>
        <v>#VALUE!</v>
      </c>
      <c r="O277">
        <f t="shared" ca="1" si="91"/>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DI</v>
      </c>
      <c r="Q277" t="e">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#VALUE!</v>
      </c>
      <c r="R277" t="e">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#VALUE!</v>
      </c>
      <c r="S277" t="e">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#VALUE!</v>
      </c>
      <c r="T277" t="e">
        <f t="shared" ca="1" si="92"/>
        <v>#VALUE!</v>
      </c>
      <c r="U277" t="s">
        <v>91</v>
      </c>
      <c r="V277">
        <v>12431</v>
      </c>
      <c r="W277">
        <v>9</v>
      </c>
      <c r="X277" t="s">
        <v>126</v>
      </c>
      <c r="Z277">
        <v>900</v>
      </c>
      <c r="AA277" t="str">
        <f t="shared" ca="1" si="93"/>
        <v>fe</v>
      </c>
      <c r="AB277" t="s">
        <v>82</v>
      </c>
      <c r="AC277" t="s">
        <v>249</v>
      </c>
      <c r="AD277">
        <v>1</v>
      </c>
      <c r="AE277" t="s">
        <v>126</v>
      </c>
      <c r="AG277">
        <v>9600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0.70468843191895303</v>
      </c>
      <c r="E278">
        <f t="shared" ca="1" si="99"/>
        <v>0.69145456852622034</v>
      </c>
      <c r="F278">
        <f t="shared" ca="1" si="99"/>
        <v>9.1638245658538731E-2</v>
      </c>
      <c r="G278">
        <f t="shared" ca="1" si="99"/>
        <v>0.19715153099493554</v>
      </c>
      <c r="H278">
        <f t="shared" ca="1" si="99"/>
        <v>0.6163356260602505</v>
      </c>
      <c r="I278">
        <f t="shared" ca="1" si="99"/>
        <v>0.41959813226256271</v>
      </c>
      <c r="M278" t="str">
        <f t="shared" ca="1" si="89"/>
        <v>지정 장비</v>
      </c>
      <c r="N278" t="e">
        <f t="shared" ca="1" si="90"/>
        <v>#VALUE!</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DI</v>
      </c>
      <c r="Q278" t="e">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#VALUE!</v>
      </c>
      <c r="R278" t="e">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#VALUE!</v>
      </c>
      <c r="S278" t="e">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#VALUE!</v>
      </c>
      <c r="T278" t="e">
        <f t="shared" ca="1" si="92"/>
        <v>#VALUE!</v>
      </c>
      <c r="U278" t="s">
        <v>82</v>
      </c>
      <c r="V278" t="s">
        <v>262</v>
      </c>
      <c r="W278">
        <v>1</v>
      </c>
      <c r="X278" t="s">
        <v>126</v>
      </c>
      <c r="Z278">
        <v>8000</v>
      </c>
      <c r="AA278" t="str">
        <f t="shared" ca="1" si="93"/>
        <v>fe</v>
      </c>
      <c r="AB278" t="s">
        <v>82</v>
      </c>
      <c r="AC278" t="s">
        <v>114</v>
      </c>
      <c r="AD278">
        <v>1</v>
      </c>
      <c r="AE278" t="s">
        <v>126</v>
      </c>
      <c r="AG278">
        <v>1200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0.58294786185446945</v>
      </c>
      <c r="E279">
        <f t="shared" ca="1" si="99"/>
        <v>0.8299670615065684</v>
      </c>
      <c r="F279">
        <f t="shared" ca="1" si="99"/>
        <v>0.64564843926368887</v>
      </c>
      <c r="G279">
        <f t="shared" ca="1" si="99"/>
        <v>0.13743074956130341</v>
      </c>
      <c r="H279">
        <f t="shared" ca="1" si="99"/>
        <v>0.80365622391868119</v>
      </c>
      <c r="I279">
        <f t="shared" ca="1" si="99"/>
        <v>6.1664355257340264E-2</v>
      </c>
      <c r="M279" t="str">
        <f t="shared" ca="1" si="89"/>
        <v>지정 장비</v>
      </c>
      <c r="N279" t="e">
        <f t="shared" ca="1" si="90"/>
        <v>#VALUE!</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DI</v>
      </c>
      <c r="Q279" t="e">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#VALUE!</v>
      </c>
      <c r="R279" t="e">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#VALUE!</v>
      </c>
      <c r="S279" t="e">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#VALUE!</v>
      </c>
      <c r="T279" t="e">
        <f t="shared" ca="1" si="92"/>
        <v>#VALUE!</v>
      </c>
      <c r="U279" t="s">
        <v>82</v>
      </c>
      <c r="V279" t="s">
        <v>258</v>
      </c>
      <c r="W279">
        <v>1</v>
      </c>
      <c r="X279" t="s">
        <v>126</v>
      </c>
      <c r="Z279">
        <v>2000</v>
      </c>
      <c r="AA279" t="str">
        <f t="shared" ca="1" si="93"/>
        <v>fe</v>
      </c>
      <c r="AB279" t="s">
        <v>82</v>
      </c>
      <c r="AC279" t="s">
        <v>300</v>
      </c>
      <c r="AD279">
        <v>1</v>
      </c>
      <c r="AE279" t="s">
        <v>126</v>
      </c>
      <c r="AG279">
        <v>7400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홍연의 해머</v>
      </c>
      <c r="AL279">
        <v>1</v>
      </c>
      <c r="AM27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v>
      </c>
      <c r="AN279" t="str">
        <f t="shared" ca="1" si="97"/>
        <v>{"dy":28,"sl":7,"tp":"fe","vl":"Equip4301","cn":1,"pt":"GO","pr":7400}</v>
      </c>
    </row>
    <row r="280" spans="1:40">
      <c r="A280">
        <v>28</v>
      </c>
      <c r="B280">
        <v>8</v>
      </c>
      <c r="C280">
        <f t="shared" si="88"/>
        <v>0</v>
      </c>
      <c r="D280">
        <f t="shared" ca="1" si="99"/>
        <v>0.38469417580815346</v>
      </c>
      <c r="E280">
        <f t="shared" ca="1" si="99"/>
        <v>2.3253445613226842E-2</v>
      </c>
      <c r="F280">
        <f t="shared" ca="1" si="99"/>
        <v>0.38215011069429239</v>
      </c>
      <c r="G280">
        <f t="shared" ca="1" si="99"/>
        <v>0.22581099769264834</v>
      </c>
      <c r="H280">
        <f t="shared" ca="1" si="99"/>
        <v>0.3849729640303684</v>
      </c>
      <c r="I280">
        <f t="shared" ca="1" si="99"/>
        <v>0.70526433283867085</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v>
      </c>
      <c r="AN280" t="str">
        <f t="shared" ca="1" si="97"/>
        <v>{"dy":28,"sl":8}</v>
      </c>
    </row>
    <row r="281" spans="1:40">
      <c r="A281">
        <v>28</v>
      </c>
      <c r="B281">
        <v>9</v>
      </c>
      <c r="C281">
        <f t="shared" si="88"/>
        <v>0</v>
      </c>
      <c r="D281">
        <f t="shared" ca="1" si="99"/>
        <v>0.57068088189269506</v>
      </c>
      <c r="E281">
        <f t="shared" ca="1" si="99"/>
        <v>3.6279989992271333E-2</v>
      </c>
      <c r="F281">
        <f t="shared" ca="1" si="99"/>
        <v>0.46380367588202087</v>
      </c>
      <c r="G281">
        <f t="shared" ca="1" si="99"/>
        <v>9.043346227142901E-2</v>
      </c>
      <c r="H281">
        <f t="shared" ca="1" si="99"/>
        <v>0.42849958453387194</v>
      </c>
      <c r="I281">
        <f t="shared" ca="1" si="99"/>
        <v>0.5431518317920776</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v>
      </c>
      <c r="AN281" t="str">
        <f t="shared" ca="1" si="97"/>
        <v>{"dy":28,"sl":9}</v>
      </c>
    </row>
    <row r="282" spans="1:40">
      <c r="A282">
        <v>29</v>
      </c>
      <c r="B282">
        <v>0</v>
      </c>
      <c r="C282">
        <f t="shared" si="88"/>
        <v>0</v>
      </c>
      <c r="D282">
        <f t="shared" ref="D282:I291" ca="1" si="100">RAND()</f>
        <v>0.99945556813531389</v>
      </c>
      <c r="E282">
        <f t="shared" ca="1" si="100"/>
        <v>0.89387570577851627</v>
      </c>
      <c r="F282">
        <f t="shared" ca="1" si="100"/>
        <v>0.54981712870541755</v>
      </c>
      <c r="G282">
        <f t="shared" ca="1" si="100"/>
        <v>0.75003489425202841</v>
      </c>
      <c r="H282">
        <f t="shared" ca="1" si="100"/>
        <v>0.83064680907638277</v>
      </c>
      <c r="I282">
        <f t="shared" ca="1" si="100"/>
        <v>0.96847756398063756</v>
      </c>
      <c r="M282" t="str">
        <f t="shared" ca="1" si="89"/>
        <v>캐릭터 상자 영웅등급</v>
      </c>
      <c r="N282" t="str">
        <f t="shared" ca="1" si="90"/>
        <v>삭제</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149</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W282">
        <v>1</v>
      </c>
      <c r="X282" t="s">
        <v>130</v>
      </c>
      <c r="Z282">
        <v>29</v>
      </c>
      <c r="AA282" t="str">
        <f t="shared" ca="1" si="93"/>
        <v>bh</v>
      </c>
      <c r="AB282" t="s">
        <v>84</v>
      </c>
      <c r="AD282">
        <v>1</v>
      </c>
      <c r="AE282" t="s">
        <v>130</v>
      </c>
      <c r="AG282">
        <v>149</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v>
      </c>
      <c r="AN282" t="str">
        <f t="shared" ca="1" si="97"/>
        <v>{"dy":29,"sl":0,"tp":"bh","cn":1,"pt":"DI","pr":149}</v>
      </c>
    </row>
    <row r="283" spans="1:40">
      <c r="A283">
        <v>29</v>
      </c>
      <c r="B283">
        <v>1</v>
      </c>
      <c r="C283">
        <f t="shared" si="88"/>
        <v>0</v>
      </c>
      <c r="D283">
        <f t="shared" ca="1" si="100"/>
        <v>0.24528607767361832</v>
      </c>
      <c r="E283">
        <f t="shared" ca="1" si="100"/>
        <v>0.17211882197051764</v>
      </c>
      <c r="F283">
        <f t="shared" ca="1" si="100"/>
        <v>0.73117009348160877</v>
      </c>
      <c r="G283">
        <f t="shared" ca="1" si="100"/>
        <v>0.60955111855022948</v>
      </c>
      <c r="H283">
        <f t="shared" ca="1" si="100"/>
        <v>0.35681162400451438</v>
      </c>
      <c r="I283">
        <f t="shared" ca="1" si="100"/>
        <v>8.5267844223019251E-3</v>
      </c>
      <c r="M283" t="str">
        <f t="shared" ca="1" si="89"/>
        <v>지정 장비</v>
      </c>
      <c r="N283" t="e">
        <f t="shared" ca="1" si="90"/>
        <v>#VALUE!</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t="e">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#VALUE!</v>
      </c>
      <c r="S283" t="e">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#VALUE!</v>
      </c>
      <c r="T283" t="e">
        <f t="shared" ca="1" si="92"/>
        <v>#VALUE!</v>
      </c>
      <c r="U283" t="s">
        <v>82</v>
      </c>
      <c r="V283" t="s">
        <v>202</v>
      </c>
      <c r="W283">
        <v>1</v>
      </c>
      <c r="X283" t="s">
        <v>126</v>
      </c>
      <c r="Z283">
        <v>3200</v>
      </c>
      <c r="AA283" t="str">
        <f t="shared" ca="1" si="93"/>
        <v>fe</v>
      </c>
      <c r="AB283" t="s">
        <v>82</v>
      </c>
      <c r="AC283" t="s">
        <v>191</v>
      </c>
      <c r="AD283">
        <v>1</v>
      </c>
      <c r="AE283" t="s">
        <v>126</v>
      </c>
      <c r="AG283">
        <v>7400</v>
      </c>
      <c r="AH283" t="str">
        <f>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오디세이 픽액스</v>
      </c>
      <c r="AL283">
        <v>1</v>
      </c>
      <c r="AM28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v>
      </c>
      <c r="AN283" t="str">
        <f t="shared" ca="1" si="97"/>
        <v>{"dy":29,"sl":1,"tp":"fe","vl":"Equip0302","cn":1,"pt":"GO","pr":7400}</v>
      </c>
    </row>
    <row r="284" spans="1:40">
      <c r="A284">
        <v>29</v>
      </c>
      <c r="B284">
        <v>2</v>
      </c>
      <c r="C284">
        <f t="shared" si="88"/>
        <v>0</v>
      </c>
      <c r="D284">
        <f t="shared" ca="1" si="100"/>
        <v>0.16430042091271402</v>
      </c>
      <c r="E284">
        <f t="shared" ca="1" si="100"/>
        <v>0.65962601053149805</v>
      </c>
      <c r="F284">
        <f t="shared" ca="1" si="100"/>
        <v>8.8347993148553017E-2</v>
      </c>
      <c r="G284">
        <f t="shared" ca="1" si="100"/>
        <v>0.43360511191579421</v>
      </c>
      <c r="H284">
        <f t="shared" ca="1" si="100"/>
        <v>0.11471354592963401</v>
      </c>
      <c r="I284">
        <f t="shared" ca="1" si="100"/>
        <v>0.32116437112429375</v>
      </c>
      <c r="M284" t="str">
        <f t="shared" ca="1" si="89"/>
        <v>안 지정 캐릭터 PP 영웅등급</v>
      </c>
      <c r="N284">
        <f t="shared" ca="1" si="90"/>
        <v>65962</v>
      </c>
      <c r="O284">
        <f t="shared" ca="1" si="91"/>
        <v>10</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3000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126</v>
      </c>
      <c r="Z284">
        <v>1200</v>
      </c>
      <c r="AA284" t="str">
        <f t="shared" ca="1" si="93"/>
        <v>fe</v>
      </c>
      <c r="AB284" t="s">
        <v>82</v>
      </c>
      <c r="AC284" t="s">
        <v>245</v>
      </c>
      <c r="AD284">
        <v>1</v>
      </c>
      <c r="AE284" t="s">
        <v>130</v>
      </c>
      <c r="AG284">
        <v>12</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영롱한 반증</v>
      </c>
      <c r="AL284">
        <v>1</v>
      </c>
      <c r="AM28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v>
      </c>
      <c r="AN284" t="str">
        <f t="shared" ca="1" si="97"/>
        <v>{"dy":29,"sl":2,"tp":"fe","vl":"Equip5301","cn":1,"pt":"DI","pr":12}</v>
      </c>
    </row>
    <row r="285" spans="1:40">
      <c r="A285">
        <v>29</v>
      </c>
      <c r="B285">
        <v>3</v>
      </c>
      <c r="C285">
        <f t="shared" si="88"/>
        <v>0</v>
      </c>
      <c r="D285">
        <f t="shared" ca="1" si="100"/>
        <v>0.65614511616032301</v>
      </c>
      <c r="E285">
        <f t="shared" ca="1" si="100"/>
        <v>0.22270415097780027</v>
      </c>
      <c r="F285">
        <f t="shared" ca="1" si="100"/>
        <v>0.21135915386232795</v>
      </c>
      <c r="G285">
        <f t="shared" ca="1" si="100"/>
        <v>0.9979133352859958</v>
      </c>
      <c r="H285">
        <f t="shared" ca="1" si="100"/>
        <v>0.61740132057740182</v>
      </c>
      <c r="I285">
        <f t="shared" ca="1" si="100"/>
        <v>0.38007312003314042</v>
      </c>
      <c r="M285" t="str">
        <f t="shared" ca="1" si="89"/>
        <v>안 지정 캐릭터 PP 일반등급</v>
      </c>
      <c r="N285">
        <f t="shared" ca="1" si="90"/>
        <v>22270</v>
      </c>
      <c r="O285">
        <f t="shared" ca="1" si="91"/>
        <v>5</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1500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126</v>
      </c>
      <c r="Z285">
        <v>1100</v>
      </c>
      <c r="AA285" t="str">
        <f t="shared" ca="1" si="93"/>
        <v>uph</v>
      </c>
      <c r="AB285" t="s">
        <v>91</v>
      </c>
      <c r="AC285">
        <v>10094</v>
      </c>
      <c r="AD285">
        <v>11</v>
      </c>
      <c r="AE285" t="s">
        <v>126</v>
      </c>
      <c r="AG285">
        <v>1100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v>
      </c>
      <c r="AN285" t="str">
        <f t="shared" ca="1" si="97"/>
        <v>{"dy":29,"sl":3,"tp":"uph","vl":"10094","cn":11,"pt":"GO","pr":1100}</v>
      </c>
    </row>
    <row r="286" spans="1:40">
      <c r="A286">
        <v>29</v>
      </c>
      <c r="B286">
        <v>4</v>
      </c>
      <c r="C286">
        <f t="shared" si="88"/>
        <v>0</v>
      </c>
      <c r="D286">
        <f t="shared" ca="1" si="100"/>
        <v>0.48800994449686341</v>
      </c>
      <c r="E286">
        <f t="shared" ca="1" si="100"/>
        <v>0.85064725087617554</v>
      </c>
      <c r="F286">
        <f t="shared" ca="1" si="100"/>
        <v>0.26529976212331818</v>
      </c>
      <c r="G286">
        <f t="shared" ca="1" si="100"/>
        <v>0.54491847425804285</v>
      </c>
      <c r="H286">
        <f t="shared" ca="1" si="100"/>
        <v>0.83150736660547397</v>
      </c>
      <c r="I286">
        <f t="shared" ca="1" si="100"/>
        <v>0.15780201019961382</v>
      </c>
      <c r="M286" t="str">
        <f t="shared" ca="1" si="89"/>
        <v>안 지정 캐릭터 PP 일반등급</v>
      </c>
      <c r="N286">
        <f t="shared" ca="1" si="90"/>
        <v>85064</v>
      </c>
      <c r="O286">
        <f t="shared" ca="1" si="91"/>
        <v>13</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3900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126</v>
      </c>
      <c r="Z286">
        <v>1400</v>
      </c>
      <c r="AA286" t="str">
        <f t="shared" ca="1" si="93"/>
        <v>upn</v>
      </c>
      <c r="AB286" t="s">
        <v>92</v>
      </c>
      <c r="AC286">
        <v>71291</v>
      </c>
      <c r="AD286">
        <v>9</v>
      </c>
      <c r="AE286" t="s">
        <v>126</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v>
      </c>
      <c r="AN286" t="str">
        <f t="shared" ca="1" si="97"/>
        <v>{"dy":29,"sl":4,"tp":"upn","vl":"71291","cn":9,"pt":"GO","pr":900}</v>
      </c>
    </row>
    <row r="287" spans="1:40">
      <c r="A287">
        <v>29</v>
      </c>
      <c r="B287">
        <v>5</v>
      </c>
      <c r="C287">
        <f t="shared" si="88"/>
        <v>0</v>
      </c>
      <c r="D287">
        <f t="shared" ca="1" si="100"/>
        <v>0.46855003187552224</v>
      </c>
      <c r="E287">
        <f t="shared" ca="1" si="100"/>
        <v>0.26667817671068883</v>
      </c>
      <c r="F287">
        <f t="shared" ca="1" si="100"/>
        <v>0.93605923466934859</v>
      </c>
      <c r="G287">
        <f t="shared" ca="1" si="100"/>
        <v>0.68305239804133988</v>
      </c>
      <c r="H287">
        <f t="shared" ca="1" si="100"/>
        <v>0.17940815375291919</v>
      </c>
      <c r="I287">
        <f t="shared" ca="1" si="100"/>
        <v>0.97726509666140471</v>
      </c>
      <c r="M287" t="str">
        <f t="shared" ca="1" si="89"/>
        <v>지정 장비</v>
      </c>
      <c r="N287" t="e">
        <f t="shared" ca="1" si="90"/>
        <v>#VALUE!</v>
      </c>
      <c r="O287">
        <f t="shared" ca="1" si="91"/>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t="e">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#VALUE!</v>
      </c>
      <c r="S287" t="e">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#VALUE!</v>
      </c>
      <c r="T287" t="e">
        <f t="shared" ca="1" si="92"/>
        <v>#VALUE!</v>
      </c>
      <c r="U287" t="s">
        <v>82</v>
      </c>
      <c r="V287" t="s">
        <v>244</v>
      </c>
      <c r="W287">
        <v>1</v>
      </c>
      <c r="X287" t="s">
        <v>130</v>
      </c>
      <c r="Z287">
        <v>10</v>
      </c>
      <c r="AA287" t="str">
        <f t="shared" ca="1" si="93"/>
        <v>fe</v>
      </c>
      <c r="AB287" t="s">
        <v>82</v>
      </c>
      <c r="AC287" t="s">
        <v>301</v>
      </c>
      <c r="AD287">
        <v>1</v>
      </c>
      <c r="AE287" t="s">
        <v>126</v>
      </c>
      <c r="AG287">
        <v>1400</v>
      </c>
      <c r="AH287" t="str">
        <f>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강철 마울</v>
      </c>
      <c r="AL287">
        <v>1</v>
      </c>
      <c r="AM28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v>
      </c>
      <c r="AN287" t="str">
        <f t="shared" ca="1" si="97"/>
        <v>{"dy":29,"sl":5,"tp":"fe","vl":"Equip4102","cn":1,"pt":"GO","pr":1400}</v>
      </c>
    </row>
    <row r="288" spans="1:40">
      <c r="A288">
        <v>29</v>
      </c>
      <c r="B288">
        <v>6</v>
      </c>
      <c r="C288">
        <f t="shared" si="88"/>
        <v>0</v>
      </c>
      <c r="D288">
        <f t="shared" ca="1" si="100"/>
        <v>0.8301185832371708</v>
      </c>
      <c r="E288">
        <f t="shared" ca="1" si="100"/>
        <v>0.96667739930318242</v>
      </c>
      <c r="F288">
        <f t="shared" ca="1" si="100"/>
        <v>0.11123707399390781</v>
      </c>
      <c r="G288">
        <f t="shared" ca="1" si="100"/>
        <v>8.2809633620837264E-3</v>
      </c>
      <c r="H288">
        <f t="shared" ca="1" si="100"/>
        <v>2.0059600783132403E-2</v>
      </c>
      <c r="I288">
        <f t="shared" ca="1" si="100"/>
        <v>0.53867651425353669</v>
      </c>
      <c r="M288" t="str">
        <f t="shared" ca="1" si="89"/>
        <v>지정 장비</v>
      </c>
      <c r="N288" t="e">
        <f t="shared" ca="1" si="90"/>
        <v>#VALUE!</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DI</v>
      </c>
      <c r="Q288" t="e">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#VALUE!</v>
      </c>
      <c r="R288" t="e">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#VALUE!</v>
      </c>
      <c r="S288" t="e">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#VALUE!</v>
      </c>
      <c r="T288" t="e">
        <f t="shared" ca="1" si="92"/>
        <v>#VALUE!</v>
      </c>
      <c r="U288" t="s">
        <v>82</v>
      </c>
      <c r="V288" t="s">
        <v>114</v>
      </c>
      <c r="W288">
        <v>1</v>
      </c>
      <c r="X288" t="s">
        <v>126</v>
      </c>
      <c r="Z288">
        <v>1500</v>
      </c>
      <c r="AA288" t="str">
        <f t="shared" ca="1" si="93"/>
        <v>fe</v>
      </c>
      <c r="AB288" t="s">
        <v>82</v>
      </c>
      <c r="AC288" t="s">
        <v>185</v>
      </c>
      <c r="AD288">
        <v>1</v>
      </c>
      <c r="AE288" t="s">
        <v>126</v>
      </c>
      <c r="AG288">
        <v>3400</v>
      </c>
      <c r="AH288" t="str">
        <f>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v>
      </c>
      <c r="AN288" t="str">
        <f t="shared" ca="1" si="97"/>
        <v>{"dy":29,"sl":6,"tp":"fe","vl":"Equip6102","cn":1,"pt":"GO","pr":3400}</v>
      </c>
    </row>
    <row r="289" spans="1:40">
      <c r="A289">
        <v>29</v>
      </c>
      <c r="B289">
        <v>7</v>
      </c>
      <c r="C289">
        <f t="shared" si="88"/>
        <v>0</v>
      </c>
      <c r="D289">
        <f t="shared" ca="1" si="100"/>
        <v>0.9658131972389723</v>
      </c>
      <c r="E289">
        <f t="shared" ca="1" si="100"/>
        <v>0.61924510335973337</v>
      </c>
      <c r="F289">
        <f t="shared" ca="1" si="100"/>
        <v>0.621898348574495</v>
      </c>
      <c r="G289">
        <f t="shared" ca="1" si="100"/>
        <v>0.56292926114567121</v>
      </c>
      <c r="H289">
        <f t="shared" ca="1" si="100"/>
        <v>0.84192124515975775</v>
      </c>
      <c r="I289">
        <f t="shared" ca="1" si="100"/>
        <v>0.18712931546971057</v>
      </c>
      <c r="M289" t="str">
        <f t="shared" ca="1" si="89"/>
        <v>지정 장비</v>
      </c>
      <c r="N289" t="e">
        <f t="shared" ca="1" si="90"/>
        <v>#VALUE!</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t="e">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#VALUE!</v>
      </c>
      <c r="S289" t="e">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#VALUE!</v>
      </c>
      <c r="T289" t="e">
        <f t="shared" ca="1" si="92"/>
        <v>#VALUE!</v>
      </c>
      <c r="U289" t="s">
        <v>82</v>
      </c>
      <c r="V289" t="s">
        <v>184</v>
      </c>
      <c r="W289">
        <v>1</v>
      </c>
      <c r="X289" t="s">
        <v>126</v>
      </c>
      <c r="Z289">
        <v>2900</v>
      </c>
      <c r="AA289" t="str">
        <f t="shared" ca="1" si="93"/>
        <v>fe</v>
      </c>
      <c r="AB289" t="s">
        <v>82</v>
      </c>
      <c r="AC289" t="s">
        <v>298</v>
      </c>
      <c r="AD289">
        <v>1</v>
      </c>
      <c r="AE289" t="s">
        <v>126</v>
      </c>
      <c r="AG289">
        <v>1100</v>
      </c>
      <c r="AH289" t="str">
        <f>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결사대의 활</v>
      </c>
      <c r="AL289">
        <v>1</v>
      </c>
      <c r="AM28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v>
      </c>
      <c r="AN289" t="str">
        <f t="shared" ca="1" si="97"/>
        <v>{"dy":29,"sl":7,"tp":"fe","vl":"Equip2101","cn":1,"pt":"GO","pr":1100}</v>
      </c>
    </row>
    <row r="290" spans="1:40">
      <c r="A290">
        <v>29</v>
      </c>
      <c r="B290">
        <v>8</v>
      </c>
      <c r="C290">
        <f t="shared" si="88"/>
        <v>0</v>
      </c>
      <c r="D290">
        <f t="shared" ca="1" si="100"/>
        <v>0.67570730322019978</v>
      </c>
      <c r="E290">
        <f t="shared" ca="1" si="100"/>
        <v>0.80970999903762719</v>
      </c>
      <c r="F290">
        <f t="shared" ca="1" si="100"/>
        <v>0.20697769610549732</v>
      </c>
      <c r="G290">
        <f t="shared" ca="1" si="100"/>
        <v>0.45398259952810327</v>
      </c>
      <c r="H290">
        <f t="shared" ca="1" si="100"/>
        <v>0.24754858035967864</v>
      </c>
      <c r="I290">
        <f t="shared" ca="1" si="100"/>
        <v>0.91795415753714882</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v>
      </c>
      <c r="AN290" t="str">
        <f t="shared" ca="1" si="97"/>
        <v>{"dy":29,"sl":8}</v>
      </c>
    </row>
    <row r="291" spans="1:40">
      <c r="A291">
        <v>29</v>
      </c>
      <c r="B291">
        <v>9</v>
      </c>
      <c r="C291">
        <f t="shared" si="88"/>
        <v>0</v>
      </c>
      <c r="D291">
        <f t="shared" ca="1" si="100"/>
        <v>0.15000217231315027</v>
      </c>
      <c r="E291">
        <f t="shared" ca="1" si="100"/>
        <v>0.66418412538752436</v>
      </c>
      <c r="F291">
        <f t="shared" ca="1" si="100"/>
        <v>0.38046592155667469</v>
      </c>
      <c r="G291">
        <f t="shared" ca="1" si="100"/>
        <v>0.44842299766453575</v>
      </c>
      <c r="H291">
        <f t="shared" ca="1" si="100"/>
        <v>0.26754283807032275</v>
      </c>
      <c r="I291">
        <f t="shared" ca="1" si="100"/>
        <v>0.69206091181774099</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v>
      </c>
      <c r="AN291" t="str">
        <f t="shared" ca="1" si="97"/>
        <v>{"dy":29,"sl":9}</v>
      </c>
    </row>
    <row r="292" spans="1:40">
      <c r="A292">
        <v>30</v>
      </c>
      <c r="B292">
        <v>0</v>
      </c>
      <c r="C292">
        <f t="shared" si="88"/>
        <v>0</v>
      </c>
      <c r="D292">
        <f t="shared" ref="D292:I301" ca="1" si="101">RAND()</f>
        <v>0.96049145579327044</v>
      </c>
      <c r="E292">
        <f t="shared" ca="1" si="101"/>
        <v>7.3423380981099795E-2</v>
      </c>
      <c r="F292">
        <f t="shared" ca="1" si="101"/>
        <v>0.63539563921843212</v>
      </c>
      <c r="G292">
        <f t="shared" ca="1" si="101"/>
        <v>0.76657877501913718</v>
      </c>
      <c r="H292">
        <f t="shared" ca="1" si="101"/>
        <v>0.82306967038092027</v>
      </c>
      <c r="I292">
        <f t="shared" ca="1" si="101"/>
        <v>0.5097618772453314</v>
      </c>
      <c r="M292" t="str">
        <f t="shared" ca="1" si="89"/>
        <v>캐릭터 상자 영웅등급</v>
      </c>
      <c r="N292" t="str">
        <f t="shared" ca="1" si="90"/>
        <v>삭제</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149</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82</v>
      </c>
      <c r="V292" t="s">
        <v>248</v>
      </c>
      <c r="W292">
        <v>1</v>
      </c>
      <c r="X292" t="s">
        <v>126</v>
      </c>
      <c r="Z292">
        <v>600</v>
      </c>
      <c r="AA292" t="str">
        <f t="shared" ca="1" si="93"/>
        <v>fe</v>
      </c>
      <c r="AB292" t="s">
        <v>82</v>
      </c>
      <c r="AC292" t="s">
        <v>248</v>
      </c>
      <c r="AD292">
        <v>1</v>
      </c>
      <c r="AE292" t="s">
        <v>126</v>
      </c>
      <c r="AG292">
        <v>600</v>
      </c>
      <c r="AH292" t="str">
        <f>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숨겨온 원한</v>
      </c>
      <c r="AL292">
        <v>1</v>
      </c>
      <c r="AM29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v>
      </c>
      <c r="AN292" t="str">
        <f t="shared" ca="1" si="97"/>
        <v>{"dy":30,"sl":0,"tp":"fe","vl":"Equip1002","cn":1,"pt":"GO","pr":600}</v>
      </c>
    </row>
    <row r="293" spans="1:40">
      <c r="A293">
        <v>30</v>
      </c>
      <c r="B293">
        <v>1</v>
      </c>
      <c r="C293">
        <f t="shared" si="88"/>
        <v>0</v>
      </c>
      <c r="D293">
        <f t="shared" ca="1" si="101"/>
        <v>0.82630832826614997</v>
      </c>
      <c r="E293">
        <f t="shared" ca="1" si="101"/>
        <v>0.48817491614739505</v>
      </c>
      <c r="F293">
        <f t="shared" ca="1" si="101"/>
        <v>0.48371326467201392</v>
      </c>
      <c r="G293">
        <f t="shared" ca="1" si="101"/>
        <v>0.44688915713648647</v>
      </c>
      <c r="H293">
        <f t="shared" ca="1" si="101"/>
        <v>0.86432020418779176</v>
      </c>
      <c r="I293">
        <f t="shared" ca="1" si="101"/>
        <v>0.19789628236451318</v>
      </c>
      <c r="M293" t="str">
        <f t="shared" ca="1" si="89"/>
        <v>지정 장비</v>
      </c>
      <c r="N293" t="e">
        <f t="shared" ca="1" si="90"/>
        <v>#VALUE!</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e">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#VALUE!</v>
      </c>
      <c r="R293" t="e">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#VALUE!</v>
      </c>
      <c r="S293" t="e">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#VALUE!</v>
      </c>
      <c r="T293" t="e">
        <f t="shared" ca="1" si="92"/>
        <v>#VALUE!</v>
      </c>
      <c r="U293" t="s">
        <v>82</v>
      </c>
      <c r="V293" t="s">
        <v>243</v>
      </c>
      <c r="W293">
        <v>1</v>
      </c>
      <c r="X293" t="s">
        <v>126</v>
      </c>
      <c r="Z293">
        <v>1300</v>
      </c>
      <c r="AA293" t="str">
        <f t="shared" ca="1" si="93"/>
        <v>fe</v>
      </c>
      <c r="AB293" t="s">
        <v>82</v>
      </c>
      <c r="AC293" t="s">
        <v>243</v>
      </c>
      <c r="AD293">
        <v>1</v>
      </c>
      <c r="AE293" t="s">
        <v>126</v>
      </c>
      <c r="AG293">
        <v>1300</v>
      </c>
      <c r="AH293" t="str">
        <f>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v>
      </c>
      <c r="AN293" t="str">
        <f t="shared" ca="1" si="97"/>
        <v>{"dy":30,"sl":1,"tp":"fe","vl":"Equip3101","cn":1,"pt":"GO","pr":1300}</v>
      </c>
    </row>
    <row r="294" spans="1:40">
      <c r="A294">
        <v>30</v>
      </c>
      <c r="B294">
        <v>2</v>
      </c>
      <c r="C294">
        <f t="shared" si="88"/>
        <v>0</v>
      </c>
      <c r="D294">
        <f t="shared" ca="1" si="101"/>
        <v>4.9151861359756466E-2</v>
      </c>
      <c r="E294">
        <f t="shared" ca="1" si="101"/>
        <v>0.99828131715952073</v>
      </c>
      <c r="F294">
        <f t="shared" ca="1" si="101"/>
        <v>0.14212993376161809</v>
      </c>
      <c r="G294">
        <f t="shared" ca="1" si="101"/>
        <v>0.97146871739957341</v>
      </c>
      <c r="H294">
        <f t="shared" ca="1" si="101"/>
        <v>0.33715977931772667</v>
      </c>
      <c r="I294">
        <f t="shared" ca="1" si="101"/>
        <v>0.76258781685078281</v>
      </c>
      <c r="M294" t="str">
        <f t="shared" ca="1" si="89"/>
        <v>안 지정 캐릭터 PP 영웅등급</v>
      </c>
      <c r="N294">
        <f t="shared" ca="1" si="90"/>
        <v>99828</v>
      </c>
      <c r="O294">
        <f t="shared" ca="1" si="91"/>
        <v>14</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4200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126</v>
      </c>
      <c r="Z294">
        <v>1200</v>
      </c>
      <c r="AA294" t="str">
        <f t="shared" ca="1" si="93"/>
        <v>fe</v>
      </c>
      <c r="AB294" t="s">
        <v>82</v>
      </c>
      <c r="AC294" t="s">
        <v>184</v>
      </c>
      <c r="AD294">
        <v>1</v>
      </c>
      <c r="AE294" t="s">
        <v>126</v>
      </c>
      <c r="AG294">
        <v>2900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이중 날개 활</v>
      </c>
      <c r="AL294">
        <v>1</v>
      </c>
      <c r="AM29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v>
      </c>
      <c r="AN294" t="str">
        <f t="shared" ca="1" si="97"/>
        <v>{"dy":30,"sl":2,"tp":"fe","vl":"Equip2201","cn":1,"pt":"GO","pr":2900}</v>
      </c>
    </row>
    <row r="295" spans="1:40">
      <c r="A295">
        <v>30</v>
      </c>
      <c r="B295">
        <v>3</v>
      </c>
      <c r="C295">
        <f t="shared" si="88"/>
        <v>0</v>
      </c>
      <c r="D295">
        <f t="shared" ca="1" si="101"/>
        <v>8.3978104610212823E-2</v>
      </c>
      <c r="E295">
        <f t="shared" ca="1" si="101"/>
        <v>0.71976205828053896</v>
      </c>
      <c r="F295">
        <f t="shared" ca="1" si="101"/>
        <v>0.19724713088245482</v>
      </c>
      <c r="G295">
        <f t="shared" ca="1" si="101"/>
        <v>0.70106270649046853</v>
      </c>
      <c r="H295">
        <f t="shared" ca="1" si="101"/>
        <v>0.92057233628259161</v>
      </c>
      <c r="I295">
        <f t="shared" ca="1" si="101"/>
        <v>0.56139117458731302</v>
      </c>
      <c r="M295" t="str">
        <f t="shared" ca="1" si="89"/>
        <v>안 지정 캐릭터 PP 영웅등급</v>
      </c>
      <c r="N295">
        <f t="shared" ca="1" si="90"/>
        <v>71976</v>
      </c>
      <c r="O295">
        <f t="shared" ca="1" si="91"/>
        <v>11</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3300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126</v>
      </c>
      <c r="Z295">
        <v>1400</v>
      </c>
      <c r="AA295" t="str">
        <f t="shared" ca="1" si="93"/>
        <v>upn</v>
      </c>
      <c r="AB295" t="s">
        <v>92</v>
      </c>
      <c r="AC295">
        <v>98140</v>
      </c>
      <c r="AD295">
        <v>10</v>
      </c>
      <c r="AE295" t="s">
        <v>126</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v>
      </c>
      <c r="AN295" t="str">
        <f t="shared" ca="1" si="97"/>
        <v>{"dy":30,"sl":3,"tp":"upn","vl":"98140","cn":10,"pt":"GO","pr":1000}</v>
      </c>
    </row>
    <row r="296" spans="1:40">
      <c r="A296">
        <v>30</v>
      </c>
      <c r="B296">
        <v>4</v>
      </c>
      <c r="C296">
        <f t="shared" si="88"/>
        <v>0</v>
      </c>
      <c r="D296">
        <f t="shared" ca="1" si="101"/>
        <v>0.4329693794923466</v>
      </c>
      <c r="E296">
        <f t="shared" ca="1" si="101"/>
        <v>0.8884321178878628</v>
      </c>
      <c r="F296">
        <f t="shared" ca="1" si="101"/>
        <v>3.1450452216158498E-3</v>
      </c>
      <c r="G296">
        <f t="shared" ca="1" si="101"/>
        <v>0.41151178705794078</v>
      </c>
      <c r="H296">
        <f t="shared" ca="1" si="101"/>
        <v>0.92213851479316855</v>
      </c>
      <c r="I296">
        <f t="shared" ca="1" si="101"/>
        <v>0.63908548797066367</v>
      </c>
      <c r="M296" t="str">
        <f t="shared" ca="1" si="89"/>
        <v>안 지정 캐릭터 PP 일반등급</v>
      </c>
      <c r="N296">
        <f t="shared" ca="1" si="90"/>
        <v>88843</v>
      </c>
      <c r="O296">
        <f t="shared" ca="1" si="91"/>
        <v>13</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3900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126</v>
      </c>
      <c r="Z296">
        <v>1400</v>
      </c>
      <c r="AA296" t="str">
        <f t="shared" ca="1" si="93"/>
        <v>fe</v>
      </c>
      <c r="AB296" t="s">
        <v>82</v>
      </c>
      <c r="AC296" t="s">
        <v>306</v>
      </c>
      <c r="AD296">
        <v>1</v>
      </c>
      <c r="AE296" t="s">
        <v>126</v>
      </c>
      <c r="AG296">
        <v>1200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별의 계시</v>
      </c>
      <c r="AL296">
        <v>1</v>
      </c>
      <c r="AM29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v>
      </c>
      <c r="AN296" t="str">
        <f t="shared" ca="1" si="97"/>
        <v>{"dy":30,"sl":4,"tp":"fe","vl":"Equip4101","cn":1,"pt":"GO","pr":1200}</v>
      </c>
    </row>
    <row r="297" spans="1:40">
      <c r="A297">
        <v>30</v>
      </c>
      <c r="B297">
        <v>5</v>
      </c>
      <c r="C297">
        <f t="shared" si="88"/>
        <v>0</v>
      </c>
      <c r="D297">
        <f t="shared" ca="1" si="101"/>
        <v>0.9545597880558504</v>
      </c>
      <c r="E297">
        <f t="shared" ca="1" si="101"/>
        <v>0.96187997013379312</v>
      </c>
      <c r="F297">
        <f t="shared" ca="1" si="101"/>
        <v>0.1587530061811131</v>
      </c>
      <c r="G297">
        <f t="shared" ca="1" si="101"/>
        <v>0.14356174754137174</v>
      </c>
      <c r="H297">
        <f t="shared" ca="1" si="101"/>
        <v>0.6771276478691457</v>
      </c>
      <c r="I297">
        <f t="shared" ca="1" si="101"/>
        <v>0.48036336183114603</v>
      </c>
      <c r="M297" t="str">
        <f t="shared" ca="1" si="89"/>
        <v>안 지정 캐릭터 PP 일반등급</v>
      </c>
      <c r="N297">
        <f t="shared" ca="1" si="90"/>
        <v>96187</v>
      </c>
      <c r="O297">
        <f t="shared" ca="1" si="91"/>
        <v>14</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4200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92</v>
      </c>
      <c r="V297">
        <v>33903</v>
      </c>
      <c r="W297">
        <v>11</v>
      </c>
      <c r="X297" t="s">
        <v>126</v>
      </c>
      <c r="Z297">
        <v>1100</v>
      </c>
      <c r="AA297" t="str">
        <f t="shared" ca="1" si="93"/>
        <v>fe</v>
      </c>
      <c r="AB297" t="s">
        <v>82</v>
      </c>
      <c r="AC297" t="s">
        <v>303</v>
      </c>
      <c r="AD297">
        <v>1</v>
      </c>
      <c r="AE297" t="s">
        <v>126</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성스러운 휘장</v>
      </c>
      <c r="AL297">
        <v>1</v>
      </c>
      <c r="AM29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v>
      </c>
      <c r="AN297" t="str">
        <f t="shared" ca="1" si="97"/>
        <v>{"dy":30,"sl":5,"tp":"fe","vl":"Equip5201","cn":1,"pt":"GO","pr":3000}</v>
      </c>
    </row>
    <row r="298" spans="1:40">
      <c r="A298">
        <v>30</v>
      </c>
      <c r="B298">
        <v>6</v>
      </c>
      <c r="C298">
        <f t="shared" si="88"/>
        <v>0</v>
      </c>
      <c r="D298">
        <f t="shared" ca="1" si="101"/>
        <v>0.31324422051998624</v>
      </c>
      <c r="E298">
        <f t="shared" ca="1" si="101"/>
        <v>0.78658196649510637</v>
      </c>
      <c r="F298">
        <f t="shared" ca="1" si="101"/>
        <v>3.2217978278263448E-2</v>
      </c>
      <c r="G298">
        <f t="shared" ca="1" si="101"/>
        <v>0.2239498948120624</v>
      </c>
      <c r="H298">
        <f t="shared" ca="1" si="101"/>
        <v>0.3179870105330217</v>
      </c>
      <c r="I298">
        <f t="shared" ca="1" si="101"/>
        <v>0.81702231326131436</v>
      </c>
      <c r="M298" t="str">
        <f t="shared" ca="1" si="89"/>
        <v>지정 장비</v>
      </c>
      <c r="N298" t="e">
        <f t="shared" ca="1" si="90"/>
        <v>#VALUE!</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DI</v>
      </c>
      <c r="Q298" t="e">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#VALUE!</v>
      </c>
      <c r="R298" t="e">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#VALUE!</v>
      </c>
      <c r="S298" t="e">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#VALUE!</v>
      </c>
      <c r="T298" t="e">
        <f t="shared" ca="1" si="92"/>
        <v>#VALUE!</v>
      </c>
      <c r="U298" t="s">
        <v>82</v>
      </c>
      <c r="V298" t="s">
        <v>112</v>
      </c>
      <c r="W298">
        <v>1</v>
      </c>
      <c r="X298" t="s">
        <v>126</v>
      </c>
      <c r="Z298">
        <v>700</v>
      </c>
      <c r="AA298" t="str">
        <f t="shared" ca="1" si="93"/>
        <v>fe</v>
      </c>
      <c r="AB298" t="s">
        <v>82</v>
      </c>
      <c r="AC298" t="s">
        <v>204</v>
      </c>
      <c r="AD298">
        <v>1</v>
      </c>
      <c r="AE298" t="s">
        <v>126</v>
      </c>
      <c r="AG298">
        <v>2200</v>
      </c>
      <c r="AH298" t="str">
        <f>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템플러 쉴드</v>
      </c>
      <c r="AL298">
        <v>1</v>
      </c>
      <c r="AM29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v>
      </c>
      <c r="AN298" t="str">
        <f t="shared" ca="1" si="97"/>
        <v>{"dy":30,"sl":6,"tp":"fe","vl":"Equip7001","cn":1,"pt":"GO","pr":2200}</v>
      </c>
    </row>
    <row r="299" spans="1:40">
      <c r="A299">
        <v>30</v>
      </c>
      <c r="B299">
        <v>7</v>
      </c>
      <c r="C299">
        <f t="shared" si="88"/>
        <v>0</v>
      </c>
      <c r="D299">
        <f t="shared" ca="1" si="101"/>
        <v>0.31325952483717312</v>
      </c>
      <c r="E299">
        <f t="shared" ca="1" si="101"/>
        <v>0.61582455697830141</v>
      </c>
      <c r="F299">
        <f t="shared" ca="1" si="101"/>
        <v>0.97567925889027229</v>
      </c>
      <c r="G299">
        <f t="shared" ca="1" si="101"/>
        <v>0.29848112399043136</v>
      </c>
      <c r="H299">
        <f t="shared" ca="1" si="101"/>
        <v>0.57646735208424393</v>
      </c>
      <c r="I299">
        <f t="shared" ca="1" si="101"/>
        <v>0.9252028245821905</v>
      </c>
      <c r="M299" t="str">
        <f t="shared" ca="1" si="89"/>
        <v>지정 장비</v>
      </c>
      <c r="N299" t="e">
        <f t="shared" ca="1" si="90"/>
        <v>#VALUE!</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t="e">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#VALUE!</v>
      </c>
      <c r="S299" t="e">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#VALUE!</v>
      </c>
      <c r="T299" t="e">
        <f t="shared" ca="1" si="92"/>
        <v>#VALUE!</v>
      </c>
      <c r="U299" t="s">
        <v>82</v>
      </c>
      <c r="V299" t="s">
        <v>280</v>
      </c>
      <c r="W299">
        <v>1</v>
      </c>
      <c r="X299" t="s">
        <v>126</v>
      </c>
      <c r="Z299">
        <v>3300</v>
      </c>
      <c r="AA299" t="str">
        <f t="shared" ca="1" si="93"/>
        <v>fe</v>
      </c>
      <c r="AB299" t="s">
        <v>82</v>
      </c>
      <c r="AC299" t="s">
        <v>304</v>
      </c>
      <c r="AD299">
        <v>1</v>
      </c>
      <c r="AE299" t="s">
        <v>126</v>
      </c>
      <c r="AG299">
        <v>3300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작은 별 완드</v>
      </c>
      <c r="AL299">
        <v>1</v>
      </c>
      <c r="AM29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v>
      </c>
      <c r="AN299" t="str">
        <f t="shared" ca="1" si="97"/>
        <v>{"dy":30,"sl":7,"tp":"fe","vl":"Equip3202","cn":1,"pt":"GO","pr":3300}</v>
      </c>
    </row>
    <row r="300" spans="1:40">
      <c r="A300">
        <v>30</v>
      </c>
      <c r="B300">
        <v>8</v>
      </c>
      <c r="C300">
        <f t="shared" si="88"/>
        <v>0</v>
      </c>
      <c r="D300">
        <f t="shared" ca="1" si="101"/>
        <v>0.66856431689287843</v>
      </c>
      <c r="E300">
        <f t="shared" ca="1" si="101"/>
        <v>0.5763513289173644</v>
      </c>
      <c r="F300">
        <f t="shared" ca="1" si="101"/>
        <v>1.8806619343201603E-2</v>
      </c>
      <c r="G300">
        <f t="shared" ca="1" si="101"/>
        <v>0.37754553027302717</v>
      </c>
      <c r="H300">
        <f t="shared" ca="1" si="101"/>
        <v>0.39909131838897227</v>
      </c>
      <c r="I300">
        <f t="shared" ca="1" si="101"/>
        <v>0.40135433011755561</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v>
      </c>
      <c r="AN300" t="str">
        <f t="shared" ca="1" si="97"/>
        <v>{"dy":30,"sl":8}</v>
      </c>
    </row>
    <row r="301" spans="1:40">
      <c r="A301">
        <v>30</v>
      </c>
      <c r="B301">
        <v>9</v>
      </c>
      <c r="C301">
        <f t="shared" si="88"/>
        <v>0</v>
      </c>
      <c r="D301">
        <f t="shared" ca="1" si="101"/>
        <v>0.9467198634884858</v>
      </c>
      <c r="E301">
        <f t="shared" ca="1" si="101"/>
        <v>0.52485625954896087</v>
      </c>
      <c r="F301">
        <f t="shared" ca="1" si="101"/>
        <v>0.42852700882226957</v>
      </c>
      <c r="G301">
        <f t="shared" ca="1" si="101"/>
        <v>0.1923829445111781</v>
      </c>
      <c r="H301">
        <f t="shared" ca="1" si="101"/>
        <v>0.39600837269433053</v>
      </c>
      <c r="I301">
        <f t="shared" ca="1" si="101"/>
        <v>0.36827913265842538</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v>
      </c>
      <c r="AN301" t="str">
        <f t="shared" ca="1" si="97"/>
        <v>{"dy":30,"sl":9}</v>
      </c>
    </row>
    <row r="302" spans="1:40">
      <c r="A302">
        <v>31</v>
      </c>
      <c r="B302">
        <v>0</v>
      </c>
      <c r="C302">
        <f t="shared" si="88"/>
        <v>0</v>
      </c>
      <c r="D302">
        <f t="shared" ref="D302:I311" ca="1" si="102">RAND()</f>
        <v>0.84554370804622681</v>
      </c>
      <c r="E302">
        <f t="shared" ca="1" si="102"/>
        <v>0.53167418804569777</v>
      </c>
      <c r="F302">
        <f t="shared" ca="1" si="102"/>
        <v>5.2689523845895314E-2</v>
      </c>
      <c r="G302">
        <f t="shared" ca="1" si="102"/>
        <v>0.90319888736594334</v>
      </c>
      <c r="H302">
        <f t="shared" ca="1" si="102"/>
        <v>6.7817765595625135E-2</v>
      </c>
      <c r="I302">
        <f t="shared" ca="1" si="102"/>
        <v>0.21001977149486928</v>
      </c>
      <c r="M302" t="str">
        <f t="shared" ca="1" si="89"/>
        <v>지정 장비</v>
      </c>
      <c r="N302" t="e">
        <f t="shared" ca="1" si="90"/>
        <v>#VALUE!</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t="e">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#VALUE!</v>
      </c>
      <c r="S302" t="e">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#VALUE!</v>
      </c>
      <c r="T302" t="e">
        <f t="shared" ca="1" si="92"/>
        <v>#VALUE!</v>
      </c>
      <c r="U302" t="s">
        <v>82</v>
      </c>
      <c r="V302" t="s">
        <v>248</v>
      </c>
      <c r="W302">
        <v>1</v>
      </c>
      <c r="X302" t="s">
        <v>126</v>
      </c>
      <c r="Z302">
        <v>900</v>
      </c>
      <c r="AA302" t="str">
        <f t="shared" ca="1" si="93"/>
        <v>bn</v>
      </c>
      <c r="AB302" t="s">
        <v>83</v>
      </c>
      <c r="AD302">
        <v>1</v>
      </c>
      <c r="AE302" t="s">
        <v>130</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v>
      </c>
      <c r="AN302" t="str">
        <f t="shared" ca="1" si="97"/>
        <v>{"dy":31,"sl":0,"tp":"bn","cn":1,"pt":"DI","pr":29}</v>
      </c>
    </row>
    <row r="303" spans="1:40">
      <c r="A303">
        <v>31</v>
      </c>
      <c r="B303">
        <v>1</v>
      </c>
      <c r="C303">
        <f t="shared" si="88"/>
        <v>0</v>
      </c>
      <c r="D303">
        <f t="shared" ca="1" si="102"/>
        <v>0.6367724797359684</v>
      </c>
      <c r="E303">
        <f t="shared" ca="1" si="102"/>
        <v>0.97687262676995879</v>
      </c>
      <c r="F303">
        <f t="shared" ca="1" si="102"/>
        <v>0.21692117525891752</v>
      </c>
      <c r="G303">
        <f t="shared" ca="1" si="102"/>
        <v>0.32705269543865734</v>
      </c>
      <c r="H303">
        <f t="shared" ca="1" si="102"/>
        <v>0.73158523341027892</v>
      </c>
      <c r="I303">
        <f t="shared" ca="1" si="102"/>
        <v>0.63081115048507974</v>
      </c>
      <c r="M303" t="str">
        <f t="shared" ca="1" si="89"/>
        <v>지정 장비</v>
      </c>
      <c r="N303" t="e">
        <f t="shared" ca="1" si="90"/>
        <v>#VALUE!</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e">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#VALUE!</v>
      </c>
      <c r="R303" t="e">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#VALUE!</v>
      </c>
      <c r="S303" t="e">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#VALUE!</v>
      </c>
      <c r="T303" t="e">
        <f t="shared" ca="1" si="92"/>
        <v>#VALUE!</v>
      </c>
      <c r="U303" t="s">
        <v>82</v>
      </c>
      <c r="V303" t="s">
        <v>256</v>
      </c>
      <c r="W303">
        <v>1</v>
      </c>
      <c r="X303" t="s">
        <v>126</v>
      </c>
      <c r="Z303">
        <v>3800</v>
      </c>
      <c r="AA303" t="str">
        <f t="shared" ca="1" si="93"/>
        <v>fe</v>
      </c>
      <c r="AB303" t="s">
        <v>82</v>
      </c>
      <c r="AC303" t="s">
        <v>193</v>
      </c>
      <c r="AD303">
        <v>1</v>
      </c>
      <c r="AE303" t="s">
        <v>126</v>
      </c>
      <c r="AG303">
        <v>1000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v>
      </c>
      <c r="AN303" t="str">
        <f t="shared" ca="1" si="97"/>
        <v>{"dy":31,"sl":1,"tp":"fe","vl":"Equip2102","cn":1,"pt":"GO","pr":1000}</v>
      </c>
    </row>
    <row r="304" spans="1:40">
      <c r="A304">
        <v>31</v>
      </c>
      <c r="B304">
        <v>2</v>
      </c>
      <c r="C304">
        <f t="shared" si="88"/>
        <v>0</v>
      </c>
      <c r="D304">
        <f t="shared" ca="1" si="102"/>
        <v>0.72702687411448086</v>
      </c>
      <c r="E304">
        <f t="shared" ca="1" si="102"/>
        <v>0.30887800840600266</v>
      </c>
      <c r="F304">
        <f t="shared" ca="1" si="102"/>
        <v>0.5363341986970841</v>
      </c>
      <c r="G304">
        <f t="shared" ca="1" si="102"/>
        <v>0.1521931507287182</v>
      </c>
      <c r="H304">
        <f t="shared" ca="1" si="102"/>
        <v>0.26762623860060863</v>
      </c>
      <c r="I304">
        <f t="shared" ca="1" si="102"/>
        <v>0.90203062939466749</v>
      </c>
      <c r="M304" t="str">
        <f t="shared" ca="1" si="89"/>
        <v>안 지정 캐릭터 PP 영웅등급</v>
      </c>
      <c r="N304">
        <f t="shared" ca="1" si="90"/>
        <v>30887</v>
      </c>
      <c r="O304">
        <f t="shared" ca="1" si="91"/>
        <v>6</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1800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126</v>
      </c>
      <c r="Z304">
        <v>1100</v>
      </c>
      <c r="AA304" t="str">
        <f t="shared" ca="1" si="93"/>
        <v>uph</v>
      </c>
      <c r="AB304" t="s">
        <v>91</v>
      </c>
      <c r="AC304">
        <v>42475</v>
      </c>
      <c r="AD304">
        <v>11</v>
      </c>
      <c r="AE304" t="s">
        <v>126</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0.63683891910317003</v>
      </c>
      <c r="E305">
        <f t="shared" ca="1" si="102"/>
        <v>7.9207688773897944E-3</v>
      </c>
      <c r="F305">
        <f t="shared" ca="1" si="102"/>
        <v>0.13166658063114189</v>
      </c>
      <c r="G305">
        <f t="shared" ca="1" si="102"/>
        <v>0.40954247382531062</v>
      </c>
      <c r="H305">
        <f t="shared" ca="1" si="102"/>
        <v>0.70563105277640803</v>
      </c>
      <c r="I305">
        <f t="shared" ca="1" si="102"/>
        <v>0.16754611199212865</v>
      </c>
      <c r="M305" t="str">
        <f t="shared" ca="1" si="89"/>
        <v>안 지정 캐릭터 PP 일반등급</v>
      </c>
      <c r="N305">
        <f t="shared" ca="1" si="90"/>
        <v>792</v>
      </c>
      <c r="O305">
        <f t="shared" ca="1" si="91"/>
        <v>3</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900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126</v>
      </c>
      <c r="Z305">
        <v>1200</v>
      </c>
      <c r="AA305" t="str">
        <f t="shared" ca="1" si="93"/>
        <v>upn</v>
      </c>
      <c r="AB305" t="s">
        <v>92</v>
      </c>
      <c r="AC305">
        <v>9817</v>
      </c>
      <c r="AD305">
        <v>9</v>
      </c>
      <c r="AE305" t="s">
        <v>126</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0.63329319968294839</v>
      </c>
      <c r="E306">
        <f t="shared" ca="1" si="102"/>
        <v>0.98103333719037011</v>
      </c>
      <c r="F306">
        <f t="shared" ca="1" si="102"/>
        <v>0.5940024028026234</v>
      </c>
      <c r="G306">
        <f t="shared" ca="1" si="102"/>
        <v>0.88231773578245565</v>
      </c>
      <c r="H306">
        <f t="shared" ca="1" si="102"/>
        <v>9.341810248438831E-3</v>
      </c>
      <c r="I306">
        <f t="shared" ca="1" si="102"/>
        <v>0.68305137414160166</v>
      </c>
      <c r="M306" t="str">
        <f t="shared" ca="1" si="89"/>
        <v>안 지정 캐릭터 PP 일반등급</v>
      </c>
      <c r="N306">
        <f t="shared" ca="1" si="90"/>
        <v>98103</v>
      </c>
      <c r="O306">
        <f t="shared" ca="1" si="91"/>
        <v>14</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4200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126</v>
      </c>
      <c r="Z306">
        <v>1000</v>
      </c>
      <c r="AA306" t="str">
        <f t="shared" ca="1" si="93"/>
        <v>upn</v>
      </c>
      <c r="AB306" t="s">
        <v>92</v>
      </c>
      <c r="AC306">
        <v>28048</v>
      </c>
      <c r="AD306">
        <v>10</v>
      </c>
      <c r="AE306" t="s">
        <v>126</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4.5061657453204229E-2</v>
      </c>
      <c r="E307">
        <f t="shared" ca="1" si="102"/>
        <v>0.17497034936130262</v>
      </c>
      <c r="F307">
        <f t="shared" ca="1" si="102"/>
        <v>0.19081570711175</v>
      </c>
      <c r="G307">
        <f t="shared" ca="1" si="102"/>
        <v>0.18314031288794297</v>
      </c>
      <c r="H307">
        <f t="shared" ca="1" si="102"/>
        <v>8.6242245104043436E-3</v>
      </c>
      <c r="I307">
        <f t="shared" ca="1" si="102"/>
        <v>0.44159014169472943</v>
      </c>
      <c r="M307" t="str">
        <f t="shared" ca="1" si="89"/>
        <v>지정 장비</v>
      </c>
      <c r="N307" t="e">
        <f t="shared" ca="1" si="90"/>
        <v>#VALUE!</v>
      </c>
      <c r="O307">
        <f t="shared" ca="1" si="91"/>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DI</v>
      </c>
      <c r="Q307" t="e">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#VALUE!</v>
      </c>
      <c r="R307" t="e">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#VALUE!</v>
      </c>
      <c r="S307" t="e">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#VALUE!</v>
      </c>
      <c r="T307" t="e">
        <f t="shared" ca="1" si="92"/>
        <v>#VALUE!</v>
      </c>
      <c r="U307" t="s">
        <v>82</v>
      </c>
      <c r="V307" t="s">
        <v>259</v>
      </c>
      <c r="W307">
        <v>1</v>
      </c>
      <c r="X307" t="s">
        <v>126</v>
      </c>
      <c r="Z307">
        <v>1000</v>
      </c>
      <c r="AA307" t="str">
        <f t="shared" ca="1" si="93"/>
        <v>uph</v>
      </c>
      <c r="AB307" t="s">
        <v>91</v>
      </c>
      <c r="AC307">
        <v>30799</v>
      </c>
      <c r="AD307">
        <v>10</v>
      </c>
      <c r="AE307" t="s">
        <v>126</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0.93152691075240224</v>
      </c>
      <c r="E308">
        <f t="shared" ca="1" si="102"/>
        <v>0.58612712288574731</v>
      </c>
      <c r="F308">
        <f t="shared" ca="1" si="102"/>
        <v>0.74379712410237975</v>
      </c>
      <c r="G308">
        <f t="shared" ca="1" si="102"/>
        <v>0.82845473279868442</v>
      </c>
      <c r="H308">
        <f t="shared" ca="1" si="102"/>
        <v>0.1258291121366496</v>
      </c>
      <c r="I308">
        <f t="shared" ca="1" si="102"/>
        <v>0.81033905895556646</v>
      </c>
      <c r="M308" t="str">
        <f t="shared" ca="1" si="89"/>
        <v>지정 장비</v>
      </c>
      <c r="N308" t="e">
        <f t="shared" ca="1" si="90"/>
        <v>#VALUE!</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t="e">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#VALUE!</v>
      </c>
      <c r="S308" t="e">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#VALUE!</v>
      </c>
      <c r="T308" t="e">
        <f t="shared" ca="1" si="92"/>
        <v>#VALUE!</v>
      </c>
      <c r="U308" t="s">
        <v>82</v>
      </c>
      <c r="V308" t="s">
        <v>257</v>
      </c>
      <c r="W308">
        <v>1</v>
      </c>
      <c r="X308" t="s">
        <v>126</v>
      </c>
      <c r="Z308">
        <v>3300</v>
      </c>
      <c r="AA308" t="str">
        <f t="shared" ca="1" si="93"/>
        <v>fe</v>
      </c>
      <c r="AB308" t="s">
        <v>82</v>
      </c>
      <c r="AC308" t="s">
        <v>249</v>
      </c>
      <c r="AD308">
        <v>1</v>
      </c>
      <c r="AE308" t="s">
        <v>130</v>
      </c>
      <c r="AG308">
        <v>14</v>
      </c>
      <c r="AH308" t="str">
        <f>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0.38268117300982396</v>
      </c>
      <c r="E309">
        <f t="shared" ca="1" si="102"/>
        <v>0.97538922056802968</v>
      </c>
      <c r="F309">
        <f t="shared" ca="1" si="102"/>
        <v>0.65506508950574638</v>
      </c>
      <c r="G309">
        <f t="shared" ca="1" si="102"/>
        <v>0.86540241724377043</v>
      </c>
      <c r="H309">
        <f t="shared" ca="1" si="102"/>
        <v>0.80502603879826662</v>
      </c>
      <c r="I309">
        <f t="shared" ca="1" si="102"/>
        <v>0.63367321540072852</v>
      </c>
      <c r="M309" t="str">
        <f t="shared" ca="1" si="89"/>
        <v>지정 장비</v>
      </c>
      <c r="N309" t="e">
        <f t="shared" ca="1" si="90"/>
        <v>#VALUE!</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t="e">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#VALUE!</v>
      </c>
      <c r="S309" t="e">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#VALUE!</v>
      </c>
      <c r="T309" t="e">
        <f t="shared" ca="1" si="92"/>
        <v>#VALUE!</v>
      </c>
      <c r="U309" t="s">
        <v>82</v>
      </c>
      <c r="V309" t="s">
        <v>251</v>
      </c>
      <c r="W309">
        <v>1</v>
      </c>
      <c r="X309" t="s">
        <v>126</v>
      </c>
      <c r="Z309">
        <v>3200</v>
      </c>
      <c r="AA309" t="str">
        <f t="shared" ca="1" si="93"/>
        <v>fe</v>
      </c>
      <c r="AB309" t="s">
        <v>82</v>
      </c>
      <c r="AC309" t="s">
        <v>186</v>
      </c>
      <c r="AD309">
        <v>1</v>
      </c>
      <c r="AE309" t="s">
        <v>126</v>
      </c>
      <c r="AG309">
        <v>7100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0.94804330999136732</v>
      </c>
      <c r="E310">
        <f t="shared" ca="1" si="102"/>
        <v>0.48141366694120424</v>
      </c>
      <c r="F310">
        <f t="shared" ca="1" si="102"/>
        <v>0.59311212719990436</v>
      </c>
      <c r="G310">
        <f t="shared" ca="1" si="102"/>
        <v>0.53668083180277637</v>
      </c>
      <c r="H310">
        <f t="shared" ca="1" si="102"/>
        <v>3.5890002998018478E-2</v>
      </c>
      <c r="I310">
        <f t="shared" ca="1" si="102"/>
        <v>0.96603664823911017</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0.76851876435086064</v>
      </c>
      <c r="E311">
        <f t="shared" ca="1" si="102"/>
        <v>0.4405817099247713</v>
      </c>
      <c r="F311">
        <f t="shared" ca="1" si="102"/>
        <v>0.77543131668094201</v>
      </c>
      <c r="G311">
        <f t="shared" ca="1" si="102"/>
        <v>0.5188898748858034</v>
      </c>
      <c r="H311">
        <f t="shared" ca="1" si="102"/>
        <v>0.39046363268122963</v>
      </c>
      <c r="I311">
        <f t="shared" ca="1" si="102"/>
        <v>0.75308562425792336</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0.30697895315416257</v>
      </c>
      <c r="E312">
        <f t="shared" ca="1" si="103"/>
        <v>0.10950704781998422</v>
      </c>
      <c r="F312">
        <f t="shared" ca="1" si="103"/>
        <v>0.15967176551492224</v>
      </c>
      <c r="G312">
        <f t="shared" ca="1" si="103"/>
        <v>0.86023160474693749</v>
      </c>
      <c r="H312">
        <f t="shared" ca="1" si="103"/>
        <v>0.38887708071444249</v>
      </c>
      <c r="I312">
        <f t="shared" ca="1" si="103"/>
        <v>0.50452503775964286</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0.19575187185576071</v>
      </c>
      <c r="E313">
        <f t="shared" ca="1" si="103"/>
        <v>0.32581213686445942</v>
      </c>
      <c r="F313">
        <f t="shared" ca="1" si="103"/>
        <v>0.43011201954464073</v>
      </c>
      <c r="G313">
        <f t="shared" ca="1" si="103"/>
        <v>0.38484995887560458</v>
      </c>
      <c r="H313">
        <f t="shared" ca="1" si="103"/>
        <v>0.84611205784332322</v>
      </c>
      <c r="I313">
        <f t="shared" ca="1" si="103"/>
        <v>0.3118365437347127</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0.57549986165246247</v>
      </c>
      <c r="E314">
        <f t="shared" ca="1" si="103"/>
        <v>0.71343768946038988</v>
      </c>
      <c r="F314">
        <f t="shared" ca="1" si="103"/>
        <v>0.7013154802177175</v>
      </c>
      <c r="G314">
        <f t="shared" ca="1" si="103"/>
        <v>0.63742791334951354</v>
      </c>
      <c r="H314">
        <f t="shared" ca="1" si="103"/>
        <v>0.79802019376879529</v>
      </c>
      <c r="I314">
        <f t="shared" ca="1" si="103"/>
        <v>8.3302554695245945E-3</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0.13906790621773935</v>
      </c>
      <c r="E315">
        <f t="shared" ca="1" si="103"/>
        <v>0.28367264863843245</v>
      </c>
      <c r="F315">
        <f t="shared" ca="1" si="103"/>
        <v>0.78114795733429998</v>
      </c>
      <c r="G315">
        <f t="shared" ca="1" si="103"/>
        <v>0.13021068376889933</v>
      </c>
      <c r="H315">
        <f t="shared" ca="1" si="103"/>
        <v>0.66508899922569054</v>
      </c>
      <c r="I315">
        <f t="shared" ca="1" si="103"/>
        <v>6.9460397511317828E-2</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9.4737641045060439E-2</v>
      </c>
      <c r="E316">
        <f t="shared" ca="1" si="103"/>
        <v>0.60934865523793624</v>
      </c>
      <c r="F316">
        <f t="shared" ca="1" si="103"/>
        <v>0.72959709153877694</v>
      </c>
      <c r="G316">
        <f t="shared" ca="1" si="103"/>
        <v>0.21707421377889247</v>
      </c>
      <c r="H316">
        <f t="shared" ca="1" si="103"/>
        <v>0.26873409376346402</v>
      </c>
      <c r="I316">
        <f t="shared" ca="1" si="103"/>
        <v>0.97919858389540448</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6.3578545452076418E-2</v>
      </c>
      <c r="E317">
        <f t="shared" ca="1" si="103"/>
        <v>0.90795169331853776</v>
      </c>
      <c r="F317">
        <f t="shared" ca="1" si="103"/>
        <v>0.98164383438380953</v>
      </c>
      <c r="G317">
        <f t="shared" ca="1" si="103"/>
        <v>0.89207287146747727</v>
      </c>
      <c r="H317">
        <f t="shared" ca="1" si="103"/>
        <v>0.8873884454856299</v>
      </c>
      <c r="I317">
        <f t="shared" ca="1" si="103"/>
        <v>0.5436643260439713</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0.90450961822431386</v>
      </c>
      <c r="E318">
        <f t="shared" ca="1" si="103"/>
        <v>5.1502752082731584E-2</v>
      </c>
      <c r="F318">
        <f t="shared" ca="1" si="103"/>
        <v>0.98831476688926656</v>
      </c>
      <c r="G318">
        <f t="shared" ca="1" si="103"/>
        <v>0.14527155777068601</v>
      </c>
      <c r="H318">
        <f t="shared" ca="1" si="103"/>
        <v>0.48870946573689966</v>
      </c>
      <c r="I318">
        <f t="shared" ca="1" si="103"/>
        <v>0.78858929022938018</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0.1734448480626003</v>
      </c>
      <c r="E319">
        <f t="shared" ca="1" si="103"/>
        <v>0.30495908760793689</v>
      </c>
      <c r="F319">
        <f t="shared" ca="1" si="103"/>
        <v>0.35327390959586458</v>
      </c>
      <c r="G319">
        <f t="shared" ca="1" si="103"/>
        <v>0.11304360227766819</v>
      </c>
      <c r="H319">
        <f t="shared" ca="1" si="103"/>
        <v>0.85287203442935011</v>
      </c>
      <c r="I319">
        <f t="shared" ca="1" si="103"/>
        <v>0.45729868745473778</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0.64687906717121335</v>
      </c>
      <c r="E320">
        <f t="shared" ca="1" si="103"/>
        <v>0.70928866712005112</v>
      </c>
      <c r="F320">
        <f t="shared" ca="1" si="103"/>
        <v>0.84213541132806236</v>
      </c>
      <c r="G320">
        <f t="shared" ca="1" si="103"/>
        <v>0.16035109241411583</v>
      </c>
      <c r="H320">
        <f t="shared" ca="1" si="103"/>
        <v>0.60032592430498566</v>
      </c>
      <c r="I320">
        <f t="shared" ca="1" si="103"/>
        <v>0.58256998690752204</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0.96525737961103253</v>
      </c>
      <c r="E321">
        <f t="shared" ca="1" si="103"/>
        <v>4.825531303472963E-2</v>
      </c>
      <c r="F321">
        <f t="shared" ca="1" si="103"/>
        <v>0.45249714659247442</v>
      </c>
      <c r="G321">
        <f t="shared" ca="1" si="103"/>
        <v>0.64890555122816906</v>
      </c>
      <c r="H321">
        <f t="shared" ca="1" si="103"/>
        <v>0.45548851339684759</v>
      </c>
      <c r="I321">
        <f t="shared" ca="1" si="103"/>
        <v>0.16469518922766102</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0.4985770198767917</v>
      </c>
      <c r="E322">
        <f t="shared" ca="1" si="105"/>
        <v>4.225496138698559E-2</v>
      </c>
      <c r="F322">
        <f t="shared" ca="1" si="105"/>
        <v>0.32294454363676672</v>
      </c>
      <c r="G322">
        <f t="shared" ca="1" si="105"/>
        <v>0.90899298917246285</v>
      </c>
      <c r="H322">
        <f t="shared" ca="1" si="105"/>
        <v>0.64094120902513785</v>
      </c>
      <c r="I322">
        <f t="shared" ca="1" si="105"/>
        <v>0.22581885328298423</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5.8981540717915393E-2</v>
      </c>
      <c r="E323">
        <f t="shared" ca="1" si="105"/>
        <v>0.78924993703921487</v>
      </c>
      <c r="F323">
        <f t="shared" ca="1" si="105"/>
        <v>0.11626030122714581</v>
      </c>
      <c r="G323">
        <f t="shared" ca="1" si="105"/>
        <v>0.66696336791560518</v>
      </c>
      <c r="H323">
        <f t="shared" ca="1" si="105"/>
        <v>0.12069266648665156</v>
      </c>
      <c r="I323">
        <f t="shared" ca="1" si="105"/>
        <v>0.78699917769993477</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fc</v>
      </c>
      <c r="AB323" t="s">
        <v>85</v>
      </c>
      <c r="AC323" t="s">
        <v>386</v>
      </c>
      <c r="AD323">
        <v>1</v>
      </c>
      <c r="AE323" t="s">
        <v>130</v>
      </c>
      <c r="AF323">
        <v>219</v>
      </c>
      <c r="AG323">
        <v>159</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프리스</v>
      </c>
      <c r="AL323">
        <v>1</v>
      </c>
      <c r="AM32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v>
      </c>
      <c r="AN323" t="str">
        <f t="shared" ca="1" si="114"/>
        <v>{"dy":12,"sl":10,"tp":"fc","vl":"Actor0125","cn":1,"pt":"DI","pp":219,"pr":159}</v>
      </c>
    </row>
    <row r="324" spans="1:40">
      <c r="A324">
        <v>13</v>
      </c>
      <c r="B324">
        <v>10</v>
      </c>
      <c r="C324">
        <f t="shared" si="104"/>
        <v>1</v>
      </c>
      <c r="D324">
        <f t="shared" ca="1" si="105"/>
        <v>0.19075626787054822</v>
      </c>
      <c r="E324">
        <f t="shared" ca="1" si="105"/>
        <v>0.58165771118386234</v>
      </c>
      <c r="F324">
        <f t="shared" ca="1" si="105"/>
        <v>6.5263421905067287E-2</v>
      </c>
      <c r="G324">
        <f t="shared" ca="1" si="105"/>
        <v>0.54592648225484153</v>
      </c>
      <c r="H324">
        <f t="shared" ca="1" si="105"/>
        <v>0.76543167627338926</v>
      </c>
      <c r="I324">
        <f t="shared" ca="1" si="105"/>
        <v>0.7967712168524137</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fc</v>
      </c>
      <c r="AB324" t="s">
        <v>85</v>
      </c>
      <c r="AC324" t="s">
        <v>386</v>
      </c>
      <c r="AD324">
        <v>1</v>
      </c>
      <c r="AE324" t="s">
        <v>130</v>
      </c>
      <c r="AF324">
        <v>219</v>
      </c>
      <c r="AG324">
        <v>159</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프리스</v>
      </c>
      <c r="AL324">
        <v>1</v>
      </c>
      <c r="AM32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v>
      </c>
      <c r="AN324" t="str">
        <f t="shared" ca="1" si="114"/>
        <v>{"dy":13,"sl":10,"tp":"fc","vl":"Actor0125","cn":1,"pt":"DI","pp":219,"pr":159}</v>
      </c>
    </row>
    <row r="325" spans="1:40">
      <c r="A325">
        <v>14</v>
      </c>
      <c r="B325">
        <v>10</v>
      </c>
      <c r="C325">
        <f t="shared" si="104"/>
        <v>1</v>
      </c>
      <c r="D325">
        <f t="shared" ca="1" si="105"/>
        <v>0.54045274583537029</v>
      </c>
      <c r="E325">
        <f t="shared" ca="1" si="105"/>
        <v>0.69003165109297682</v>
      </c>
      <c r="F325">
        <f t="shared" ca="1" si="105"/>
        <v>0.91793719339352786</v>
      </c>
      <c r="G325">
        <f t="shared" ca="1" si="105"/>
        <v>0.1322063181844072</v>
      </c>
      <c r="H325">
        <f t="shared" ca="1" si="105"/>
        <v>0.82027380519288828</v>
      </c>
      <c r="I325">
        <f t="shared" ca="1" si="105"/>
        <v>0.46218179668590242</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v>
      </c>
      <c r="AN325" t="str">
        <f t="shared" ca="1" si="114"/>
        <v>{"dy":14,"sl":10}</v>
      </c>
    </row>
    <row r="326" spans="1:40">
      <c r="A326">
        <v>15</v>
      </c>
      <c r="B326">
        <v>10</v>
      </c>
      <c r="C326">
        <f t="shared" si="104"/>
        <v>1</v>
      </c>
      <c r="D326">
        <f t="shared" ca="1" si="105"/>
        <v>3.7448923469429185E-2</v>
      </c>
      <c r="E326">
        <f t="shared" ca="1" si="105"/>
        <v>0.93215967500671204</v>
      </c>
      <c r="F326">
        <f t="shared" ca="1" si="105"/>
        <v>0.98586281824284683</v>
      </c>
      <c r="G326">
        <f t="shared" ca="1" si="105"/>
        <v>0.43955814895530199</v>
      </c>
      <c r="H326">
        <f t="shared" ca="1" si="105"/>
        <v>0.5377839562235146</v>
      </c>
      <c r="I326">
        <f t="shared" ca="1" si="105"/>
        <v>0.41447293905084914</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fc</v>
      </c>
      <c r="AB326" t="s">
        <v>85</v>
      </c>
      <c r="AC326" t="s">
        <v>387</v>
      </c>
      <c r="AD326">
        <v>1</v>
      </c>
      <c r="AE326" t="s">
        <v>130</v>
      </c>
      <c r="AF326">
        <v>219</v>
      </c>
      <c r="AG326">
        <v>169</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카츄진</v>
      </c>
      <c r="AL326">
        <v>1</v>
      </c>
      <c r="AM32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v>
      </c>
      <c r="AN326" t="str">
        <f t="shared" ca="1" si="114"/>
        <v>{"dy":15,"sl":10,"tp":"fc","vl":"Actor3117","cn":1,"pt":"DI","pp":219,"pr":169}</v>
      </c>
    </row>
    <row r="327" spans="1:40">
      <c r="A327">
        <v>16</v>
      </c>
      <c r="B327">
        <v>10</v>
      </c>
      <c r="C327">
        <f t="shared" si="104"/>
        <v>1</v>
      </c>
      <c r="D327">
        <f t="shared" ca="1" si="105"/>
        <v>0.17245161365816519</v>
      </c>
      <c r="E327">
        <f t="shared" ca="1" si="105"/>
        <v>0.42992831779856355</v>
      </c>
      <c r="F327">
        <f t="shared" ca="1" si="105"/>
        <v>0.28109881254590641</v>
      </c>
      <c r="G327">
        <f t="shared" ca="1" si="105"/>
        <v>0.24100903424807452</v>
      </c>
      <c r="H327">
        <f t="shared" ca="1" si="105"/>
        <v>0.89805964630627533</v>
      </c>
      <c r="I327">
        <f t="shared" ca="1" si="105"/>
        <v>0.19898504936888561</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fc</v>
      </c>
      <c r="AB327" t="s">
        <v>85</v>
      </c>
      <c r="AC327" t="s">
        <v>387</v>
      </c>
      <c r="AD327">
        <v>1</v>
      </c>
      <c r="AE327" t="s">
        <v>130</v>
      </c>
      <c r="AF327">
        <v>219</v>
      </c>
      <c r="AG327">
        <v>169</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카츄진</v>
      </c>
      <c r="AL327">
        <v>1</v>
      </c>
      <c r="AM32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v>
      </c>
      <c r="AN327" t="str">
        <f t="shared" ca="1" si="114"/>
        <v>{"dy":16,"sl":10,"tp":"fc","vl":"Actor3117","cn":1,"pt":"DI","pp":219,"pr":169}</v>
      </c>
    </row>
    <row r="328" spans="1:40">
      <c r="A328">
        <v>17</v>
      </c>
      <c r="B328">
        <v>10</v>
      </c>
      <c r="C328">
        <f t="shared" si="104"/>
        <v>1</v>
      </c>
      <c r="D328">
        <f t="shared" ca="1" si="105"/>
        <v>0.84308404152551575</v>
      </c>
      <c r="E328">
        <f t="shared" ca="1" si="105"/>
        <v>0.49828462440386301</v>
      </c>
      <c r="F328">
        <f t="shared" ca="1" si="105"/>
        <v>0.79633696204346616</v>
      </c>
      <c r="G328">
        <f t="shared" ca="1" si="105"/>
        <v>0.22284384121283696</v>
      </c>
      <c r="H328">
        <f t="shared" ca="1" si="105"/>
        <v>0.10793869920240939</v>
      </c>
      <c r="I328">
        <f t="shared" ca="1" si="105"/>
        <v>0.29616273685650785</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v>
      </c>
      <c r="AN328" t="str">
        <f t="shared" ca="1" si="114"/>
        <v>{"dy":17,"sl":10}</v>
      </c>
    </row>
    <row r="329" spans="1:40">
      <c r="A329">
        <v>18</v>
      </c>
      <c r="B329">
        <v>10</v>
      </c>
      <c r="C329">
        <f t="shared" si="104"/>
        <v>1</v>
      </c>
      <c r="D329">
        <f t="shared" ca="1" si="105"/>
        <v>0.41591221454367633</v>
      </c>
      <c r="E329">
        <f t="shared" ca="1" si="105"/>
        <v>0.9572519828076671</v>
      </c>
      <c r="F329">
        <f t="shared" ca="1" si="105"/>
        <v>0.10527296127530628</v>
      </c>
      <c r="G329">
        <f t="shared" ca="1" si="105"/>
        <v>0.71828778516598069</v>
      </c>
      <c r="H329">
        <f t="shared" ca="1" si="105"/>
        <v>0.78993512277657763</v>
      </c>
      <c r="I329">
        <f t="shared" ca="1" si="105"/>
        <v>0.78387634230722969</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v>
      </c>
      <c r="AN329" t="str">
        <f t="shared" ca="1" si="114"/>
        <v>{"dy":18,"sl":10}</v>
      </c>
    </row>
    <row r="330" spans="1:40">
      <c r="A330">
        <v>19</v>
      </c>
      <c r="B330">
        <v>10</v>
      </c>
      <c r="C330">
        <f t="shared" si="104"/>
        <v>1</v>
      </c>
      <c r="D330">
        <f t="shared" ca="1" si="105"/>
        <v>0.16803010978474209</v>
      </c>
      <c r="E330">
        <f t="shared" ca="1" si="105"/>
        <v>6.0991458453476199E-2</v>
      </c>
      <c r="F330">
        <f t="shared" ca="1" si="105"/>
        <v>0.6707683837225028</v>
      </c>
      <c r="G330">
        <f t="shared" ca="1" si="105"/>
        <v>0.94737248927859774</v>
      </c>
      <c r="H330">
        <f t="shared" ca="1" si="105"/>
        <v>0.64567671796348791</v>
      </c>
      <c r="I330">
        <f t="shared" ca="1" si="105"/>
        <v>0.45212086205001756</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v>
      </c>
      <c r="AN330" t="str">
        <f t="shared" ca="1" si="114"/>
        <v>{"dy":19,"sl":10}</v>
      </c>
    </row>
    <row r="331" spans="1:40">
      <c r="A331">
        <v>20</v>
      </c>
      <c r="B331">
        <v>10</v>
      </c>
      <c r="C331">
        <f t="shared" si="104"/>
        <v>1</v>
      </c>
      <c r="D331">
        <f t="shared" ca="1" si="105"/>
        <v>0.3606157200875435</v>
      </c>
      <c r="E331">
        <f t="shared" ca="1" si="105"/>
        <v>0.32560675947814044</v>
      </c>
      <c r="F331">
        <f t="shared" ca="1" si="105"/>
        <v>0.32765516094986147</v>
      </c>
      <c r="G331">
        <f t="shared" ca="1" si="105"/>
        <v>5.4176530502682896E-2</v>
      </c>
      <c r="H331">
        <f t="shared" ca="1" si="105"/>
        <v>0.61841201036355342</v>
      </c>
      <c r="I331">
        <f t="shared" ca="1" si="105"/>
        <v>0.94709216215622971</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v>
      </c>
      <c r="AN331" t="str">
        <f t="shared" ca="1" si="114"/>
        <v>{"dy":20,"sl":10}</v>
      </c>
    </row>
    <row r="332" spans="1:40">
      <c r="A332">
        <v>21</v>
      </c>
      <c r="B332">
        <v>10</v>
      </c>
      <c r="C332">
        <f t="shared" si="104"/>
        <v>1</v>
      </c>
      <c r="D332">
        <f t="shared" ref="D332:I341" ca="1" si="115">RAND()</f>
        <v>0.50518603261016315</v>
      </c>
      <c r="E332">
        <f t="shared" ca="1" si="115"/>
        <v>0.72699176139242594</v>
      </c>
      <c r="F332">
        <f t="shared" ca="1" si="115"/>
        <v>4.5478581733845225E-2</v>
      </c>
      <c r="G332">
        <f t="shared" ca="1" si="115"/>
        <v>0.32006541019000301</v>
      </c>
      <c r="H332">
        <f t="shared" ca="1" si="115"/>
        <v>6.4533126235193028E-2</v>
      </c>
      <c r="I332">
        <f t="shared" ca="1" si="115"/>
        <v>0.43423589312930877</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v>
      </c>
      <c r="AN332" t="str">
        <f t="shared" ca="1" si="114"/>
        <v>{"dy":21,"sl":10}</v>
      </c>
    </row>
    <row r="333" spans="1:40">
      <c r="A333">
        <v>22</v>
      </c>
      <c r="B333">
        <v>10</v>
      </c>
      <c r="C333">
        <f t="shared" si="104"/>
        <v>1</v>
      </c>
      <c r="D333">
        <f t="shared" ca="1" si="115"/>
        <v>0.98356695255939686</v>
      </c>
      <c r="E333">
        <f t="shared" ca="1" si="115"/>
        <v>7.3853811705975048E-2</v>
      </c>
      <c r="F333">
        <f t="shared" ca="1" si="115"/>
        <v>0.85405460932005439</v>
      </c>
      <c r="G333">
        <f t="shared" ca="1" si="115"/>
        <v>0.86636745018539241</v>
      </c>
      <c r="H333">
        <f t="shared" ca="1" si="115"/>
        <v>0.66286096209346523</v>
      </c>
      <c r="I333">
        <f t="shared" ca="1" si="115"/>
        <v>0.44410492714835248</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v>
      </c>
      <c r="AN333" t="str">
        <f t="shared" ca="1" si="114"/>
        <v>{"dy":22,"sl":10}</v>
      </c>
    </row>
    <row r="334" spans="1:40">
      <c r="A334">
        <v>23</v>
      </c>
      <c r="B334">
        <v>10</v>
      </c>
      <c r="C334">
        <f t="shared" si="104"/>
        <v>1</v>
      </c>
      <c r="D334">
        <f t="shared" ca="1" si="115"/>
        <v>4.7896153229893601E-2</v>
      </c>
      <c r="E334">
        <f t="shared" ca="1" si="115"/>
        <v>0.60615898981826799</v>
      </c>
      <c r="F334">
        <f t="shared" ca="1" si="115"/>
        <v>0.7951961817114005</v>
      </c>
      <c r="G334">
        <f t="shared" ca="1" si="115"/>
        <v>0.58545983851794103</v>
      </c>
      <c r="H334">
        <f t="shared" ca="1" si="115"/>
        <v>0.25308192405885266</v>
      </c>
      <c r="I334">
        <f t="shared" ca="1" si="115"/>
        <v>0.92137142690634455</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v>
      </c>
      <c r="AN334" t="str">
        <f t="shared" ca="1" si="114"/>
        <v>{"dy":23,"sl":10}</v>
      </c>
    </row>
    <row r="335" spans="1:40">
      <c r="A335">
        <v>24</v>
      </c>
      <c r="B335">
        <v>10</v>
      </c>
      <c r="C335">
        <f t="shared" si="104"/>
        <v>1</v>
      </c>
      <c r="D335">
        <f t="shared" ca="1" si="115"/>
        <v>0.37623746547114667</v>
      </c>
      <c r="E335">
        <f t="shared" ca="1" si="115"/>
        <v>0.5598924182014986</v>
      </c>
      <c r="F335">
        <f t="shared" ca="1" si="115"/>
        <v>0.64580066140788717</v>
      </c>
      <c r="G335">
        <f t="shared" ca="1" si="115"/>
        <v>0.12364402720455503</v>
      </c>
      <c r="H335">
        <f t="shared" ca="1" si="115"/>
        <v>9.3154803497654037E-2</v>
      </c>
      <c r="I335">
        <f t="shared" ca="1" si="115"/>
        <v>0.78829498955017563</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v>
      </c>
      <c r="AN335" t="str">
        <f t="shared" ca="1" si="114"/>
        <v>{"dy":24,"sl":10}</v>
      </c>
    </row>
    <row r="336" spans="1:40">
      <c r="A336">
        <v>25</v>
      </c>
      <c r="B336">
        <v>10</v>
      </c>
      <c r="C336">
        <f t="shared" si="104"/>
        <v>1</v>
      </c>
      <c r="D336">
        <f t="shared" ca="1" si="115"/>
        <v>0.56909434498475897</v>
      </c>
      <c r="E336">
        <f t="shared" ca="1" si="115"/>
        <v>0.85125228085148907</v>
      </c>
      <c r="F336">
        <f t="shared" ca="1" si="115"/>
        <v>0.11115271695108508</v>
      </c>
      <c r="G336">
        <f t="shared" ca="1" si="115"/>
        <v>0.27186605552251109</v>
      </c>
      <c r="H336">
        <f t="shared" ca="1" si="115"/>
        <v>0.92920656774415589</v>
      </c>
      <c r="I336">
        <f t="shared" ca="1" si="115"/>
        <v>0.4653929710353345</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v>
      </c>
      <c r="AN336" t="str">
        <f t="shared" ca="1" si="114"/>
        <v>{"dy":25,"sl":10}</v>
      </c>
    </row>
    <row r="337" spans="1:40">
      <c r="A337">
        <v>26</v>
      </c>
      <c r="B337">
        <v>10</v>
      </c>
      <c r="C337">
        <f t="shared" si="104"/>
        <v>1</v>
      </c>
      <c r="D337">
        <f t="shared" ca="1" si="115"/>
        <v>0.6563188776164276</v>
      </c>
      <c r="E337">
        <f t="shared" ca="1" si="115"/>
        <v>0.43362661261637581</v>
      </c>
      <c r="F337">
        <f t="shared" ca="1" si="115"/>
        <v>0.21764089841481737</v>
      </c>
      <c r="G337">
        <f t="shared" ca="1" si="115"/>
        <v>0.70871362593291165</v>
      </c>
      <c r="H337">
        <f t="shared" ca="1" si="115"/>
        <v>0.37376736057890902</v>
      </c>
      <c r="I337">
        <f t="shared" ca="1" si="115"/>
        <v>0.46029949947010729</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v>
      </c>
      <c r="AN337" t="str">
        <f t="shared" ca="1" si="114"/>
        <v>{"dy":26,"sl":10}</v>
      </c>
    </row>
    <row r="338" spans="1:40">
      <c r="A338">
        <v>27</v>
      </c>
      <c r="B338">
        <v>10</v>
      </c>
      <c r="C338">
        <f t="shared" si="104"/>
        <v>1</v>
      </c>
      <c r="D338">
        <f t="shared" ca="1" si="115"/>
        <v>0.90785167026043156</v>
      </c>
      <c r="E338">
        <f t="shared" ca="1" si="115"/>
        <v>0.43607858956447687</v>
      </c>
      <c r="F338">
        <f t="shared" ca="1" si="115"/>
        <v>0.64712466587619411</v>
      </c>
      <c r="G338">
        <f t="shared" ca="1" si="115"/>
        <v>0.76997517940998772</v>
      </c>
      <c r="H338">
        <f t="shared" ca="1" si="115"/>
        <v>0.59899957952871297</v>
      </c>
      <c r="I338">
        <f t="shared" ca="1" si="115"/>
        <v>0.23637057170479081</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v>
      </c>
      <c r="AN338" t="str">
        <f t="shared" ca="1" si="114"/>
        <v>{"dy":27,"sl":10}</v>
      </c>
    </row>
    <row r="339" spans="1:40">
      <c r="A339">
        <v>28</v>
      </c>
      <c r="B339">
        <v>10</v>
      </c>
      <c r="C339">
        <f t="shared" si="104"/>
        <v>1</v>
      </c>
      <c r="D339">
        <f t="shared" ca="1" si="115"/>
        <v>0.55795497627232093</v>
      </c>
      <c r="E339">
        <f t="shared" ca="1" si="115"/>
        <v>0.18234551938077137</v>
      </c>
      <c r="F339">
        <f t="shared" ca="1" si="115"/>
        <v>6.7359546619992217E-2</v>
      </c>
      <c r="G339">
        <f t="shared" ca="1" si="115"/>
        <v>0.36108482135994335</v>
      </c>
      <c r="H339">
        <f t="shared" ca="1" si="115"/>
        <v>0.11021303094651047</v>
      </c>
      <c r="I339">
        <f t="shared" ca="1" si="115"/>
        <v>0.58124747865266624</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v>
      </c>
      <c r="AN339" t="str">
        <f t="shared" ca="1" si="114"/>
        <v>{"dy":28,"sl":10}</v>
      </c>
    </row>
    <row r="340" spans="1:40">
      <c r="A340">
        <v>29</v>
      </c>
      <c r="B340">
        <v>10</v>
      </c>
      <c r="C340">
        <f t="shared" si="104"/>
        <v>1</v>
      </c>
      <c r="D340">
        <f t="shared" ca="1" si="115"/>
        <v>0.54969658519563325</v>
      </c>
      <c r="E340">
        <f t="shared" ca="1" si="115"/>
        <v>0.87122448805997088</v>
      </c>
      <c r="F340">
        <f t="shared" ca="1" si="115"/>
        <v>8.1264032386154206E-2</v>
      </c>
      <c r="G340">
        <f t="shared" ca="1" si="115"/>
        <v>0.76064771076493987</v>
      </c>
      <c r="H340">
        <f t="shared" ca="1" si="115"/>
        <v>0.51636002437653838</v>
      </c>
      <c r="I340">
        <f t="shared" ca="1" si="115"/>
        <v>7.7559863549624186E-2</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v>
      </c>
      <c r="AN340" t="str">
        <f t="shared" ca="1" si="114"/>
        <v>{"dy":29,"sl":10}</v>
      </c>
    </row>
    <row r="341" spans="1:40">
      <c r="A341">
        <v>30</v>
      </c>
      <c r="B341">
        <v>10</v>
      </c>
      <c r="C341">
        <f t="shared" si="104"/>
        <v>1</v>
      </c>
      <c r="D341">
        <f t="shared" ca="1" si="115"/>
        <v>4.2901616837369594E-2</v>
      </c>
      <c r="E341">
        <f t="shared" ca="1" si="115"/>
        <v>0.28598275204959511</v>
      </c>
      <c r="F341">
        <f t="shared" ca="1" si="115"/>
        <v>0.77509085172064729</v>
      </c>
      <c r="G341">
        <f t="shared" ca="1" si="115"/>
        <v>0.15621055324453192</v>
      </c>
      <c r="H341">
        <f t="shared" ca="1" si="115"/>
        <v>9.6562315591698034E-2</v>
      </c>
      <c r="I341">
        <f t="shared" ca="1" si="115"/>
        <v>0.76781195084980036</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0.18736434724608286</v>
      </c>
      <c r="E342">
        <f t="shared" ca="1" si="116"/>
        <v>0.89716138242280008</v>
      </c>
      <c r="F342">
        <f t="shared" ca="1" si="116"/>
        <v>0.90640485226091294</v>
      </c>
      <c r="G342">
        <f t="shared" ca="1" si="116"/>
        <v>0.89213001163384253</v>
      </c>
      <c r="H342">
        <f t="shared" ca="1" si="116"/>
        <v>0.56665716434380287</v>
      </c>
      <c r="I342">
        <f t="shared" ca="1" si="116"/>
        <v>0.43000290223577053</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0.60447966290612465</v>
      </c>
      <c r="E343">
        <f t="shared" ca="1" si="116"/>
        <v>0.53080927276401069</v>
      </c>
      <c r="F343">
        <f t="shared" ca="1" si="116"/>
        <v>0.70541779847378583</v>
      </c>
      <c r="G343">
        <f t="shared" ca="1" si="116"/>
        <v>0.97572178997256132</v>
      </c>
      <c r="H343">
        <f t="shared" ca="1" si="116"/>
        <v>0.74765669793885114</v>
      </c>
      <c r="I343">
        <f t="shared" ca="1" si="116"/>
        <v>0.16930825521177417</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v>
      </c>
      <c r="AN343" t="str">
        <f t="shared" ca="1" si="114"/>
        <v>{"dy":1,"sl":11}</v>
      </c>
    </row>
    <row r="344" spans="1:40">
      <c r="A344">
        <v>2</v>
      </c>
      <c r="B344">
        <v>11</v>
      </c>
      <c r="C344">
        <f t="shared" si="104"/>
        <v>2</v>
      </c>
      <c r="D344">
        <f t="shared" ca="1" si="116"/>
        <v>0.99025997548631206</v>
      </c>
      <c r="E344">
        <f t="shared" ca="1" si="116"/>
        <v>0.53389968116158959</v>
      </c>
      <c r="F344">
        <f t="shared" ca="1" si="116"/>
        <v>0.66402874994229089</v>
      </c>
      <c r="G344">
        <f t="shared" ca="1" si="116"/>
        <v>0.68372159284037437</v>
      </c>
      <c r="H344">
        <f t="shared" ca="1" si="116"/>
        <v>0.69374259758954337</v>
      </c>
      <c r="I344">
        <f t="shared" ca="1" si="116"/>
        <v>0.88220445781952928</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v>
      </c>
      <c r="AN344" t="str">
        <f t="shared" ca="1" si="114"/>
        <v>{"dy":2,"sl":11}</v>
      </c>
    </row>
    <row r="345" spans="1:40">
      <c r="A345">
        <v>3</v>
      </c>
      <c r="B345">
        <v>11</v>
      </c>
      <c r="C345">
        <f t="shared" si="104"/>
        <v>2</v>
      </c>
      <c r="D345">
        <f t="shared" ca="1" si="116"/>
        <v>0.14320078209267373</v>
      </c>
      <c r="E345">
        <f t="shared" ca="1" si="116"/>
        <v>0.52972131137315059</v>
      </c>
      <c r="F345">
        <f t="shared" ca="1" si="116"/>
        <v>0.6416985413431745</v>
      </c>
      <c r="G345">
        <f t="shared" ca="1" si="116"/>
        <v>0.33410172149047657</v>
      </c>
      <c r="H345">
        <f t="shared" ca="1" si="116"/>
        <v>2.4317965094355021E-2</v>
      </c>
      <c r="I345">
        <f t="shared" ca="1" si="116"/>
        <v>0.90415584294802109</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v>
      </c>
      <c r="AN345" t="str">
        <f t="shared" ca="1" si="114"/>
        <v>{"dy":3,"sl":11}</v>
      </c>
    </row>
    <row r="346" spans="1:40">
      <c r="A346">
        <v>4</v>
      </c>
      <c r="B346">
        <v>11</v>
      </c>
      <c r="C346">
        <f t="shared" si="104"/>
        <v>2</v>
      </c>
      <c r="D346">
        <f t="shared" ca="1" si="116"/>
        <v>0.97876629338559507</v>
      </c>
      <c r="E346">
        <f t="shared" ca="1" si="116"/>
        <v>0.6672235782831385</v>
      </c>
      <c r="F346">
        <f t="shared" ca="1" si="116"/>
        <v>0.66367476430893635</v>
      </c>
      <c r="G346">
        <f t="shared" ca="1" si="116"/>
        <v>0.32840798931683535</v>
      </c>
      <c r="H346">
        <f t="shared" ca="1" si="116"/>
        <v>0.97164487648803854</v>
      </c>
      <c r="I346">
        <f t="shared" ca="1" si="116"/>
        <v>0.21171891973743384</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v>
      </c>
      <c r="AN346" t="str">
        <f t="shared" ca="1" si="114"/>
        <v>{"dy":4,"sl":11}</v>
      </c>
    </row>
    <row r="347" spans="1:40">
      <c r="A347">
        <v>5</v>
      </c>
      <c r="B347">
        <v>11</v>
      </c>
      <c r="C347">
        <f t="shared" si="104"/>
        <v>2</v>
      </c>
      <c r="D347">
        <f t="shared" ca="1" si="116"/>
        <v>0.84033980706472244</v>
      </c>
      <c r="E347">
        <f t="shared" ca="1" si="116"/>
        <v>0.1292241311326503</v>
      </c>
      <c r="F347">
        <f t="shared" ca="1" si="116"/>
        <v>0.88715548902515695</v>
      </c>
      <c r="G347">
        <f t="shared" ca="1" si="116"/>
        <v>0.70326304167503495</v>
      </c>
      <c r="H347">
        <f t="shared" ca="1" si="116"/>
        <v>0.73897971412752628</v>
      </c>
      <c r="I347">
        <f t="shared" ca="1" si="116"/>
        <v>0.29377967820341522</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0.91249812276948938</v>
      </c>
      <c r="E348">
        <f t="shared" ca="1" si="116"/>
        <v>0.85582667272592972</v>
      </c>
      <c r="F348">
        <f t="shared" ca="1" si="116"/>
        <v>0.49702125398271557</v>
      </c>
      <c r="G348">
        <f t="shared" ca="1" si="116"/>
        <v>6.3279903979375329E-2</v>
      </c>
      <c r="H348">
        <f t="shared" ca="1" si="116"/>
        <v>0.8072814572172502</v>
      </c>
      <c r="I348">
        <f t="shared" ca="1" si="116"/>
        <v>0.92680427418978417</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0.81556327952048657</v>
      </c>
      <c r="E349">
        <f t="shared" ca="1" si="116"/>
        <v>0.65201441241454605</v>
      </c>
      <c r="F349">
        <f t="shared" ca="1" si="116"/>
        <v>0.79085264569019076</v>
      </c>
      <c r="G349">
        <f t="shared" ca="1" si="116"/>
        <v>0.90846115581978437</v>
      </c>
      <c r="H349">
        <f t="shared" ca="1" si="116"/>
        <v>0.50656225951341227</v>
      </c>
      <c r="I349">
        <f t="shared" ca="1" si="116"/>
        <v>5.1863520612661973E-2</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0.66192547701327142</v>
      </c>
      <c r="E350">
        <f t="shared" ca="1" si="116"/>
        <v>0.23363723632631239</v>
      </c>
      <c r="F350">
        <f t="shared" ca="1" si="116"/>
        <v>0.75889455032157505</v>
      </c>
      <c r="G350">
        <f t="shared" ca="1" si="116"/>
        <v>0.97131297035545583</v>
      </c>
      <c r="H350">
        <f t="shared" ca="1" si="116"/>
        <v>0.11848858501170789</v>
      </c>
      <c r="I350">
        <f t="shared" ca="1" si="116"/>
        <v>0.35316574825139646</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0.9537577401787426</v>
      </c>
      <c r="E351">
        <f t="shared" ca="1" si="116"/>
        <v>0.37129397158314204</v>
      </c>
      <c r="F351">
        <f t="shared" ca="1" si="116"/>
        <v>0.38924885595018244</v>
      </c>
      <c r="G351">
        <f t="shared" ca="1" si="116"/>
        <v>0.7072874737358561</v>
      </c>
      <c r="H351">
        <f t="shared" ca="1" si="116"/>
        <v>0.6653260844793395</v>
      </c>
      <c r="I351">
        <f t="shared" ca="1" si="116"/>
        <v>0.37349986928479795</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0.32202222973666572</v>
      </c>
      <c r="E352">
        <f t="shared" ca="1" si="117"/>
        <v>0.47544495908617546</v>
      </c>
      <c r="F352">
        <f t="shared" ca="1" si="117"/>
        <v>0.42794143746166491</v>
      </c>
      <c r="G352">
        <f t="shared" ca="1" si="117"/>
        <v>0.90895830063097027</v>
      </c>
      <c r="H352">
        <f t="shared" ca="1" si="117"/>
        <v>0.55852467464281519</v>
      </c>
      <c r="I352">
        <f t="shared" ca="1" si="117"/>
        <v>0.83854479507341406</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0.77650230478018356</v>
      </c>
      <c r="E353">
        <f t="shared" ca="1" si="117"/>
        <v>0.4520929506836191</v>
      </c>
      <c r="F353">
        <f t="shared" ca="1" si="117"/>
        <v>0.96633698627594922</v>
      </c>
      <c r="G353">
        <f t="shared" ca="1" si="117"/>
        <v>5.0076974851272493E-2</v>
      </c>
      <c r="H353">
        <f t="shared" ca="1" si="117"/>
        <v>0.47651647406455189</v>
      </c>
      <c r="I353">
        <f t="shared" ca="1" si="117"/>
        <v>0.43088999652104765</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0.28874947539696694</v>
      </c>
      <c r="E354">
        <f t="shared" ca="1" si="117"/>
        <v>0.615374672400266</v>
      </c>
      <c r="F354">
        <f t="shared" ca="1" si="117"/>
        <v>0.27354511762516931</v>
      </c>
      <c r="G354">
        <f t="shared" ca="1" si="117"/>
        <v>0.38707478772950743</v>
      </c>
      <c r="H354">
        <f t="shared" ca="1" si="117"/>
        <v>0.42082527270474834</v>
      </c>
      <c r="I354">
        <f t="shared" ca="1" si="117"/>
        <v>8.2117135992372026E-2</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fp</v>
      </c>
      <c r="AB354" t="s">
        <v>86</v>
      </c>
      <c r="AC354" t="s">
        <v>386</v>
      </c>
      <c r="AD354">
        <v>100</v>
      </c>
      <c r="AE354" t="s">
        <v>130</v>
      </c>
      <c r="AF354">
        <v>252</v>
      </c>
      <c r="AG354">
        <v>89</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프리스</v>
      </c>
      <c r="AL354">
        <v>1</v>
      </c>
      <c r="AM35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v>
      </c>
      <c r="AN354" t="str">
        <f t="shared" ca="1" si="114"/>
        <v>{"dy":12,"sl":11,"tp":"fp","vl":"Actor0125","cn":100,"pt":"DI","pp":252,"pr":89}</v>
      </c>
    </row>
    <row r="355" spans="1:40">
      <c r="A355">
        <v>13</v>
      </c>
      <c r="B355">
        <v>11</v>
      </c>
      <c r="C355">
        <f t="shared" si="104"/>
        <v>2</v>
      </c>
      <c r="D355">
        <f t="shared" ca="1" si="117"/>
        <v>0.61051054601411758</v>
      </c>
      <c r="E355">
        <f t="shared" ca="1" si="117"/>
        <v>0.35115506034432309</v>
      </c>
      <c r="F355">
        <f t="shared" ca="1" si="117"/>
        <v>0.54087379675737168</v>
      </c>
      <c r="G355">
        <f t="shared" ca="1" si="117"/>
        <v>0.47853158016290387</v>
      </c>
      <c r="H355">
        <f t="shared" ca="1" si="117"/>
        <v>0.59526360601314943</v>
      </c>
      <c r="I355">
        <f t="shared" ca="1" si="117"/>
        <v>0.76775745464711642</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fp</v>
      </c>
      <c r="AB355" t="s">
        <v>86</v>
      </c>
      <c r="AC355" t="s">
        <v>386</v>
      </c>
      <c r="AD355">
        <v>100</v>
      </c>
      <c r="AE355" t="s">
        <v>130</v>
      </c>
      <c r="AF355">
        <v>252</v>
      </c>
      <c r="AG355">
        <v>89</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프리스</v>
      </c>
      <c r="AL355">
        <v>1</v>
      </c>
      <c r="AM35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v>
      </c>
      <c r="AN355" t="str">
        <f t="shared" ca="1" si="114"/>
        <v>{"dy":13,"sl":11,"tp":"fp","vl":"Actor0125","cn":100,"pt":"DI","pp":252,"pr":89}</v>
      </c>
    </row>
    <row r="356" spans="1:40">
      <c r="A356">
        <v>14</v>
      </c>
      <c r="B356">
        <v>11</v>
      </c>
      <c r="C356">
        <f t="shared" si="104"/>
        <v>2</v>
      </c>
      <c r="D356">
        <f t="shared" ca="1" si="117"/>
        <v>0.62149890773388972</v>
      </c>
      <c r="E356">
        <f t="shared" ca="1" si="117"/>
        <v>0.95686669178420103</v>
      </c>
      <c r="F356">
        <f t="shared" ca="1" si="117"/>
        <v>0.81975192766087512</v>
      </c>
      <c r="G356">
        <f t="shared" ca="1" si="117"/>
        <v>0.8490907878165348</v>
      </c>
      <c r="H356">
        <f t="shared" ca="1" si="117"/>
        <v>0.16049730921968552</v>
      </c>
      <c r="I356">
        <f t="shared" ca="1" si="117"/>
        <v>6.2567083542743984E-2</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v>
      </c>
      <c r="AN356" t="str">
        <f t="shared" ca="1" si="114"/>
        <v>{"dy":14,"sl":11}</v>
      </c>
    </row>
    <row r="357" spans="1:40">
      <c r="A357">
        <v>15</v>
      </c>
      <c r="B357">
        <v>11</v>
      </c>
      <c r="C357">
        <f t="shared" si="104"/>
        <v>2</v>
      </c>
      <c r="D357">
        <f t="shared" ca="1" si="117"/>
        <v>0.73968576447206624</v>
      </c>
      <c r="E357">
        <f t="shared" ca="1" si="117"/>
        <v>0.39615469506784995</v>
      </c>
      <c r="F357">
        <f t="shared" ca="1" si="117"/>
        <v>0.2391816679080031</v>
      </c>
      <c r="G357">
        <f t="shared" ca="1" si="117"/>
        <v>0.35588049420937307</v>
      </c>
      <c r="H357">
        <f t="shared" ca="1" si="117"/>
        <v>0.42145865321114495</v>
      </c>
      <c r="I357">
        <f t="shared" ca="1" si="117"/>
        <v>0.32524157072528637</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fp</v>
      </c>
      <c r="AB357" t="s">
        <v>86</v>
      </c>
      <c r="AC357" t="s">
        <v>387</v>
      </c>
      <c r="AD357">
        <v>80</v>
      </c>
      <c r="AE357" t="s">
        <v>130</v>
      </c>
      <c r="AF357">
        <v>188</v>
      </c>
      <c r="AG357">
        <v>79</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카츄진</v>
      </c>
      <c r="AL357">
        <v>1</v>
      </c>
      <c r="AM35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v>
      </c>
      <c r="AN357" t="str">
        <f t="shared" ca="1" si="114"/>
        <v>{"dy":15,"sl":11,"tp":"fp","vl":"Actor3117","cn":80,"pt":"DI","pp":188,"pr":79}</v>
      </c>
    </row>
    <row r="358" spans="1:40">
      <c r="A358">
        <v>16</v>
      </c>
      <c r="B358">
        <v>11</v>
      </c>
      <c r="C358">
        <f t="shared" si="104"/>
        <v>2</v>
      </c>
      <c r="D358">
        <f t="shared" ca="1" si="117"/>
        <v>0.88093954697436216</v>
      </c>
      <c r="E358">
        <f t="shared" ca="1" si="117"/>
        <v>0.40022278397921973</v>
      </c>
      <c r="F358">
        <f t="shared" ca="1" si="117"/>
        <v>0.32812155419859523</v>
      </c>
      <c r="G358">
        <f t="shared" ca="1" si="117"/>
        <v>0.47483317428705729</v>
      </c>
      <c r="H358">
        <f t="shared" ca="1" si="117"/>
        <v>0.82296340025979264</v>
      </c>
      <c r="I358">
        <f t="shared" ca="1" si="117"/>
        <v>0.13134734571105922</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fp</v>
      </c>
      <c r="AB358" t="s">
        <v>86</v>
      </c>
      <c r="AC358" t="s">
        <v>387</v>
      </c>
      <c r="AD358">
        <v>80</v>
      </c>
      <c r="AE358" t="s">
        <v>130</v>
      </c>
      <c r="AF358">
        <v>188</v>
      </c>
      <c r="AG358">
        <v>79</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카츄진</v>
      </c>
      <c r="AL358">
        <v>1</v>
      </c>
      <c r="AM35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v>
      </c>
      <c r="AN358" t="str">
        <f t="shared" ca="1" si="114"/>
        <v>{"dy":16,"sl":11,"tp":"fp","vl":"Actor3117","cn":80,"pt":"DI","pp":188,"pr":79}</v>
      </c>
    </row>
    <row r="359" spans="1:40">
      <c r="A359">
        <v>17</v>
      </c>
      <c r="B359">
        <v>11</v>
      </c>
      <c r="C359">
        <f t="shared" si="104"/>
        <v>2</v>
      </c>
      <c r="D359">
        <f t="shared" ca="1" si="117"/>
        <v>3.4638290987693887E-2</v>
      </c>
      <c r="E359">
        <f t="shared" ca="1" si="117"/>
        <v>0.44714348497742396</v>
      </c>
      <c r="F359">
        <f t="shared" ca="1" si="117"/>
        <v>0.37649832571155661</v>
      </c>
      <c r="G359">
        <f t="shared" ca="1" si="117"/>
        <v>2.9753984468957717E-2</v>
      </c>
      <c r="H359">
        <f t="shared" ca="1" si="117"/>
        <v>0.28325595060080189</v>
      </c>
      <c r="I359">
        <f t="shared" ca="1" si="117"/>
        <v>0.83073936391976599</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v>
      </c>
      <c r="AN359" t="str">
        <f t="shared" ca="1" si="114"/>
        <v>{"dy":17,"sl":11}</v>
      </c>
    </row>
    <row r="360" spans="1:40">
      <c r="A360">
        <v>18</v>
      </c>
      <c r="B360">
        <v>11</v>
      </c>
      <c r="C360">
        <f t="shared" si="104"/>
        <v>2</v>
      </c>
      <c r="D360">
        <f t="shared" ca="1" si="117"/>
        <v>0.52753772102959551</v>
      </c>
      <c r="E360">
        <f t="shared" ca="1" si="117"/>
        <v>0.84769935429173793</v>
      </c>
      <c r="F360">
        <f t="shared" ca="1" si="117"/>
        <v>8.9882240383401091E-2</v>
      </c>
      <c r="G360">
        <f t="shared" ca="1" si="117"/>
        <v>0.74825711174871523</v>
      </c>
      <c r="H360">
        <f t="shared" ca="1" si="117"/>
        <v>0.96547272446537513</v>
      </c>
      <c r="I360">
        <f t="shared" ca="1" si="117"/>
        <v>0.93604146878783312</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v>
      </c>
      <c r="AN360" t="str">
        <f t="shared" ca="1" si="114"/>
        <v>{"dy":18,"sl":11}</v>
      </c>
    </row>
    <row r="361" spans="1:40">
      <c r="A361">
        <v>19</v>
      </c>
      <c r="B361">
        <v>11</v>
      </c>
      <c r="C361">
        <f t="shared" si="104"/>
        <v>2</v>
      </c>
      <c r="D361">
        <f t="shared" ca="1" si="117"/>
        <v>2.9737778625203326E-2</v>
      </c>
      <c r="E361">
        <f t="shared" ca="1" si="117"/>
        <v>0.91719915598989221</v>
      </c>
      <c r="F361">
        <f t="shared" ca="1" si="117"/>
        <v>0.88823647196284727</v>
      </c>
      <c r="G361">
        <f t="shared" ca="1" si="117"/>
        <v>0.86363746518037388</v>
      </c>
      <c r="H361">
        <f t="shared" ca="1" si="117"/>
        <v>0.57603283996043708</v>
      </c>
      <c r="I361">
        <f t="shared" ca="1" si="117"/>
        <v>0.69120032608465798</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v>
      </c>
      <c r="AN361" t="str">
        <f t="shared" ca="1" si="114"/>
        <v>{"dy":19,"sl":11}</v>
      </c>
    </row>
    <row r="362" spans="1:40">
      <c r="A362">
        <v>20</v>
      </c>
      <c r="B362">
        <v>11</v>
      </c>
      <c r="C362">
        <f t="shared" si="104"/>
        <v>2</v>
      </c>
      <c r="D362">
        <f t="shared" ref="D362:I373" ca="1" si="118">RAND()</f>
        <v>0.114082437235559</v>
      </c>
      <c r="E362">
        <f t="shared" ca="1" si="118"/>
        <v>2.2372735159708057E-3</v>
      </c>
      <c r="F362">
        <f t="shared" ca="1" si="118"/>
        <v>0.24070294961231298</v>
      </c>
      <c r="G362">
        <f t="shared" ca="1" si="118"/>
        <v>7.4975913082622081E-2</v>
      </c>
      <c r="H362">
        <f t="shared" ca="1" si="118"/>
        <v>4.2680920945307288E-2</v>
      </c>
      <c r="I362">
        <f t="shared" ca="1" si="118"/>
        <v>0.81413486875201468</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v>
      </c>
      <c r="AN362" t="str">
        <f t="shared" ca="1" si="114"/>
        <v>{"dy":20,"sl":11}</v>
      </c>
    </row>
    <row r="363" spans="1:40">
      <c r="A363">
        <v>21</v>
      </c>
      <c r="B363">
        <v>11</v>
      </c>
      <c r="C363">
        <f t="shared" si="104"/>
        <v>2</v>
      </c>
      <c r="D363">
        <f t="shared" ca="1" si="118"/>
        <v>0.37101306425244462</v>
      </c>
      <c r="E363">
        <f t="shared" ca="1" si="118"/>
        <v>0.32064873848427156</v>
      </c>
      <c r="F363">
        <f t="shared" ca="1" si="118"/>
        <v>0.72460041558671207</v>
      </c>
      <c r="G363">
        <f t="shared" ca="1" si="118"/>
        <v>0.20119124500306895</v>
      </c>
      <c r="H363">
        <f t="shared" ca="1" si="118"/>
        <v>0.51820271589633682</v>
      </c>
      <c r="I363">
        <f t="shared" ca="1" si="118"/>
        <v>0.58154572428959239</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v>
      </c>
      <c r="AN363" t="str">
        <f t="shared" ca="1" si="114"/>
        <v>{"dy":21,"sl":11}</v>
      </c>
    </row>
    <row r="364" spans="1:40">
      <c r="A364">
        <v>22</v>
      </c>
      <c r="B364">
        <v>11</v>
      </c>
      <c r="C364">
        <f t="shared" si="104"/>
        <v>2</v>
      </c>
      <c r="D364">
        <f t="shared" ca="1" si="118"/>
        <v>0.56518199599248531</v>
      </c>
      <c r="E364">
        <f t="shared" ca="1" si="118"/>
        <v>0.81115806568288984</v>
      </c>
      <c r="F364">
        <f t="shared" ca="1" si="118"/>
        <v>0.58148469999908936</v>
      </c>
      <c r="G364">
        <f t="shared" ca="1" si="118"/>
        <v>0.843525108893321</v>
      </c>
      <c r="H364">
        <f t="shared" ca="1" si="118"/>
        <v>0.84736680607952841</v>
      </c>
      <c r="I364">
        <f t="shared" ca="1" si="118"/>
        <v>0.90769840446930472</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v>
      </c>
      <c r="AN364" t="str">
        <f t="shared" ca="1" si="114"/>
        <v>{"dy":22,"sl":11}</v>
      </c>
    </row>
    <row r="365" spans="1:40">
      <c r="A365">
        <v>23</v>
      </c>
      <c r="B365">
        <v>11</v>
      </c>
      <c r="C365">
        <f t="shared" si="104"/>
        <v>2</v>
      </c>
      <c r="D365">
        <f t="shared" ca="1" si="118"/>
        <v>9.0807183952707815E-2</v>
      </c>
      <c r="E365">
        <f t="shared" ca="1" si="118"/>
        <v>0.45560211328712352</v>
      </c>
      <c r="F365">
        <f t="shared" ca="1" si="118"/>
        <v>0.41061049253026327</v>
      </c>
      <c r="G365">
        <f t="shared" ca="1" si="118"/>
        <v>0.87476971714855423</v>
      </c>
      <c r="H365">
        <f t="shared" ca="1" si="118"/>
        <v>0.97941810836821364</v>
      </c>
      <c r="I365">
        <f t="shared" ca="1" si="118"/>
        <v>0.20977940093263792</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v>
      </c>
      <c r="AN365" t="str">
        <f t="shared" ca="1" si="114"/>
        <v>{"dy":23,"sl":11}</v>
      </c>
    </row>
    <row r="366" spans="1:40">
      <c r="A366">
        <v>24</v>
      </c>
      <c r="B366">
        <v>11</v>
      </c>
      <c r="C366">
        <f t="shared" si="104"/>
        <v>2</v>
      </c>
      <c r="D366">
        <f t="shared" ca="1" si="118"/>
        <v>0.54050879749853742</v>
      </c>
      <c r="E366">
        <f t="shared" ca="1" si="118"/>
        <v>0.60144261126747567</v>
      </c>
      <c r="F366">
        <f t="shared" ca="1" si="118"/>
        <v>0.29248817665360116</v>
      </c>
      <c r="G366">
        <f t="shared" ca="1" si="118"/>
        <v>0.41916521907849136</v>
      </c>
      <c r="H366">
        <f t="shared" ca="1" si="118"/>
        <v>0.75391404709399734</v>
      </c>
      <c r="I366">
        <f t="shared" ca="1" si="118"/>
        <v>0.39824057484423236</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v>
      </c>
      <c r="AN366" t="str">
        <f t="shared" ca="1" si="114"/>
        <v>{"dy":24,"sl":11}</v>
      </c>
    </row>
    <row r="367" spans="1:40">
      <c r="A367">
        <v>25</v>
      </c>
      <c r="B367">
        <v>11</v>
      </c>
      <c r="C367">
        <f t="shared" si="104"/>
        <v>2</v>
      </c>
      <c r="D367">
        <f t="shared" ca="1" si="118"/>
        <v>0.86145529181534042</v>
      </c>
      <c r="E367">
        <f t="shared" ca="1" si="118"/>
        <v>0.57128950765526287</v>
      </c>
      <c r="F367">
        <f t="shared" ca="1" si="118"/>
        <v>0.51159266623303168</v>
      </c>
      <c r="G367">
        <f t="shared" ca="1" si="118"/>
        <v>0.93284936731343859</v>
      </c>
      <c r="H367">
        <f t="shared" ca="1" si="118"/>
        <v>0.12719816575311915</v>
      </c>
      <c r="I367">
        <f t="shared" ca="1" si="118"/>
        <v>0.35895184865739016</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v>
      </c>
      <c r="AN367" t="str">
        <f t="shared" ca="1" si="114"/>
        <v>{"dy":25,"sl":11}</v>
      </c>
    </row>
    <row r="368" spans="1:40">
      <c r="A368">
        <v>26</v>
      </c>
      <c r="B368">
        <v>11</v>
      </c>
      <c r="C368">
        <f t="shared" si="104"/>
        <v>2</v>
      </c>
      <c r="D368">
        <f t="shared" ca="1" si="118"/>
        <v>0.82869946093477143</v>
      </c>
      <c r="E368">
        <f t="shared" ca="1" si="118"/>
        <v>0.13859627099205063</v>
      </c>
      <c r="F368">
        <f t="shared" ca="1" si="118"/>
        <v>0.39417315446629908</v>
      </c>
      <c r="G368">
        <f t="shared" ca="1" si="118"/>
        <v>0.18294356655969934</v>
      </c>
      <c r="H368">
        <f t="shared" ca="1" si="118"/>
        <v>0.90950587233429758</v>
      </c>
      <c r="I368">
        <f t="shared" ca="1" si="118"/>
        <v>9.9119742740502392E-2</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v>
      </c>
      <c r="AN368" t="str">
        <f t="shared" ca="1" si="114"/>
        <v>{"dy":26,"sl":11}</v>
      </c>
    </row>
    <row r="369" spans="1:40">
      <c r="A369">
        <v>27</v>
      </c>
      <c r="B369">
        <v>11</v>
      </c>
      <c r="C369">
        <f t="shared" si="104"/>
        <v>2</v>
      </c>
      <c r="D369">
        <f t="shared" ca="1" si="118"/>
        <v>0.36173578821102803</v>
      </c>
      <c r="E369">
        <f t="shared" ca="1" si="118"/>
        <v>0.97364609008755088</v>
      </c>
      <c r="F369">
        <f t="shared" ca="1" si="118"/>
        <v>0.5859720471866704</v>
      </c>
      <c r="G369">
        <f t="shared" ca="1" si="118"/>
        <v>5.8033250606623232E-2</v>
      </c>
      <c r="H369">
        <f t="shared" ca="1" si="118"/>
        <v>0.89094417674154414</v>
      </c>
      <c r="I369">
        <f t="shared" ca="1" si="118"/>
        <v>0.93442745165571051</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v>
      </c>
      <c r="AN369" t="str">
        <f t="shared" ca="1" si="114"/>
        <v>{"dy":27,"sl":11}</v>
      </c>
    </row>
    <row r="370" spans="1:40">
      <c r="A370">
        <v>28</v>
      </c>
      <c r="B370">
        <v>11</v>
      </c>
      <c r="C370">
        <f t="shared" si="104"/>
        <v>2</v>
      </c>
      <c r="D370">
        <f t="shared" ca="1" si="118"/>
        <v>0.7894896680318525</v>
      </c>
      <c r="E370">
        <f t="shared" ca="1" si="118"/>
        <v>0.89257529947188163</v>
      </c>
      <c r="F370">
        <f t="shared" ca="1" si="118"/>
        <v>2.7814405514493212E-2</v>
      </c>
      <c r="G370">
        <f t="shared" ca="1" si="118"/>
        <v>8.9473750203939217E-2</v>
      </c>
      <c r="H370">
        <f t="shared" ca="1" si="118"/>
        <v>0.56612406931160508</v>
      </c>
      <c r="I370">
        <f t="shared" ca="1" si="118"/>
        <v>0.34825775797312486</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dy":28,"sl":11}</v>
      </c>
      <c r="AN370" t="str">
        <f t="shared" ca="1" si="114"/>
        <v>{"dy":28,"sl":11}</v>
      </c>
    </row>
    <row r="371" spans="1:40">
      <c r="A371">
        <v>29</v>
      </c>
      <c r="B371">
        <v>11</v>
      </c>
      <c r="C371">
        <f t="shared" si="104"/>
        <v>2</v>
      </c>
      <c r="D371">
        <f t="shared" ca="1" si="118"/>
        <v>0.48495912204130076</v>
      </c>
      <c r="E371">
        <f t="shared" ca="1" si="118"/>
        <v>0.69140685847787986</v>
      </c>
      <c r="F371">
        <f t="shared" ca="1" si="118"/>
        <v>0.8531655998054738</v>
      </c>
      <c r="G371">
        <f t="shared" ca="1" si="118"/>
        <v>8.5943569832075295E-2</v>
      </c>
      <c r="H371">
        <f t="shared" ca="1" si="118"/>
        <v>0.98848502021837659</v>
      </c>
      <c r="I371">
        <f t="shared" ca="1" si="118"/>
        <v>0.4234099184061777</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dy":28,"sl":11},{"dy":29,"sl":11}</v>
      </c>
      <c r="AN371" t="str">
        <f t="shared" ca="1" si="114"/>
        <v>{"dy":29,"sl":11}</v>
      </c>
    </row>
    <row r="372" spans="1:40">
      <c r="A372">
        <v>30</v>
      </c>
      <c r="B372">
        <v>11</v>
      </c>
      <c r="C372">
        <f t="shared" si="104"/>
        <v>2</v>
      </c>
      <c r="D372">
        <f t="shared" ca="1" si="118"/>
        <v>0.61082990734858877</v>
      </c>
      <c r="E372">
        <f t="shared" ca="1" si="118"/>
        <v>0.6034190686439731</v>
      </c>
      <c r="F372">
        <f t="shared" ca="1" si="118"/>
        <v>0.9340393775363246</v>
      </c>
      <c r="G372">
        <f t="shared" ca="1" si="118"/>
        <v>0.80456810472052953</v>
      </c>
      <c r="H372">
        <f t="shared" ca="1" si="118"/>
        <v>0.28191144682743952</v>
      </c>
      <c r="I372">
        <f t="shared" ca="1" si="118"/>
        <v>0.22186471709466138</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dy":28,"sl":11},{"dy":29,"sl":11},{"dy":30,"sl":11}</v>
      </c>
      <c r="AN372" t="str">
        <f t="shared" ca="1" si="114"/>
        <v>{"dy":30,"sl":11}</v>
      </c>
    </row>
    <row r="373" spans="1:40">
      <c r="A373">
        <v>31</v>
      </c>
      <c r="B373">
        <v>11</v>
      </c>
      <c r="C373">
        <f t="shared" si="104"/>
        <v>2</v>
      </c>
      <c r="D373">
        <f t="shared" ca="1" si="118"/>
        <v>0.3347634449998369</v>
      </c>
      <c r="E373">
        <f t="shared" ca="1" si="118"/>
        <v>0.6717704902790631</v>
      </c>
      <c r="F373">
        <f t="shared" ca="1" si="118"/>
        <v>0.14158838006090324</v>
      </c>
      <c r="G373">
        <f t="shared" ca="1" si="118"/>
        <v>0.88335019458887465</v>
      </c>
      <c r="H373">
        <f t="shared" ca="1" si="118"/>
        <v>0.51495928876319608</v>
      </c>
      <c r="I373">
        <f t="shared" ca="1" si="118"/>
        <v>0.854646116677656</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tabSelected="1" workbookViewId="0">
      <pane ySplit="1" topLeftCell="A20" activePane="bottomLeft" state="frozen"/>
      <selection pane="bottomLeft" activeCell="T28" sqref="T28"/>
    </sheetView>
    <sheetView tabSelected="1" topLeftCell="E1" workbookViewId="1">
      <pane ySplit="1" topLeftCell="A2" activePane="bottomLeft" state="frozen"/>
      <selection pane="bottomLeft" activeCell="X2" sqref="X2"/>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0" ht="27" customHeight="1">
      <c r="A1" t="s">
        <v>63</v>
      </c>
      <c r="B1" t="s">
        <v>66</v>
      </c>
      <c r="C1" t="s">
        <v>375</v>
      </c>
      <c r="D1" t="s">
        <v>340</v>
      </c>
      <c r="E1" t="s">
        <v>380</v>
      </c>
      <c r="F1" t="s">
        <v>327</v>
      </c>
      <c r="G1" t="s">
        <v>332</v>
      </c>
      <c r="H1" t="s">
        <v>333</v>
      </c>
      <c r="I1" t="s">
        <v>328</v>
      </c>
      <c r="J1" t="s">
        <v>329</v>
      </c>
      <c r="K1" t="s">
        <v>330</v>
      </c>
      <c r="L1" t="s">
        <v>331</v>
      </c>
      <c r="M1" t="s">
        <v>334</v>
      </c>
      <c r="N1" t="s">
        <v>335</v>
      </c>
      <c r="O1" t="s">
        <v>336</v>
      </c>
      <c r="P1" t="s">
        <v>337</v>
      </c>
      <c r="Q1" t="s">
        <v>338</v>
      </c>
      <c r="R1" t="s">
        <v>339</v>
      </c>
      <c r="S1" t="s">
        <v>377</v>
      </c>
      <c r="T1" t="s">
        <v>376</v>
      </c>
      <c r="U1" t="s">
        <v>381</v>
      </c>
      <c r="V1" t="s">
        <v>382</v>
      </c>
      <c r="X1" t="s">
        <v>383</v>
      </c>
      <c r="Z1" t="s">
        <v>371</v>
      </c>
      <c r="AA1" t="s">
        <v>372</v>
      </c>
      <c r="AC1" t="s">
        <v>373</v>
      </c>
      <c r="AD1" t="s">
        <v>374</v>
      </c>
    </row>
    <row r="2" spans="1:30">
      <c r="A2">
        <v>1</v>
      </c>
      <c r="B2">
        <v>1</v>
      </c>
      <c r="C2" t="str">
        <f t="shared" ref="C2:C33" ca="1" si="0">VLOOKUP(RANDBETWEEN(1,COUNTA(Z:Z)-1),Z:AA,2,0)</f>
        <v>Actor0104m</v>
      </c>
      <c r="D2" t="str">
        <f>IF(ISBLANK(F2),"",
IFERROR(VLOOKUP(F2,[2]ActorTable!$A:$H,MATCH("이름참고",[2]ActorTable!$1:$1,0),0),"캐릭터없음"))</f>
        <v>프로토27</v>
      </c>
      <c r="E2" t="str">
        <f t="shared" ref="E2:E36" si="1">IF(AND(B2=1,NOT(ISBLANK(F2))),
IF(F2=F3,"같음",""),"")</f>
        <v/>
      </c>
      <c r="F2" t="s">
        <v>354</v>
      </c>
      <c r="G2">
        <v>3</v>
      </c>
      <c r="H2">
        <v>6</v>
      </c>
      <c r="I2">
        <v>0</v>
      </c>
      <c r="J2">
        <v>15</v>
      </c>
      <c r="K2">
        <v>0</v>
      </c>
      <c r="L2">
        <v>0</v>
      </c>
      <c r="M2">
        <v>0</v>
      </c>
      <c r="N2">
        <v>0</v>
      </c>
      <c r="O2">
        <v>0</v>
      </c>
      <c r="P2">
        <v>0</v>
      </c>
      <c r="Q2">
        <v>18</v>
      </c>
      <c r="R2">
        <v>193</v>
      </c>
      <c r="S2" t="str">
        <f>IFERROR(VLOOKUP(R2,[2]WingLookTable!$A:$B,2,0),"캐릭터없음")</f>
        <v>Wing_DustYellowOtherNoiseOtherSlow</v>
      </c>
      <c r="T2">
        <f t="shared" ref="T2:T33" ca="1" si="2">VLOOKUP(RANDBETWEEN(1,COUNTA(AC:AC)-1),AC:AD,2,0)</f>
        <v>252</v>
      </c>
      <c r="U2" t="str">
        <f t="shared" ref="U2:U64" ca="1" si="3">IF(ROW()=2,V2,OFFSET(U2,-1,0)&amp;IF(LEN(V2)=0,"",","&amp;V2))</f>
        <v>{"dy":1,"sl":1,"id":"Actor1216m","stats":{"tr":3,"trp":6,"str":0,"dex":15,"int":0,"vit":0,"train":0,"wgGr0":0,"wgGr1":0,"wgGr2":0,"wgGr3":18,"wgLk":193}}</v>
      </c>
      <c r="V2" t="str">
        <f t="shared" ref="V2:V33"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{"dy":1,"sl":1,"id":"Actor1216m","stats":{"tr":3,"trp":6,"str":0,"dex":15,"int":0,"vit":0,"train":0,"wgGr0":0,"wgGr1":0,"wgGr2":0,"wgGr3":18,"wgLk":193}}</v>
      </c>
      <c r="X2" t="str">
        <f ca="1">"["&amp;
IF(LEFT(OFFSET(U1,COUNTA(U:U)-1,0),1)=",",SUBSTITUTE(OFFSET(U1,COUNTA(U:U)-1,0),",","",1),OFFSET(U1,COUNTA(U:U)-1,0))
&amp;"]"</f>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Z2">
        <v>1</v>
      </c>
      <c r="AA2" t="s">
        <v>341</v>
      </c>
      <c r="AC2">
        <v>1</v>
      </c>
      <c r="AD2">
        <v>101</v>
      </c>
    </row>
    <row r="3" spans="1:30">
      <c r="A3">
        <v>1</v>
      </c>
      <c r="B3">
        <v>2</v>
      </c>
      <c r="C3" t="str">
        <f t="shared" ca="1" si="0"/>
        <v>Actor1029m</v>
      </c>
      <c r="D3" t="str">
        <f>IF(ISBLANK(F3),"",
IFERROR(VLOOKUP(F3,[2]ActorTable!$A:$H,MATCH("이름참고",[2]ActorTable!$1:$1,0),0),"캐릭터없음"))</f>
        <v/>
      </c>
      <c r="E3" t="str">
        <f t="shared" si="1"/>
        <v/>
      </c>
      <c r="G3">
        <v>3</v>
      </c>
      <c r="H3">
        <v>6</v>
      </c>
      <c r="I3">
        <v>0</v>
      </c>
      <c r="J3">
        <v>0</v>
      </c>
      <c r="K3">
        <v>15</v>
      </c>
      <c r="L3">
        <v>0</v>
      </c>
      <c r="M3">
        <v>0</v>
      </c>
      <c r="N3">
        <v>0</v>
      </c>
      <c r="O3">
        <v>0</v>
      </c>
      <c r="P3">
        <v>0</v>
      </c>
      <c r="Q3">
        <v>18</v>
      </c>
      <c r="R3">
        <v>223</v>
      </c>
      <c r="S3" t="str">
        <f>IFERROR(VLOOKUP(R3,[2]WingLookTable!$A:$B,2,0),"캐릭터없음")</f>
        <v>Wing_MultiFullOtherFullFast</v>
      </c>
      <c r="T3">
        <f t="shared" ca="1" si="2"/>
        <v>297</v>
      </c>
      <c r="U3" t="str">
        <f t="shared" ca="1" si="3"/>
        <v>{"dy":1,"sl":1,"id":"Actor1216m","stats":{"tr":3,"trp":6,"str":0,"dex":15,"int":0,"vit":0,"train":0,"wgGr0":0,"wgGr1":0,"wgGr2":0,"wgGr3":18,"wgLk":193}},{"dy":1,"sl":2}</v>
      </c>
      <c r="V3" t="str">
        <f t="shared" si="4"/>
        <v>{"dy":1,"sl":2}</v>
      </c>
      <c r="Z3">
        <v>2</v>
      </c>
      <c r="AA3" t="s">
        <v>342</v>
      </c>
      <c r="AC3">
        <v>2</v>
      </c>
      <c r="AD3">
        <v>105</v>
      </c>
    </row>
    <row r="4" spans="1:30">
      <c r="A4">
        <v>2</v>
      </c>
      <c r="B4">
        <v>1</v>
      </c>
      <c r="C4" t="str">
        <f t="shared" ca="1" si="0"/>
        <v>Actor0125m</v>
      </c>
      <c r="D4" t="str">
        <f>IF(ISBLANK(F4),"",
IFERROR(VLOOKUP(F4,[2]ActorTable!$A:$H,MATCH("이름참고",[2]ActorTable!$1:$1,0),0),"캐릭터없음"))</f>
        <v>카츄진</v>
      </c>
      <c r="E4" t="str">
        <f t="shared" si="1"/>
        <v/>
      </c>
      <c r="F4" t="s">
        <v>384</v>
      </c>
      <c r="G4">
        <v>3</v>
      </c>
      <c r="H4">
        <v>6</v>
      </c>
      <c r="I4">
        <v>0</v>
      </c>
      <c r="J4">
        <v>15</v>
      </c>
      <c r="K4">
        <v>0</v>
      </c>
      <c r="L4">
        <v>0</v>
      </c>
      <c r="M4">
        <v>0</v>
      </c>
      <c r="N4">
        <v>0</v>
      </c>
      <c r="O4">
        <v>0</v>
      </c>
      <c r="P4">
        <v>0</v>
      </c>
      <c r="Q4">
        <v>18</v>
      </c>
      <c r="R4">
        <v>248</v>
      </c>
      <c r="S4" t="str">
        <f>IFERROR(VLOOKUP(R4,[2]WingLookTable!$A:$B,2,0),"캐릭터없음")</f>
        <v>Wing_RedOtherOtherFullFast</v>
      </c>
      <c r="T4">
        <f t="shared" ca="1" si="2"/>
        <v>312</v>
      </c>
      <c r="U4" t="str">
        <f t="shared" ca="1" si="3"/>
        <v>{"dy":1,"sl":1,"id":"Actor1216m","stats":{"tr":3,"trp":6,"str":0,"dex":15,"int":0,"vit":0,"train":0,"wgGr0":0,"wgGr1":0,"wgGr2":0,"wgGr3":18,"wgLk":193}},{"dy":1,"sl":2},{"dy":2,"sl":1,"id":"Actor3117m","stats":{"tr":3,"trp":6,"str":0,"dex":15,"int":0,"vit":0,"train":0,"wgGr0":0,"wgGr1":0,"wgGr2":0,"wgGr3":18,"wgLk":248}}</v>
      </c>
      <c r="V4" t="str">
        <f t="shared" si="4"/>
        <v>{"dy":2,"sl":1,"id":"Actor3117m","stats":{"tr":3,"trp":6,"str":0,"dex":15,"int":0,"vit":0,"train":0,"wgGr0":0,"wgGr1":0,"wgGr2":0,"wgGr3":18,"wgLk":248}}</v>
      </c>
      <c r="Z4">
        <v>3</v>
      </c>
      <c r="AA4" t="s">
        <v>343</v>
      </c>
      <c r="AC4">
        <v>3</v>
      </c>
      <c r="AD4">
        <v>109</v>
      </c>
    </row>
    <row r="5" spans="1:30">
      <c r="A5">
        <v>2</v>
      </c>
      <c r="B5">
        <v>2</v>
      </c>
      <c r="C5" t="str">
        <f t="shared" ca="1" si="0"/>
        <v>Actor2128m</v>
      </c>
      <c r="D5" t="str">
        <f>IF(ISBLANK(F5),"",
IFERROR(VLOOKUP(F5,[2]ActorTable!$A:$H,MATCH("이름참고",[2]ActorTable!$1:$1,0),0),"캐릭터없음"))</f>
        <v>클레타</v>
      </c>
      <c r="E5" t="str">
        <f t="shared" si="1"/>
        <v/>
      </c>
      <c r="F5" t="s">
        <v>369</v>
      </c>
      <c r="G5">
        <v>3</v>
      </c>
      <c r="H5">
        <v>6</v>
      </c>
      <c r="I5">
        <v>0</v>
      </c>
      <c r="J5">
        <v>0</v>
      </c>
      <c r="K5">
        <v>15</v>
      </c>
      <c r="L5">
        <v>0</v>
      </c>
      <c r="M5">
        <v>0</v>
      </c>
      <c r="N5">
        <v>0</v>
      </c>
      <c r="O5">
        <v>0</v>
      </c>
      <c r="P5">
        <v>0</v>
      </c>
      <c r="Q5">
        <v>18</v>
      </c>
      <c r="R5">
        <v>163</v>
      </c>
      <c r="S5" t="str">
        <f>IFERROR(VLOOKUP(R5,[2]WingLookTable!$A:$B,2,0),"캐릭터없음")</f>
        <v>Wing_DustGreenSineOtherFullFast</v>
      </c>
      <c r="T5">
        <f t="shared" ca="1" si="2"/>
        <v>205</v>
      </c>
      <c r="U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v>
      </c>
      <c r="V5" t="str">
        <f t="shared" si="4"/>
        <v>{"dy":2,"sl":2,"id":"Actor0240m","stats":{"tr":3,"trp":6,"str":0,"dex":0,"int":15,"vit":0,"train":0,"wgGr0":0,"wgGr1":0,"wgGr2":0,"wgGr3":18,"wgLk":163}}</v>
      </c>
      <c r="Z5">
        <v>4</v>
      </c>
      <c r="AA5" t="s">
        <v>344</v>
      </c>
      <c r="AC5">
        <v>4</v>
      </c>
      <c r="AD5">
        <v>113</v>
      </c>
    </row>
    <row r="6" spans="1:30">
      <c r="A6">
        <v>3</v>
      </c>
      <c r="B6">
        <v>1</v>
      </c>
      <c r="C6" t="str">
        <f t="shared" ca="1" si="0"/>
        <v>Actor1109m</v>
      </c>
      <c r="D6" t="str">
        <f>IF(ISBLANK(F6),"",
IFERROR(VLOOKUP(F6,[2]ActorTable!$A:$H,MATCH("이름참고",[2]ActorTable!$1:$1,0),0),"캐릭터없음"))</f>
        <v>러센트</v>
      </c>
      <c r="E6" t="str">
        <f t="shared" si="1"/>
        <v/>
      </c>
      <c r="F6" t="s">
        <v>360</v>
      </c>
      <c r="G6">
        <v>3</v>
      </c>
      <c r="H6">
        <v>6</v>
      </c>
      <c r="I6">
        <v>0</v>
      </c>
      <c r="J6">
        <v>15</v>
      </c>
      <c r="K6">
        <v>0</v>
      </c>
      <c r="L6">
        <v>0</v>
      </c>
      <c r="M6">
        <v>0</v>
      </c>
      <c r="N6">
        <v>0</v>
      </c>
      <c r="O6">
        <v>0</v>
      </c>
      <c r="P6">
        <v>0</v>
      </c>
      <c r="Q6">
        <v>18</v>
      </c>
      <c r="R6">
        <v>306</v>
      </c>
      <c r="S6" t="str">
        <f>IFERROR(VLOOKUP(R6,[2]WingLookTable!$A:$B,2,0),"캐릭터없음")</f>
        <v>Wing_DustGreenSineOtherOtherFast</v>
      </c>
      <c r="T6">
        <f t="shared" ca="1" si="2"/>
        <v>220</v>
      </c>
      <c r="U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v>
      </c>
      <c r="V6" t="str">
        <f t="shared" si="4"/>
        <v>{"dy":3,"sl":1,"id":"Actor0024m","stats":{"tr":3,"trp":6,"str":0,"dex":15,"int":0,"vit":0,"train":0,"wgGr0":0,"wgGr1":0,"wgGr2":0,"wgGr3":18,"wgLk":306}}</v>
      </c>
      <c r="Z6">
        <v>5</v>
      </c>
      <c r="AA6" t="s">
        <v>345</v>
      </c>
      <c r="AC6">
        <v>5</v>
      </c>
      <c r="AD6">
        <v>117</v>
      </c>
    </row>
    <row r="7" spans="1:30">
      <c r="A7">
        <v>3</v>
      </c>
      <c r="B7">
        <v>2</v>
      </c>
      <c r="C7" t="str">
        <f t="shared" ca="1" si="0"/>
        <v>Actor2120m</v>
      </c>
      <c r="D7" t="str">
        <f>IF(ISBLANK(F7),"",
IFERROR(VLOOKUP(F7,[2]ActorTable!$A:$H,MATCH("이름참고",[2]ActorTable!$1:$1,0),0),"캐릭터없음"))</f>
        <v>슬로니카</v>
      </c>
      <c r="E7" t="str">
        <f t="shared" si="1"/>
        <v/>
      </c>
      <c r="F7" t="s">
        <v>352</v>
      </c>
      <c r="G7">
        <v>3</v>
      </c>
      <c r="H7">
        <v>6</v>
      </c>
      <c r="I7">
        <v>0</v>
      </c>
      <c r="J7">
        <v>0</v>
      </c>
      <c r="K7">
        <v>15</v>
      </c>
      <c r="L7">
        <v>0</v>
      </c>
      <c r="M7">
        <v>0</v>
      </c>
      <c r="N7">
        <v>0</v>
      </c>
      <c r="O7">
        <v>0</v>
      </c>
      <c r="P7">
        <v>0</v>
      </c>
      <c r="Q7">
        <v>18</v>
      </c>
      <c r="R7">
        <v>260</v>
      </c>
      <c r="S7" t="str">
        <f>IFERROR(VLOOKUP(R7,[2]WingLookTable!$A:$B,2,0),"캐릭터없음")</f>
        <v>Wing_SkySineNoiseFullSlow</v>
      </c>
      <c r="T7">
        <f t="shared" ca="1" si="2"/>
        <v>220</v>
      </c>
      <c r="U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v>
      </c>
      <c r="V7" t="str">
        <f t="shared" si="4"/>
        <v>{"dy":3,"sl":2,"id":"Actor3114m","stats":{"tr":3,"trp":6,"str":0,"dex":0,"int":15,"vit":0,"train":0,"wgGr0":0,"wgGr1":0,"wgGr2":0,"wgGr3":18,"wgLk":260}}</v>
      </c>
      <c r="Z7">
        <v>6</v>
      </c>
      <c r="AA7" t="s">
        <v>346</v>
      </c>
      <c r="AC7">
        <v>6</v>
      </c>
      <c r="AD7">
        <v>121</v>
      </c>
    </row>
    <row r="8" spans="1:30">
      <c r="A8">
        <v>4</v>
      </c>
      <c r="B8">
        <v>1</v>
      </c>
      <c r="C8" t="str">
        <f t="shared" ca="1" si="0"/>
        <v>Actor3114m</v>
      </c>
      <c r="D8" t="str">
        <f>IF(ISBLANK(F8),"",
IFERROR(VLOOKUP(F8,[2]ActorTable!$A:$H,MATCH("이름참고",[2]ActorTable!$1:$1,0),0),"캐릭터없음"))</f>
        <v>헤르윈</v>
      </c>
      <c r="E8" t="str">
        <f t="shared" si="1"/>
        <v/>
      </c>
      <c r="F8" t="s">
        <v>346</v>
      </c>
      <c r="G8">
        <v>3</v>
      </c>
      <c r="H8">
        <v>6</v>
      </c>
      <c r="I8">
        <v>0</v>
      </c>
      <c r="J8">
        <v>15</v>
      </c>
      <c r="K8">
        <v>0</v>
      </c>
      <c r="L8">
        <v>0</v>
      </c>
      <c r="M8">
        <v>0</v>
      </c>
      <c r="N8">
        <v>0</v>
      </c>
      <c r="O8">
        <v>0</v>
      </c>
      <c r="P8">
        <v>0</v>
      </c>
      <c r="Q8">
        <v>18</v>
      </c>
      <c r="R8">
        <v>297</v>
      </c>
      <c r="S8" t="str">
        <f>IFERROR(VLOOKUP(R8,[2]WingLookTable!$A:$B,2,0),"캐릭터없음")</f>
        <v>Wing_DustBlueOtherNoiseOtherFast</v>
      </c>
      <c r="T8">
        <f t="shared" ca="1" si="2"/>
        <v>105</v>
      </c>
      <c r="U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v>
      </c>
      <c r="V8" t="str">
        <f t="shared" si="4"/>
        <v>{"dy":4,"sl":1,"id":"Actor0007m","stats":{"tr":3,"trp":6,"str":0,"dex":15,"int":0,"vit":0,"train":0,"wgGr0":0,"wgGr1":0,"wgGr2":0,"wgGr3":18,"wgLk":297}}</v>
      </c>
      <c r="Z8">
        <v>7</v>
      </c>
      <c r="AA8" t="s">
        <v>347</v>
      </c>
      <c r="AC8">
        <v>7</v>
      </c>
      <c r="AD8">
        <v>125</v>
      </c>
    </row>
    <row r="9" spans="1:30">
      <c r="A9">
        <v>4</v>
      </c>
      <c r="B9">
        <v>2</v>
      </c>
      <c r="C9" t="str">
        <f t="shared" ca="1" si="0"/>
        <v>Actor1029m</v>
      </c>
      <c r="D9" t="str">
        <f>IF(ISBLANK(F9),"",
IFERROR(VLOOKUP(F9,[2]ActorTable!$A:$H,MATCH("이름참고",[2]ActorTable!$1:$1,0),0),"캐릭터없음"))</f>
        <v>원더</v>
      </c>
      <c r="E9" t="str">
        <f t="shared" si="1"/>
        <v/>
      </c>
      <c r="F9" t="s">
        <v>362</v>
      </c>
      <c r="G9">
        <v>3</v>
      </c>
      <c r="H9">
        <v>6</v>
      </c>
      <c r="I9">
        <v>0</v>
      </c>
      <c r="J9">
        <v>0</v>
      </c>
      <c r="K9">
        <v>15</v>
      </c>
      <c r="L9">
        <v>0</v>
      </c>
      <c r="M9">
        <v>0</v>
      </c>
      <c r="N9">
        <v>0</v>
      </c>
      <c r="O9">
        <v>0</v>
      </c>
      <c r="P9">
        <v>0</v>
      </c>
      <c r="Q9">
        <v>18</v>
      </c>
      <c r="R9">
        <v>223</v>
      </c>
      <c r="S9" t="str">
        <f>IFERROR(VLOOKUP(R9,[2]WingLookTable!$A:$B,2,0),"캐릭터없음")</f>
        <v>Wing_MultiFullOtherFullFast</v>
      </c>
      <c r="T9">
        <f t="shared" ca="1" si="2"/>
        <v>211</v>
      </c>
      <c r="U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v>
      </c>
      <c r="V9" t="str">
        <f t="shared" si="4"/>
        <v>{"dy":4,"sl":2,"id":"Actor2128m","stats":{"tr":3,"trp":6,"str":0,"dex":0,"int":15,"vit":0,"train":0,"wgGr0":0,"wgGr1":0,"wgGr2":0,"wgGr3":18,"wgLk":223}}</v>
      </c>
      <c r="Z9">
        <v>8</v>
      </c>
      <c r="AA9" t="s">
        <v>348</v>
      </c>
      <c r="AC9">
        <v>8</v>
      </c>
      <c r="AD9">
        <v>129</v>
      </c>
    </row>
    <row r="10" spans="1:30">
      <c r="A10">
        <v>5</v>
      </c>
      <c r="B10">
        <v>1</v>
      </c>
      <c r="C10" t="str">
        <f t="shared" ca="1" si="0"/>
        <v>Actor0113m</v>
      </c>
      <c r="D10" t="str">
        <f>IF(ISBLANK(F10),"",
IFERROR(VLOOKUP(F10,[2]ActorTable!$A:$H,MATCH("이름참고",[2]ActorTable!$1:$1,0),0),"캐릭터없음"))</f>
        <v>프리스</v>
      </c>
      <c r="E10" t="str">
        <f t="shared" si="1"/>
        <v/>
      </c>
      <c r="F10" t="s">
        <v>361</v>
      </c>
      <c r="G10">
        <v>3</v>
      </c>
      <c r="H10">
        <v>6</v>
      </c>
      <c r="I10">
        <v>0</v>
      </c>
      <c r="J10">
        <v>15</v>
      </c>
      <c r="K10">
        <v>0</v>
      </c>
      <c r="L10">
        <v>0</v>
      </c>
      <c r="M10">
        <v>0</v>
      </c>
      <c r="N10">
        <v>0</v>
      </c>
      <c r="O10">
        <v>0</v>
      </c>
      <c r="P10">
        <v>0</v>
      </c>
      <c r="Q10">
        <v>18</v>
      </c>
      <c r="R10">
        <v>148</v>
      </c>
      <c r="S10" t="str">
        <f>IFERROR(VLOOKUP(R10,[2]WingLookTable!$A:$B,2,0),"캐릭터없음")</f>
        <v>Wing_DustCyanPatternFullFullSlow</v>
      </c>
      <c r="T10">
        <f t="shared" ca="1" si="2"/>
        <v>208</v>
      </c>
      <c r="U1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v>
      </c>
      <c r="V10" t="str">
        <f t="shared" si="4"/>
        <v>{"dy":5,"sl":1,"id":"Actor0125m","stats":{"tr":3,"trp":6,"str":0,"dex":15,"int":0,"vit":0,"train":0,"wgGr0":0,"wgGr1":0,"wgGr2":0,"wgGr3":18,"wgLk":148}}</v>
      </c>
      <c r="Z10">
        <v>9</v>
      </c>
      <c r="AA10" t="s">
        <v>349</v>
      </c>
      <c r="AC10">
        <v>9</v>
      </c>
      <c r="AD10">
        <v>133</v>
      </c>
    </row>
    <row r="11" spans="1:30">
      <c r="A11">
        <v>5</v>
      </c>
      <c r="B11">
        <v>2</v>
      </c>
      <c r="C11" t="str">
        <f t="shared" ca="1" si="0"/>
        <v>Actor0104m</v>
      </c>
      <c r="D11" t="str">
        <f>IF(ISBLANK(F11),"",
IFERROR(VLOOKUP(F11,[2]ActorTable!$A:$H,MATCH("이름참고",[2]ActorTable!$1:$1,0),0),"캐릭터없음"))</f>
        <v>러센트</v>
      </c>
      <c r="E11" t="str">
        <f t="shared" si="1"/>
        <v/>
      </c>
      <c r="F11" t="s">
        <v>360</v>
      </c>
      <c r="G11">
        <v>3</v>
      </c>
      <c r="H11">
        <v>6</v>
      </c>
      <c r="I11">
        <v>0</v>
      </c>
      <c r="J11">
        <v>0</v>
      </c>
      <c r="K11">
        <v>15</v>
      </c>
      <c r="L11">
        <v>0</v>
      </c>
      <c r="M11">
        <v>0</v>
      </c>
      <c r="N11">
        <v>0</v>
      </c>
      <c r="O11">
        <v>0</v>
      </c>
      <c r="P11">
        <v>0</v>
      </c>
      <c r="Q11">
        <v>18</v>
      </c>
      <c r="R11">
        <v>223</v>
      </c>
      <c r="S11" t="str">
        <f>IFERROR(VLOOKUP(R11,[2]WingLookTable!$A:$B,2,0),"캐릭터없음")</f>
        <v>Wing_MultiFullOtherFullFast</v>
      </c>
      <c r="T11">
        <f t="shared" ca="1" si="2"/>
        <v>151</v>
      </c>
      <c r="U1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v>
      </c>
      <c r="V11" t="str">
        <f t="shared" si="4"/>
        <v>{"dy":5,"sl":2,"id":"Actor0024m","stats":{"tr":3,"trp":6,"str":0,"dex":0,"int":15,"vit":0,"train":0,"wgGr0":0,"wgGr1":0,"wgGr2":0,"wgGr3":18,"wgLk":223}}</v>
      </c>
      <c r="Z11">
        <v>10</v>
      </c>
      <c r="AA11" t="s">
        <v>350</v>
      </c>
      <c r="AC11">
        <v>10</v>
      </c>
      <c r="AD11">
        <v>137</v>
      </c>
    </row>
    <row r="12" spans="1:30">
      <c r="A12">
        <v>6</v>
      </c>
      <c r="B12">
        <v>1</v>
      </c>
      <c r="C12" t="str">
        <f t="shared" ca="1" si="0"/>
        <v>Actor0201m</v>
      </c>
      <c r="D12" t="str">
        <f>IF(ISBLANK(F12),"",
IFERROR(VLOOKUP(F12,[2]ActorTable!$A:$H,MATCH("이름참고",[2]ActorTable!$1:$1,0),0),"캐릭터없음"))</f>
        <v>오비우스</v>
      </c>
      <c r="E12" t="str">
        <f t="shared" si="1"/>
        <v/>
      </c>
      <c r="F12" t="s">
        <v>370</v>
      </c>
      <c r="G12">
        <v>3</v>
      </c>
      <c r="H12">
        <v>6</v>
      </c>
      <c r="I12">
        <v>0</v>
      </c>
      <c r="J12">
        <v>15</v>
      </c>
      <c r="K12">
        <v>0</v>
      </c>
      <c r="L12">
        <v>0</v>
      </c>
      <c r="M12">
        <v>0</v>
      </c>
      <c r="N12">
        <v>0</v>
      </c>
      <c r="O12">
        <v>0</v>
      </c>
      <c r="P12">
        <v>0</v>
      </c>
      <c r="Q12">
        <v>18</v>
      </c>
      <c r="R12">
        <v>202</v>
      </c>
      <c r="S12" t="str">
        <f>IFERROR(VLOOKUP(R12,[2]WingLookTable!$A:$B,2,0),"캐릭터없음")</f>
        <v>Wing_FireOtherSineFullFast</v>
      </c>
      <c r="T12">
        <f t="shared" ca="1" si="2"/>
        <v>199</v>
      </c>
      <c r="U1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v>
      </c>
      <c r="V12" t="str">
        <f t="shared" si="4"/>
        <v>{"dy":6,"sl":1,"id":"Actor1141m","stats":{"tr":3,"trp":6,"str":0,"dex":15,"int":0,"vit":0,"train":0,"wgGr0":0,"wgGr1":0,"wgGr2":0,"wgGr3":18,"wgLk":202}}</v>
      </c>
      <c r="Z12">
        <v>11</v>
      </c>
      <c r="AA12" t="s">
        <v>351</v>
      </c>
      <c r="AC12">
        <v>11</v>
      </c>
      <c r="AD12">
        <v>141</v>
      </c>
    </row>
    <row r="13" spans="1:30">
      <c r="A13">
        <v>6</v>
      </c>
      <c r="B13">
        <v>2</v>
      </c>
      <c r="C13" t="str">
        <f t="shared" ca="1" si="0"/>
        <v>Actor0030m</v>
      </c>
      <c r="D13" t="str">
        <f>IF(ISBLANK(F13),"",
IFERROR(VLOOKUP(F13,[2]ActorTable!$A:$H,MATCH("이름참고",[2]ActorTable!$1:$1,0),0),"캐릭터없음"))</f>
        <v>딘즈</v>
      </c>
      <c r="E13" t="str">
        <f t="shared" si="1"/>
        <v/>
      </c>
      <c r="F13" t="s">
        <v>359</v>
      </c>
      <c r="G13">
        <v>3</v>
      </c>
      <c r="H13">
        <v>6</v>
      </c>
      <c r="I13">
        <v>0</v>
      </c>
      <c r="J13">
        <v>0</v>
      </c>
      <c r="K13">
        <v>15</v>
      </c>
      <c r="L13">
        <v>0</v>
      </c>
      <c r="M13">
        <v>0</v>
      </c>
      <c r="N13">
        <v>0</v>
      </c>
      <c r="O13">
        <v>0</v>
      </c>
      <c r="P13">
        <v>0</v>
      </c>
      <c r="Q13">
        <v>18</v>
      </c>
      <c r="R13">
        <v>288</v>
      </c>
      <c r="S13" t="str">
        <f>IFERROR(VLOOKUP(R13,[2]WingLookTable!$A:$B,2,0),"캐릭터없음")</f>
        <v>Wing_YellowStripeOtherFullFast</v>
      </c>
      <c r="T13">
        <f t="shared" ca="1" si="2"/>
        <v>193</v>
      </c>
      <c r="U1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v>
      </c>
      <c r="V13" t="str">
        <f t="shared" si="4"/>
        <v>{"dy":6,"sl":2,"id":"Actor3022m","stats":{"tr":3,"trp":6,"str":0,"dex":0,"int":15,"vit":0,"train":0,"wgGr0":0,"wgGr1":0,"wgGr2":0,"wgGr3":18,"wgLk":288}}</v>
      </c>
      <c r="Z13">
        <v>12</v>
      </c>
      <c r="AA13" t="s">
        <v>352</v>
      </c>
      <c r="AC13">
        <v>12</v>
      </c>
      <c r="AD13">
        <v>145</v>
      </c>
    </row>
    <row r="14" spans="1:30">
      <c r="A14">
        <v>7</v>
      </c>
      <c r="B14">
        <v>1</v>
      </c>
      <c r="C14" t="str">
        <f t="shared" ca="1" si="0"/>
        <v>Actor2128m</v>
      </c>
      <c r="D14" t="str">
        <f>IF(ISBLANK(F14),"",
IFERROR(VLOOKUP(F14,[2]ActorTable!$A:$H,MATCH("이름참고",[2]ActorTable!$1:$1,0),0),"캐릭터없음"))</f>
        <v>카츄진</v>
      </c>
      <c r="E14" t="str">
        <f t="shared" si="1"/>
        <v/>
      </c>
      <c r="F14" t="s">
        <v>355</v>
      </c>
      <c r="G14">
        <v>3</v>
      </c>
      <c r="H14">
        <v>6</v>
      </c>
      <c r="I14">
        <v>0</v>
      </c>
      <c r="J14">
        <v>15</v>
      </c>
      <c r="K14">
        <v>0</v>
      </c>
      <c r="L14">
        <v>0</v>
      </c>
      <c r="M14">
        <v>0</v>
      </c>
      <c r="N14">
        <v>0</v>
      </c>
      <c r="O14">
        <v>0</v>
      </c>
      <c r="P14">
        <v>0</v>
      </c>
      <c r="Q14">
        <v>18</v>
      </c>
      <c r="R14">
        <v>117</v>
      </c>
      <c r="S14" t="str">
        <f>IFERROR(VLOOKUP(R14,[2]WingLookTable!$A:$B,2,0),"캐릭터없음")</f>
        <v>Wing_BlueSineNoiseFullSlow</v>
      </c>
      <c r="T14">
        <f t="shared" ca="1" si="2"/>
        <v>190</v>
      </c>
      <c r="U1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v>
      </c>
      <c r="V14" t="str">
        <f t="shared" si="4"/>
        <v>{"dy":7,"sl":1,"id":"Actor3117m","stats":{"tr":3,"trp":6,"str":0,"dex":15,"int":0,"vit":0,"train":0,"wgGr0":0,"wgGr1":0,"wgGr2":0,"wgGr3":18,"wgLk":117}}</v>
      </c>
      <c r="Z14">
        <v>13</v>
      </c>
      <c r="AA14" t="s">
        <v>353</v>
      </c>
      <c r="AC14">
        <v>13</v>
      </c>
      <c r="AD14">
        <v>148</v>
      </c>
    </row>
    <row r="15" spans="1:30">
      <c r="A15">
        <v>7</v>
      </c>
      <c r="B15">
        <v>2</v>
      </c>
      <c r="C15" t="str">
        <f t="shared" ca="1" si="0"/>
        <v>Actor0030m</v>
      </c>
      <c r="D15" t="str">
        <f>IF(ISBLANK(F15),"",
IFERROR(VLOOKUP(F15,[2]ActorTable!$A:$H,MATCH("이름참고",[2]ActorTable!$1:$1,0),0),"캐릭터없음"))</f>
        <v>베이</v>
      </c>
      <c r="E15" t="str">
        <f t="shared" si="1"/>
        <v/>
      </c>
      <c r="F15" t="s">
        <v>344</v>
      </c>
      <c r="G15">
        <v>3</v>
      </c>
      <c r="H15">
        <v>6</v>
      </c>
      <c r="I15">
        <v>0</v>
      </c>
      <c r="J15">
        <v>0</v>
      </c>
      <c r="K15">
        <v>15</v>
      </c>
      <c r="L15">
        <v>0</v>
      </c>
      <c r="M15">
        <v>0</v>
      </c>
      <c r="N15">
        <v>0</v>
      </c>
      <c r="O15">
        <v>0</v>
      </c>
      <c r="P15">
        <v>0</v>
      </c>
      <c r="Q15">
        <v>18</v>
      </c>
      <c r="R15">
        <v>315</v>
      </c>
      <c r="S15" t="str">
        <f>IFERROR(VLOOKUP(R15,[2]WingLookTable!$A:$B,2,0),"캐릭터없음")</f>
        <v>Wing_DustMultiNoiseOtherOtherSlow</v>
      </c>
      <c r="T15">
        <f t="shared" ca="1" si="2"/>
        <v>125</v>
      </c>
      <c r="U1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v>
      </c>
      <c r="V15" t="str">
        <f t="shared" si="4"/>
        <v>{"dy":7,"sl":2,"id":"Actor0104m","stats":{"tr":3,"trp":6,"str":0,"dex":0,"int":15,"vit":0,"train":0,"wgGr0":0,"wgGr1":0,"wgGr2":0,"wgGr3":18,"wgLk":315}}</v>
      </c>
      <c r="Z15">
        <v>14</v>
      </c>
      <c r="AA15" t="s">
        <v>354</v>
      </c>
      <c r="AC15">
        <v>14</v>
      </c>
      <c r="AD15">
        <v>151</v>
      </c>
    </row>
    <row r="16" spans="1:30">
      <c r="A16">
        <v>8</v>
      </c>
      <c r="B16">
        <v>1</v>
      </c>
      <c r="C16" t="str">
        <f t="shared" ca="1" si="0"/>
        <v>Actor3117m</v>
      </c>
      <c r="D16" t="str">
        <f>IF(ISBLANK(F16),"",
IFERROR(VLOOKUP(F16,[2]ActorTable!$A:$H,MATCH("이름참고",[2]ActorTable!$1:$1,0),0),"캐릭터없음"))</f>
        <v>플랜도</v>
      </c>
      <c r="E16" t="str">
        <f t="shared" si="1"/>
        <v/>
      </c>
      <c r="F16" t="s">
        <v>368</v>
      </c>
      <c r="G16">
        <v>3</v>
      </c>
      <c r="H16">
        <v>6</v>
      </c>
      <c r="I16">
        <v>0</v>
      </c>
      <c r="J16">
        <v>15</v>
      </c>
      <c r="K16">
        <v>0</v>
      </c>
      <c r="L16">
        <v>0</v>
      </c>
      <c r="M16">
        <v>0</v>
      </c>
      <c r="N16">
        <v>0</v>
      </c>
      <c r="O16">
        <v>0</v>
      </c>
      <c r="P16">
        <v>0</v>
      </c>
      <c r="Q16">
        <v>18</v>
      </c>
      <c r="R16">
        <v>244</v>
      </c>
      <c r="S16" t="str">
        <f>IFERROR(VLOOKUP(R16,[2]WingLookTable!$A:$B,2,0),"캐릭터없음")</f>
        <v>Wing_PurpleStripeNoiseFullSlow</v>
      </c>
      <c r="T16">
        <f t="shared" ca="1" si="2"/>
        <v>184</v>
      </c>
      <c r="U1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v>
      </c>
      <c r="V16" t="str">
        <f t="shared" si="4"/>
        <v>{"dy":8,"sl":1,"id":"Actor1039m","stats":{"tr":3,"trp":6,"str":0,"dex":15,"int":0,"vit":0,"train":0,"wgGr0":0,"wgGr1":0,"wgGr2":0,"wgGr3":18,"wgLk":244}}</v>
      </c>
      <c r="Z16">
        <v>15</v>
      </c>
      <c r="AA16" t="s">
        <v>355</v>
      </c>
      <c r="AC16">
        <v>15</v>
      </c>
      <c r="AD16">
        <v>154</v>
      </c>
    </row>
    <row r="17" spans="1:30">
      <c r="A17">
        <v>8</v>
      </c>
      <c r="B17">
        <v>2</v>
      </c>
      <c r="C17" t="str">
        <f t="shared" ca="1" si="0"/>
        <v>Actor2010m</v>
      </c>
      <c r="D17" t="str">
        <f>IF(ISBLANK(F17),"",
IFERROR(VLOOKUP(F17,[2]ActorTable!$A:$H,MATCH("이름참고",[2]ActorTable!$1:$1,0),0),"캐릭터없음"))</f>
        <v>테이슨</v>
      </c>
      <c r="E17" t="str">
        <f t="shared" si="1"/>
        <v/>
      </c>
      <c r="F17" t="s">
        <v>347</v>
      </c>
      <c r="G17">
        <v>3</v>
      </c>
      <c r="H17">
        <v>6</v>
      </c>
      <c r="I17">
        <v>0</v>
      </c>
      <c r="J17">
        <v>0</v>
      </c>
      <c r="K17">
        <v>15</v>
      </c>
      <c r="L17">
        <v>0</v>
      </c>
      <c r="M17">
        <v>0</v>
      </c>
      <c r="N17">
        <v>0</v>
      </c>
      <c r="O17">
        <v>0</v>
      </c>
      <c r="P17">
        <v>0</v>
      </c>
      <c r="Q17">
        <v>18</v>
      </c>
      <c r="R17">
        <v>315</v>
      </c>
      <c r="S17" t="str">
        <f>IFERROR(VLOOKUP(R17,[2]WingLookTable!$A:$B,2,0),"캐릭터없음")</f>
        <v>Wing_DustMultiNoiseOtherOtherSlow</v>
      </c>
      <c r="T17">
        <f t="shared" ca="1" si="2"/>
        <v>276</v>
      </c>
      <c r="U1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v>
      </c>
      <c r="V17" t="str">
        <f t="shared" si="4"/>
        <v>{"dy":8,"sl":2,"id":"Actor1108m","stats":{"tr":3,"trp":6,"str":0,"dex":0,"int":15,"vit":0,"train":0,"wgGr0":0,"wgGr1":0,"wgGr2":0,"wgGr3":18,"wgLk":315}}</v>
      </c>
      <c r="Z17">
        <v>16</v>
      </c>
      <c r="AA17" t="s">
        <v>356</v>
      </c>
      <c r="AC17">
        <v>16</v>
      </c>
      <c r="AD17">
        <v>157</v>
      </c>
    </row>
    <row r="18" spans="1:30">
      <c r="A18">
        <v>9</v>
      </c>
      <c r="B18">
        <v>1</v>
      </c>
      <c r="C18" t="str">
        <f t="shared" ca="1" si="0"/>
        <v>Actor0007m</v>
      </c>
      <c r="D18" t="str">
        <f>IF(ISBLANK(F18),"",
IFERROR(VLOOKUP(F18,[2]ActorTable!$A:$H,MATCH("이름참고",[2]ActorTable!$1:$1,0),0),"캐릭터없음"))</f>
        <v>젤리아</v>
      </c>
      <c r="E18" t="str">
        <f t="shared" si="1"/>
        <v/>
      </c>
      <c r="F18" t="s">
        <v>345</v>
      </c>
      <c r="G18">
        <v>3</v>
      </c>
      <c r="H18">
        <v>6</v>
      </c>
      <c r="I18">
        <v>0</v>
      </c>
      <c r="J18">
        <v>15</v>
      </c>
      <c r="K18">
        <v>0</v>
      </c>
      <c r="L18">
        <v>0</v>
      </c>
      <c r="M18">
        <v>0</v>
      </c>
      <c r="N18">
        <v>0</v>
      </c>
      <c r="O18">
        <v>0</v>
      </c>
      <c r="P18">
        <v>0</v>
      </c>
      <c r="Q18">
        <v>18</v>
      </c>
      <c r="R18">
        <v>160</v>
      </c>
      <c r="S18" t="str">
        <f>IFERROR(VLOOKUP(R18,[2]WingLookTable!$A:$B,2,0),"캐릭터없음")</f>
        <v>Wing_DustGreenSineFullOtherFast</v>
      </c>
      <c r="T18">
        <f t="shared" ca="1" si="2"/>
        <v>324</v>
      </c>
      <c r="U1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v>
      </c>
      <c r="V18" t="str">
        <f t="shared" si="4"/>
        <v>{"dy":9,"sl":1,"id":"Actor1005m","stats":{"tr":3,"trp":6,"str":0,"dex":15,"int":0,"vit":0,"train":0,"wgGr0":0,"wgGr1":0,"wgGr2":0,"wgGr3":18,"wgLk":160}}</v>
      </c>
      <c r="Z18">
        <v>17</v>
      </c>
      <c r="AA18" t="s">
        <v>357</v>
      </c>
      <c r="AC18">
        <v>17</v>
      </c>
      <c r="AD18">
        <v>160</v>
      </c>
    </row>
    <row r="19" spans="1:30">
      <c r="A19">
        <v>9</v>
      </c>
      <c r="B19">
        <v>2</v>
      </c>
      <c r="C19" t="str">
        <f t="shared" ca="1" si="0"/>
        <v>Actor3022m</v>
      </c>
      <c r="D19" t="str">
        <f>IF(ISBLANK(F19),"",
IFERROR(VLOOKUP(F19,[2]ActorTable!$A:$H,MATCH("이름참고",[2]ActorTable!$1:$1,0),0),"캐릭터없음"))</f>
        <v>프리스</v>
      </c>
      <c r="E19" t="str">
        <f t="shared" si="1"/>
        <v/>
      </c>
      <c r="F19" t="s">
        <v>361</v>
      </c>
      <c r="G19">
        <v>3</v>
      </c>
      <c r="H19">
        <v>6</v>
      </c>
      <c r="I19">
        <v>0</v>
      </c>
      <c r="J19">
        <v>0</v>
      </c>
      <c r="K19">
        <v>15</v>
      </c>
      <c r="L19">
        <v>0</v>
      </c>
      <c r="M19">
        <v>0</v>
      </c>
      <c r="N19">
        <v>0</v>
      </c>
      <c r="O19">
        <v>0</v>
      </c>
      <c r="P19">
        <v>0</v>
      </c>
      <c r="Q19">
        <v>18</v>
      </c>
      <c r="R19">
        <v>256</v>
      </c>
      <c r="S19" t="str">
        <f>IFERROR(VLOOKUP(R19,[2]WingLookTable!$A:$B,2,0),"캐릭터없음")</f>
        <v>Wing_SkyFullNoiseOtherFast</v>
      </c>
      <c r="T19">
        <f t="shared" ca="1" si="2"/>
        <v>229</v>
      </c>
      <c r="U1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v>
      </c>
      <c r="V19" t="str">
        <f t="shared" si="4"/>
        <v>{"dy":9,"sl":2,"id":"Actor0125m","stats":{"tr":3,"trp":6,"str":0,"dex":0,"int":15,"vit":0,"train":0,"wgGr0":0,"wgGr1":0,"wgGr2":0,"wgGr3":18,"wgLk":256}}</v>
      </c>
      <c r="Z19">
        <v>18</v>
      </c>
      <c r="AA19" t="s">
        <v>358</v>
      </c>
      <c r="AC19">
        <v>18</v>
      </c>
      <c r="AD19">
        <v>163</v>
      </c>
    </row>
    <row r="20" spans="1:30">
      <c r="A20">
        <v>10</v>
      </c>
      <c r="B20">
        <v>1</v>
      </c>
      <c r="C20" t="str">
        <f t="shared" ca="1" si="0"/>
        <v>Actor0201m</v>
      </c>
      <c r="D20" t="str">
        <f>IF(ISBLANK(F20),"",
IFERROR(VLOOKUP(F20,[2]ActorTable!$A:$H,MATCH("이름참고",[2]ActorTable!$1:$1,0),0),"캐릭터없음"))</f>
        <v>프로토27</v>
      </c>
      <c r="E20" t="str">
        <f t="shared" si="1"/>
        <v/>
      </c>
      <c r="F20" t="s">
        <v>378</v>
      </c>
      <c r="G20">
        <v>3</v>
      </c>
      <c r="H20">
        <v>6</v>
      </c>
      <c r="I20">
        <v>0</v>
      </c>
      <c r="J20">
        <v>15</v>
      </c>
      <c r="K20">
        <v>0</v>
      </c>
      <c r="L20">
        <v>0</v>
      </c>
      <c r="M20">
        <v>0</v>
      </c>
      <c r="N20">
        <v>0</v>
      </c>
      <c r="O20">
        <v>0</v>
      </c>
      <c r="P20">
        <v>0</v>
      </c>
      <c r="Q20">
        <v>18</v>
      </c>
      <c r="R20">
        <v>356</v>
      </c>
      <c r="S20" t="str">
        <f>IFERROR(VLOOKUP(R20,[2]WingLookTable!$A:$B,2,0),"캐릭터없음")</f>
        <v>Wing_GreenOtherPatternOtherFast</v>
      </c>
      <c r="T20">
        <f t="shared" ca="1" si="2"/>
        <v>294</v>
      </c>
      <c r="U2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v>
      </c>
      <c r="V20" t="str">
        <f t="shared" si="4"/>
        <v>{"dy":10,"sl":1,"id":"Actor1216m","stats":{"tr":3,"trp":6,"str":0,"dex":15,"int":0,"vit":0,"train":0,"wgGr0":0,"wgGr1":0,"wgGr2":0,"wgGr3":18,"wgLk":356}}</v>
      </c>
      <c r="Z20">
        <v>19</v>
      </c>
      <c r="AA20" t="s">
        <v>359</v>
      </c>
      <c r="AC20">
        <v>19</v>
      </c>
      <c r="AD20">
        <v>166</v>
      </c>
    </row>
    <row r="21" spans="1:30">
      <c r="A21">
        <v>10</v>
      </c>
      <c r="B21">
        <v>2</v>
      </c>
      <c r="C21" t="str">
        <f t="shared" ca="1" si="0"/>
        <v>Actor2103m</v>
      </c>
      <c r="D21" t="str">
        <f>IF(ISBLANK(F21),"",
IFERROR(VLOOKUP(F21,[2]ActorTable!$A:$H,MATCH("이름참고",[2]ActorTable!$1:$1,0),0),"캐릭터없음"))</f>
        <v/>
      </c>
      <c r="E21" t="str">
        <f t="shared" si="1"/>
        <v/>
      </c>
      <c r="G21">
        <v>3</v>
      </c>
      <c r="H21">
        <v>6</v>
      </c>
      <c r="I21">
        <v>0</v>
      </c>
      <c r="J21">
        <v>0</v>
      </c>
      <c r="K21">
        <v>15</v>
      </c>
      <c r="L21">
        <v>0</v>
      </c>
      <c r="M21">
        <v>0</v>
      </c>
      <c r="N21">
        <v>0</v>
      </c>
      <c r="O21">
        <v>0</v>
      </c>
      <c r="P21">
        <v>0</v>
      </c>
      <c r="Q21">
        <v>18</v>
      </c>
      <c r="R21">
        <v>244</v>
      </c>
      <c r="S21" t="str">
        <f>IFERROR(VLOOKUP(R21,[2]WingLookTable!$A:$B,2,0),"캐릭터없음")</f>
        <v>Wing_PurpleStripeNoiseFullSlow</v>
      </c>
      <c r="T21">
        <f t="shared" ca="1" si="2"/>
        <v>160</v>
      </c>
      <c r="U2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v>
      </c>
      <c r="V21" t="str">
        <f t="shared" si="4"/>
        <v>{"dy":10,"sl":2}</v>
      </c>
      <c r="Z21">
        <v>20</v>
      </c>
      <c r="AA21" t="s">
        <v>360</v>
      </c>
      <c r="AC21">
        <v>20</v>
      </c>
      <c r="AD21">
        <v>169</v>
      </c>
    </row>
    <row r="22" spans="1:30">
      <c r="A22">
        <v>11</v>
      </c>
      <c r="B22">
        <v>1</v>
      </c>
      <c r="C22" t="str">
        <f t="shared" ca="1" si="0"/>
        <v>Actor2120m</v>
      </c>
      <c r="D22" t="str">
        <f>IF(ISBLANK(F22),"",
IFERROR(VLOOKUP(F22,[2]ActorTable!$A:$H,MATCH("이름참고",[2]ActorTable!$1:$1,0),0),"캐릭터없음"))</f>
        <v>오비우스</v>
      </c>
      <c r="E22" t="str">
        <f t="shared" si="1"/>
        <v/>
      </c>
      <c r="F22" t="s">
        <v>379</v>
      </c>
      <c r="G22">
        <v>3</v>
      </c>
      <c r="H22">
        <v>6</v>
      </c>
      <c r="I22">
        <v>0</v>
      </c>
      <c r="J22">
        <v>15</v>
      </c>
      <c r="K22">
        <v>0</v>
      </c>
      <c r="L22">
        <v>0</v>
      </c>
      <c r="M22">
        <v>0</v>
      </c>
      <c r="N22">
        <v>0</v>
      </c>
      <c r="O22">
        <v>0</v>
      </c>
      <c r="P22">
        <v>0</v>
      </c>
      <c r="Q22">
        <v>18</v>
      </c>
      <c r="R22">
        <v>181</v>
      </c>
      <c r="S22" t="str">
        <f>IFERROR(VLOOKUP(R22,[2]WingLookTable!$A:$B,2,0),"캐릭터없음")</f>
        <v>Wing_DustPurpleNoiseOtherStripeSlow</v>
      </c>
      <c r="T22">
        <f t="shared" ca="1" si="2"/>
        <v>187</v>
      </c>
      <c r="U2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v>
      </c>
      <c r="V22" t="str">
        <f t="shared" si="4"/>
        <v>{"dy":11,"sl":1,"id":"Actor1141m","stats":{"tr":3,"trp":6,"str":0,"dex":15,"int":0,"vit":0,"train":0,"wgGr0":0,"wgGr1":0,"wgGr2":0,"wgGr3":18,"wgLk":181}}</v>
      </c>
      <c r="Z22">
        <v>21</v>
      </c>
      <c r="AA22" t="s">
        <v>361</v>
      </c>
      <c r="AC22">
        <v>21</v>
      </c>
      <c r="AD22">
        <v>172</v>
      </c>
    </row>
    <row r="23" spans="1:30">
      <c r="A23">
        <v>11</v>
      </c>
      <c r="B23">
        <v>2</v>
      </c>
      <c r="C23" t="str">
        <f t="shared" ca="1" si="0"/>
        <v>Actor0030m</v>
      </c>
      <c r="D23" t="str">
        <f>IF(ISBLANK(F23),"",
IFERROR(VLOOKUP(F23,[2]ActorTable!$A:$H,MATCH("이름참고",[2]ActorTable!$1:$1,0),0),"캐릭터없음"))</f>
        <v>간파울</v>
      </c>
      <c r="E23" t="str">
        <f t="shared" si="1"/>
        <v/>
      </c>
      <c r="F23" t="s">
        <v>341</v>
      </c>
      <c r="G23">
        <v>3</v>
      </c>
      <c r="H23">
        <v>6</v>
      </c>
      <c r="I23">
        <v>0</v>
      </c>
      <c r="J23">
        <v>0</v>
      </c>
      <c r="K23">
        <v>15</v>
      </c>
      <c r="L23">
        <v>0</v>
      </c>
      <c r="M23">
        <v>0</v>
      </c>
      <c r="N23">
        <v>0</v>
      </c>
      <c r="O23">
        <v>0</v>
      </c>
      <c r="P23">
        <v>0</v>
      </c>
      <c r="Q23">
        <v>18</v>
      </c>
      <c r="R23">
        <v>175</v>
      </c>
      <c r="S23" t="str">
        <f>IFERROR(VLOOKUP(R23,[2]WingLookTable!$A:$B,2,0),"캐릭터없음")</f>
        <v>Wing_DustMultiSineOtherFullSlow2</v>
      </c>
      <c r="T23">
        <f t="shared" ca="1" si="2"/>
        <v>312</v>
      </c>
      <c r="U2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v>
      </c>
      <c r="V23" t="str">
        <f t="shared" si="4"/>
        <v>{"dy":11,"sl":2,"id":"Actor0201m","stats":{"tr":3,"trp":6,"str":0,"dex":0,"int":15,"vit":0,"train":0,"wgGr0":0,"wgGr1":0,"wgGr2":0,"wgGr3":18,"wgLk":175}}</v>
      </c>
      <c r="Z23">
        <v>22</v>
      </c>
      <c r="AA23" t="s">
        <v>362</v>
      </c>
      <c r="AC23">
        <v>22</v>
      </c>
      <c r="AD23">
        <v>175</v>
      </c>
    </row>
    <row r="24" spans="1:30">
      <c r="A24">
        <v>12</v>
      </c>
      <c r="B24">
        <v>1</v>
      </c>
      <c r="C24" t="str">
        <f t="shared" ca="1" si="0"/>
        <v>Actor2010m</v>
      </c>
      <c r="D24" t="str">
        <f>IF(ISBLANK(F24),"",
IFERROR(VLOOKUP(F24,[2]ActorTable!$A:$H,MATCH("이름참고",[2]ActorTable!$1:$1,0),0),"캐릭터없음"))</f>
        <v/>
      </c>
      <c r="E24" t="str">
        <f t="shared" si="1"/>
        <v/>
      </c>
      <c r="G24">
        <v>3</v>
      </c>
      <c r="H24">
        <v>6</v>
      </c>
      <c r="I24">
        <v>0</v>
      </c>
      <c r="J24">
        <v>15</v>
      </c>
      <c r="K24">
        <v>0</v>
      </c>
      <c r="L24">
        <v>0</v>
      </c>
      <c r="M24">
        <v>0</v>
      </c>
      <c r="N24">
        <v>0</v>
      </c>
      <c r="O24">
        <v>0</v>
      </c>
      <c r="P24">
        <v>0</v>
      </c>
      <c r="Q24">
        <v>18</v>
      </c>
      <c r="R24">
        <v>214</v>
      </c>
      <c r="S24" t="str">
        <f>IFERROR(VLOOKUP(R24,[2]WingLookTable!$A:$B,2,0),"캐릭터없음")</f>
        <v>Wing_GrayStripeSineFullFast</v>
      </c>
      <c r="T24">
        <f t="shared" ca="1" si="2"/>
        <v>125</v>
      </c>
      <c r="U2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v>
      </c>
      <c r="V24" t="str">
        <f t="shared" si="4"/>
        <v>{"dy":12,"sl":1}</v>
      </c>
      <c r="Z24">
        <v>23</v>
      </c>
      <c r="AA24" t="s">
        <v>363</v>
      </c>
      <c r="AC24">
        <v>23</v>
      </c>
      <c r="AD24">
        <v>178</v>
      </c>
    </row>
    <row r="25" spans="1:30">
      <c r="A25">
        <v>12</v>
      </c>
      <c r="B25">
        <v>2</v>
      </c>
      <c r="C25" t="str">
        <f t="shared" ca="1" si="0"/>
        <v>Actor3021m</v>
      </c>
      <c r="D25" t="str">
        <f>IF(ISBLANK(F25),"",
IFERROR(VLOOKUP(F25,[2]ActorTable!$A:$H,MATCH("이름참고",[2]ActorTable!$1:$1,0),0),"캐릭터없음"))</f>
        <v/>
      </c>
      <c r="E25" t="str">
        <f t="shared" si="1"/>
        <v/>
      </c>
      <c r="G25">
        <v>3</v>
      </c>
      <c r="H25">
        <v>6</v>
      </c>
      <c r="I25">
        <v>0</v>
      </c>
      <c r="J25">
        <v>0</v>
      </c>
      <c r="K25">
        <v>15</v>
      </c>
      <c r="L25">
        <v>0</v>
      </c>
      <c r="M25">
        <v>0</v>
      </c>
      <c r="N25">
        <v>0</v>
      </c>
      <c r="O25">
        <v>0</v>
      </c>
      <c r="P25">
        <v>0</v>
      </c>
      <c r="Q25">
        <v>18</v>
      </c>
      <c r="R25">
        <v>321</v>
      </c>
      <c r="S25" t="str">
        <f>IFERROR(VLOOKUP(R25,[2]WingLookTable!$A:$B,2,0),"캐릭터없음")</f>
        <v>Wing_DustMultiOtherOtherOtherSlow</v>
      </c>
      <c r="T25">
        <f t="shared" ca="1" si="2"/>
        <v>187</v>
      </c>
      <c r="U2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v>
      </c>
      <c r="V25" t="str">
        <f t="shared" si="4"/>
        <v>{"dy":12,"sl":2}</v>
      </c>
      <c r="Z25">
        <v>24</v>
      </c>
      <c r="AA25" t="s">
        <v>364</v>
      </c>
      <c r="AC25">
        <v>24</v>
      </c>
      <c r="AD25">
        <v>181</v>
      </c>
    </row>
    <row r="26" spans="1:30">
      <c r="A26">
        <v>13</v>
      </c>
      <c r="B26">
        <v>1</v>
      </c>
      <c r="C26" t="str">
        <f t="shared" ca="1" si="0"/>
        <v>Actor1141m</v>
      </c>
      <c r="D26" t="str">
        <f>IF(ISBLANK(F26),"",
IFERROR(VLOOKUP(F26,[2]ActorTable!$A:$H,MATCH("이름참고",[2]ActorTable!$1:$1,0),0),"캐릭터없음"))</f>
        <v>프로토27</v>
      </c>
      <c r="E26" t="str">
        <f t="shared" si="1"/>
        <v/>
      </c>
      <c r="F26" t="s">
        <v>378</v>
      </c>
      <c r="G26">
        <v>3</v>
      </c>
      <c r="H26">
        <v>6</v>
      </c>
      <c r="I26">
        <v>0</v>
      </c>
      <c r="J26">
        <v>15</v>
      </c>
      <c r="K26">
        <v>0</v>
      </c>
      <c r="L26">
        <v>0</v>
      </c>
      <c r="M26">
        <v>0</v>
      </c>
      <c r="N26">
        <v>0</v>
      </c>
      <c r="O26">
        <v>0</v>
      </c>
      <c r="P26">
        <v>0</v>
      </c>
      <c r="Q26">
        <v>18</v>
      </c>
      <c r="R26">
        <v>211</v>
      </c>
      <c r="S26" t="str">
        <f>IFERROR(VLOOKUP(R26,[2]WingLookTable!$A:$B,2,0),"캐릭터없음")</f>
        <v>Wing_FireSinePatternFullSlow</v>
      </c>
      <c r="T26">
        <f t="shared" ca="1" si="2"/>
        <v>300</v>
      </c>
      <c r="U2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v>
      </c>
      <c r="V26" t="str">
        <f t="shared" si="4"/>
        <v>{"dy":13,"sl":1,"id":"Actor1216m","stats":{"tr":3,"trp":6,"str":0,"dex":15,"int":0,"vit":0,"train":0,"wgGr0":0,"wgGr1":0,"wgGr2":0,"wgGr3":18,"wgLk":211}}</v>
      </c>
      <c r="Z26">
        <v>25</v>
      </c>
      <c r="AA26" t="s">
        <v>365</v>
      </c>
      <c r="AC26">
        <v>25</v>
      </c>
      <c r="AD26">
        <v>184</v>
      </c>
    </row>
    <row r="27" spans="1:30">
      <c r="A27">
        <v>13</v>
      </c>
      <c r="B27">
        <v>2</v>
      </c>
      <c r="C27" t="str">
        <f t="shared" ca="1" si="0"/>
        <v>Actor0007m</v>
      </c>
      <c r="D27" t="str">
        <f>IF(ISBLANK(F27),"",
IFERROR(VLOOKUP(F27,[2]ActorTable!$A:$H,MATCH("이름참고",[2]ActorTable!$1:$1,0),0),"캐릭터없음"))</f>
        <v>프리스</v>
      </c>
      <c r="E27" t="str">
        <f t="shared" si="1"/>
        <v/>
      </c>
      <c r="F27" t="s">
        <v>402</v>
      </c>
      <c r="G27">
        <v>3</v>
      </c>
      <c r="H27">
        <v>6</v>
      </c>
      <c r="I27">
        <v>0</v>
      </c>
      <c r="J27">
        <v>0</v>
      </c>
      <c r="K27">
        <v>15</v>
      </c>
      <c r="L27">
        <v>0</v>
      </c>
      <c r="M27">
        <v>0</v>
      </c>
      <c r="N27">
        <v>0</v>
      </c>
      <c r="O27">
        <v>0</v>
      </c>
      <c r="P27">
        <v>0</v>
      </c>
      <c r="Q27">
        <v>18</v>
      </c>
      <c r="R27">
        <v>223</v>
      </c>
      <c r="S27" t="str">
        <f>IFERROR(VLOOKUP(R27,[2]WingLookTable!$A:$B,2,0),"캐릭터없음")</f>
        <v>Wing_MultiFullOtherFullFast</v>
      </c>
      <c r="T27">
        <f t="shared" ca="1" si="2"/>
        <v>291</v>
      </c>
      <c r="U2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v>
      </c>
      <c r="V27" t="str">
        <f t="shared" si="4"/>
        <v>{"dy":13,"sl":2,"id":"Actor0125m","stats":{"tr":3,"trp":6,"str":0,"dex":0,"int":15,"vit":0,"train":0,"wgGr0":0,"wgGr1":0,"wgGr2":0,"wgGr3":18,"wgLk":223}}</v>
      </c>
      <c r="Z27">
        <v>26</v>
      </c>
      <c r="AA27" t="s">
        <v>366</v>
      </c>
      <c r="AC27">
        <v>26</v>
      </c>
      <c r="AD27">
        <v>187</v>
      </c>
    </row>
    <row r="28" spans="1:30">
      <c r="A28">
        <v>14</v>
      </c>
      <c r="B28">
        <v>1</v>
      </c>
      <c r="C28" t="str">
        <f t="shared" ca="1" si="0"/>
        <v>Actor3021m</v>
      </c>
      <c r="D28" t="str">
        <f>IF(ISBLANK(F28),"",
IFERROR(VLOOKUP(F28,[2]ActorTable!$A:$H,MATCH("이름참고",[2]ActorTable!$1:$1,0),0),"캐릭터없음"))</f>
        <v>클레타</v>
      </c>
      <c r="E28" t="str">
        <f t="shared" si="1"/>
        <v/>
      </c>
      <c r="F28" t="s">
        <v>403</v>
      </c>
      <c r="G28">
        <v>3</v>
      </c>
      <c r="H28">
        <v>6</v>
      </c>
      <c r="I28">
        <v>0</v>
      </c>
      <c r="J28">
        <v>0</v>
      </c>
      <c r="K28">
        <v>15</v>
      </c>
      <c r="L28">
        <v>0</v>
      </c>
      <c r="M28">
        <v>0</v>
      </c>
      <c r="N28">
        <v>0</v>
      </c>
      <c r="O28">
        <v>0</v>
      </c>
      <c r="P28">
        <v>0</v>
      </c>
      <c r="Q28">
        <v>18</v>
      </c>
      <c r="R28">
        <v>101</v>
      </c>
      <c r="S28" t="str">
        <f>IFERROR(VLOOKUP(R28,[2]WingLookTable!$A:$B,2,0),"캐릭터없음")</f>
        <v>Wing_BlackFullSineStripeFast</v>
      </c>
      <c r="T28">
        <f t="shared" ca="1" si="2"/>
        <v>113</v>
      </c>
      <c r="U2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v>
      </c>
      <c r="V28" t="str">
        <f t="shared" si="4"/>
        <v>{"dy":14,"sl":1,"id":"Actor0240m","stats":{"tr":3,"trp":6,"str":0,"dex":0,"int":15,"vit":0,"train":0,"wgGr0":0,"wgGr1":0,"wgGr2":0,"wgGr3":18,"wgLk":101}}</v>
      </c>
      <c r="Z28">
        <v>27</v>
      </c>
      <c r="AA28" t="s">
        <v>367</v>
      </c>
      <c r="AC28">
        <v>27</v>
      </c>
      <c r="AD28">
        <v>190</v>
      </c>
    </row>
    <row r="29" spans="1:30">
      <c r="A29">
        <v>14</v>
      </c>
      <c r="B29">
        <v>2</v>
      </c>
      <c r="C29" t="str">
        <f t="shared" ca="1" si="0"/>
        <v>Actor2011m</v>
      </c>
      <c r="D29" t="str">
        <f>IF(ISBLANK(F29),"",
IFERROR(VLOOKUP(F29,[2]ActorTable!$A:$H,MATCH("이름참고",[2]ActorTable!$1:$1,0),0),"캐릭터없음"))</f>
        <v>테이슨</v>
      </c>
      <c r="E29" t="str">
        <f t="shared" si="1"/>
        <v/>
      </c>
      <c r="F29" t="s">
        <v>407</v>
      </c>
      <c r="G29">
        <v>3</v>
      </c>
      <c r="H29">
        <v>6</v>
      </c>
      <c r="I29">
        <v>0</v>
      </c>
      <c r="J29">
        <v>15</v>
      </c>
      <c r="K29">
        <v>0</v>
      </c>
      <c r="L29">
        <v>0</v>
      </c>
      <c r="M29">
        <v>0</v>
      </c>
      <c r="N29">
        <v>0</v>
      </c>
      <c r="O29">
        <v>0</v>
      </c>
      <c r="P29">
        <v>0</v>
      </c>
      <c r="Q29">
        <v>18</v>
      </c>
      <c r="R29">
        <v>125</v>
      </c>
      <c r="S29" t="str">
        <f>IFERROR(VLOOKUP(R29,[2]WingLookTable!$A:$B,2,0),"캐릭터없음")</f>
        <v>Wing_CyanOtherBeeOtherSlow</v>
      </c>
      <c r="T29">
        <f t="shared" ca="1" si="2"/>
        <v>178</v>
      </c>
      <c r="U2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v>
      </c>
      <c r="V29" t="str">
        <f t="shared" si="4"/>
        <v>{"dy":14,"sl":2,"id":"Actor1108m","stats":{"tr":3,"trp":6,"str":0,"dex":15,"int":0,"vit":0,"train":0,"wgGr0":0,"wgGr1":0,"wgGr2":0,"wgGr3":18,"wgLk":125}}</v>
      </c>
      <c r="Z29">
        <v>28</v>
      </c>
      <c r="AA29" t="s">
        <v>368</v>
      </c>
      <c r="AC29">
        <v>28</v>
      </c>
      <c r="AD29">
        <v>193</v>
      </c>
    </row>
    <row r="30" spans="1:30">
      <c r="A30">
        <v>15</v>
      </c>
      <c r="B30">
        <v>1</v>
      </c>
      <c r="C30" t="str">
        <f t="shared" ca="1" si="0"/>
        <v>Actor1141m</v>
      </c>
      <c r="D30" t="str">
        <f>IF(ISBLANK(F30),"",
IFERROR(VLOOKUP(F30,[2]ActorTable!$A:$H,MATCH("이름참고",[2]ActorTable!$1:$1,0),0),"캐릭터없음"))</f>
        <v>닉스</v>
      </c>
      <c r="E30" t="str">
        <f t="shared" si="1"/>
        <v/>
      </c>
      <c r="F30" t="s">
        <v>410</v>
      </c>
      <c r="G30">
        <v>3</v>
      </c>
      <c r="H30">
        <v>6</v>
      </c>
      <c r="I30">
        <v>0</v>
      </c>
      <c r="J30">
        <v>0</v>
      </c>
      <c r="K30">
        <v>15</v>
      </c>
      <c r="L30">
        <v>0</v>
      </c>
      <c r="M30">
        <v>0</v>
      </c>
      <c r="N30">
        <v>0</v>
      </c>
      <c r="O30">
        <v>0</v>
      </c>
      <c r="P30">
        <v>0</v>
      </c>
      <c r="Q30">
        <v>18</v>
      </c>
      <c r="R30">
        <v>372</v>
      </c>
      <c r="S30" t="str">
        <f>IFERROR(VLOOKUP(R30,[2]WingLookTable!$A:$B,2,0),"캐릭터없음")</f>
        <v>Wing_WhiteFullNoiseOtherFast</v>
      </c>
      <c r="T30">
        <f t="shared" ca="1" si="2"/>
        <v>133</v>
      </c>
      <c r="U3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v>
      </c>
      <c r="V30" t="str">
        <f t="shared" si="4"/>
        <v>{"dy":15,"sl":1,"id":"Actor1109m","stats":{"tr":3,"trp":6,"str":0,"dex":0,"int":15,"vit":0,"train":0,"wgGr0":0,"wgGr1":0,"wgGr2":0,"wgGr3":18,"wgLk":372}}</v>
      </c>
      <c r="Z30">
        <v>29</v>
      </c>
      <c r="AA30" t="s">
        <v>369</v>
      </c>
      <c r="AC30">
        <v>29</v>
      </c>
      <c r="AD30">
        <v>196</v>
      </c>
    </row>
    <row r="31" spans="1:30">
      <c r="A31">
        <v>15</v>
      </c>
      <c r="B31">
        <v>2</v>
      </c>
      <c r="C31" t="str">
        <f t="shared" ca="1" si="0"/>
        <v>Actor0030m</v>
      </c>
      <c r="D31" t="str">
        <f>IF(ISBLANK(F31),"",
IFERROR(VLOOKUP(F31,[2]ActorTable!$A:$H,MATCH("이름참고",[2]ActorTable!$1:$1,0),0),"캐릭터없음"))</f>
        <v>슬로니카</v>
      </c>
      <c r="E31" t="str">
        <f t="shared" si="1"/>
        <v/>
      </c>
      <c r="F31" t="s">
        <v>408</v>
      </c>
      <c r="G31">
        <v>3</v>
      </c>
      <c r="H31">
        <v>6</v>
      </c>
      <c r="I31">
        <v>0</v>
      </c>
      <c r="J31">
        <v>0</v>
      </c>
      <c r="K31">
        <v>15</v>
      </c>
      <c r="L31">
        <v>0</v>
      </c>
      <c r="M31">
        <v>0</v>
      </c>
      <c r="N31">
        <v>0</v>
      </c>
      <c r="O31">
        <v>0</v>
      </c>
      <c r="P31">
        <v>0</v>
      </c>
      <c r="Q31">
        <v>18</v>
      </c>
      <c r="R31">
        <v>366</v>
      </c>
      <c r="S31" t="str">
        <f>IFERROR(VLOOKUP(R31,[2]WingLookTable!$A:$B,2,0),"캐릭터없음")</f>
        <v>Wing_RedNoiseNoiseOtherFast</v>
      </c>
      <c r="T31">
        <f t="shared" ca="1" si="2"/>
        <v>356</v>
      </c>
      <c r="U3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v>
      </c>
      <c r="V31" t="str">
        <f t="shared" si="4"/>
        <v>{"dy":15,"sl":2,"id":"Actor3114m","stats":{"tr":3,"trp":6,"str":0,"dex":0,"int":15,"vit":0,"train":0,"wgGr0":0,"wgGr1":0,"wgGr2":0,"wgGr3":18,"wgLk":366}}</v>
      </c>
      <c r="Z31">
        <v>30</v>
      </c>
      <c r="AA31" t="s">
        <v>370</v>
      </c>
      <c r="AC31">
        <v>30</v>
      </c>
      <c r="AD31">
        <v>199</v>
      </c>
    </row>
    <row r="32" spans="1:30">
      <c r="A32">
        <v>16</v>
      </c>
      <c r="B32">
        <v>1</v>
      </c>
      <c r="C32" t="str">
        <f t="shared" ca="1" si="0"/>
        <v>Actor2015m</v>
      </c>
      <c r="D32" t="str">
        <f>IF(ISBLANK(F32),"",
IFERROR(VLOOKUP(F32,[2]ActorTable!$A:$H,MATCH("이름참고",[2]ActorTable!$1:$1,0),0),"캐릭터없음"))</f>
        <v>간파울</v>
      </c>
      <c r="E32" t="str">
        <f t="shared" si="1"/>
        <v/>
      </c>
      <c r="F32" t="s">
        <v>406</v>
      </c>
      <c r="G32">
        <v>3</v>
      </c>
      <c r="H32">
        <v>6</v>
      </c>
      <c r="I32">
        <v>0</v>
      </c>
      <c r="J32">
        <v>15</v>
      </c>
      <c r="K32">
        <v>0</v>
      </c>
      <c r="L32">
        <v>0</v>
      </c>
      <c r="M32">
        <v>0</v>
      </c>
      <c r="N32">
        <v>0</v>
      </c>
      <c r="O32">
        <v>0</v>
      </c>
      <c r="P32">
        <v>0</v>
      </c>
      <c r="Q32">
        <v>18</v>
      </c>
      <c r="R32">
        <v>276</v>
      </c>
      <c r="S32" t="str">
        <f>IFERROR(VLOOKUP(R32,[2]WingLookTable!$A:$B,2,0),"캐릭터없음")</f>
        <v>Wing_WhiteSineNoiseFullFast</v>
      </c>
      <c r="T32">
        <f t="shared" ca="1" si="2"/>
        <v>169</v>
      </c>
      <c r="U3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v>
      </c>
      <c r="V32" t="str">
        <f t="shared" si="4"/>
        <v>{"dy":16,"sl":1,"id":"Actor0201m","stats":{"tr":3,"trp":6,"str":0,"dex":15,"int":0,"vit":0,"train":0,"wgGr0":0,"wgGr1":0,"wgGr2":0,"wgGr3":18,"wgLk":276}}</v>
      </c>
      <c r="AC32">
        <v>31</v>
      </c>
      <c r="AD32">
        <v>202</v>
      </c>
    </row>
    <row r="33" spans="1:30">
      <c r="A33">
        <v>16</v>
      </c>
      <c r="B33">
        <v>2</v>
      </c>
      <c r="C33" t="str">
        <f t="shared" ca="1" si="0"/>
        <v>Actor3114m</v>
      </c>
      <c r="D33" t="str">
        <f>IF(ISBLANK(F33),"",
IFERROR(VLOOKUP(F33,[2]ActorTable!$A:$H,MATCH("이름참고",[2]ActorTable!$1:$1,0),0),"캐릭터없음"))</f>
        <v>카츄진</v>
      </c>
      <c r="E33" t="str">
        <f t="shared" si="1"/>
        <v/>
      </c>
      <c r="F33" t="s">
        <v>384</v>
      </c>
      <c r="G33">
        <v>3</v>
      </c>
      <c r="H33">
        <v>6</v>
      </c>
      <c r="I33">
        <v>0</v>
      </c>
      <c r="J33">
        <v>0</v>
      </c>
      <c r="K33">
        <v>15</v>
      </c>
      <c r="L33">
        <v>0</v>
      </c>
      <c r="M33">
        <v>0</v>
      </c>
      <c r="N33">
        <v>0</v>
      </c>
      <c r="O33">
        <v>0</v>
      </c>
      <c r="P33">
        <v>0</v>
      </c>
      <c r="Q33">
        <v>18</v>
      </c>
      <c r="R33">
        <v>248</v>
      </c>
      <c r="S33" t="str">
        <f>IFERROR(VLOOKUP(R33,[2]WingLookTable!$A:$B,2,0),"캐릭터없음")</f>
        <v>Wing_RedOtherOtherFullFast</v>
      </c>
      <c r="T33">
        <f t="shared" ca="1" si="2"/>
        <v>280</v>
      </c>
      <c r="U3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v>
      </c>
      <c r="V33" t="str">
        <f t="shared" si="4"/>
        <v>{"dy":16,"sl":2,"id":"Actor3117m","stats":{"tr":3,"trp":6,"str":0,"dex":0,"int":15,"vit":0,"train":0,"wgGr0":0,"wgGr1":0,"wgGr2":0,"wgGr3":18,"wgLk":248}}</v>
      </c>
      <c r="AC33">
        <v>32</v>
      </c>
      <c r="AD33">
        <v>205</v>
      </c>
    </row>
    <row r="34" spans="1:30">
      <c r="A34">
        <v>17</v>
      </c>
      <c r="B34">
        <v>1</v>
      </c>
      <c r="C34" t="str">
        <f t="shared" ref="C34:C64" ca="1" si="5">VLOOKUP(RANDBETWEEN(1,COUNTA(Z:Z)-1),Z:AA,2,0)</f>
        <v>Actor0201m</v>
      </c>
      <c r="D34" t="str">
        <f>IF(ISBLANK(F34),"",
IFERROR(VLOOKUP(F34,[2]ActorTable!$A:$H,MATCH("이름참고",[2]ActorTable!$1:$1,0),0),"캐릭터없음"))</f>
        <v>라무무</v>
      </c>
      <c r="E34" t="str">
        <f t="shared" si="1"/>
        <v/>
      </c>
      <c r="F34" t="s">
        <v>404</v>
      </c>
      <c r="G34">
        <v>3</v>
      </c>
      <c r="H34">
        <v>6</v>
      </c>
      <c r="I34">
        <v>0</v>
      </c>
      <c r="J34">
        <v>15</v>
      </c>
      <c r="K34">
        <v>0</v>
      </c>
      <c r="L34">
        <v>0</v>
      </c>
      <c r="M34">
        <v>0</v>
      </c>
      <c r="N34">
        <v>0</v>
      </c>
      <c r="O34">
        <v>0</v>
      </c>
      <c r="P34">
        <v>0</v>
      </c>
      <c r="Q34">
        <v>18</v>
      </c>
      <c r="R34">
        <v>172</v>
      </c>
      <c r="S34" t="str">
        <f>IFERROR(VLOOKUP(R34,[2]WingLookTable!$A:$B,2,0),"캐릭터없음")</f>
        <v>Wing_DustMultiSineOtherFullSlow</v>
      </c>
      <c r="T34">
        <f t="shared" ref="T34:T64" ca="1" si="6">VLOOKUP(RANDBETWEEN(1,COUNTA(AC:AC)-1),AC:AD,2,0)</f>
        <v>352</v>
      </c>
      <c r="U3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v>
      </c>
      <c r="V34" t="str">
        <f t="shared" ref="V34:V64" si="7">"{"""&amp;A$1&amp;""":"&amp;A34
&amp;","""&amp;B$1&amp;""":"&amp;B34
&amp;IF(LEN(F34)=0,"",","""&amp;F$1&amp;""":"""&amp;F34&amp;"""")
&amp;IF(LEN(F34)=0,"",",""stats"":{")
&amp;IF(LEN(F34)=0,"",""""&amp;G$1&amp;""":"&amp;G34)
&amp;IF(LEN(F34)=0,"",","""&amp;H$1&amp;""":"&amp;H34)
&amp;IF(LEN(F34)=0,"",","""&amp;I$1&amp;""":"&amp;I34)
&amp;IF(LEN(F34)=0,"",","""&amp;J$1&amp;""":"&amp;J34)
&amp;IF(LEN(F34)=0,"",","""&amp;K$1&amp;""":"&amp;K34)
&amp;IF(LEN(F34)=0,"",","""&amp;L$1&amp;""":"&amp;L34)
&amp;IF(LEN(F34)=0,"",","""&amp;M$1&amp;""":"&amp;M34)
&amp;IF(LEN(F34)=0,"",","""&amp;N$1&amp;""":"&amp;N34)
&amp;IF(LEN(F34)=0,"",","""&amp;O$1&amp;""":"&amp;O34)
&amp;IF(LEN(F34)=0,"",","""&amp;P$1&amp;""":"&amp;P34)
&amp;IF(LEN(F34)=0,"",","""&amp;Q$1&amp;""":"&amp;Q34)
&amp;IF(LEN(F34)=0,"",","""&amp;R$1&amp;""":"&amp;R34)
&amp;IF(LEN(F34)=0,"","}")&amp;"}"</f>
        <v>{"dy":17,"sl":1,"id":"Actor3231m","stats":{"tr":3,"trp":6,"str":0,"dex":15,"int":0,"vit":0,"train":0,"wgGr0":0,"wgGr1":0,"wgGr2":0,"wgGr3":18,"wgLk":172}}</v>
      </c>
      <c r="AC34">
        <v>33</v>
      </c>
      <c r="AD34">
        <v>208</v>
      </c>
    </row>
    <row r="35" spans="1:30">
      <c r="A35">
        <v>17</v>
      </c>
      <c r="B35">
        <v>2</v>
      </c>
      <c r="C35" t="str">
        <f t="shared" ca="1" si="5"/>
        <v>Actor3117m</v>
      </c>
      <c r="D35" t="str">
        <f>IF(ISBLANK(F35),"",
IFERROR(VLOOKUP(F35,[2]ActorTable!$A:$H,MATCH("이름참고",[2]ActorTable!$1:$1,0),0),"캐릭터없음"))</f>
        <v>원더</v>
      </c>
      <c r="E35" t="str">
        <f t="shared" si="1"/>
        <v/>
      </c>
      <c r="F35" t="s">
        <v>411</v>
      </c>
      <c r="G35">
        <v>3</v>
      </c>
      <c r="H35">
        <v>6</v>
      </c>
      <c r="I35">
        <v>0</v>
      </c>
      <c r="J35">
        <v>0</v>
      </c>
      <c r="K35">
        <v>15</v>
      </c>
      <c r="L35">
        <v>0</v>
      </c>
      <c r="M35">
        <v>0</v>
      </c>
      <c r="N35">
        <v>0</v>
      </c>
      <c r="O35">
        <v>0</v>
      </c>
      <c r="P35">
        <v>0</v>
      </c>
      <c r="Q35">
        <v>18</v>
      </c>
      <c r="R35">
        <v>360</v>
      </c>
      <c r="S35" t="str">
        <f>IFERROR(VLOOKUP(R35,[2]WingLookTable!$A:$B,2,0),"캐릭터없음")</f>
        <v>Wing_MultiFullSineStripeSlow</v>
      </c>
      <c r="T35">
        <f t="shared" ca="1" si="6"/>
        <v>348</v>
      </c>
      <c r="U3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v>
      </c>
      <c r="V35" t="str">
        <f t="shared" si="7"/>
        <v>{"dy":17,"sl":2,"id":"Actor2128m","stats":{"tr":3,"trp":6,"str":0,"dex":0,"int":15,"vit":0,"train":0,"wgGr0":0,"wgGr1":0,"wgGr2":0,"wgGr3":18,"wgLk":360}}</v>
      </c>
      <c r="AC35">
        <v>34</v>
      </c>
      <c r="AD35">
        <v>211</v>
      </c>
    </row>
    <row r="36" spans="1:30">
      <c r="A36">
        <v>18</v>
      </c>
      <c r="B36">
        <v>1</v>
      </c>
      <c r="C36" t="str">
        <f t="shared" ca="1" si="5"/>
        <v>Actor2103m</v>
      </c>
      <c r="D36" t="str">
        <f>IF(ISBLANK(F36),"",
IFERROR(VLOOKUP(F36,[2]ActorTable!$A:$H,MATCH("이름참고",[2]ActorTable!$1:$1,0),0),"캐릭터없음"))</f>
        <v>니엘</v>
      </c>
      <c r="E36" t="str">
        <f t="shared" si="1"/>
        <v/>
      </c>
      <c r="F36" t="s">
        <v>405</v>
      </c>
      <c r="G36">
        <v>3</v>
      </c>
      <c r="H36">
        <v>6</v>
      </c>
      <c r="I36">
        <v>0</v>
      </c>
      <c r="J36">
        <v>15</v>
      </c>
      <c r="K36">
        <v>0</v>
      </c>
      <c r="L36">
        <v>0</v>
      </c>
      <c r="M36">
        <v>0</v>
      </c>
      <c r="N36">
        <v>0</v>
      </c>
      <c r="O36">
        <v>0</v>
      </c>
      <c r="P36">
        <v>0</v>
      </c>
      <c r="Q36">
        <v>18</v>
      </c>
      <c r="R36">
        <v>163</v>
      </c>
      <c r="S36" t="str">
        <f>IFERROR(VLOOKUP(R36,[2]WingLookTable!$A:$B,2,0),"캐릭터없음")</f>
        <v>Wing_DustGreenSineOtherFullFast</v>
      </c>
      <c r="T36">
        <f t="shared" ca="1" si="6"/>
        <v>223</v>
      </c>
      <c r="U3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v>
      </c>
      <c r="V36" t="str">
        <f t="shared" si="7"/>
        <v>{"dy":18,"sl":1,"id":"Actor2238m","stats":{"tr":3,"trp":6,"str":0,"dex":15,"int":0,"vit":0,"train":0,"wgGr0":0,"wgGr1":0,"wgGr2":0,"wgGr3":18,"wgLk":163}}</v>
      </c>
      <c r="AC36">
        <v>35</v>
      </c>
      <c r="AD36">
        <v>214</v>
      </c>
    </row>
    <row r="37" spans="1:30">
      <c r="A37">
        <v>18</v>
      </c>
      <c r="B37">
        <v>2</v>
      </c>
      <c r="C37" t="str">
        <f t="shared" ca="1" si="5"/>
        <v>Actor1141m</v>
      </c>
      <c r="D37" t="str">
        <f>IF(ISBLANK(F37),"",
IFERROR(VLOOKUP(F37,[2]ActorTable!$A:$H,MATCH("이름참고",[2]ActorTable!$1:$1,0),0),"캐릭터없음"))</f>
        <v>오비우스</v>
      </c>
      <c r="E37" t="str">
        <f>IF(AND(B37=1,NOT(ISBLANK(F37))),
IF(F37=F39,"같음",""),"")</f>
        <v/>
      </c>
      <c r="F37" t="s">
        <v>379</v>
      </c>
      <c r="G37">
        <v>3</v>
      </c>
      <c r="H37">
        <v>6</v>
      </c>
      <c r="I37">
        <v>0</v>
      </c>
      <c r="J37">
        <v>0</v>
      </c>
      <c r="K37">
        <v>15</v>
      </c>
      <c r="L37">
        <v>0</v>
      </c>
      <c r="M37">
        <v>0</v>
      </c>
      <c r="N37">
        <v>0</v>
      </c>
      <c r="O37">
        <v>0</v>
      </c>
      <c r="P37">
        <v>0</v>
      </c>
      <c r="Q37">
        <v>18</v>
      </c>
      <c r="R37">
        <v>272</v>
      </c>
      <c r="S37" t="str">
        <f>IFERROR(VLOOKUP(R37,[2]WingLookTable!$A:$B,2,0),"캐릭터없음")</f>
        <v>Wing_WhiteNoiseOtherFullFast</v>
      </c>
      <c r="T37">
        <f t="shared" ca="1" si="6"/>
        <v>340</v>
      </c>
      <c r="U3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v>
      </c>
      <c r="V37" t="str">
        <f t="shared" si="7"/>
        <v>{"dy":18,"sl":2,"id":"Actor1141m","stats":{"tr":3,"trp":6,"str":0,"dex":0,"int":15,"vit":0,"train":0,"wgGr0":0,"wgGr1":0,"wgGr2":0,"wgGr3":18,"wgLk":272}}</v>
      </c>
      <c r="AC37">
        <v>36</v>
      </c>
      <c r="AD37">
        <v>217</v>
      </c>
    </row>
    <row r="38" spans="1:30">
      <c r="A38">
        <v>18</v>
      </c>
      <c r="B38">
        <v>3</v>
      </c>
      <c r="C38" t="str">
        <f t="shared" ca="1" si="5"/>
        <v>Actor3019m</v>
      </c>
      <c r="D38" t="str">
        <f>IF(ISBLANK(F38),"",
IFERROR(VLOOKUP(F38,[2]ActorTable!$A:$H,MATCH("이름참고",[2]ActorTable!$1:$1,0),0),"캐릭터없음"))</f>
        <v>젤리아</v>
      </c>
      <c r="E38" t="str">
        <f>IF(AND(B38=1,NOT(ISBLANK(F38))),
IF(F38=F40,"같음",""),"")</f>
        <v/>
      </c>
      <c r="F38" t="s">
        <v>409</v>
      </c>
      <c r="G38">
        <v>3</v>
      </c>
      <c r="H38">
        <v>6</v>
      </c>
      <c r="I38">
        <v>0</v>
      </c>
      <c r="J38">
        <v>15</v>
      </c>
      <c r="K38">
        <v>0</v>
      </c>
      <c r="L38">
        <v>0</v>
      </c>
      <c r="M38">
        <v>0</v>
      </c>
      <c r="N38">
        <v>0</v>
      </c>
      <c r="O38">
        <v>0</v>
      </c>
      <c r="P38">
        <v>0</v>
      </c>
      <c r="Q38">
        <v>18</v>
      </c>
      <c r="R38">
        <v>178</v>
      </c>
      <c r="S38" t="str">
        <f>IFERROR(VLOOKUP(R38,[2]WingLookTable!$A:$B,2,0),"캐릭터없음")</f>
        <v>Wing_DustMultiSineSineFullFast</v>
      </c>
      <c r="T38">
        <f t="shared" ca="1" si="6"/>
        <v>303</v>
      </c>
      <c r="U38" t="str">
        <f t="shared" ref="U38" ca="1" si="8">IF(ROW()=2,V38,OFFSET(U38,-1,0)&amp;IF(LEN(V38)=0,"",","&amp;V38))</f>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v>
      </c>
      <c r="V38" t="str">
        <f t="shared" si="7"/>
        <v>{"dy":18,"sl":3,"id":"Actor1005m","stats":{"tr":3,"trp":6,"str":0,"dex":15,"int":0,"vit":0,"train":0,"wgGr0":0,"wgGr1":0,"wgGr2":0,"wgGr3":18,"wgLk":178}}</v>
      </c>
      <c r="AC38">
        <v>37</v>
      </c>
      <c r="AD38">
        <v>220</v>
      </c>
    </row>
    <row r="39" spans="1:30">
      <c r="A39">
        <v>19</v>
      </c>
      <c r="B39">
        <v>1</v>
      </c>
      <c r="C39" t="str">
        <f t="shared" ca="1" si="5"/>
        <v>Actor1039m</v>
      </c>
      <c r="D39" t="str">
        <f>IF(ISBLANK(F39),"",
IFERROR(VLOOKUP(F39,[2]ActorTable!$A:$H,MATCH("이름참고",[2]ActorTable!$1:$1,0),0),"캐릭터없음"))</f>
        <v>카츄진</v>
      </c>
      <c r="E39" t="str">
        <f t="shared" ref="E39:E64" si="9">IF(AND(B39=1,NOT(ISBLANK(F39))),
IF(F39=F40,"같음",""),"")</f>
        <v/>
      </c>
      <c r="F39" t="s">
        <v>355</v>
      </c>
      <c r="G39">
        <v>3</v>
      </c>
      <c r="H39">
        <v>6</v>
      </c>
      <c r="I39">
        <v>0</v>
      </c>
      <c r="J39">
        <v>15</v>
      </c>
      <c r="K39">
        <v>0</v>
      </c>
      <c r="L39">
        <v>0</v>
      </c>
      <c r="M39">
        <v>0</v>
      </c>
      <c r="N39">
        <v>0</v>
      </c>
      <c r="O39">
        <v>0</v>
      </c>
      <c r="P39">
        <v>0</v>
      </c>
      <c r="Q39">
        <v>18</v>
      </c>
      <c r="R39">
        <v>321</v>
      </c>
      <c r="S39" t="str">
        <f>IFERROR(VLOOKUP(R39,[2]WingLookTable!$A:$B,2,0),"캐릭터없음")</f>
        <v>Wing_DustMultiOtherOtherOtherSlow</v>
      </c>
      <c r="T39">
        <f t="shared" ca="1" si="6"/>
        <v>190</v>
      </c>
      <c r="U3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v>
      </c>
      <c r="V39" t="str">
        <f t="shared" si="7"/>
        <v>{"dy":19,"sl":1,"id":"Actor3117m","stats":{"tr":3,"trp":6,"str":0,"dex":15,"int":0,"vit":0,"train":0,"wgGr0":0,"wgGr1":0,"wgGr2":0,"wgGr3":18,"wgLk":321}}</v>
      </c>
      <c r="AC39">
        <v>38</v>
      </c>
      <c r="AD39">
        <v>223</v>
      </c>
    </row>
    <row r="40" spans="1:30">
      <c r="A40">
        <v>19</v>
      </c>
      <c r="B40">
        <v>2</v>
      </c>
      <c r="C40" t="str">
        <f t="shared" ca="1" si="5"/>
        <v>Actor0024m</v>
      </c>
      <c r="D40" t="str">
        <f>IF(ISBLANK(F40),"",
IFERROR(VLOOKUP(F40,[2]ActorTable!$A:$H,MATCH("이름참고",[2]ActorTable!$1:$1,0),0),"캐릭터없음"))</f>
        <v>베이</v>
      </c>
      <c r="E40" t="str">
        <f t="shared" si="9"/>
        <v/>
      </c>
      <c r="F40" t="s">
        <v>344</v>
      </c>
      <c r="G40">
        <v>3</v>
      </c>
      <c r="H40">
        <v>6</v>
      </c>
      <c r="I40">
        <v>0</v>
      </c>
      <c r="J40">
        <v>0</v>
      </c>
      <c r="K40">
        <v>15</v>
      </c>
      <c r="L40">
        <v>0</v>
      </c>
      <c r="M40">
        <v>0</v>
      </c>
      <c r="N40">
        <v>0</v>
      </c>
      <c r="O40">
        <v>0</v>
      </c>
      <c r="P40">
        <v>0</v>
      </c>
      <c r="Q40">
        <v>18</v>
      </c>
      <c r="R40">
        <v>175</v>
      </c>
      <c r="S40" t="str">
        <f>IFERROR(VLOOKUP(R40,[2]WingLookTable!$A:$B,2,0),"캐릭터없음")</f>
        <v>Wing_DustMultiSineOtherFullSlow2</v>
      </c>
      <c r="T40">
        <f t="shared" ca="1" si="6"/>
        <v>372</v>
      </c>
      <c r="U4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v>
      </c>
      <c r="V40" t="str">
        <f t="shared" si="7"/>
        <v>{"dy":19,"sl":2,"id":"Actor0104m","stats":{"tr":3,"trp":6,"str":0,"dex":0,"int":15,"vit":0,"train":0,"wgGr0":0,"wgGr1":0,"wgGr2":0,"wgGr3":18,"wgLk":175}}</v>
      </c>
      <c r="AC40">
        <v>39</v>
      </c>
      <c r="AD40">
        <v>226</v>
      </c>
    </row>
    <row r="41" spans="1:30">
      <c r="A41">
        <v>20</v>
      </c>
      <c r="B41">
        <v>1</v>
      </c>
      <c r="C41" t="str">
        <f t="shared" ca="1" si="5"/>
        <v>Actor3117m</v>
      </c>
      <c r="D41" t="str">
        <f>IF(ISBLANK(F41),"",
IFERROR(VLOOKUP(F41,[2]ActorTable!$A:$H,MATCH("이름참고",[2]ActorTable!$1:$1,0),0),"캐릭터없음"))</f>
        <v>베이</v>
      </c>
      <c r="E41" t="str">
        <f t="shared" si="9"/>
        <v/>
      </c>
      <c r="F41" t="s">
        <v>344</v>
      </c>
      <c r="G41">
        <v>3</v>
      </c>
      <c r="H41">
        <v>6</v>
      </c>
      <c r="I41">
        <v>0</v>
      </c>
      <c r="J41">
        <v>15</v>
      </c>
      <c r="K41">
        <v>0</v>
      </c>
      <c r="L41">
        <v>0</v>
      </c>
      <c r="M41">
        <v>0</v>
      </c>
      <c r="N41">
        <v>0</v>
      </c>
      <c r="O41">
        <v>0</v>
      </c>
      <c r="P41">
        <v>0</v>
      </c>
      <c r="Q41">
        <v>18</v>
      </c>
      <c r="R41">
        <v>205</v>
      </c>
      <c r="S41" t="str">
        <f>IFERROR(VLOOKUP(R41,[2]WingLookTable!$A:$B,2,0),"캐릭터없음")</f>
        <v>Wing_FirePatternPatternFullFast</v>
      </c>
      <c r="T41">
        <f t="shared" ca="1" si="6"/>
        <v>202</v>
      </c>
      <c r="U4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v>
      </c>
      <c r="V41" t="str">
        <f t="shared" si="7"/>
        <v>{"dy":20,"sl":1,"id":"Actor0104m","stats":{"tr":3,"trp":6,"str":0,"dex":15,"int":0,"vit":0,"train":0,"wgGr0":0,"wgGr1":0,"wgGr2":0,"wgGr3":18,"wgLk":205}}</v>
      </c>
      <c r="AC41">
        <v>40</v>
      </c>
      <c r="AD41">
        <v>229</v>
      </c>
    </row>
    <row r="42" spans="1:30">
      <c r="A42">
        <v>20</v>
      </c>
      <c r="B42">
        <v>2</v>
      </c>
      <c r="C42" t="str">
        <f t="shared" ca="1" si="5"/>
        <v>Actor2010m</v>
      </c>
      <c r="D42" t="str">
        <f>IF(ISBLANK(F42),"",
IFERROR(VLOOKUP(F42,[2]ActorTable!$A:$H,MATCH("이름참고",[2]ActorTable!$1:$1,0),0),"캐릭터없음"))</f>
        <v>슬로니카</v>
      </c>
      <c r="E42" t="str">
        <f t="shared" si="9"/>
        <v/>
      </c>
      <c r="F42" t="s">
        <v>352</v>
      </c>
      <c r="G42">
        <v>3</v>
      </c>
      <c r="H42">
        <v>6</v>
      </c>
      <c r="I42">
        <v>0</v>
      </c>
      <c r="J42">
        <v>0</v>
      </c>
      <c r="K42">
        <v>15</v>
      </c>
      <c r="L42">
        <v>0</v>
      </c>
      <c r="M42">
        <v>0</v>
      </c>
      <c r="N42">
        <v>0</v>
      </c>
      <c r="O42">
        <v>0</v>
      </c>
      <c r="P42">
        <v>0</v>
      </c>
      <c r="Q42">
        <v>18</v>
      </c>
      <c r="R42">
        <v>294</v>
      </c>
      <c r="S42" t="str">
        <f>IFERROR(VLOOKUP(R42,[2]WingLookTable!$A:$B,2,0),"캐릭터없음")</f>
        <v>Wing_BlueOtherFullOtherSlow</v>
      </c>
      <c r="T42">
        <f t="shared" ca="1" si="6"/>
        <v>344</v>
      </c>
      <c r="U4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v>
      </c>
      <c r="V42" t="str">
        <f t="shared" si="7"/>
        <v>{"dy":20,"sl":2,"id":"Actor3114m","stats":{"tr":3,"trp":6,"str":0,"dex":0,"int":15,"vit":0,"train":0,"wgGr0":0,"wgGr1":0,"wgGr2":0,"wgGr3":18,"wgLk":294}}</v>
      </c>
      <c r="AC42">
        <v>41</v>
      </c>
      <c r="AD42">
        <v>232</v>
      </c>
    </row>
    <row r="43" spans="1:30">
      <c r="A43">
        <v>21</v>
      </c>
      <c r="B43">
        <v>1</v>
      </c>
      <c r="C43" t="str">
        <f t="shared" ca="1" si="5"/>
        <v>Actor3019m</v>
      </c>
      <c r="D43" t="str">
        <f>IF(ISBLANK(F43),"",
IFERROR(VLOOKUP(F43,[2]ActorTable!$A:$H,MATCH("이름참고",[2]ActorTable!$1:$1,0),0),"캐릭터없음"))</f>
        <v>케이저</v>
      </c>
      <c r="E43" t="str">
        <f t="shared" si="9"/>
        <v/>
      </c>
      <c r="F43" t="s">
        <v>351</v>
      </c>
      <c r="G43">
        <v>3</v>
      </c>
      <c r="H43">
        <v>6</v>
      </c>
      <c r="I43">
        <v>0</v>
      </c>
      <c r="J43">
        <v>15</v>
      </c>
      <c r="K43">
        <v>0</v>
      </c>
      <c r="L43">
        <v>0</v>
      </c>
      <c r="M43">
        <v>0</v>
      </c>
      <c r="N43">
        <v>0</v>
      </c>
      <c r="O43">
        <v>0</v>
      </c>
      <c r="P43">
        <v>0</v>
      </c>
      <c r="Q43">
        <v>18</v>
      </c>
      <c r="R43">
        <v>272</v>
      </c>
      <c r="S43" t="str">
        <f>IFERROR(VLOOKUP(R43,[2]WingLookTable!$A:$B,2,0),"캐릭터없음")</f>
        <v>Wing_WhiteNoiseOtherFullFast</v>
      </c>
      <c r="T43">
        <f t="shared" ca="1" si="6"/>
        <v>101</v>
      </c>
      <c r="U4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v>
      </c>
      <c r="V43" t="str">
        <f t="shared" si="7"/>
        <v>{"dy":21,"sl":1,"id":"Actor0113m","stats":{"tr":3,"trp":6,"str":0,"dex":15,"int":0,"vit":0,"train":0,"wgGr0":0,"wgGr1":0,"wgGr2":0,"wgGr3":18,"wgLk":272}}</v>
      </c>
      <c r="AC43">
        <v>42</v>
      </c>
      <c r="AD43">
        <v>236</v>
      </c>
    </row>
    <row r="44" spans="1:30">
      <c r="A44">
        <v>21</v>
      </c>
      <c r="B44">
        <v>2</v>
      </c>
      <c r="C44" t="str">
        <f t="shared" ca="1" si="5"/>
        <v>Actor2128m</v>
      </c>
      <c r="D44" t="str">
        <f>IF(ISBLANK(F44),"",
IFERROR(VLOOKUP(F44,[2]ActorTable!$A:$H,MATCH("이름참고",[2]ActorTable!$1:$1,0),0),"캐릭터없음"))</f>
        <v>에이잭</v>
      </c>
      <c r="E44" t="str">
        <f t="shared" si="9"/>
        <v/>
      </c>
      <c r="F44" t="s">
        <v>363</v>
      </c>
      <c r="G44">
        <v>3</v>
      </c>
      <c r="H44">
        <v>6</v>
      </c>
      <c r="I44">
        <v>0</v>
      </c>
      <c r="J44">
        <v>0</v>
      </c>
      <c r="K44">
        <v>15</v>
      </c>
      <c r="L44">
        <v>0</v>
      </c>
      <c r="M44">
        <v>0</v>
      </c>
      <c r="N44">
        <v>0</v>
      </c>
      <c r="O44">
        <v>0</v>
      </c>
      <c r="P44">
        <v>0</v>
      </c>
      <c r="Q44">
        <v>18</v>
      </c>
      <c r="R44">
        <v>157</v>
      </c>
      <c r="S44" t="str">
        <f>IFERROR(VLOOKUP(R44,[2]WingLookTable!$A:$B,2,0),"캐릭터없음")</f>
        <v>Wing_DustGreenPatternPatternStripeSlow</v>
      </c>
      <c r="T44">
        <f t="shared" ca="1" si="6"/>
        <v>248</v>
      </c>
      <c r="U4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v>
      </c>
      <c r="V44" t="str">
        <f t="shared" si="7"/>
        <v>{"dy":21,"sl":2,"id":"Actor1029m","stats":{"tr":3,"trp":6,"str":0,"dex":0,"int":15,"vit":0,"train":0,"wgGr0":0,"wgGr1":0,"wgGr2":0,"wgGr3":18,"wgLk":157}}</v>
      </c>
      <c r="AC44">
        <v>43</v>
      </c>
      <c r="AD44">
        <v>240</v>
      </c>
    </row>
    <row r="45" spans="1:30">
      <c r="A45">
        <v>22</v>
      </c>
      <c r="B45">
        <v>1</v>
      </c>
      <c r="C45" t="str">
        <f t="shared" ca="1" si="5"/>
        <v>Actor1005m</v>
      </c>
      <c r="D45" t="str">
        <f>IF(ISBLANK(F45),"",
IFERROR(VLOOKUP(F45,[2]ActorTable!$A:$H,MATCH("이름참고",[2]ActorTable!$1:$1,0),0),"캐릭터없음"))</f>
        <v>그루퍼스</v>
      </c>
      <c r="E45" t="str">
        <f t="shared" si="9"/>
        <v/>
      </c>
      <c r="F45" t="s">
        <v>349</v>
      </c>
      <c r="G45">
        <v>3</v>
      </c>
      <c r="H45">
        <v>6</v>
      </c>
      <c r="I45">
        <v>0</v>
      </c>
      <c r="J45">
        <v>15</v>
      </c>
      <c r="K45">
        <v>0</v>
      </c>
      <c r="L45">
        <v>0</v>
      </c>
      <c r="M45">
        <v>0</v>
      </c>
      <c r="N45">
        <v>0</v>
      </c>
      <c r="O45">
        <v>0</v>
      </c>
      <c r="P45">
        <v>0</v>
      </c>
      <c r="Q45">
        <v>18</v>
      </c>
      <c r="R45">
        <v>145</v>
      </c>
      <c r="S45" t="str">
        <f>IFERROR(VLOOKUP(R45,[2]WingLookTable!$A:$B,2,0),"캐릭터없음")</f>
        <v>Wing_DustBlueSinePatternFullSlow</v>
      </c>
      <c r="T45">
        <f t="shared" ca="1" si="6"/>
        <v>318</v>
      </c>
      <c r="U4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v>
      </c>
      <c r="V45" t="str">
        <f t="shared" si="7"/>
        <v>{"dy":22,"sl":1,"id":"Actor2010m","stats":{"tr":3,"trp":6,"str":0,"dex":15,"int":0,"vit":0,"train":0,"wgGr0":0,"wgGr1":0,"wgGr2":0,"wgGr3":18,"wgLk":145}}</v>
      </c>
      <c r="AC45">
        <v>44</v>
      </c>
      <c r="AD45">
        <v>244</v>
      </c>
    </row>
    <row r="46" spans="1:30">
      <c r="A46">
        <v>22</v>
      </c>
      <c r="B46">
        <v>2</v>
      </c>
      <c r="C46" t="str">
        <f t="shared" ca="1" si="5"/>
        <v>Actor3117m</v>
      </c>
      <c r="D46" t="str">
        <f>IF(ISBLANK(F46),"",
IFERROR(VLOOKUP(F46,[2]ActorTable!$A:$H,MATCH("이름참고",[2]ActorTable!$1:$1,0),0),"캐릭터없음"))</f>
        <v>도스로프</v>
      </c>
      <c r="E46" t="str">
        <f t="shared" si="9"/>
        <v/>
      </c>
      <c r="F46" t="s">
        <v>364</v>
      </c>
      <c r="G46">
        <v>3</v>
      </c>
      <c r="H46">
        <v>6</v>
      </c>
      <c r="I46">
        <v>0</v>
      </c>
      <c r="J46">
        <v>0</v>
      </c>
      <c r="K46">
        <v>15</v>
      </c>
      <c r="L46">
        <v>0</v>
      </c>
      <c r="M46">
        <v>0</v>
      </c>
      <c r="N46">
        <v>0</v>
      </c>
      <c r="O46">
        <v>0</v>
      </c>
      <c r="P46">
        <v>0</v>
      </c>
      <c r="Q46">
        <v>18</v>
      </c>
      <c r="R46">
        <v>344</v>
      </c>
      <c r="S46" t="str">
        <f>IFERROR(VLOOKUP(R46,[2]WingLookTable!$A:$B,2,0),"캐릭터없음")</f>
        <v>Wing_DustYellowOtherStripeFullSlow</v>
      </c>
      <c r="T46">
        <f t="shared" ca="1" si="6"/>
        <v>148</v>
      </c>
      <c r="U4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v>
      </c>
      <c r="V46" t="str">
        <f t="shared" si="7"/>
        <v>{"dy":22,"sl":2,"id":"Actor0030m","stats":{"tr":3,"trp":6,"str":0,"dex":0,"int":15,"vit":0,"train":0,"wgGr0":0,"wgGr1":0,"wgGr2":0,"wgGr3":18,"wgLk":344}}</v>
      </c>
      <c r="AC46">
        <v>45</v>
      </c>
      <c r="AD46">
        <v>248</v>
      </c>
    </row>
    <row r="47" spans="1:30">
      <c r="A47">
        <v>23</v>
      </c>
      <c r="B47">
        <v>1</v>
      </c>
      <c r="C47" t="str">
        <f t="shared" ca="1" si="5"/>
        <v>Actor0104m</v>
      </c>
      <c r="D47" t="str">
        <f>IF(ISBLANK(F47),"",
IFERROR(VLOOKUP(F47,[2]ActorTable!$A:$H,MATCH("이름참고",[2]ActorTable!$1:$1,0),0),"캐릭터없음"))</f>
        <v>프리스</v>
      </c>
      <c r="E47" t="str">
        <f t="shared" si="9"/>
        <v/>
      </c>
      <c r="F47" t="s">
        <v>361</v>
      </c>
      <c r="G47">
        <v>3</v>
      </c>
      <c r="H47">
        <v>6</v>
      </c>
      <c r="I47">
        <v>0</v>
      </c>
      <c r="J47">
        <v>15</v>
      </c>
      <c r="K47">
        <v>0</v>
      </c>
      <c r="L47">
        <v>0</v>
      </c>
      <c r="M47">
        <v>0</v>
      </c>
      <c r="N47">
        <v>0</v>
      </c>
      <c r="O47">
        <v>0</v>
      </c>
      <c r="P47">
        <v>0</v>
      </c>
      <c r="Q47">
        <v>18</v>
      </c>
      <c r="R47">
        <v>199</v>
      </c>
      <c r="S47" t="str">
        <f>IFERROR(VLOOKUP(R47,[2]WingLookTable!$A:$B,2,0),"캐릭터없음")</f>
        <v>Wing_FireFullNoiseOtherSlow</v>
      </c>
      <c r="T47">
        <f t="shared" ca="1" si="6"/>
        <v>229</v>
      </c>
      <c r="U4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v>
      </c>
      <c r="V47" t="str">
        <f t="shared" si="7"/>
        <v>{"dy":23,"sl":1,"id":"Actor0125m","stats":{"tr":3,"trp":6,"str":0,"dex":15,"int":0,"vit":0,"train":0,"wgGr0":0,"wgGr1":0,"wgGr2":0,"wgGr3":18,"wgLk":199}}</v>
      </c>
      <c r="AC47">
        <v>46</v>
      </c>
      <c r="AD47">
        <v>252</v>
      </c>
    </row>
    <row r="48" spans="1:30">
      <c r="A48">
        <v>23</v>
      </c>
      <c r="B48">
        <v>2</v>
      </c>
      <c r="C48" t="str">
        <f t="shared" ca="1" si="5"/>
        <v>Actor3117m</v>
      </c>
      <c r="D48" t="str">
        <f>IF(ISBLANK(F48),"",
IFERROR(VLOOKUP(F48,[2]ActorTable!$A:$H,MATCH("이름참고",[2]ActorTable!$1:$1,0),0),"캐릭터없음"))</f>
        <v>소하</v>
      </c>
      <c r="E48" t="str">
        <f t="shared" si="9"/>
        <v/>
      </c>
      <c r="F48" t="s">
        <v>342</v>
      </c>
      <c r="G48">
        <v>3</v>
      </c>
      <c r="H48">
        <v>6</v>
      </c>
      <c r="I48">
        <v>0</v>
      </c>
      <c r="J48">
        <v>0</v>
      </c>
      <c r="K48">
        <v>15</v>
      </c>
      <c r="L48">
        <v>0</v>
      </c>
      <c r="M48">
        <v>0</v>
      </c>
      <c r="N48">
        <v>0</v>
      </c>
      <c r="O48">
        <v>0</v>
      </c>
      <c r="P48">
        <v>0</v>
      </c>
      <c r="Q48">
        <v>18</v>
      </c>
      <c r="R48">
        <v>157</v>
      </c>
      <c r="S48" t="str">
        <f>IFERROR(VLOOKUP(R48,[2]WingLookTable!$A:$B,2,0),"캐릭터없음")</f>
        <v>Wing_DustGreenPatternPatternStripeSlow</v>
      </c>
      <c r="T48">
        <f t="shared" ca="1" si="6"/>
        <v>154</v>
      </c>
      <c r="U4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v>
      </c>
      <c r="V48" t="str">
        <f t="shared" si="7"/>
        <v>{"dy":23,"sl":2,"id":"Actor1002m","stats":{"tr":3,"trp":6,"str":0,"dex":0,"int":15,"vit":0,"train":0,"wgGr0":0,"wgGr1":0,"wgGr2":0,"wgGr3":18,"wgLk":157}}</v>
      </c>
      <c r="AC48">
        <v>47</v>
      </c>
      <c r="AD48">
        <v>256</v>
      </c>
    </row>
    <row r="49" spans="1:30">
      <c r="A49">
        <v>24</v>
      </c>
      <c r="B49">
        <v>1</v>
      </c>
      <c r="C49" t="str">
        <f t="shared" ca="1" si="5"/>
        <v>Actor0201m</v>
      </c>
      <c r="D49" t="str">
        <f>IF(ISBLANK(F49),"",
IFERROR(VLOOKUP(F49,[2]ActorTable!$A:$H,MATCH("이름참고",[2]ActorTable!$1:$1,0),0),"캐릭터없음"))</f>
        <v>니엘</v>
      </c>
      <c r="E49" t="str">
        <f t="shared" si="9"/>
        <v/>
      </c>
      <c r="F49" t="s">
        <v>367</v>
      </c>
      <c r="G49">
        <v>3</v>
      </c>
      <c r="H49">
        <v>6</v>
      </c>
      <c r="I49">
        <v>0</v>
      </c>
      <c r="J49">
        <v>15</v>
      </c>
      <c r="K49">
        <v>0</v>
      </c>
      <c r="L49">
        <v>0</v>
      </c>
      <c r="M49">
        <v>0</v>
      </c>
      <c r="N49">
        <v>0</v>
      </c>
      <c r="O49">
        <v>0</v>
      </c>
      <c r="P49">
        <v>0</v>
      </c>
      <c r="Q49">
        <v>18</v>
      </c>
      <c r="R49">
        <v>151</v>
      </c>
      <c r="S49" t="str">
        <f>IFERROR(VLOOKUP(R49,[2]WingLookTable!$A:$B,2,0),"캐릭터없음")</f>
        <v>Wing_DustCyanSineOtherFullFast</v>
      </c>
      <c r="T49">
        <f t="shared" ca="1" si="6"/>
        <v>297</v>
      </c>
      <c r="U4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v>
      </c>
      <c r="V49" t="str">
        <f t="shared" si="7"/>
        <v>{"dy":24,"sl":1,"id":"Actor2238m","stats":{"tr":3,"trp":6,"str":0,"dex":15,"int":0,"vit":0,"train":0,"wgGr0":0,"wgGr1":0,"wgGr2":0,"wgGr3":18,"wgLk":151}}</v>
      </c>
      <c r="AC49">
        <v>48</v>
      </c>
      <c r="AD49">
        <v>260</v>
      </c>
    </row>
    <row r="50" spans="1:30">
      <c r="A50">
        <v>24</v>
      </c>
      <c r="B50">
        <v>2</v>
      </c>
      <c r="C50" t="str">
        <f t="shared" ca="1" si="5"/>
        <v>Actor0113m</v>
      </c>
      <c r="D50" t="str">
        <f>IF(ISBLANK(F50),"",
IFERROR(VLOOKUP(F50,[2]ActorTable!$A:$H,MATCH("이름참고",[2]ActorTable!$1:$1,0),0),"캐릭터없음"))</f>
        <v>간파울</v>
      </c>
      <c r="E50" t="str">
        <f t="shared" si="9"/>
        <v/>
      </c>
      <c r="F50" t="s">
        <v>341</v>
      </c>
      <c r="G50">
        <v>3</v>
      </c>
      <c r="H50">
        <v>6</v>
      </c>
      <c r="I50">
        <v>0</v>
      </c>
      <c r="J50">
        <v>0</v>
      </c>
      <c r="K50">
        <v>15</v>
      </c>
      <c r="L50">
        <v>0</v>
      </c>
      <c r="M50">
        <v>0</v>
      </c>
      <c r="N50">
        <v>0</v>
      </c>
      <c r="O50">
        <v>0</v>
      </c>
      <c r="P50">
        <v>0</v>
      </c>
      <c r="Q50">
        <v>18</v>
      </c>
      <c r="R50">
        <v>348</v>
      </c>
      <c r="S50" t="str">
        <f>IFERROR(VLOOKUP(R50,[2]WingLookTable!$A:$B,2,0),"캐릭터없음")</f>
        <v>Wing_DustYellowSineSineOtherFast</v>
      </c>
      <c r="T50">
        <f t="shared" ca="1" si="6"/>
        <v>303</v>
      </c>
      <c r="U5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v>
      </c>
      <c r="V50" t="str">
        <f t="shared" si="7"/>
        <v>{"dy":24,"sl":2,"id":"Actor0201m","stats":{"tr":3,"trp":6,"str":0,"dex":0,"int":15,"vit":0,"train":0,"wgGr0":0,"wgGr1":0,"wgGr2":0,"wgGr3":18,"wgLk":348}}</v>
      </c>
      <c r="AC50">
        <v>49</v>
      </c>
      <c r="AD50">
        <v>264</v>
      </c>
    </row>
    <row r="51" spans="1:30">
      <c r="A51">
        <v>25</v>
      </c>
      <c r="B51">
        <v>1</v>
      </c>
      <c r="C51" t="str">
        <f t="shared" ca="1" si="5"/>
        <v>Actor1002m</v>
      </c>
      <c r="D51" t="str">
        <f>IF(ISBLANK(F51),"",
IFERROR(VLOOKUP(F51,[2]ActorTable!$A:$H,MATCH("이름참고",[2]ActorTable!$1:$1,0),0),"캐릭터없음"))</f>
        <v>도스로프</v>
      </c>
      <c r="E51" t="str">
        <f t="shared" si="9"/>
        <v/>
      </c>
      <c r="F51" t="s">
        <v>364</v>
      </c>
      <c r="G51">
        <v>3</v>
      </c>
      <c r="H51">
        <v>6</v>
      </c>
      <c r="I51">
        <v>0</v>
      </c>
      <c r="J51">
        <v>15</v>
      </c>
      <c r="K51">
        <v>0</v>
      </c>
      <c r="L51">
        <v>0</v>
      </c>
      <c r="M51">
        <v>0</v>
      </c>
      <c r="N51">
        <v>0</v>
      </c>
      <c r="O51">
        <v>0</v>
      </c>
      <c r="P51">
        <v>0</v>
      </c>
      <c r="Q51">
        <v>18</v>
      </c>
      <c r="R51">
        <v>154</v>
      </c>
      <c r="S51" t="str">
        <f>IFERROR(VLOOKUP(R51,[2]WingLookTable!$A:$B,2,0),"캐릭터없음")</f>
        <v>Wing_DustFireSinePatternFullSlow</v>
      </c>
      <c r="T51">
        <f t="shared" ca="1" si="6"/>
        <v>141</v>
      </c>
      <c r="U5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v>
      </c>
      <c r="V51" t="str">
        <f t="shared" si="7"/>
        <v>{"dy":25,"sl":1,"id":"Actor0030m","stats":{"tr":3,"trp":6,"str":0,"dex":15,"int":0,"vit":0,"train":0,"wgGr0":0,"wgGr1":0,"wgGr2":0,"wgGr3":18,"wgLk":154}}</v>
      </c>
      <c r="AC51">
        <v>50</v>
      </c>
      <c r="AD51">
        <v>268</v>
      </c>
    </row>
    <row r="52" spans="1:30">
      <c r="A52">
        <v>25</v>
      </c>
      <c r="B52">
        <v>2</v>
      </c>
      <c r="C52" t="str">
        <f t="shared" ca="1" si="5"/>
        <v>Actor1005m</v>
      </c>
      <c r="D52" t="str">
        <f>IF(ISBLANK(F52),"",
IFERROR(VLOOKUP(F52,[2]ActorTable!$A:$H,MATCH("이름참고",[2]ActorTable!$1:$1,0),0),"캐릭터없음"))</f>
        <v>그루퍼스</v>
      </c>
      <c r="E52" t="str">
        <f t="shared" si="9"/>
        <v/>
      </c>
      <c r="F52" t="s">
        <v>349</v>
      </c>
      <c r="G52">
        <v>3</v>
      </c>
      <c r="H52">
        <v>6</v>
      </c>
      <c r="I52">
        <v>0</v>
      </c>
      <c r="J52">
        <v>0</v>
      </c>
      <c r="K52">
        <v>15</v>
      </c>
      <c r="L52">
        <v>0</v>
      </c>
      <c r="M52">
        <v>0</v>
      </c>
      <c r="N52">
        <v>0</v>
      </c>
      <c r="O52">
        <v>0</v>
      </c>
      <c r="P52">
        <v>0</v>
      </c>
      <c r="Q52">
        <v>18</v>
      </c>
      <c r="R52">
        <v>217</v>
      </c>
      <c r="S52" t="str">
        <f>IFERROR(VLOOKUP(R52,[2]WingLookTable!$A:$B,2,0),"캐릭터없음")</f>
        <v>Wing_GreenOtherSineFullFast</v>
      </c>
      <c r="T52">
        <f t="shared" ca="1" si="6"/>
        <v>356</v>
      </c>
      <c r="U5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v>
      </c>
      <c r="V52" t="str">
        <f t="shared" si="7"/>
        <v>{"dy":25,"sl":2,"id":"Actor2010m","stats":{"tr":3,"trp":6,"str":0,"dex":0,"int":15,"vit":0,"train":0,"wgGr0":0,"wgGr1":0,"wgGr2":0,"wgGr3":18,"wgLk":217}}</v>
      </c>
      <c r="AC52">
        <v>51</v>
      </c>
      <c r="AD52">
        <v>272</v>
      </c>
    </row>
    <row r="53" spans="1:30">
      <c r="A53">
        <v>26</v>
      </c>
      <c r="B53">
        <v>1</v>
      </c>
      <c r="C53" t="str">
        <f t="shared" ca="1" si="5"/>
        <v>Actor2238m</v>
      </c>
      <c r="D53" t="str">
        <f>IF(ISBLANK(F53),"",
IFERROR(VLOOKUP(F53,[2]ActorTable!$A:$H,MATCH("이름참고",[2]ActorTable!$1:$1,0),0),"캐릭터없음"))</f>
        <v>슬로니카</v>
      </c>
      <c r="E53" t="str">
        <f t="shared" si="9"/>
        <v/>
      </c>
      <c r="F53" t="s">
        <v>352</v>
      </c>
      <c r="G53">
        <v>3</v>
      </c>
      <c r="H53">
        <v>6</v>
      </c>
      <c r="I53">
        <v>0</v>
      </c>
      <c r="J53">
        <v>15</v>
      </c>
      <c r="K53">
        <v>0</v>
      </c>
      <c r="L53">
        <v>0</v>
      </c>
      <c r="M53">
        <v>0</v>
      </c>
      <c r="N53">
        <v>0</v>
      </c>
      <c r="O53">
        <v>0</v>
      </c>
      <c r="P53">
        <v>0</v>
      </c>
      <c r="Q53">
        <v>18</v>
      </c>
      <c r="R53">
        <v>211</v>
      </c>
      <c r="S53" t="str">
        <f>IFERROR(VLOOKUP(R53,[2]WingLookTable!$A:$B,2,0),"캐릭터없음")</f>
        <v>Wing_FireSinePatternFullSlow</v>
      </c>
      <c r="T53">
        <f t="shared" ca="1" si="6"/>
        <v>356</v>
      </c>
      <c r="U5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v>
      </c>
      <c r="V53" t="str">
        <f t="shared" si="7"/>
        <v>{"dy":26,"sl":1,"id":"Actor3114m","stats":{"tr":3,"trp":6,"str":0,"dex":15,"int":0,"vit":0,"train":0,"wgGr0":0,"wgGr1":0,"wgGr2":0,"wgGr3":18,"wgLk":211}}</v>
      </c>
      <c r="AC53">
        <v>52</v>
      </c>
      <c r="AD53">
        <v>276</v>
      </c>
    </row>
    <row r="54" spans="1:30">
      <c r="A54">
        <v>26</v>
      </c>
      <c r="B54">
        <v>2</v>
      </c>
      <c r="C54" t="str">
        <f t="shared" ca="1" si="5"/>
        <v>Actor0201m</v>
      </c>
      <c r="D54" t="str">
        <f>IF(ISBLANK(F54),"",
IFERROR(VLOOKUP(F54,[2]ActorTable!$A:$H,MATCH("이름참고",[2]ActorTable!$1:$1,0),0),"캐릭터없음"))</f>
        <v>미네락</v>
      </c>
      <c r="E54" t="str">
        <f t="shared" si="9"/>
        <v/>
      </c>
      <c r="F54" t="s">
        <v>357</v>
      </c>
      <c r="G54">
        <v>3</v>
      </c>
      <c r="H54">
        <v>6</v>
      </c>
      <c r="I54">
        <v>0</v>
      </c>
      <c r="J54">
        <v>0</v>
      </c>
      <c r="K54">
        <v>15</v>
      </c>
      <c r="L54">
        <v>0</v>
      </c>
      <c r="M54">
        <v>0</v>
      </c>
      <c r="N54">
        <v>0</v>
      </c>
      <c r="O54">
        <v>0</v>
      </c>
      <c r="P54">
        <v>0</v>
      </c>
      <c r="Q54">
        <v>18</v>
      </c>
      <c r="R54">
        <v>272</v>
      </c>
      <c r="S54" t="str">
        <f>IFERROR(VLOOKUP(R54,[2]WingLookTable!$A:$B,2,0),"캐릭터없음")</f>
        <v>Wing_WhiteNoiseOtherFullFast</v>
      </c>
      <c r="T54">
        <f t="shared" ca="1" si="6"/>
        <v>321</v>
      </c>
      <c r="U5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v>
      </c>
      <c r="V54" t="str">
        <f t="shared" si="7"/>
        <v>{"dy":26,"sl":2,"id":"Actor2120m","stats":{"tr":3,"trp":6,"str":0,"dex":0,"int":15,"vit":0,"train":0,"wgGr0":0,"wgGr1":0,"wgGr2":0,"wgGr3":18,"wgLk":272}}</v>
      </c>
      <c r="AC54">
        <v>53</v>
      </c>
      <c r="AD54">
        <v>280</v>
      </c>
    </row>
    <row r="55" spans="1:30">
      <c r="A55">
        <v>27</v>
      </c>
      <c r="B55">
        <v>1</v>
      </c>
      <c r="C55" t="str">
        <f t="shared" ca="1" si="5"/>
        <v>Actor3021m</v>
      </c>
      <c r="D55" t="str">
        <f>IF(ISBLANK(F55),"",
IFERROR(VLOOKUP(F55,[2]ActorTable!$A:$H,MATCH("이름참고",[2]ActorTable!$1:$1,0),0),"캐릭터없음"))</f>
        <v>롤라</v>
      </c>
      <c r="E55" t="str">
        <f t="shared" si="9"/>
        <v/>
      </c>
      <c r="F55" t="s">
        <v>356</v>
      </c>
      <c r="G55">
        <v>3</v>
      </c>
      <c r="H55">
        <v>6</v>
      </c>
      <c r="I55">
        <v>0</v>
      </c>
      <c r="J55">
        <v>15</v>
      </c>
      <c r="K55">
        <v>0</v>
      </c>
      <c r="L55">
        <v>0</v>
      </c>
      <c r="M55">
        <v>0</v>
      </c>
      <c r="N55">
        <v>0</v>
      </c>
      <c r="O55">
        <v>0</v>
      </c>
      <c r="P55">
        <v>0</v>
      </c>
      <c r="Q55">
        <v>18</v>
      </c>
      <c r="R55">
        <v>172</v>
      </c>
      <c r="S55" t="str">
        <f>IFERROR(VLOOKUP(R55,[2]WingLookTable!$A:$B,2,0),"캐릭터없음")</f>
        <v>Wing_DustMultiSineOtherFullSlow</v>
      </c>
      <c r="T55">
        <f t="shared" ca="1" si="6"/>
        <v>268</v>
      </c>
      <c r="U5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v>
      </c>
      <c r="V55" t="str">
        <f t="shared" si="7"/>
        <v>{"dy":27,"sl":1,"id":"Actor3019m","stats":{"tr":3,"trp":6,"str":0,"dex":15,"int":0,"vit":0,"train":0,"wgGr0":0,"wgGr1":0,"wgGr2":0,"wgGr3":18,"wgLk":172}}</v>
      </c>
      <c r="AC55">
        <v>54</v>
      </c>
      <c r="AD55">
        <v>284</v>
      </c>
    </row>
    <row r="56" spans="1:30">
      <c r="A56">
        <v>27</v>
      </c>
      <c r="B56">
        <v>2</v>
      </c>
      <c r="C56" t="str">
        <f t="shared" ca="1" si="5"/>
        <v>Actor3022m</v>
      </c>
      <c r="D56" t="str">
        <f>IF(ISBLANK(F56),"",
IFERROR(VLOOKUP(F56,[2]ActorTable!$A:$H,MATCH("이름참고",[2]ActorTable!$1:$1,0),0),"캐릭터없음"))</f>
        <v>도스로프</v>
      </c>
      <c r="E56" t="str">
        <f t="shared" si="9"/>
        <v/>
      </c>
      <c r="F56" t="s">
        <v>364</v>
      </c>
      <c r="G56">
        <v>3</v>
      </c>
      <c r="H56">
        <v>6</v>
      </c>
      <c r="I56">
        <v>0</v>
      </c>
      <c r="J56">
        <v>0</v>
      </c>
      <c r="K56">
        <v>15</v>
      </c>
      <c r="L56">
        <v>0</v>
      </c>
      <c r="M56">
        <v>0</v>
      </c>
      <c r="N56">
        <v>0</v>
      </c>
      <c r="O56">
        <v>0</v>
      </c>
      <c r="P56">
        <v>0</v>
      </c>
      <c r="Q56">
        <v>18</v>
      </c>
      <c r="R56">
        <v>208</v>
      </c>
      <c r="S56" t="str">
        <f>IFERROR(VLOOKUP(R56,[2]WingLookTable!$A:$B,2,0),"캐릭터없음")</f>
        <v>Wing_FireSineBeeFullSlow</v>
      </c>
      <c r="T56">
        <f t="shared" ca="1" si="6"/>
        <v>187</v>
      </c>
      <c r="U5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v>
      </c>
      <c r="V56" t="str">
        <f t="shared" si="7"/>
        <v>{"dy":27,"sl":2,"id":"Actor0030m","stats":{"tr":3,"trp":6,"str":0,"dex":0,"int":15,"vit":0,"train":0,"wgGr0":0,"wgGr1":0,"wgGr2":0,"wgGr3":18,"wgLk":208}}</v>
      </c>
      <c r="AC56">
        <v>55</v>
      </c>
      <c r="AD56">
        <v>288</v>
      </c>
    </row>
    <row r="57" spans="1:30">
      <c r="A57">
        <v>28</v>
      </c>
      <c r="B57">
        <v>1</v>
      </c>
      <c r="C57" t="str">
        <f t="shared" ca="1" si="5"/>
        <v>Actor1109m</v>
      </c>
      <c r="D57" t="str">
        <f>IF(ISBLANK(F57),"",
IFERROR(VLOOKUP(F57,[2]ActorTable!$A:$H,MATCH("이름참고",[2]ActorTable!$1:$1,0),0),"캐릭터없음"))</f>
        <v>클레타</v>
      </c>
      <c r="E57" t="str">
        <f t="shared" si="9"/>
        <v/>
      </c>
      <c r="F57" t="s">
        <v>369</v>
      </c>
      <c r="G57">
        <v>3</v>
      </c>
      <c r="H57">
        <v>6</v>
      </c>
      <c r="I57">
        <v>0</v>
      </c>
      <c r="J57">
        <v>15</v>
      </c>
      <c r="K57">
        <v>0</v>
      </c>
      <c r="L57">
        <v>0</v>
      </c>
      <c r="M57">
        <v>0</v>
      </c>
      <c r="N57">
        <v>0</v>
      </c>
      <c r="O57">
        <v>0</v>
      </c>
      <c r="P57">
        <v>0</v>
      </c>
      <c r="Q57">
        <v>18</v>
      </c>
      <c r="R57">
        <v>157</v>
      </c>
      <c r="S57" t="str">
        <f>IFERROR(VLOOKUP(R57,[2]WingLookTable!$A:$B,2,0),"캐릭터없음")</f>
        <v>Wing_DustGreenPatternPatternStripeSlow</v>
      </c>
      <c r="T57">
        <f t="shared" ca="1" si="6"/>
        <v>332</v>
      </c>
      <c r="U5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v>
      </c>
      <c r="V57" t="str">
        <f t="shared" si="7"/>
        <v>{"dy":28,"sl":1,"id":"Actor0240m","stats":{"tr":3,"trp":6,"str":0,"dex":15,"int":0,"vit":0,"train":0,"wgGr0":0,"wgGr1":0,"wgGr2":0,"wgGr3":18,"wgLk":157}}</v>
      </c>
      <c r="AC57">
        <v>56</v>
      </c>
      <c r="AD57">
        <v>291</v>
      </c>
    </row>
    <row r="58" spans="1:30">
      <c r="A58">
        <v>28</v>
      </c>
      <c r="B58">
        <v>2</v>
      </c>
      <c r="C58" t="str">
        <f t="shared" ca="1" si="5"/>
        <v>Actor2238m</v>
      </c>
      <c r="D58" t="str">
        <f>IF(ISBLANK(F58),"",
IFERROR(VLOOKUP(F58,[2]ActorTable!$A:$H,MATCH("이름참고",[2]ActorTable!$1:$1,0),0),"캐릭터없음"))</f>
        <v>테이슨</v>
      </c>
      <c r="E58" t="str">
        <f t="shared" si="9"/>
        <v/>
      </c>
      <c r="F58" t="s">
        <v>347</v>
      </c>
      <c r="G58">
        <v>3</v>
      </c>
      <c r="H58">
        <v>6</v>
      </c>
      <c r="I58">
        <v>0</v>
      </c>
      <c r="J58">
        <v>0</v>
      </c>
      <c r="K58">
        <v>15</v>
      </c>
      <c r="L58">
        <v>0</v>
      </c>
      <c r="M58">
        <v>0</v>
      </c>
      <c r="N58">
        <v>0</v>
      </c>
      <c r="O58">
        <v>0</v>
      </c>
      <c r="P58">
        <v>0</v>
      </c>
      <c r="Q58">
        <v>18</v>
      </c>
      <c r="R58">
        <v>202</v>
      </c>
      <c r="S58" t="str">
        <f>IFERROR(VLOOKUP(R58,[2]WingLookTable!$A:$B,2,0),"캐릭터없음")</f>
        <v>Wing_FireOtherSineFullFast</v>
      </c>
      <c r="T58">
        <f t="shared" ca="1" si="6"/>
        <v>193</v>
      </c>
      <c r="U5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v>
      </c>
      <c r="V58" t="str">
        <f t="shared" si="7"/>
        <v>{"dy":28,"sl":2,"id":"Actor1108m","stats":{"tr":3,"trp":6,"str":0,"dex":0,"int":15,"vit":0,"train":0,"wgGr0":0,"wgGr1":0,"wgGr2":0,"wgGr3":18,"wgLk":202}}</v>
      </c>
      <c r="AC58">
        <v>57</v>
      </c>
      <c r="AD58">
        <v>294</v>
      </c>
    </row>
    <row r="59" spans="1:30">
      <c r="A59">
        <v>29</v>
      </c>
      <c r="B59">
        <v>1</v>
      </c>
      <c r="C59" t="str">
        <f t="shared" ca="1" si="5"/>
        <v>Actor0125m</v>
      </c>
      <c r="D59" t="str">
        <f>IF(ISBLANK(F59),"",
IFERROR(VLOOKUP(F59,[2]ActorTable!$A:$H,MATCH("이름참고",[2]ActorTable!$1:$1,0),0),"캐릭터없음"))</f>
        <v>튤린</v>
      </c>
      <c r="E59" t="str">
        <f t="shared" si="9"/>
        <v/>
      </c>
      <c r="F59" t="s">
        <v>366</v>
      </c>
      <c r="G59">
        <v>3</v>
      </c>
      <c r="H59">
        <v>6</v>
      </c>
      <c r="I59">
        <v>0</v>
      </c>
      <c r="J59">
        <v>15</v>
      </c>
      <c r="K59">
        <v>0</v>
      </c>
      <c r="L59">
        <v>0</v>
      </c>
      <c r="M59">
        <v>0</v>
      </c>
      <c r="N59">
        <v>0</v>
      </c>
      <c r="O59">
        <v>0</v>
      </c>
      <c r="P59">
        <v>0</v>
      </c>
      <c r="Q59">
        <v>18</v>
      </c>
      <c r="R59">
        <v>309</v>
      </c>
      <c r="S59" t="str">
        <f>IFERROR(VLOOKUP(R59,[2]WingLookTable!$A:$B,2,0),"캐릭터없음")</f>
        <v>Wing_DustMultiFullStripeOtherFast</v>
      </c>
      <c r="T59">
        <f t="shared" ca="1" si="6"/>
        <v>169</v>
      </c>
      <c r="U5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v>
      </c>
      <c r="V59" t="str">
        <f t="shared" si="7"/>
        <v>{"dy":29,"sl":1,"id":"Actor0037m","stats":{"tr":3,"trp":6,"str":0,"dex":15,"int":0,"vit":0,"train":0,"wgGr0":0,"wgGr1":0,"wgGr2":0,"wgGr3":18,"wgLk":309}}</v>
      </c>
      <c r="AC59">
        <v>58</v>
      </c>
      <c r="AD59">
        <v>297</v>
      </c>
    </row>
    <row r="60" spans="1:30">
      <c r="A60">
        <v>29</v>
      </c>
      <c r="B60">
        <v>2</v>
      </c>
      <c r="C60" t="str">
        <f t="shared" ca="1" si="5"/>
        <v>Actor2011m</v>
      </c>
      <c r="D60" t="str">
        <f>IF(ISBLANK(F60),"",
IFERROR(VLOOKUP(F60,[2]ActorTable!$A:$H,MATCH("이름참고",[2]ActorTable!$1:$1,0),0),"캐릭터없음"))</f>
        <v>클레타</v>
      </c>
      <c r="E60" t="str">
        <f t="shared" si="9"/>
        <v/>
      </c>
      <c r="F60" t="s">
        <v>369</v>
      </c>
      <c r="G60">
        <v>3</v>
      </c>
      <c r="H60">
        <v>6</v>
      </c>
      <c r="I60">
        <v>0</v>
      </c>
      <c r="J60">
        <v>0</v>
      </c>
      <c r="K60">
        <v>15</v>
      </c>
      <c r="L60">
        <v>0</v>
      </c>
      <c r="M60">
        <v>0</v>
      </c>
      <c r="N60">
        <v>0</v>
      </c>
      <c r="O60">
        <v>0</v>
      </c>
      <c r="P60">
        <v>0</v>
      </c>
      <c r="Q60">
        <v>18</v>
      </c>
      <c r="R60">
        <v>101</v>
      </c>
      <c r="S60" t="str">
        <f>IFERROR(VLOOKUP(R60,[2]WingLookTable!$A:$B,2,0),"캐릭터없음")</f>
        <v>Wing_BlackFullSineStripeFast</v>
      </c>
      <c r="T60">
        <f t="shared" ca="1" si="6"/>
        <v>175</v>
      </c>
      <c r="U6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v>
      </c>
      <c r="V60" t="str">
        <f t="shared" si="7"/>
        <v>{"dy":29,"sl":2,"id":"Actor0240m","stats":{"tr":3,"trp":6,"str":0,"dex":0,"int":15,"vit":0,"train":0,"wgGr0":0,"wgGr1":0,"wgGr2":0,"wgGr3":18,"wgLk":101}}</v>
      </c>
      <c r="AC60">
        <v>59</v>
      </c>
      <c r="AD60">
        <v>300</v>
      </c>
    </row>
    <row r="61" spans="1:30">
      <c r="A61">
        <v>30</v>
      </c>
      <c r="B61">
        <v>1</v>
      </c>
      <c r="C61" t="str">
        <f t="shared" ca="1" si="5"/>
        <v>Actor2120m</v>
      </c>
      <c r="D61" t="str">
        <f>IF(ISBLANK(F61),"",
IFERROR(VLOOKUP(F61,[2]ActorTable!$A:$H,MATCH("이름참고",[2]ActorTable!$1:$1,0),0),"캐릭터없음"))</f>
        <v>도스로프</v>
      </c>
      <c r="E61" t="str">
        <f t="shared" si="9"/>
        <v/>
      </c>
      <c r="F61" t="s">
        <v>364</v>
      </c>
      <c r="G61">
        <v>3</v>
      </c>
      <c r="H61">
        <v>6</v>
      </c>
      <c r="I61">
        <v>0</v>
      </c>
      <c r="J61">
        <v>15</v>
      </c>
      <c r="K61">
        <v>0</v>
      </c>
      <c r="L61">
        <v>0</v>
      </c>
      <c r="M61">
        <v>0</v>
      </c>
      <c r="N61">
        <v>0</v>
      </c>
      <c r="O61">
        <v>0</v>
      </c>
      <c r="P61">
        <v>0</v>
      </c>
      <c r="Q61">
        <v>18</v>
      </c>
      <c r="R61">
        <v>125</v>
      </c>
      <c r="S61" t="str">
        <f>IFERROR(VLOOKUP(R61,[2]WingLookTable!$A:$B,2,0),"캐릭터없음")</f>
        <v>Wing_CyanOtherBeeOtherSlow</v>
      </c>
      <c r="T61">
        <f t="shared" ca="1" si="6"/>
        <v>315</v>
      </c>
      <c r="U6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v>
      </c>
      <c r="V61" t="str">
        <f t="shared" si="7"/>
        <v>{"dy":30,"sl":1,"id":"Actor0030m","stats":{"tr":3,"trp":6,"str":0,"dex":15,"int":0,"vit":0,"train":0,"wgGr0":0,"wgGr1":0,"wgGr2":0,"wgGr3":18,"wgLk":125}}</v>
      </c>
      <c r="AC61">
        <v>60</v>
      </c>
      <c r="AD61">
        <v>303</v>
      </c>
    </row>
    <row r="62" spans="1:30">
      <c r="A62">
        <v>30</v>
      </c>
      <c r="B62">
        <v>2</v>
      </c>
      <c r="C62" t="str">
        <f t="shared" ca="1" si="5"/>
        <v>Actor1005m</v>
      </c>
      <c r="D62" t="str">
        <f>IF(ISBLANK(F62),"",
IFERROR(VLOOKUP(F62,[2]ActorTable!$A:$H,MATCH("이름참고",[2]ActorTable!$1:$1,0),0),"캐릭터없음"))</f>
        <v>튤린</v>
      </c>
      <c r="E62" t="str">
        <f t="shared" si="9"/>
        <v/>
      </c>
      <c r="F62" t="s">
        <v>366</v>
      </c>
      <c r="G62">
        <v>3</v>
      </c>
      <c r="H62">
        <v>6</v>
      </c>
      <c r="I62">
        <v>0</v>
      </c>
      <c r="J62">
        <v>0</v>
      </c>
      <c r="K62">
        <v>15</v>
      </c>
      <c r="L62">
        <v>0</v>
      </c>
      <c r="M62">
        <v>0</v>
      </c>
      <c r="N62">
        <v>0</v>
      </c>
      <c r="O62">
        <v>0</v>
      </c>
      <c r="P62">
        <v>0</v>
      </c>
      <c r="Q62">
        <v>18</v>
      </c>
      <c r="R62">
        <v>172</v>
      </c>
      <c r="S62" t="str">
        <f>IFERROR(VLOOKUP(R62,[2]WingLookTable!$A:$B,2,0),"캐릭터없음")</f>
        <v>Wing_DustMultiSineOtherFullSlow</v>
      </c>
      <c r="T62">
        <f t="shared" ca="1" si="6"/>
        <v>318</v>
      </c>
      <c r="U6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v>
      </c>
      <c r="V62" t="str">
        <f t="shared" si="7"/>
        <v>{"dy":30,"sl":2,"id":"Actor0037m","stats":{"tr":3,"trp":6,"str":0,"dex":0,"int":15,"vit":0,"train":0,"wgGr0":0,"wgGr1":0,"wgGr2":0,"wgGr3":18,"wgLk":172}}</v>
      </c>
      <c r="AC62">
        <v>61</v>
      </c>
      <c r="AD62">
        <v>306</v>
      </c>
    </row>
    <row r="63" spans="1:30">
      <c r="A63">
        <v>31</v>
      </c>
      <c r="B63">
        <v>1</v>
      </c>
      <c r="C63" t="str">
        <f t="shared" ca="1" si="5"/>
        <v>Actor2238m</v>
      </c>
      <c r="D63" t="str">
        <f>IF(ISBLANK(F63),"",
IFERROR(VLOOKUP(F63,[2]ActorTable!$A:$H,MATCH("이름참고",[2]ActorTable!$1:$1,0),0),"캐릭터없음"))</f>
        <v>무테이</v>
      </c>
      <c r="E63" t="str">
        <f t="shared" si="9"/>
        <v/>
      </c>
      <c r="F63" t="s">
        <v>358</v>
      </c>
      <c r="G63">
        <v>3</v>
      </c>
      <c r="H63">
        <v>6</v>
      </c>
      <c r="I63">
        <v>0</v>
      </c>
      <c r="J63">
        <v>15</v>
      </c>
      <c r="K63">
        <v>0</v>
      </c>
      <c r="L63">
        <v>0</v>
      </c>
      <c r="M63">
        <v>0</v>
      </c>
      <c r="N63">
        <v>0</v>
      </c>
      <c r="O63">
        <v>0</v>
      </c>
      <c r="P63">
        <v>0</v>
      </c>
      <c r="Q63">
        <v>18</v>
      </c>
      <c r="R63">
        <v>166</v>
      </c>
      <c r="S63" t="str">
        <f>IFERROR(VLOOKUP(R63,[2]WingLookTable!$A:$B,2,0),"캐릭터없음")</f>
        <v>Wing_DustMultiNoisePatternFullFast</v>
      </c>
      <c r="T63">
        <f t="shared" ca="1" si="6"/>
        <v>272</v>
      </c>
      <c r="U6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v>
      </c>
      <c r="V63" t="str">
        <f t="shared" si="7"/>
        <v>{"dy":31,"sl":1,"id":"Actor3021m","stats":{"tr":3,"trp":6,"str":0,"dex":15,"int":0,"vit":0,"train":0,"wgGr0":0,"wgGr1":0,"wgGr2":0,"wgGr3":18,"wgLk":166}}</v>
      </c>
      <c r="AC63">
        <v>62</v>
      </c>
      <c r="AD63">
        <v>309</v>
      </c>
    </row>
    <row r="64" spans="1:30">
      <c r="A64">
        <v>31</v>
      </c>
      <c r="B64">
        <v>2</v>
      </c>
      <c r="C64" t="str">
        <f t="shared" ca="1" si="5"/>
        <v>Actor2238m</v>
      </c>
      <c r="D64" t="str">
        <f>IF(ISBLANK(F64),"",
IFERROR(VLOOKUP(F64,[2]ActorTable!$A:$H,MATCH("이름참고",[2]ActorTable!$1:$1,0),0),"캐릭터없음"))</f>
        <v>딘즈</v>
      </c>
      <c r="E64" t="str">
        <f t="shared" si="9"/>
        <v/>
      </c>
      <c r="F64" t="s">
        <v>359</v>
      </c>
      <c r="G64">
        <v>3</v>
      </c>
      <c r="H64">
        <v>6</v>
      </c>
      <c r="I64">
        <v>0</v>
      </c>
      <c r="J64">
        <v>0</v>
      </c>
      <c r="K64">
        <v>15</v>
      </c>
      <c r="L64">
        <v>0</v>
      </c>
      <c r="M64">
        <v>0</v>
      </c>
      <c r="N64">
        <v>0</v>
      </c>
      <c r="O64">
        <v>0</v>
      </c>
      <c r="P64">
        <v>0</v>
      </c>
      <c r="Q64">
        <v>18</v>
      </c>
      <c r="R64">
        <v>272</v>
      </c>
      <c r="S64" t="str">
        <f>IFERROR(VLOOKUP(R64,[2]WingLookTable!$A:$B,2,0),"캐릭터없음")</f>
        <v>Wing_WhiteNoiseOtherFullFast</v>
      </c>
      <c r="T64">
        <f t="shared" ca="1" si="6"/>
        <v>284</v>
      </c>
      <c r="U6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0104m","stats":{"tr":3,"trp":6,"str":0,"dex":15,"int":0,"vit":0,"train":0,"wgGr0":0,"wgGr1":0,"wgGr2":0,"wgGr3":18,"wgLk":205}},{"dy":20,"sl":2,"id":"Actor3114m","stats":{"tr":3,"trp":6,"str":0,"dex":0,"int":15,"vit":0,"train":0,"wgGr0":0,"wgGr1":0,"wgGr2":0,"wgGr3":18,"wgLk":294}},{"dy":21,"sl":1,"id":"Actor0113m","stats":{"tr":3,"trp":6,"str":0,"dex":15,"int":0,"vit":0,"train":0,"wgGr0":0,"wgGr1":0,"wgGr2":0,"wgGr3":18,"wgLk":272}},{"dy":21,"sl":2,"id":"Actor1029m","stats":{"tr":3,"trp":6,"str":0,"dex":0,"int":15,"vit":0,"train":0,"wgGr0":0,"wgGr1":0,"wgGr2":0,"wgGr3":18,"wgLk":157}},{"dy":22,"sl":1,"id":"Actor2010m","stats":{"tr":3,"trp":6,"str":0,"dex":15,"int":0,"vit":0,"train":0,"wgGr0":0,"wgGr1":0,"wgGr2":0,"wgGr3":18,"wgLk":145}},{"dy":22,"sl":2,"id":"Actor0030m","stats":{"tr":3,"trp":6,"str":0,"dex":0,"int":15,"vit":0,"train":0,"wgGr0":0,"wgGr1":0,"wgGr2":0,"wgGr3":18,"wgLk":344}},{"dy":23,"sl":1,"id":"Actor0125m","stats":{"tr":3,"trp":6,"str":0,"dex":15,"int":0,"vit":0,"train":0,"wgGr0":0,"wgGr1":0,"wgGr2":0,"wgGr3":18,"wgLk":199}},{"dy":23,"sl":2,"id":"Actor1002m","stats":{"tr":3,"trp":6,"str":0,"dex":0,"int":15,"vit":0,"train":0,"wgGr0":0,"wgGr1":0,"wgGr2":0,"wgGr3":18,"wgLk":157}},{"dy":24,"sl":1,"id":"Actor2238m","stats":{"tr":3,"trp":6,"str":0,"dex":15,"int":0,"vit":0,"train":0,"wgGr0":0,"wgGr1":0,"wgGr2":0,"wgGr3":18,"wgLk":151}},{"dy":24,"sl":2,"id":"Actor0201m","stats":{"tr":3,"trp":6,"str":0,"dex":0,"int":15,"vit":0,"train":0,"wgGr0":0,"wgGr1":0,"wgGr2":0,"wgGr3":18,"wgLk":348}},{"dy":25,"sl":1,"id":"Actor0030m","stats":{"tr":3,"trp":6,"str":0,"dex":15,"int":0,"vit":0,"train":0,"wgGr0":0,"wgGr1":0,"wgGr2":0,"wgGr3":18,"wgLk":154}},{"dy":25,"sl":2,"id":"Actor2010m","stats":{"tr":3,"trp":6,"str":0,"dex":0,"int":15,"vit":0,"train":0,"wgGr0":0,"wgGr1":0,"wgGr2":0,"wgGr3":18,"wgLk":217}},{"dy":26,"sl":1,"id":"Actor3114m","stats":{"tr":3,"trp":6,"str":0,"dex":15,"int":0,"vit":0,"train":0,"wgGr0":0,"wgGr1":0,"wgGr2":0,"wgGr3":18,"wgLk":211}},{"dy":26,"sl":2,"id":"Actor2120m","stats":{"tr":3,"trp":6,"str":0,"dex":0,"int":15,"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V64" t="str">
        <f t="shared" si="7"/>
        <v>{"dy":31,"sl":2,"id":"Actor3022m","stats":{"tr":3,"trp":6,"str":0,"dex":0,"int":15,"vit":0,"train":0,"wgGr0":0,"wgGr1":0,"wgGr2":0,"wgGr3":18,"wgLk":272}}</v>
      </c>
      <c r="AC64">
        <v>63</v>
      </c>
      <c r="AD64">
        <v>312</v>
      </c>
    </row>
    <row r="65" spans="29:30">
      <c r="AC65">
        <v>64</v>
      </c>
      <c r="AD65">
        <v>315</v>
      </c>
    </row>
    <row r="66" spans="29:30">
      <c r="AC66">
        <v>65</v>
      </c>
      <c r="AD66">
        <v>318</v>
      </c>
    </row>
    <row r="67" spans="29:30">
      <c r="AC67">
        <v>66</v>
      </c>
      <c r="AD67">
        <v>321</v>
      </c>
    </row>
    <row r="68" spans="29:30">
      <c r="AC68">
        <v>67</v>
      </c>
      <c r="AD68">
        <v>324</v>
      </c>
    </row>
    <row r="69" spans="29:30">
      <c r="AC69">
        <v>68</v>
      </c>
      <c r="AD69">
        <v>328</v>
      </c>
    </row>
    <row r="70" spans="29:30">
      <c r="AC70">
        <v>69</v>
      </c>
      <c r="AD70">
        <v>332</v>
      </c>
    </row>
    <row r="71" spans="29:30">
      <c r="AC71">
        <v>70</v>
      </c>
      <c r="AD71">
        <v>336</v>
      </c>
    </row>
    <row r="72" spans="29:30">
      <c r="AC72">
        <v>71</v>
      </c>
      <c r="AD72">
        <v>340</v>
      </c>
    </row>
    <row r="73" spans="29:30">
      <c r="AC73">
        <v>72</v>
      </c>
      <c r="AD73">
        <v>344</v>
      </c>
    </row>
    <row r="74" spans="29:30">
      <c r="AC74">
        <v>73</v>
      </c>
      <c r="AD74">
        <v>348</v>
      </c>
    </row>
    <row r="75" spans="29:30">
      <c r="AC75">
        <v>74</v>
      </c>
      <c r="AD75">
        <v>352</v>
      </c>
    </row>
    <row r="76" spans="29:30">
      <c r="AC76">
        <v>75</v>
      </c>
      <c r="AD76">
        <v>356</v>
      </c>
    </row>
    <row r="77" spans="29:30">
      <c r="AC77">
        <v>76</v>
      </c>
      <c r="AD77">
        <v>360</v>
      </c>
    </row>
    <row r="78" spans="29:30">
      <c r="AC78">
        <v>77</v>
      </c>
      <c r="AD78">
        <v>363</v>
      </c>
    </row>
    <row r="79" spans="29:30">
      <c r="AC79">
        <v>78</v>
      </c>
      <c r="AD79">
        <v>366</v>
      </c>
    </row>
    <row r="80" spans="29:30">
      <c r="AC80">
        <v>79</v>
      </c>
      <c r="AD80">
        <v>369</v>
      </c>
    </row>
    <row r="81" spans="29:30">
      <c r="AC81">
        <v>80</v>
      </c>
      <c r="AD81">
        <v>372</v>
      </c>
    </row>
  </sheetData>
  <sortState xmlns:xlrd2="http://schemas.microsoft.com/office/spreadsheetml/2017/richdata2" ref="Z2:AA31">
    <sortCondition ref="Z2:Z3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2021-07-14T03:47:31Z</dcterms:modified>
</cp:coreProperties>
</file>