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50E8934-E7B9-4F95-BB73-6ECE91B3F8BE}" xr6:coauthVersionLast="45" xr6:coauthVersionMax="45" xr10:uidLastSave="{00000000-0000-0000-0000-000000000000}"/>
  <bookViews>
    <workbookView xWindow="-120" yWindow="-120" windowWidth="29040" windowHeight="15840" xr2:uid="{084630FF-7299-4ECA-B5EA-AB01F532DFB0}"/>
  </bookViews>
  <sheets>
    <sheet name="CumulativeEventTypeTable" sheetId="1" r:id="rId1"/>
    <sheet name="CumulativeEventReward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0" i="2" l="1"/>
  <c r="I40" i="2"/>
  <c r="J40" i="2"/>
  <c r="I81" i="2" l="1"/>
  <c r="J81" i="2"/>
  <c r="I64" i="2" l="1"/>
  <c r="J64" i="2"/>
  <c r="S106" i="2" l="1"/>
  <c r="O106" i="2"/>
  <c r="N106" i="2"/>
  <c r="J106" i="2"/>
  <c r="I106" i="2"/>
  <c r="B106" i="2"/>
  <c r="S105" i="2"/>
  <c r="O105" i="2"/>
  <c r="N105" i="2"/>
  <c r="J105" i="2"/>
  <c r="I105" i="2"/>
  <c r="B105" i="2"/>
  <c r="S104" i="2"/>
  <c r="O104" i="2"/>
  <c r="N104" i="2"/>
  <c r="J104" i="2"/>
  <c r="I104" i="2"/>
  <c r="B104" i="2"/>
  <c r="E105" i="2"/>
  <c r="E106" i="2"/>
  <c r="E104" i="2"/>
  <c r="V105" i="2" l="1"/>
  <c r="V104" i="2"/>
  <c r="V106" i="2"/>
  <c r="I91" i="2"/>
  <c r="S91" i="2"/>
  <c r="O91" i="2"/>
  <c r="N91" i="2"/>
  <c r="B91" i="2"/>
  <c r="S90" i="2"/>
  <c r="O90" i="2"/>
  <c r="N90" i="2"/>
  <c r="J90" i="2"/>
  <c r="I90" i="2"/>
  <c r="B90" i="2"/>
  <c r="S89" i="2"/>
  <c r="O89" i="2"/>
  <c r="N89" i="2"/>
  <c r="J89" i="2"/>
  <c r="I89" i="2"/>
  <c r="B89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I82" i="2"/>
  <c r="B82" i="2"/>
  <c r="S81" i="2"/>
  <c r="O81" i="2"/>
  <c r="N81" i="2"/>
  <c r="B81" i="2"/>
  <c r="S80" i="2"/>
  <c r="O80" i="2"/>
  <c r="N80" i="2"/>
  <c r="J80" i="2"/>
  <c r="I80" i="2"/>
  <c r="B80" i="2"/>
  <c r="S79" i="2"/>
  <c r="O79" i="2"/>
  <c r="N79" i="2"/>
  <c r="J79" i="2"/>
  <c r="I79" i="2"/>
  <c r="B79" i="2"/>
  <c r="J91" i="2"/>
  <c r="E89" i="2"/>
  <c r="E79" i="2"/>
  <c r="E84" i="2"/>
  <c r="E91" i="2"/>
  <c r="E80" i="2"/>
  <c r="E85" i="2"/>
  <c r="E83" i="2"/>
  <c r="E81" i="2"/>
  <c r="E86" i="2"/>
  <c r="E87" i="2"/>
  <c r="E82" i="2"/>
  <c r="E90" i="2"/>
  <c r="E88" i="2"/>
  <c r="V86" i="2" l="1"/>
  <c r="V84" i="2"/>
  <c r="V88" i="2"/>
  <c r="V90" i="2"/>
  <c r="V89" i="2"/>
  <c r="V91" i="2"/>
  <c r="V80" i="2"/>
  <c r="V82" i="2"/>
  <c r="V79" i="2"/>
  <c r="V81" i="2"/>
  <c r="V83" i="2"/>
  <c r="V85" i="2"/>
  <c r="V87" i="2"/>
  <c r="B103" i="2"/>
  <c r="S103" i="2"/>
  <c r="O103" i="2"/>
  <c r="N103" i="2"/>
  <c r="J103" i="2"/>
  <c r="I103" i="2"/>
  <c r="S102" i="2"/>
  <c r="O102" i="2"/>
  <c r="N102" i="2"/>
  <c r="J102" i="2"/>
  <c r="I102" i="2"/>
  <c r="B102" i="2"/>
  <c r="E103" i="2"/>
  <c r="E102" i="2"/>
  <c r="V103" i="2" l="1"/>
  <c r="V102" i="2"/>
  <c r="S78" i="2" l="1"/>
  <c r="O78" i="2"/>
  <c r="N78" i="2"/>
  <c r="J78" i="2"/>
  <c r="I78" i="2"/>
  <c r="B78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M8" i="1"/>
  <c r="J8" i="1"/>
  <c r="I8" i="1"/>
  <c r="H8" i="1"/>
  <c r="G8" i="1"/>
  <c r="F8" i="1"/>
  <c r="E8" i="1"/>
  <c r="D8" i="1"/>
  <c r="E73" i="2"/>
  <c r="E77" i="2"/>
  <c r="E72" i="2"/>
  <c r="E78" i="2"/>
  <c r="E75" i="2"/>
  <c r="E76" i="2"/>
  <c r="E74" i="2"/>
  <c r="R8" i="1" l="1"/>
  <c r="V73" i="2"/>
  <c r="V77" i="2"/>
  <c r="V72" i="2"/>
  <c r="V74" i="2"/>
  <c r="V76" i="2"/>
  <c r="V78" i="2"/>
  <c r="V75" i="2"/>
  <c r="S101" i="2" l="1"/>
  <c r="O101" i="2"/>
  <c r="N101" i="2"/>
  <c r="J101" i="2"/>
  <c r="I101" i="2"/>
  <c r="B101" i="2"/>
  <c r="S100" i="2"/>
  <c r="O100" i="2"/>
  <c r="N100" i="2"/>
  <c r="J100" i="2"/>
  <c r="I100" i="2"/>
  <c r="B100" i="2"/>
  <c r="S99" i="2"/>
  <c r="O99" i="2"/>
  <c r="N99" i="2"/>
  <c r="J99" i="2"/>
  <c r="I99" i="2"/>
  <c r="B99" i="2"/>
  <c r="E100" i="2"/>
  <c r="E99" i="2"/>
  <c r="E101" i="2"/>
  <c r="V100" i="2" l="1"/>
  <c r="V99" i="2"/>
  <c r="V101" i="2"/>
  <c r="M13" i="1" l="1"/>
  <c r="J13" i="1"/>
  <c r="I13" i="1"/>
  <c r="H13" i="1"/>
  <c r="G13" i="1"/>
  <c r="F13" i="1"/>
  <c r="E13" i="1"/>
  <c r="D13" i="1"/>
  <c r="R11" i="1"/>
  <c r="R10" i="1"/>
  <c r="R9" i="1"/>
  <c r="R5" i="1"/>
  <c r="R13" i="1" l="1"/>
  <c r="M12" i="1"/>
  <c r="J12" i="1"/>
  <c r="I12" i="1"/>
  <c r="H12" i="1"/>
  <c r="G12" i="1"/>
  <c r="F12" i="1"/>
  <c r="E12" i="1"/>
  <c r="D12" i="1"/>
  <c r="R12" i="1" l="1"/>
  <c r="J39" i="2"/>
  <c r="S50" i="2" l="1"/>
  <c r="O50" i="2"/>
  <c r="N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B40" i="2"/>
  <c r="J50" i="2"/>
  <c r="E45" i="2"/>
  <c r="E49" i="2"/>
  <c r="E41" i="2"/>
  <c r="E42" i="2"/>
  <c r="E44" i="2"/>
  <c r="E50" i="2"/>
  <c r="E40" i="2"/>
  <c r="E43" i="2"/>
  <c r="E47" i="2"/>
  <c r="E48" i="2"/>
  <c r="E46" i="2"/>
  <c r="V50" i="2" l="1"/>
  <c r="V46" i="2"/>
  <c r="V48" i="2"/>
  <c r="V42" i="2"/>
  <c r="V44" i="2"/>
  <c r="V41" i="2"/>
  <c r="V43" i="2"/>
  <c r="V45" i="2"/>
  <c r="V47" i="2"/>
  <c r="V49" i="2"/>
  <c r="V40" i="2"/>
  <c r="V98" i="2" l="1"/>
  <c r="V97" i="2"/>
  <c r="V96" i="2"/>
  <c r="V95" i="2"/>
  <c r="V94" i="2"/>
  <c r="V93" i="2"/>
  <c r="V92" i="2"/>
  <c r="S71" i="2"/>
  <c r="O71" i="2"/>
  <c r="N71" i="2"/>
  <c r="J71" i="2"/>
  <c r="S70" i="2"/>
  <c r="O70" i="2"/>
  <c r="N70" i="2"/>
  <c r="J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S63" i="2"/>
  <c r="O63" i="2"/>
  <c r="N63" i="2"/>
  <c r="J63" i="2"/>
  <c r="S62" i="2"/>
  <c r="O62" i="2"/>
  <c r="N62" i="2"/>
  <c r="J62" i="2"/>
  <c r="S61" i="2"/>
  <c r="O61" i="2"/>
  <c r="N61" i="2"/>
  <c r="J61" i="2"/>
  <c r="I92" i="2"/>
  <c r="I71" i="2"/>
  <c r="I70" i="2"/>
  <c r="I69" i="2"/>
  <c r="I68" i="2"/>
  <c r="I67" i="2"/>
  <c r="I66" i="2"/>
  <c r="I65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J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71" i="2"/>
  <c r="B70" i="2"/>
  <c r="B69" i="2"/>
  <c r="B68" i="2"/>
  <c r="B67" i="2"/>
  <c r="B66" i="2"/>
  <c r="B65" i="2"/>
  <c r="B64" i="2"/>
  <c r="B63" i="2"/>
  <c r="B62" i="2"/>
  <c r="B61" i="2"/>
  <c r="E68" i="2"/>
  <c r="E61" i="2"/>
  <c r="E69" i="2"/>
  <c r="E71" i="2"/>
  <c r="E64" i="2"/>
  <c r="E70" i="2"/>
  <c r="E62" i="2"/>
  <c r="E65" i="2"/>
  <c r="E67" i="2"/>
  <c r="E66" i="2"/>
  <c r="E63" i="2"/>
  <c r="V71" i="2" l="1"/>
  <c r="V66" i="2"/>
  <c r="V61" i="2"/>
  <c r="V67" i="2"/>
  <c r="V64" i="2"/>
  <c r="V70" i="2"/>
  <c r="V65" i="2"/>
  <c r="V62" i="2"/>
  <c r="V68" i="2"/>
  <c r="V63" i="2"/>
  <c r="V69" i="2"/>
  <c r="S98" i="2"/>
  <c r="O98" i="2"/>
  <c r="N98" i="2"/>
  <c r="J98" i="2"/>
  <c r="I98" i="2"/>
  <c r="B98" i="2"/>
  <c r="S97" i="2"/>
  <c r="O97" i="2"/>
  <c r="N97" i="2"/>
  <c r="J97" i="2"/>
  <c r="I97" i="2"/>
  <c r="B97" i="2"/>
  <c r="S96" i="2"/>
  <c r="O96" i="2"/>
  <c r="N96" i="2"/>
  <c r="J96" i="2"/>
  <c r="I96" i="2"/>
  <c r="B96" i="2"/>
  <c r="S95" i="2"/>
  <c r="O95" i="2"/>
  <c r="N95" i="2"/>
  <c r="J95" i="2"/>
  <c r="I95" i="2"/>
  <c r="B95" i="2"/>
  <c r="S94" i="2"/>
  <c r="O94" i="2"/>
  <c r="N94" i="2"/>
  <c r="J94" i="2"/>
  <c r="I94" i="2"/>
  <c r="B94" i="2"/>
  <c r="S93" i="2"/>
  <c r="O93" i="2"/>
  <c r="N93" i="2"/>
  <c r="J93" i="2"/>
  <c r="I93" i="2"/>
  <c r="B93" i="2"/>
  <c r="S92" i="2"/>
  <c r="O92" i="2"/>
  <c r="N92" i="2"/>
  <c r="J92" i="2"/>
  <c r="B92" i="2"/>
  <c r="B60" i="2"/>
  <c r="B59" i="2"/>
  <c r="I58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30" i="2"/>
  <c r="E37" i="2"/>
  <c r="E57" i="2"/>
  <c r="E54" i="2"/>
  <c r="E94" i="2"/>
  <c r="E53" i="2"/>
  <c r="E32" i="2"/>
  <c r="E25" i="2"/>
  <c r="E38" i="2"/>
  <c r="E56" i="2"/>
  <c r="E55" i="2"/>
  <c r="E97" i="2"/>
  <c r="E96" i="2"/>
  <c r="E33" i="2"/>
  <c r="E26" i="2"/>
  <c r="E29" i="2"/>
  <c r="E95" i="2"/>
  <c r="E35" i="2"/>
  <c r="E58" i="2"/>
  <c r="E51" i="2"/>
  <c r="E28" i="2"/>
  <c r="E36" i="2"/>
  <c r="E23" i="2"/>
  <c r="E60" i="2"/>
  <c r="E92" i="2"/>
  <c r="E98" i="2"/>
  <c r="E31" i="2"/>
  <c r="E27" i="2"/>
  <c r="E52" i="2"/>
  <c r="E39" i="2"/>
  <c r="E93" i="2"/>
  <c r="E59" i="2"/>
  <c r="E24" i="2"/>
  <c r="E34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J22" i="2"/>
  <c r="E19" i="2"/>
  <c r="E22" i="2"/>
  <c r="E20" i="2"/>
  <c r="E21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3" i="2"/>
  <c r="E18" i="2"/>
  <c r="E17" i="2"/>
  <c r="E12" i="2"/>
  <c r="E16" i="2"/>
  <c r="E14" i="2"/>
  <c r="E15" i="2"/>
  <c r="V18" i="2" l="1"/>
  <c r="V12" i="2"/>
  <c r="V13" i="2"/>
  <c r="V14" i="2"/>
  <c r="V16" i="2"/>
  <c r="V15" i="2"/>
  <c r="V17" i="2"/>
  <c r="J4" i="1"/>
  <c r="I4" i="1"/>
  <c r="H4" i="1"/>
  <c r="G4" i="1"/>
  <c r="F4" i="1"/>
  <c r="E4" i="1"/>
  <c r="R4" i="1" s="1"/>
  <c r="D4" i="1"/>
  <c r="E3" i="1"/>
  <c r="F3" i="1"/>
  <c r="G3" i="1"/>
  <c r="H3" i="1"/>
  <c r="I3" i="1"/>
  <c r="J3" i="1"/>
  <c r="R3" i="1" l="1"/>
  <c r="M11" i="1"/>
  <c r="J11" i="1"/>
  <c r="I11" i="1"/>
  <c r="H11" i="1"/>
  <c r="G11" i="1"/>
  <c r="F11" i="1"/>
  <c r="E11" i="1"/>
  <c r="D11" i="1"/>
  <c r="M10" i="1"/>
  <c r="J10" i="1"/>
  <c r="I10" i="1"/>
  <c r="H10" i="1"/>
  <c r="G10" i="1"/>
  <c r="F10" i="1"/>
  <c r="E10" i="1"/>
  <c r="D10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7" i="2"/>
  <c r="E9" i="2"/>
  <c r="E11" i="2"/>
  <c r="E10" i="2"/>
  <c r="E3" i="2"/>
  <c r="E8" i="2"/>
  <c r="E6" i="2"/>
  <c r="E4" i="2"/>
  <c r="E2" i="2"/>
  <c r="E5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9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J7" i="1"/>
  <c r="I7" i="1"/>
  <c r="H7" i="1"/>
  <c r="J5" i="1"/>
  <c r="I5" i="1"/>
  <c r="H5" i="1"/>
  <c r="J6" i="1"/>
  <c r="I6" i="1"/>
  <c r="H6" i="1"/>
  <c r="J9" i="1"/>
  <c r="I9" i="1"/>
  <c r="H9" i="1"/>
  <c r="J2" i="1"/>
  <c r="I2" i="1"/>
  <c r="H2" i="1"/>
  <c r="G7" i="1"/>
  <c r="F7" i="1"/>
  <c r="E7" i="1"/>
  <c r="R7" i="1" s="1"/>
  <c r="G5" i="1"/>
  <c r="F5" i="1"/>
  <c r="E5" i="1"/>
  <c r="G6" i="1"/>
  <c r="F6" i="1"/>
  <c r="E6" i="1"/>
  <c r="R6" i="1" s="1"/>
  <c r="G9" i="1"/>
  <c r="F9" i="1"/>
  <c r="E9" i="1"/>
  <c r="G2" i="1"/>
  <c r="F2" i="1"/>
  <c r="E2" i="1"/>
  <c r="R2" i="1" s="1"/>
  <c r="U72" i="2" l="1"/>
  <c r="U73" i="2" s="1"/>
  <c r="U74" i="2" s="1"/>
  <c r="U75" i="2" s="1"/>
  <c r="U76" i="2" s="1"/>
  <c r="U77" i="2" s="1"/>
  <c r="U78" i="2" s="1"/>
  <c r="Q2" i="1"/>
  <c r="Q3" i="1" s="1"/>
  <c r="Q4" i="1" s="1"/>
  <c r="Q5" i="1" s="1"/>
  <c r="U79" i="2" l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Q6" i="1"/>
  <c r="Q7" i="1" s="1"/>
  <c r="D3" i="1"/>
  <c r="AA2" i="2" l="1"/>
  <c r="Q8" i="1"/>
  <c r="Q9" i="1" s="1"/>
  <c r="Q10" i="1" s="1"/>
  <c r="Q11" i="1" s="1"/>
  <c r="Q12" i="1" s="1"/>
  <c r="Q13" i="1" s="1"/>
  <c r="T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O1" authorId="0" shapeId="0" xr:uid="{D9C591DE-63B7-4FC0-99F2-6BFF8F087C06}">
      <text>
        <r>
          <rPr>
            <sz val="9"/>
            <color indexed="81"/>
            <rFont val="돋움"/>
            <family val="3"/>
            <charset val="129"/>
          </rPr>
          <t>포인트 상점에만 작동하는 챕터 제한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H1" authorId="0" shapeId="0" xr:uid="{C8C87863-6E32-48B7-BE5B-AED10C1CFA6F}">
      <text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포인트샵</t>
        </r>
        <r>
          <rPr>
            <sz val="9"/>
            <color indexed="81"/>
            <rFont val="Tahoma"/>
            <family val="2"/>
          </rPr>
          <t xml:space="preserve"> ps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쓰인다</t>
        </r>
      </text>
    </comment>
  </commentList>
</comments>
</file>

<file path=xl/sharedStrings.xml><?xml version="1.0" encoding="utf-8"?>
<sst xmlns="http://schemas.openxmlformats.org/spreadsheetml/2006/main" count="393" uniqueCount="116">
  <si>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</si>
  <si>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</si>
  <si>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</si>
  <si>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</si>
  <si>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</si>
  <si>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</si>
  <si>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</si>
  <si>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</si>
  <si>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</si>
  <si>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</si>
  <si>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</si>
  <si>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</si>
  <si>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</si>
  <si>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</si>
  <si>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</si>
  <si>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</si>
  <si>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</si>
  <si>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</si>
  <si>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</si>
  <si>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</si>
  <si>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</si>
  <si>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</si>
  <si>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</si>
  <si>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</si>
  <si>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</si>
  <si>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</si>
  <si>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</si>
  <si>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</si>
  <si>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</si>
  <si>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</si>
  <si>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</si>
  <si>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</si>
  <si>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</si>
  <si>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</si>
  <si>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</si>
  <si>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</si>
  <si>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</si>
  <si>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</si>
  <si>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</si>
  <si>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</si>
  <si>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</si>
  <si>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</si>
  <si>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</si>
  <si>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</si>
  <si>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</si>
  <si>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</si>
  <si>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</si>
  <si>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</si>
  <si>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</si>
  <si>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</si>
  <si>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</si>
  <si>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</si>
  <si>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</si>
  <si>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</si>
  <si>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</si>
  <si>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</si>
  <si>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</si>
  <si>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</si>
  <si>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</si>
  <si>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</si>
  <si>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</si>
  <si>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</si>
  <si>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</si>
  <si>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</si>
  <si>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</si>
  <si>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</si>
  <si>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</si>
  <si>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</si>
  <si>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</si>
  <si>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</si>
  <si>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</si>
  <si>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</si>
  <si>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</si>
  <si>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</si>
  <si>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</si>
  <si>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</si>
  <si>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</si>
  <si>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</si>
  <si>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</si>
  <si>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</si>
  <si>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</si>
  <si>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sl</t>
  </si>
  <si>
    <t>DI</t>
  </si>
  <si>
    <t>GO</t>
  </si>
  <si>
    <t>EN</t>
    <phoneticPr fontId="1" type="noConversion"/>
  </si>
  <si>
    <t>GO</t>
    <phoneticPr fontId="1" type="noConversion"/>
  </si>
  <si>
    <t>DI</t>
    <phoneticPr fontId="1" type="noConversion"/>
  </si>
  <si>
    <t>포인트 상점</t>
    <phoneticPr fontId="1" type="noConversion"/>
  </si>
  <si>
    <t>ps</t>
    <phoneticPr fontId="1" type="noConversion"/>
  </si>
  <si>
    <t>cc</t>
    <phoneticPr fontId="1" type="noConversion"/>
  </si>
  <si>
    <t>드랍테이블</t>
  </si>
  <si>
    <t>드랍테이블</t>
    <phoneticPr fontId="1" type="noConversion"/>
  </si>
  <si>
    <t>dr</t>
    <phoneticPr fontId="1" type="noConversion"/>
  </si>
  <si>
    <t>pg1</t>
    <phoneticPr fontId="1" type="noConversion"/>
  </si>
  <si>
    <t>pg2</t>
    <phoneticPr fontId="1" type="noConversion"/>
  </si>
  <si>
    <t>pg3</t>
    <phoneticPr fontId="1" type="noConversion"/>
  </si>
  <si>
    <t>sn</t>
    <phoneticPr fontId="1" type="noConversion"/>
  </si>
  <si>
    <t>서프라이즈 노드워 상자</t>
    <phoneticPr fontId="1" type="noConversion"/>
  </si>
  <si>
    <t>ps</t>
  </si>
  <si>
    <t>pg4</t>
    <phoneticPr fontId="1" type="noConversion"/>
  </si>
  <si>
    <t>pg5</t>
    <phoneticPr fontId="1" type="noConversion"/>
  </si>
  <si>
    <t>sn</t>
  </si>
  <si>
    <t>DI</t>
    <phoneticPr fontId="1" type="noConversion"/>
  </si>
  <si>
    <t>EN</t>
    <phoneticPr fontId="1" type="noConversion"/>
  </si>
  <si>
    <t>GO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</si>
  <si>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</si>
  <si>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</si>
  <si>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</si>
  <si>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Equip0403</t>
    <phoneticPr fontId="1" type="noConversion"/>
  </si>
  <si>
    <t>EN</t>
    <phoneticPr fontId="1" type="noConversion"/>
  </si>
  <si>
    <t>DI</t>
    <phoneticPr fontId="1" type="noConversion"/>
  </si>
  <si>
    <t>재화</t>
    <phoneticPr fontId="1" type="noConversion"/>
  </si>
  <si>
    <t>Equip1403</t>
    <phoneticPr fontId="1" type="noConversion"/>
  </si>
  <si>
    <t>EN</t>
  </si>
  <si>
    <t>DI</t>
    <phoneticPr fontId="1" type="noConversion"/>
  </si>
  <si>
    <t>Equip0401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</si>
</sst>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T13"/>
  <sheetViews>
    <sheetView tabSelected="1" workbookViewId="0">
      <selection activeCell="T2" sqref="T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20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8" t="s">
        <v>89</v>
      </c>
      <c r="P1" s="4" t="s">
        <v>24</v>
      </c>
      <c r="Q1" s="5" t="s">
        <v>25</v>
      </c>
      <c r="R1" s="5" t="s">
        <v>26</v>
      </c>
      <c r="T1" s="5" t="s">
        <v>29</v>
      </c>
    </row>
    <row r="2" spans="1:20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P2">
        <v>1</v>
      </c>
      <c r="Q2" t="str">
        <f t="shared" ref="Q2:Q3" ca="1" si="1">IF(ROW()=2,R2,OFFSET(Q2,-1,0)&amp;IF(LEN(R2)=0,"",","&amp;R2))</f>
        <v>{"id":"na","td":7}</v>
      </c>
      <c r="R2" t="str">
        <f>IF(P2&lt;&gt;1,"",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
&amp;IF(LEN(O2)=0,"",","""&amp;O$1&amp;""":"""&amp;O2&amp;"""")
&amp;"}")</f>
        <v>{"id":"na","td":7}</v>
      </c>
      <c r="T2" t="str">
        <f ca="1">"["&amp;
IF(LEFT(OFFSET(Q1,COUNTA(Q:Q)-1,0),1)=",",SUBSTITUTE(OFFSET(Q1,COUNTA(Q:Q)-1,0),",","",1),OFFSET(Q1,COUNTA(Q:Q)-1,0))
&amp;"]"</f>
        <v>[{"id":"na","td":7},{"id":"no","td":10},{"id":"co","td":4},{"id":"sl","sy":"2022","sm":"1","sd":"12","ey":"2022","em":"2","ed":"5","td":21},{"id":"so","sy":"2021","sm":"12","sd":"23","ey":"2022","em":"1","ed":"16","td":21},{"id":"sn","sy":"2021","sm":"12","sd":"2","ey":"2021","em":"12","ed":"26","td":20},{"id":"ps","sy":"2021","sm":"12","sd":"30","ey":"2022","em":"1","ed":"24","td":0,"cc":"2"},{"id":"rv","sy":"2021","sm":"8","sd":"7","ey":"2022","em":"10","ed":"1","td":0}]</v>
      </c>
    </row>
    <row r="3" spans="1:20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3" si="2">IF(ISBLANK($K3),"",YEAR($K3))</f>
        <v/>
      </c>
      <c r="F3" t="str">
        <f t="shared" ref="F3:F13" si="3">IF(ISBLANK($K3),"",MONTH($K3))</f>
        <v/>
      </c>
      <c r="G3" t="str">
        <f t="shared" ref="G3:G13" si="4">IF(ISBLANK($K3),"",DAY($K3))</f>
        <v/>
      </c>
      <c r="H3" t="str">
        <f t="shared" ref="H3:H13" si="5">IF(ISBLANK($L3),"",YEAR($L3+1))</f>
        <v/>
      </c>
      <c r="I3" t="str">
        <f t="shared" ref="I3:I13" si="6">IF(ISBLANK($L3),"",MONTH($L3+1))</f>
        <v/>
      </c>
      <c r="J3" t="str">
        <f t="shared" ref="J3:J13" si="7">IF(ISBLANK($L3),"",DAY($L3+1))</f>
        <v/>
      </c>
      <c r="N3">
        <v>10</v>
      </c>
      <c r="P3">
        <v>1</v>
      </c>
      <c r="Q3" t="str">
        <f t="shared" ca="1" si="1"/>
        <v>{"id":"na","td":7},{"id":"no","td":10}</v>
      </c>
      <c r="R3" t="str">
        <f t="shared" ref="R3:R12" si="8">IF(P3&lt;&gt;1,"",
"{"""&amp;A$1&amp;""":"""&amp;A3&amp;""""
&amp;IF(LEN(E3)=0,"",","""&amp;E$1&amp;""":"""&amp;E3&amp;"""")
&amp;IF(LEN(F3)=0,"",","""&amp;F$1&amp;""":"""&amp;F3&amp;"""")
&amp;IF(LEN(G3)=0,"",","""&amp;G$1&amp;""":"""&amp;G3&amp;"""")
&amp;IF(LEN(H3)=0,"",","""&amp;H$1&amp;""":"""&amp;H3&amp;"""")
&amp;IF(LEN(I3)=0,"",","""&amp;I$1&amp;""":"""&amp;I3&amp;"""")
&amp;IF(LEN(J3)=0,"",","""&amp;J$1&amp;""":"""&amp;J3&amp;"""")
&amp;","""&amp;N$1&amp;""":"&amp;N3
&amp;IF(LEN(O3)=0,"",","""&amp;O$1&amp;""":"""&amp;O3&amp;"""")
&amp;"}")</f>
        <v>{"id":"no","td":10}</v>
      </c>
    </row>
    <row r="4" spans="1:20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  <c r="I4" t="str">
        <f t="shared" si="6"/>
        <v/>
      </c>
      <c r="J4" t="str">
        <f t="shared" si="7"/>
        <v/>
      </c>
      <c r="N4">
        <v>4</v>
      </c>
      <c r="P4">
        <v>1</v>
      </c>
      <c r="Q4" t="str">
        <f t="shared" ref="Q4:Q11" ca="1" si="10">IF(ROW()=2,R4,OFFSET(Q4,-1,0)&amp;IF(LEN(R4)=0,"",","&amp;R4))</f>
        <v>{"id":"na","td":7},{"id":"no","td":10},{"id":"co","td":4}</v>
      </c>
      <c r="R4" t="str">
        <f t="shared" si="8"/>
        <v>{"id":"co","td":4}</v>
      </c>
    </row>
    <row r="5" spans="1:20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P5">
        <v>0</v>
      </c>
      <c r="Q5" t="str">
        <f t="shared" ca="1" si="10"/>
        <v>{"id":"na","td":7},{"id":"no","td":10},{"id":"co","td":4}</v>
      </c>
      <c r="R5" t="str">
        <f t="shared" si="8"/>
        <v/>
      </c>
    </row>
    <row r="6" spans="1:20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2"/>
        <v>2022</v>
      </c>
      <c r="F6">
        <f t="shared" si="3"/>
        <v>1</v>
      </c>
      <c r="G6">
        <f t="shared" si="4"/>
        <v>12</v>
      </c>
      <c r="H6">
        <f t="shared" si="5"/>
        <v>2022</v>
      </c>
      <c r="I6">
        <f t="shared" si="6"/>
        <v>2</v>
      </c>
      <c r="J6">
        <f t="shared" si="7"/>
        <v>5</v>
      </c>
      <c r="K6" s="1">
        <v>44573</v>
      </c>
      <c r="L6" s="1">
        <v>44596</v>
      </c>
      <c r="M6" s="7">
        <f>L6-K6+1</f>
        <v>24</v>
      </c>
      <c r="N6">
        <v>21</v>
      </c>
      <c r="P6">
        <v>1</v>
      </c>
      <c r="Q6" t="str">
        <f t="shared" ca="1" si="10"/>
        <v>{"id":"na","td":7},{"id":"no","td":10},{"id":"co","td":4},{"id":"sl","sy":"2022","sm":"1","sd":"12","ey":"2022","em":"2","ed":"5","td":21}</v>
      </c>
      <c r="R6" t="str">
        <f t="shared" si="8"/>
        <v>{"id":"sl","sy":"2022","sm":"1","sd":"12","ey":"2022","em":"2","ed":"5","td":21}</v>
      </c>
    </row>
    <row r="7" spans="1:20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2"/>
        <v>2021</v>
      </c>
      <c r="F7">
        <f t="shared" si="3"/>
        <v>12</v>
      </c>
      <c r="G7">
        <f t="shared" si="4"/>
        <v>23</v>
      </c>
      <c r="H7">
        <f t="shared" si="5"/>
        <v>2022</v>
      </c>
      <c r="I7">
        <f t="shared" si="6"/>
        <v>1</v>
      </c>
      <c r="J7">
        <f t="shared" si="7"/>
        <v>16</v>
      </c>
      <c r="K7" s="1">
        <v>44553</v>
      </c>
      <c r="L7" s="1">
        <v>44576</v>
      </c>
      <c r="M7" s="7">
        <f>L7-K7+1</f>
        <v>24</v>
      </c>
      <c r="N7">
        <v>21</v>
      </c>
      <c r="P7">
        <v>1</v>
      </c>
      <c r="Q7" t="str">
        <f t="shared" ca="1" si="10"/>
        <v>{"id":"na","td":7},{"id":"no","td":10},{"id":"co","td":4},{"id":"sl","sy":"2022","sm":"1","sd":"12","ey":"2022","em":"2","ed":"5","td":21},{"id":"so","sy":"2021","sm":"12","sd":"23","ey":"2022","em":"1","ed":"16","td":21}</v>
      </c>
      <c r="R7" t="str">
        <f t="shared" si="8"/>
        <v>{"id":"so","sy":"2021","sm":"12","sd":"23","ey":"2022","em":"1","ed":"16","td":21}</v>
      </c>
    </row>
    <row r="8" spans="1:20">
      <c r="A8" t="s">
        <v>96</v>
      </c>
      <c r="B8" t="s">
        <v>97</v>
      </c>
      <c r="C8">
        <v>1</v>
      </c>
      <c r="D8" s="6" t="str">
        <f t="shared" ref="D8" si="11">IF(AND(C8=0,OR(NOT(ISBLANK(K8)),NOT(ISBLANK(L8)))),"날짜있음",
IF(AND(C8=1,OR(ISBLANK(K8),ISBLANK(L8))),"날짜없음",""))</f>
        <v/>
      </c>
      <c r="E8">
        <f t="shared" si="2"/>
        <v>2021</v>
      </c>
      <c r="F8">
        <f t="shared" si="3"/>
        <v>12</v>
      </c>
      <c r="G8">
        <f t="shared" si="4"/>
        <v>2</v>
      </c>
      <c r="H8">
        <f t="shared" si="5"/>
        <v>2021</v>
      </c>
      <c r="I8">
        <f t="shared" si="6"/>
        <v>12</v>
      </c>
      <c r="J8">
        <f t="shared" si="7"/>
        <v>26</v>
      </c>
      <c r="K8" s="1">
        <v>44532</v>
      </c>
      <c r="L8" s="1">
        <v>44555</v>
      </c>
      <c r="M8" s="7">
        <f>L8-K8+1</f>
        <v>24</v>
      </c>
      <c r="N8">
        <v>20</v>
      </c>
      <c r="P8">
        <v>1</v>
      </c>
      <c r="Q8" t="str">
        <f t="shared" ref="Q8" ca="1" si="12">IF(ROW()=2,R8,OFFSET(Q8,-1,0)&amp;IF(LEN(R8)=0,"",","&amp;R8))</f>
        <v>{"id":"na","td":7},{"id":"no","td":10},{"id":"co","td":4},{"id":"sl","sy":"2022","sm":"1","sd":"12","ey":"2022","em":"2","ed":"5","td":21},{"id":"so","sy":"2021","sm":"12","sd":"23","ey":"2022","em":"1","ed":"16","td":21},{"id":"sn","sy":"2021","sm":"12","sd":"2","ey":"2021","em":"12","ed":"26","td":20}</v>
      </c>
      <c r="R8" t="str">
        <f t="shared" ref="R8" si="13">IF(P8&lt;&gt;1,"",
"{"""&amp;A$1&amp;""":"""&amp;A8&amp;""""
&amp;IF(LEN(E8)=0,"",","""&amp;E$1&amp;""":"""&amp;E8&amp;"""")
&amp;IF(LEN(F8)=0,"",","""&amp;F$1&amp;""":"""&amp;F8&amp;"""")
&amp;IF(LEN(G8)=0,"",","""&amp;G$1&amp;""":"""&amp;G8&amp;"""")
&amp;IF(LEN(H8)=0,"",","""&amp;H$1&amp;""":"""&amp;H8&amp;"""")
&amp;IF(LEN(I8)=0,"",","""&amp;I$1&amp;""":"""&amp;I8&amp;"""")
&amp;IF(LEN(J8)=0,"",","""&amp;J$1&amp;""":"""&amp;J8&amp;"""")
&amp;","""&amp;N$1&amp;""":"&amp;N8
&amp;IF(LEN(O8)=0,"",","""&amp;O$1&amp;""":"""&amp;O8&amp;"""")
&amp;"}")</f>
        <v>{"id":"sn","sy":"2021","sm":"12","sd":"2","ey":"2021","em":"12","ed":"26","td":20}</v>
      </c>
    </row>
    <row r="9" spans="1:20">
      <c r="A9" t="s">
        <v>19</v>
      </c>
      <c r="B9" t="s">
        <v>7</v>
      </c>
      <c r="C9">
        <v>0</v>
      </c>
      <c r="D9" s="6" t="str">
        <f>IF(AND(C9=0,OR(NOT(ISBLANK(K9)),NOT(ISBLANK(L9)))),"날짜있음",
IF(AND(C9=1,OR(ISBLANK(K9),ISBLANK(L9))),"날짜없음",""))</f>
        <v/>
      </c>
      <c r="E9" t="str">
        <f>IF(ISBLANK($K9),"",YEAR($K9))</f>
        <v/>
      </c>
      <c r="F9" t="str">
        <f>IF(ISBLANK($K9),"",MONTH($K9))</f>
        <v/>
      </c>
      <c r="G9" t="str">
        <f>IF(ISBLANK($K9),"",DAY($K9))</f>
        <v/>
      </c>
      <c r="H9" t="str">
        <f>IF(ISBLANK($L9),"",YEAR($L9+1))</f>
        <v/>
      </c>
      <c r="I9" t="str">
        <f>IF(ISBLANK($L9),"",MONTH($L9+1))</f>
        <v/>
      </c>
      <c r="J9" t="str">
        <f>IF(ISBLANK($L9),"",DAY($L9+1))</f>
        <v/>
      </c>
      <c r="N9">
        <v>7</v>
      </c>
      <c r="P9">
        <v>0</v>
      </c>
      <c r="Q9" t="str">
        <f t="shared" ca="1" si="10"/>
        <v>{"id":"na","td":7},{"id":"no","td":10},{"id":"co","td":4},{"id":"sl","sy":"2022","sm":"1","sd":"12","ey":"2022","em":"2","ed":"5","td":21},{"id":"so","sy":"2021","sm":"12","sd":"23","ey":"2022","em":"1","ed":"16","td":21},{"id":"sn","sy":"2021","sm":"12","sd":"2","ey":"2021","em":"12","ed":"26","td":20}</v>
      </c>
      <c r="R9" t="str">
        <f t="shared" si="8"/>
        <v/>
      </c>
    </row>
    <row r="10" spans="1:20">
      <c r="A10" t="s">
        <v>54</v>
      </c>
      <c r="B10" t="s">
        <v>52</v>
      </c>
      <c r="C10">
        <v>1</v>
      </c>
      <c r="D10" s="6" t="str">
        <f t="shared" ref="D10:D11" si="14">IF(AND(C10=0,OR(NOT(ISBLANK(K10)),NOT(ISBLANK(L10)))),"날짜있음",
IF(AND(C10=1,OR(ISBLANK(K10),ISBLANK(L10))),"날짜없음",""))</f>
        <v/>
      </c>
      <c r="E10">
        <f t="shared" si="2"/>
        <v>2021</v>
      </c>
      <c r="F10">
        <f t="shared" si="3"/>
        <v>6</v>
      </c>
      <c r="G10">
        <f t="shared" si="4"/>
        <v>13</v>
      </c>
      <c r="H10">
        <f t="shared" si="5"/>
        <v>2021</v>
      </c>
      <c r="I10">
        <f t="shared" si="6"/>
        <v>7</v>
      </c>
      <c r="J10">
        <f t="shared" si="7"/>
        <v>21</v>
      </c>
      <c r="K10" s="1">
        <v>44360</v>
      </c>
      <c r="L10" s="1">
        <v>44397</v>
      </c>
      <c r="M10" s="7">
        <f t="shared" ref="M10:M11" si="15">L10-K10+1</f>
        <v>38</v>
      </c>
      <c r="N10">
        <v>0</v>
      </c>
      <c r="P10">
        <v>0</v>
      </c>
      <c r="Q10" t="str">
        <f t="shared" ca="1" si="10"/>
        <v>{"id":"na","td":7},{"id":"no","td":10},{"id":"co","td":4},{"id":"sl","sy":"2022","sm":"1","sd":"12","ey":"2022","em":"2","ed":"5","td":21},{"id":"so","sy":"2021","sm":"12","sd":"23","ey":"2022","em":"1","ed":"16","td":21},{"id":"sn","sy":"2021","sm":"12","sd":"2","ey":"2021","em":"12","ed":"26","td":20}</v>
      </c>
      <c r="R10" t="str">
        <f t="shared" si="8"/>
        <v/>
      </c>
    </row>
    <row r="11" spans="1:20">
      <c r="A11" t="s">
        <v>55</v>
      </c>
      <c r="B11" t="s">
        <v>53</v>
      </c>
      <c r="C11">
        <v>1</v>
      </c>
      <c r="D11" s="6" t="str">
        <f t="shared" si="14"/>
        <v/>
      </c>
      <c r="E11">
        <f t="shared" si="2"/>
        <v>2020</v>
      </c>
      <c r="F11">
        <f t="shared" si="3"/>
        <v>8</v>
      </c>
      <c r="G11">
        <f t="shared" si="4"/>
        <v>1</v>
      </c>
      <c r="H11">
        <f t="shared" si="5"/>
        <v>2020</v>
      </c>
      <c r="I11">
        <f t="shared" si="6"/>
        <v>8</v>
      </c>
      <c r="J11">
        <f t="shared" si="7"/>
        <v>21</v>
      </c>
      <c r="K11" s="1">
        <v>44044</v>
      </c>
      <c r="L11" s="1">
        <v>44063</v>
      </c>
      <c r="M11" s="7">
        <f t="shared" si="15"/>
        <v>20</v>
      </c>
      <c r="N11">
        <v>0</v>
      </c>
      <c r="P11">
        <v>0</v>
      </c>
      <c r="Q11" t="str">
        <f t="shared" ca="1" si="10"/>
        <v>{"id":"na","td":7},{"id":"no","td":10},{"id":"co","td":4},{"id":"sl","sy":"2022","sm":"1","sd":"12","ey":"2022","em":"2","ed":"5","td":21},{"id":"so","sy":"2021","sm":"12","sd":"23","ey":"2022","em":"1","ed":"16","td":21},{"id":"sn","sy":"2021","sm":"12","sd":"2","ey":"2021","em":"12","ed":"26","td":20}</v>
      </c>
      <c r="R11" t="str">
        <f t="shared" si="8"/>
        <v/>
      </c>
    </row>
    <row r="12" spans="1:20">
      <c r="A12" t="s">
        <v>88</v>
      </c>
      <c r="B12" t="s">
        <v>87</v>
      </c>
      <c r="C12">
        <v>1</v>
      </c>
      <c r="D12" t="str">
        <f t="shared" ref="D12:D13" si="16">IF(AND(C12=0,OR(NOT(ISBLANK(K12)),NOT(ISBLANK(L12)))),"날짜있음",
IF(AND(C12=1,OR(ISBLANK(K12),ISBLANK(L12))),"날짜없음",""))</f>
        <v/>
      </c>
      <c r="E12">
        <f t="shared" si="2"/>
        <v>2021</v>
      </c>
      <c r="F12">
        <f t="shared" si="3"/>
        <v>12</v>
      </c>
      <c r="G12">
        <f t="shared" si="4"/>
        <v>30</v>
      </c>
      <c r="H12">
        <f t="shared" si="5"/>
        <v>2022</v>
      </c>
      <c r="I12">
        <f t="shared" si="6"/>
        <v>1</v>
      </c>
      <c r="J12">
        <f t="shared" si="7"/>
        <v>24</v>
      </c>
      <c r="K12" s="1">
        <v>44560</v>
      </c>
      <c r="L12" s="1">
        <v>44584</v>
      </c>
      <c r="M12">
        <f t="shared" ref="M12:M13" si="17">L12-K12+1</f>
        <v>25</v>
      </c>
      <c r="N12">
        <v>0</v>
      </c>
      <c r="O12">
        <v>2</v>
      </c>
      <c r="P12">
        <v>1</v>
      </c>
      <c r="Q12" t="str">
        <f t="shared" ref="Q12:Q13" ca="1" si="18">IF(ROW()=2,R12,OFFSET(Q12,-1,0)&amp;IF(LEN(R12)=0,"",","&amp;R12))</f>
        <v>{"id":"na","td":7},{"id":"no","td":10},{"id":"co","td":4},{"id":"sl","sy":"2022","sm":"1","sd":"12","ey":"2022","em":"2","ed":"5","td":21},{"id":"so","sy":"2021","sm":"12","sd":"23","ey":"2022","em":"1","ed":"16","td":21},{"id":"sn","sy":"2021","sm":"12","sd":"2","ey":"2021","em":"12","ed":"26","td":20},{"id":"ps","sy":"2021","sm":"12","sd":"30","ey":"2022","em":"1","ed":"24","td":0,"cc":"2"}</v>
      </c>
      <c r="R12" t="str">
        <f t="shared" si="8"/>
        <v>{"id":"ps","sy":"2021","sm":"12","sd":"30","ey":"2022","em":"1","ed":"24","td":0,"cc":"2"}</v>
      </c>
    </row>
    <row r="13" spans="1:20">
      <c r="A13" t="s">
        <v>79</v>
      </c>
      <c r="B13" t="s">
        <v>80</v>
      </c>
      <c r="C13">
        <v>1</v>
      </c>
      <c r="D13" s="6" t="str">
        <f t="shared" si="16"/>
        <v/>
      </c>
      <c r="E13">
        <f t="shared" si="2"/>
        <v>2021</v>
      </c>
      <c r="F13">
        <f t="shared" si="3"/>
        <v>8</v>
      </c>
      <c r="G13">
        <f t="shared" si="4"/>
        <v>7</v>
      </c>
      <c r="H13">
        <f t="shared" si="5"/>
        <v>2022</v>
      </c>
      <c r="I13">
        <f t="shared" si="6"/>
        <v>10</v>
      </c>
      <c r="J13">
        <f t="shared" si="7"/>
        <v>1</v>
      </c>
      <c r="K13" s="1">
        <v>44415</v>
      </c>
      <c r="L13" s="1">
        <v>44834</v>
      </c>
      <c r="M13" s="7">
        <f t="shared" si="17"/>
        <v>420</v>
      </c>
      <c r="N13">
        <v>0</v>
      </c>
      <c r="P13">
        <v>1</v>
      </c>
      <c r="Q13" t="str">
        <f t="shared" ca="1" si="18"/>
        <v>{"id":"na","td":7},{"id":"no","td":10},{"id":"co","td":4},{"id":"sl","sy":"2022","sm":"1","sd":"12","ey":"2022","em":"2","ed":"5","td":21},{"id":"so","sy":"2021","sm":"12","sd":"23","ey":"2022","em":"1","ed":"16","td":21},{"id":"sn","sy":"2021","sm":"12","sd":"2","ey":"2021","em":"12","ed":"26","td":20},{"id":"ps","sy":"2021","sm":"12","sd":"30","ey":"2022","em":"1","ed":"24","td":0,"cc":"2"},{"id":"rv","sy":"2021","sm":"8","sd":"7","ey":"2022","em":"10","ed":"1","td":0}</v>
      </c>
      <c r="R13" t="str">
        <f t="shared" ref="R13" si="19">IF(P13&lt;&gt;1,"",
"{"""&amp;A$1&amp;""":"""&amp;A13&amp;""""
&amp;IF(LEN(E13)=0,"",","""&amp;E$1&amp;""":"""&amp;E13&amp;"""")
&amp;IF(LEN(F13)=0,"",","""&amp;F$1&amp;""":"""&amp;F13&amp;"""")
&amp;IF(LEN(G13)=0,"",","""&amp;G$1&amp;""":"""&amp;G13&amp;"""")
&amp;IF(LEN(H13)=0,"",","""&amp;H$1&amp;""":"""&amp;H13&amp;"""")
&amp;IF(LEN(I13)=0,"",","""&amp;I$1&amp;""":"""&amp;I13&amp;"""")
&amp;IF(LEN(J13)=0,"",","""&amp;J$1&amp;""":"""&amp;J13&amp;"""")
&amp;","""&amp;N$1&amp;""":"&amp;N13
&amp;IF(LEN(O13)=0,"",","""&amp;O$1&amp;""":"""&amp;O13&amp;"""")
&amp;"}")</f>
        <v>{"id":"rv","sy":"2021","sm":"8","sd":"7","ey":"2022","em":"10","ed":"1","td":0}</v>
      </c>
    </row>
  </sheetData>
  <phoneticPr fontId="1" type="noConversion"/>
  <conditionalFormatting sqref="K1:L12 K14:L1048576">
    <cfRule type="expression" dxfId="1" priority="2">
      <formula>OR($P1=0,$L1&lt;TODAY())</formula>
    </cfRule>
  </conditionalFormatting>
  <conditionalFormatting sqref="K13:L13">
    <cfRule type="expression" dxfId="0" priority="1">
      <formula>OR($P13=0,$L13&lt;TODAY())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10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  <c r="X5" t="s">
        <v>91</v>
      </c>
      <c r="Y5" t="s">
        <v>92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40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9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15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</v>
      </c>
      <c r="V31" t="str">
        <f t="shared" ca="1" si="27"/>
        <v>{"id":"sl","da":2,"ad":0,"tp1":"cu","vl1":"DI","cn1":15}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115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</v>
      </c>
      <c r="V33" t="str">
        <f t="shared" ca="1" si="27"/>
        <v>{"id":"sl","da":4,"ad":1,"tp1":"fe","vl1":"Equip0401","cn1":1}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40</v>
      </c>
      <c r="I36" t="str">
        <f t="shared" si="20"/>
        <v>다이아너무많음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</v>
      </c>
      <c r="V36" t="str">
        <f t="shared" ca="1" si="27"/>
        <v>{"id":"sl","da":7,"ad":0,"tp1":"cu","vl1":"DI","cn1":40}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78</v>
      </c>
      <c r="H39">
        <v>15</v>
      </c>
      <c r="I39" t="str">
        <f t="shared" si="20"/>
        <v/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</v>
      </c>
      <c r="V39" t="str">
        <f t="shared" ca="1" si="27"/>
        <v>{"id":"sl","da":10,"ad":0,"tp1":"cu","vl1":"EN","cn1":15}</v>
      </c>
    </row>
    <row r="40" spans="1:22">
      <c r="A40" t="s">
        <v>81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cu</v>
      </c>
      <c r="F40" t="s">
        <v>41</v>
      </c>
      <c r="G40" t="s">
        <v>82</v>
      </c>
      <c r="H40">
        <v>50</v>
      </c>
      <c r="I40" t="str">
        <f t="shared" si="20"/>
        <v>다이아너무많음</v>
      </c>
      <c r="J40" t="str">
        <f t="shared" ca="1" si="28"/>
        <v>cu</v>
      </c>
      <c r="K40" t="s">
        <v>41</v>
      </c>
      <c r="L40" t="s">
        <v>83</v>
      </c>
      <c r="M40">
        <v>15000</v>
      </c>
      <c r="N40" t="str">
        <f t="shared" ref="N40:N50" si="33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4">IF(ISBLANK(P40),"",
VLOOKUP(P40,OFFSET(INDIRECT("$A:$B"),0,MATCH(P$1&amp;"_Verify",INDIRECT("$1:$1"),0)-1),2,0)
)</f>
        <v/>
      </c>
      <c r="S40" t="str">
        <f t="shared" ref="S40:S50" si="35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6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</v>
      </c>
      <c r="V40" t="str">
        <f t="shared" ref="V40:V50" ca="1" si="37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{"id":"sl","da":11,"ad":1,"tp1":"cu","vl1":"DI","cn1":50,"tp2":"cu","vl2":"GO","cn2":15000}</v>
      </c>
    </row>
    <row r="41" spans="1:22">
      <c r="A41" t="s">
        <v>81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85</v>
      </c>
      <c r="H41">
        <v>5000</v>
      </c>
      <c r="I41" t="str">
        <f t="shared" ref="I41:I50" si="38">IF(F41="장비1상자",
  IF(OR(G41&gt;3,H41&gt;5),"장비이상",""),
IF(G41="GO",
  IF(H41&lt;100,"골드이상",""),
IF(G41="DI",
  IF(H41&gt;29,"다이아너무많음",
  IF(H41&gt;9,"다이아다소많음","")),"")))</f>
        <v/>
      </c>
      <c r="J41" t="str">
        <f t="shared" ref="J41:J50" ca="1" si="39">IF(ISBLANK(K41),"",
VLOOKUP(K41,OFFSET(INDIRECT("$A:$B"),0,MATCH(K$1&amp;"_Verify",INDIRECT("$1:$1"),0)-1),2,0)
)</f>
        <v/>
      </c>
      <c r="N41" t="str">
        <f t="shared" si="33"/>
        <v/>
      </c>
      <c r="O41" t="str">
        <f t="shared" ca="1" si="34"/>
        <v/>
      </c>
      <c r="S41" t="str">
        <f t="shared" si="35"/>
        <v/>
      </c>
      <c r="T41">
        <v>1</v>
      </c>
      <c r="U41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</v>
      </c>
      <c r="V41" t="str">
        <f t="shared" ca="1" si="37"/>
        <v>{"id":"sl","da":12,"ad":0,"tp1":"cu","vl1":"GO","cn1":5000}</v>
      </c>
    </row>
    <row r="42" spans="1:22">
      <c r="A42" t="s">
        <v>81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86</v>
      </c>
      <c r="H42">
        <v>25</v>
      </c>
      <c r="I42" t="str">
        <f t="shared" si="38"/>
        <v>다이아다소많음</v>
      </c>
      <c r="J42" t="str">
        <f t="shared" ca="1" si="39"/>
        <v/>
      </c>
      <c r="N42" t="str">
        <f t="shared" si="33"/>
        <v/>
      </c>
      <c r="O42" t="str">
        <f t="shared" ca="1" si="34"/>
        <v/>
      </c>
      <c r="S42" t="str">
        <f t="shared" si="35"/>
        <v/>
      </c>
      <c r="T42">
        <v>1</v>
      </c>
      <c r="U42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</v>
      </c>
      <c r="V42" t="str">
        <f t="shared" ca="1" si="37"/>
        <v>{"id":"sl","da":13,"ad":0,"tp1":"cu","vl1":"DI","cn1":25}</v>
      </c>
    </row>
    <row r="43" spans="1:22">
      <c r="A43" t="s">
        <v>81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85</v>
      </c>
      <c r="H43">
        <v>10000</v>
      </c>
      <c r="I43" t="str">
        <f t="shared" si="38"/>
        <v/>
      </c>
      <c r="J43" t="str">
        <f t="shared" ca="1" si="39"/>
        <v/>
      </c>
      <c r="N43" t="str">
        <f t="shared" si="33"/>
        <v/>
      </c>
      <c r="O43" t="str">
        <f t="shared" ca="1" si="34"/>
        <v/>
      </c>
      <c r="S43" t="str">
        <f t="shared" si="35"/>
        <v/>
      </c>
      <c r="T43">
        <v>1</v>
      </c>
      <c r="U43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</v>
      </c>
      <c r="V43" t="str">
        <f t="shared" ca="1" si="37"/>
        <v>{"id":"sl","da":14,"ad":0,"tp1":"cu","vl1":"GO","cn1":10000}</v>
      </c>
    </row>
    <row r="44" spans="1:22">
      <c r="A44" t="s">
        <v>81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84</v>
      </c>
      <c r="H44">
        <v>15</v>
      </c>
      <c r="I44" t="str">
        <f t="shared" si="38"/>
        <v/>
      </c>
      <c r="J44" t="str">
        <f t="shared" ca="1" si="39"/>
        <v/>
      </c>
      <c r="N44" t="str">
        <f t="shared" si="33"/>
        <v/>
      </c>
      <c r="O44" t="str">
        <f t="shared" ca="1" si="34"/>
        <v/>
      </c>
      <c r="S44" t="str">
        <f t="shared" si="35"/>
        <v/>
      </c>
      <c r="T44">
        <v>1</v>
      </c>
      <c r="U44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</v>
      </c>
      <c r="V44" t="str">
        <f t="shared" ca="1" si="37"/>
        <v>{"id":"sl","da":15,"ad":0,"tp1":"cu","vl1":"EN","cn1":15}</v>
      </c>
    </row>
    <row r="45" spans="1:22">
      <c r="A45" t="s">
        <v>81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85</v>
      </c>
      <c r="H45">
        <v>7500</v>
      </c>
      <c r="I45" t="str">
        <f t="shared" si="38"/>
        <v/>
      </c>
      <c r="J45" t="str">
        <f t="shared" ca="1" si="39"/>
        <v/>
      </c>
      <c r="N45" t="str">
        <f t="shared" si="33"/>
        <v/>
      </c>
      <c r="O45" t="str">
        <f t="shared" ca="1" si="34"/>
        <v/>
      </c>
      <c r="S45" t="str">
        <f t="shared" si="35"/>
        <v/>
      </c>
      <c r="T45">
        <v>1</v>
      </c>
      <c r="U45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</v>
      </c>
      <c r="V45" t="str">
        <f t="shared" ca="1" si="37"/>
        <v>{"id":"sl","da":16,"ad":0,"tp1":"cu","vl1":"GO","cn1":7500}</v>
      </c>
    </row>
    <row r="46" spans="1:22">
      <c r="A46" t="s">
        <v>81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86</v>
      </c>
      <c r="H46">
        <v>35</v>
      </c>
      <c r="I46" t="str">
        <f t="shared" si="38"/>
        <v>다이아너무많음</v>
      </c>
      <c r="J46" t="str">
        <f t="shared" ca="1" si="39"/>
        <v/>
      </c>
      <c r="N46" t="str">
        <f t="shared" si="33"/>
        <v/>
      </c>
      <c r="O46" t="str">
        <f t="shared" ca="1" si="34"/>
        <v/>
      </c>
      <c r="S46" t="str">
        <f t="shared" si="35"/>
        <v/>
      </c>
      <c r="T46">
        <v>1</v>
      </c>
      <c r="U46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</v>
      </c>
      <c r="V46" t="str">
        <f t="shared" ca="1" si="37"/>
        <v>{"id":"sl","da":17,"ad":0,"tp1":"cu","vl1":"DI","cn1":35}</v>
      </c>
    </row>
    <row r="47" spans="1:22">
      <c r="A47" t="s">
        <v>81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85</v>
      </c>
      <c r="H47">
        <v>10000</v>
      </c>
      <c r="I47" t="str">
        <f t="shared" si="38"/>
        <v/>
      </c>
      <c r="J47" t="str">
        <f t="shared" ca="1" si="39"/>
        <v/>
      </c>
      <c r="N47" t="str">
        <f t="shared" si="33"/>
        <v/>
      </c>
      <c r="O47" t="str">
        <f t="shared" ca="1" si="34"/>
        <v/>
      </c>
      <c r="S47" t="str">
        <f t="shared" si="35"/>
        <v/>
      </c>
      <c r="T47">
        <v>1</v>
      </c>
      <c r="U47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</v>
      </c>
      <c r="V47" t="str">
        <f t="shared" ca="1" si="37"/>
        <v>{"id":"sl","da":18,"ad":0,"tp1":"cu","vl1":"GO","cn1":10000}</v>
      </c>
    </row>
    <row r="48" spans="1:22">
      <c r="A48" t="s">
        <v>81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86</v>
      </c>
      <c r="H48">
        <v>30</v>
      </c>
      <c r="I48" t="str">
        <f t="shared" si="38"/>
        <v>다이아너무많음</v>
      </c>
      <c r="J48" t="str">
        <f t="shared" ca="1" si="39"/>
        <v/>
      </c>
      <c r="N48" t="str">
        <f t="shared" si="33"/>
        <v/>
      </c>
      <c r="O48" t="str">
        <f t="shared" ca="1" si="34"/>
        <v/>
      </c>
      <c r="S48" t="str">
        <f t="shared" si="35"/>
        <v/>
      </c>
      <c r="T48">
        <v>1</v>
      </c>
      <c r="U48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</v>
      </c>
      <c r="V48" t="str">
        <f t="shared" ca="1" si="37"/>
        <v>{"id":"sl","da":19,"ad":0,"tp1":"cu","vl1":"DI","cn1":30}</v>
      </c>
    </row>
    <row r="49" spans="1:22">
      <c r="A49" t="s">
        <v>81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85</v>
      </c>
      <c r="H49">
        <v>5000</v>
      </c>
      <c r="I49" t="str">
        <f t="shared" si="38"/>
        <v/>
      </c>
      <c r="J49" t="str">
        <f t="shared" ca="1" si="39"/>
        <v/>
      </c>
      <c r="N49" t="str">
        <f t="shared" si="33"/>
        <v/>
      </c>
      <c r="O49" t="str">
        <f t="shared" ca="1" si="34"/>
        <v/>
      </c>
      <c r="S49" t="str">
        <f t="shared" si="35"/>
        <v/>
      </c>
      <c r="T49">
        <v>1</v>
      </c>
      <c r="U49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</v>
      </c>
      <c r="V49" t="str">
        <f t="shared" ca="1" si="37"/>
        <v>{"id":"sl","da":20,"ad":0,"tp1":"cu","vl1":"GO","cn1":5000}</v>
      </c>
    </row>
    <row r="50" spans="1:22">
      <c r="A50" t="s">
        <v>81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fe</v>
      </c>
      <c r="F50" t="s">
        <v>56</v>
      </c>
      <c r="G50" t="s">
        <v>112</v>
      </c>
      <c r="H50">
        <v>1</v>
      </c>
      <c r="I50" t="str">
        <f t="shared" si="38"/>
        <v/>
      </c>
      <c r="J50" t="str">
        <f t="shared" ca="1" si="39"/>
        <v/>
      </c>
      <c r="N50" t="str">
        <f t="shared" si="33"/>
        <v/>
      </c>
      <c r="O50" t="str">
        <f t="shared" ca="1" si="34"/>
        <v/>
      </c>
      <c r="S50" t="str">
        <f t="shared" si="35"/>
        <v/>
      </c>
      <c r="T50">
        <v>1</v>
      </c>
      <c r="U50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</v>
      </c>
      <c r="V50" t="str">
        <f t="shared" ca="1" si="37"/>
        <v>{"id":"sl","da":21,"ad":1,"tp1":"fe","vl1":"Equip1403","cn1":1}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78</v>
      </c>
      <c r="H51">
        <v>20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</v>
      </c>
      <c r="V51" t="str">
        <f t="shared" ca="1" si="27"/>
        <v>{"id":"so","da":1,"ad":0,"tp1":"cu","vl1":"EN","cn1":20}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98" ca="1" si="43">IF(ISBLANK(F52),"",
VLOOKUP(F52,OFFSET(INDIRECT("$A:$B"),0,MATCH(F$1&amp;"_Verify",INDIRECT("$1:$1"),0)-1),2,0)
)</f>
        <v>cu</v>
      </c>
      <c r="F52" t="s">
        <v>2</v>
      </c>
      <c r="G52" t="s">
        <v>62</v>
      </c>
      <c r="H52">
        <v>3500</v>
      </c>
      <c r="I52" t="str">
        <f t="shared" ref="I52:I9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9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</v>
      </c>
      <c r="V52" t="str">
        <f t="shared" ca="1" si="27"/>
        <v>{"id":"so","da":2,"ad":0,"tp1":"cu","vl1":"GO","cn1":3500}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25</v>
      </c>
      <c r="I53" t="str">
        <f t="shared" si="44"/>
        <v>다이아다소많음</v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</v>
      </c>
      <c r="V53" t="str">
        <f t="shared" ca="1" si="27"/>
        <v>{"id":"so","da":3,"ad":0,"tp1":"cu","vl1":"DI","cn1":25}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1</v>
      </c>
      <c r="E54" t="str">
        <f t="shared" ca="1" si="43"/>
        <v>fe</v>
      </c>
      <c r="F54" t="s">
        <v>56</v>
      </c>
      <c r="G54" t="s">
        <v>115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</v>
      </c>
      <c r="V54" t="str">
        <f t="shared" ca="1" si="27"/>
        <v>{"id":"so","da":4,"ad":1,"tp1":"fe","vl1":"Equip0401","cn1":1}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3000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</v>
      </c>
      <c r="V55" t="str">
        <f t="shared" ca="1" si="27"/>
        <v>{"id":"so","da":5,"ad":0,"tp1":"cu","vl1":"GO","cn1":3000}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cu</v>
      </c>
      <c r="F56" t="s">
        <v>41</v>
      </c>
      <c r="G56" t="s">
        <v>110</v>
      </c>
      <c r="H56">
        <v>30</v>
      </c>
      <c r="I56" t="str">
        <f t="shared" si="44"/>
        <v>다이아너무많음</v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</v>
      </c>
      <c r="V56" t="str">
        <f t="shared" ca="1" si="27"/>
        <v>{"id":"so","da":6,"ad":0,"tp1":"cu","vl1":"DI","cn1":30}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0</v>
      </c>
      <c r="E57" t="str">
        <f t="shared" ca="1" si="43"/>
        <v>cu</v>
      </c>
      <c r="F57" t="s">
        <v>41</v>
      </c>
      <c r="G57" t="s">
        <v>109</v>
      </c>
      <c r="H57">
        <v>15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</v>
      </c>
      <c r="V57" t="str">
        <f t="shared" ca="1" si="27"/>
        <v>{"id":"so","da":7,"ad":0,"tp1":"cu","vl1":"EN","cn1":15}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0</v>
      </c>
      <c r="E58" t="str">
        <f t="shared" ca="1" si="43"/>
        <v>cu</v>
      </c>
      <c r="F58" t="s">
        <v>111</v>
      </c>
      <c r="G58" t="s">
        <v>110</v>
      </c>
      <c r="H58">
        <v>35</v>
      </c>
      <c r="I58" t="str">
        <f t="shared" si="44"/>
        <v>다이아너무많음</v>
      </c>
      <c r="J58" t="str">
        <f t="shared" ca="1" si="28"/>
        <v/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</v>
      </c>
      <c r="V58" t="str">
        <f t="shared" ca="1" si="27"/>
        <v>{"id":"so","da":8,"ad":0,"tp1":"cu","vl1":"DI","cn1":35}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4000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</v>
      </c>
      <c r="V59" t="str">
        <f t="shared" ca="1" si="27"/>
        <v>{"id":"so","da":9,"ad":0,"tp1":"cu","vl1":"GO","cn1":4000}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be</v>
      </c>
      <c r="F60" t="s">
        <v>47</v>
      </c>
      <c r="G60">
        <v>3</v>
      </c>
      <c r="H60">
        <v>1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</v>
      </c>
      <c r="V60" t="str">
        <f t="shared" ca="1" si="27"/>
        <v>{"id":"so","da":10,"ad":0,"tp1":"be","vl1":"3","cn1":1}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78</v>
      </c>
      <c r="H61">
        <v>10</v>
      </c>
      <c r="I61" t="str">
        <f t="shared" si="44"/>
        <v/>
      </c>
      <c r="J61" t="str">
        <f t="shared" ref="J61:J71" ca="1" si="46">IF(ISBLANK(K61),"",
VLOOKUP(K61,OFFSET(INDIRECT("$A:$B"),0,MATCH(K$1&amp;"_Verify",INDIRECT("$1:$1"),0)-1),2,0)
)</f>
        <v/>
      </c>
      <c r="N61" t="str">
        <f t="shared" ref="N61:N7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71" ca="1" si="48">IF(ISBLANK(P61),"",
VLOOKUP(P61,OFFSET(INDIRECT("$A:$B"),0,MATCH(P$1&amp;"_Verify",INDIRECT("$1:$1"),0)-1),2,0)
)</f>
        <v/>
      </c>
      <c r="S61" t="str">
        <f t="shared" ref="S61:S7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7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</v>
      </c>
      <c r="V61" t="str">
        <f t="shared" ca="1" si="27"/>
        <v>{"id":"so","da":11,"ad":0,"tp1":"cu","vl1":"EN","cn1":10}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0</v>
      </c>
      <c r="E62" t="str">
        <f t="shared" ca="1" si="43"/>
        <v>cu</v>
      </c>
      <c r="F62" t="s">
        <v>111</v>
      </c>
      <c r="G62" t="s">
        <v>110</v>
      </c>
      <c r="H62">
        <v>20</v>
      </c>
      <c r="I62" t="str">
        <f t="shared" si="44"/>
        <v>다이아다소많음</v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</v>
      </c>
      <c r="V62" t="str">
        <f t="shared" ca="1" si="27"/>
        <v>{"id":"so","da":12,"ad":0,"tp1":"cu","vl1":"DI","cn1":20}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62</v>
      </c>
      <c r="H63">
        <v>3500</v>
      </c>
      <c r="I63" t="str">
        <f t="shared" si="44"/>
        <v/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</v>
      </c>
      <c r="V63" t="str">
        <f t="shared" ca="1" si="27"/>
        <v>{"id":"so","da":13,"ad":0,"tp1":"cu","vl1":"GO","cn1":3500}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1</v>
      </c>
      <c r="E64" t="str">
        <f t="shared" ca="1" si="43"/>
        <v>cu</v>
      </c>
      <c r="F64" t="s">
        <v>41</v>
      </c>
      <c r="G64" t="s">
        <v>82</v>
      </c>
      <c r="H64">
        <v>50</v>
      </c>
      <c r="I64" t="str">
        <f t="shared" si="44"/>
        <v>다이아너무많음</v>
      </c>
      <c r="J64" t="str">
        <f t="shared" ca="1" si="46"/>
        <v>cu</v>
      </c>
      <c r="K64" t="s">
        <v>41</v>
      </c>
      <c r="L64" t="s">
        <v>83</v>
      </c>
      <c r="M64">
        <v>15000</v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</v>
      </c>
      <c r="V64" t="str">
        <f t="shared" ca="1" si="27"/>
        <v>{"id":"so","da":14,"ad":1,"tp1":"cu","vl1":"DI","cn1":50,"tp2":"cu","vl2":"GO","cn2":15000}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2500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</v>
      </c>
      <c r="V65" t="str">
        <f t="shared" ca="1" si="27"/>
        <v>{"id":"so","da":15,"ad":0,"tp1":"cu","vl1":"GO","cn1":2500}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0</v>
      </c>
      <c r="E66" t="str">
        <f t="shared" ca="1" si="43"/>
        <v>cu</v>
      </c>
      <c r="F66" t="s">
        <v>2</v>
      </c>
      <c r="G66" t="s">
        <v>78</v>
      </c>
      <c r="H66">
        <v>15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</v>
      </c>
      <c r="V66" t="str">
        <f t="shared" ca="1" si="27"/>
        <v>{"id":"so","da":16,"ad":0,"tp1":"cu","vl1":"EN","cn1":15}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0</v>
      </c>
      <c r="E67" t="str">
        <f t="shared" ca="1" si="43"/>
        <v>cu</v>
      </c>
      <c r="F67" t="s">
        <v>41</v>
      </c>
      <c r="G67" t="s">
        <v>48</v>
      </c>
      <c r="H67">
        <v>25</v>
      </c>
      <c r="I67" t="str">
        <f t="shared" si="44"/>
        <v>다이아다소많음</v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</v>
      </c>
      <c r="V67" t="str">
        <f t="shared" ca="1" si="27"/>
        <v>{"id":"so","da":17,"ad":0,"tp1":"cu","vl1":"DI","cn1":25}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be</v>
      </c>
      <c r="F68" t="s">
        <v>47</v>
      </c>
      <c r="G68">
        <v>3</v>
      </c>
      <c r="H68">
        <v>1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</v>
      </c>
      <c r="V68" t="str">
        <f t="shared" ca="1" si="27"/>
        <v>{"id":"so","da":18,"ad":0,"tp1":"be","vl1":"3","cn1":1}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48</v>
      </c>
      <c r="H69">
        <v>35</v>
      </c>
      <c r="I69" t="str">
        <f t="shared" si="44"/>
        <v>다이아너무많음</v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</v>
      </c>
      <c r="V69" t="str">
        <f t="shared" ca="1" si="27"/>
        <v>{"id":"so","da":19,"ad":0,"tp1":"cu","vl1":"DI","cn1":35}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0</v>
      </c>
      <c r="E70" t="str">
        <f t="shared" ca="1" si="43"/>
        <v>cu</v>
      </c>
      <c r="F70" t="s">
        <v>2</v>
      </c>
      <c r="G70" t="s">
        <v>62</v>
      </c>
      <c r="H70">
        <v>4500</v>
      </c>
      <c r="I70" t="str">
        <f t="shared" si="44"/>
        <v/>
      </c>
      <c r="J70" t="str">
        <f t="shared" ca="1" si="46"/>
        <v/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</v>
      </c>
      <c r="V70" t="str">
        <f t="shared" ca="1" si="27"/>
        <v>{"id":"so","da":20,"ad":0,"tp1":"cu","vl1":"GO","cn1":4500}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1</v>
      </c>
      <c r="E71" t="str">
        <f t="shared" ca="1" si="43"/>
        <v>fe</v>
      </c>
      <c r="F71" t="s">
        <v>56</v>
      </c>
      <c r="G71" t="s">
        <v>108</v>
      </c>
      <c r="H71">
        <v>1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</v>
      </c>
      <c r="V71" t="str">
        <f t="shared" ca="1" si="27"/>
        <v>{"id":"so","da":21,"ad":1,"tp1":"fe","vl1":"Equip0403","cn1":1}</v>
      </c>
    </row>
    <row r="72" spans="1:22">
      <c r="A72" t="s">
        <v>96</v>
      </c>
      <c r="B72" t="str">
        <f>VLOOKUP(A72,CumulativeEventTypeTable!$A:$B,MATCH(CumulativeEventTypeTable!$B$1,CumulativeEventRewardTable!$A$1:$B$1,0),0)</f>
        <v>서프라이즈 노드워 상자</v>
      </c>
      <c r="C72">
        <v>1</v>
      </c>
      <c r="D72">
        <v>0</v>
      </c>
      <c r="E72" t="str">
        <f t="shared" ref="E72:E78" ca="1" si="51">IF(ISBLANK(F72),"",
VLOOKUP(F72,OFFSET(INDIRECT("$A:$B"),0,MATCH(F$1&amp;"_Verify",INDIRECT("$1:$1"),0)-1),2,0)
)</f>
        <v>cu</v>
      </c>
      <c r="F72" t="s">
        <v>41</v>
      </c>
      <c r="G72" t="s">
        <v>78</v>
      </c>
      <c r="H72">
        <v>12</v>
      </c>
      <c r="I72" t="str">
        <f t="shared" ref="I72:I78" si="52">IF(F72="장비1상자",
  IF(OR(G72&gt;3,H72&gt;5),"장비이상",""),
IF(G72="GO",
  IF(H72&lt;100,"골드이상",""),
IF(G72="DI",
  IF(H72&gt;29,"다이아너무많음",
  IF(H72&gt;9,"다이아다소많음","")),"")))</f>
        <v/>
      </c>
      <c r="J72" t="str">
        <f t="shared" ref="J72:J78" ca="1" si="53">IF(ISBLANK(K72),"",
VLOOKUP(K72,OFFSET(INDIRECT("$A:$B"),0,MATCH(K$1&amp;"_Verify",INDIRECT("$1:$1"),0)-1),2,0)
)</f>
        <v/>
      </c>
      <c r="N72" t="str">
        <f t="shared" ref="N72:N78" si="54">IF(K72="장비1상자",
  IF(OR(L72&gt;3,M72&gt;5),"장비이상",""),
IF(L72="GO",
  IF(M72&lt;100,"골드이상",""),
IF(L72="DI",
  IF(M72&gt;29,"다이아너무많음",
  IF(M72&gt;9,"다이아다소많음","")),"")))</f>
        <v/>
      </c>
      <c r="O72" t="str">
        <f t="shared" ref="O72:O78" ca="1" si="55">IF(ISBLANK(P72),"",
VLOOKUP(P72,OFFSET(INDIRECT("$A:$B"),0,MATCH(P$1&amp;"_Verify",INDIRECT("$1:$1"),0)-1),2,0)
)</f>
        <v/>
      </c>
      <c r="S72" t="str">
        <f t="shared" ref="S72:S78" si="56">IF(P72="장비1상자",
  IF(OR(Q72&gt;3,R72&gt;5),"장비이상",""),
IF(Q72="GO",
  IF(R72&lt;100,"골드이상",""),
IF(Q72="DI",
  IF(R72&gt;29,"다이아너무많음",
  IF(R72&gt;9,"다이아다소많음","")),"")))</f>
        <v/>
      </c>
      <c r="T72">
        <v>1</v>
      </c>
      <c r="U72" t="str">
        <f t="shared" ref="U72:U78" ca="1" si="57">IF(ROW()=2,V72,OFFSET(U72,-1,0)&amp;IF(LEN(V72)=0,"",","&amp;V72))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</v>
      </c>
      <c r="V72" t="str">
        <f t="shared" ref="V72:V78" ca="1" si="58">IF(T72&lt;&gt;1,"",
"{"""&amp;A$1&amp;""":"""&amp;A72&amp;""""
&amp;","""&amp;C$1&amp;""":"&amp;C72
&amp;","""&amp;D$1&amp;""":"&amp;D72
&amp;IF(LEN(E72)=0,"",","""&amp;E$1&amp;""":"""&amp;E72&amp;"""")
&amp;IF(LEN(G72)=0,"",","""&amp;G$1&amp;""":"""&amp;G72&amp;"""")
&amp;IF(LEN(H72)=0,"",","""&amp;H$1&amp;""":"&amp;H72)
&amp;IF(LEN(J72)=0,"",","""&amp;J$1&amp;""":"""&amp;J72&amp;"""")
&amp;IF(LEN(L72)=0,"",","""&amp;L$1&amp;""":"""&amp;L72&amp;"""")
&amp;IF(LEN(M72)=0,"",","""&amp;M$1&amp;""":"&amp;M72)
&amp;IF(LEN(O72)=0,"",","""&amp;O$1&amp;""":"""&amp;O72&amp;"""")
&amp;IF(LEN(Q72)=0,"",","""&amp;Q$1&amp;""":"""&amp;Q72&amp;"""")
&amp;IF(LEN(R72)=0,"",","""&amp;R$1&amp;""":"&amp;R72)&amp;"}")</f>
        <v>{"id":"sn","da":1,"ad":0,"tp1":"cu","vl1":"EN","cn1":12}</v>
      </c>
    </row>
    <row r="73" spans="1:22">
      <c r="A73" t="s">
        <v>96</v>
      </c>
      <c r="B73" t="str">
        <f>VLOOKUP(A73,CumulativeEventTypeTable!$A:$B,MATCH(CumulativeEventTypeTable!$B$1,CumulativeEventRewardTable!$A$1:$B$1,0),0)</f>
        <v>서프라이즈 노드워 상자</v>
      </c>
      <c r="C73">
        <v>2</v>
      </c>
      <c r="D73">
        <v>0</v>
      </c>
      <c r="E73" t="str">
        <f t="shared" ca="1" si="51"/>
        <v>cu</v>
      </c>
      <c r="F73" t="s">
        <v>41</v>
      </c>
      <c r="G73" t="s">
        <v>48</v>
      </c>
      <c r="H73">
        <v>15</v>
      </c>
      <c r="I73" t="str">
        <f t="shared" si="52"/>
        <v>다이아다소많음</v>
      </c>
      <c r="J73" t="str">
        <f t="shared" ca="1" si="53"/>
        <v/>
      </c>
      <c r="N73" t="str">
        <f t="shared" si="54"/>
        <v/>
      </c>
      <c r="O73" t="str">
        <f t="shared" ca="1" si="55"/>
        <v/>
      </c>
      <c r="S73" t="str">
        <f t="shared" si="56"/>
        <v/>
      </c>
      <c r="T73">
        <v>1</v>
      </c>
      <c r="U73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</v>
      </c>
      <c r="V73" t="str">
        <f t="shared" ca="1" si="58"/>
        <v>{"id":"sn","da":2,"ad":0,"tp1":"cu","vl1":"DI","cn1":15}</v>
      </c>
    </row>
    <row r="74" spans="1:22">
      <c r="A74" t="s">
        <v>96</v>
      </c>
      <c r="B74" t="str">
        <f>VLOOKUP(A74,CumulativeEventTypeTable!$A:$B,MATCH(CumulativeEventTypeTable!$B$1,CumulativeEventRewardTable!$A$1:$B$1,0),0)</f>
        <v>서프라이즈 노드워 상자</v>
      </c>
      <c r="C74">
        <v>3</v>
      </c>
      <c r="D74">
        <v>0</v>
      </c>
      <c r="E74" t="str">
        <f t="shared" ca="1" si="51"/>
        <v>cu</v>
      </c>
      <c r="F74" t="s">
        <v>41</v>
      </c>
      <c r="G74" t="s">
        <v>83</v>
      </c>
      <c r="H74">
        <v>3000</v>
      </c>
      <c r="I74" t="str">
        <f t="shared" si="52"/>
        <v/>
      </c>
      <c r="J74" t="str">
        <f t="shared" ca="1" si="53"/>
        <v/>
      </c>
      <c r="N74" t="str">
        <f t="shared" si="54"/>
        <v/>
      </c>
      <c r="O74" t="str">
        <f t="shared" ca="1" si="55"/>
        <v/>
      </c>
      <c r="S74" t="str">
        <f t="shared" si="56"/>
        <v/>
      </c>
      <c r="T74">
        <v>1</v>
      </c>
      <c r="U74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</v>
      </c>
      <c r="V74" t="str">
        <f t="shared" ca="1" si="58"/>
        <v>{"id":"sn","da":3,"ad":0,"tp1":"cu","vl1":"GO","cn1":3000}</v>
      </c>
    </row>
    <row r="75" spans="1:22">
      <c r="A75" t="s">
        <v>96</v>
      </c>
      <c r="B75" t="str">
        <f>VLOOKUP(A75,CumulativeEventTypeTable!$A:$B,MATCH(CumulativeEventTypeTable!$B$1,CumulativeEventRewardTable!$A$1:$B$1,0),0)</f>
        <v>서프라이즈 노드워 상자</v>
      </c>
      <c r="C75">
        <v>4</v>
      </c>
      <c r="D75">
        <v>0</v>
      </c>
      <c r="E75" t="str">
        <f t="shared" ca="1" si="51"/>
        <v>cu</v>
      </c>
      <c r="F75" t="s">
        <v>41</v>
      </c>
      <c r="G75" t="s">
        <v>114</v>
      </c>
      <c r="H75">
        <v>20</v>
      </c>
      <c r="I75" t="str">
        <f t="shared" si="52"/>
        <v>다이아다소많음</v>
      </c>
      <c r="J75" t="str">
        <f t="shared" ca="1" si="53"/>
        <v/>
      </c>
      <c r="N75" t="str">
        <f t="shared" si="54"/>
        <v/>
      </c>
      <c r="O75" t="str">
        <f t="shared" ca="1" si="55"/>
        <v/>
      </c>
      <c r="S75" t="str">
        <f t="shared" si="56"/>
        <v/>
      </c>
      <c r="T75">
        <v>1</v>
      </c>
      <c r="U75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</v>
      </c>
      <c r="V75" t="str">
        <f t="shared" ca="1" si="58"/>
        <v>{"id":"sn","da":4,"ad":0,"tp1":"cu","vl1":"DI","cn1":20}</v>
      </c>
    </row>
    <row r="76" spans="1:22">
      <c r="A76" t="s">
        <v>96</v>
      </c>
      <c r="B76" t="str">
        <f>VLOOKUP(A76,CumulativeEventTypeTable!$A:$B,MATCH(CumulativeEventTypeTable!$B$1,CumulativeEventRewardTable!$A$1:$B$1,0),0)</f>
        <v>서프라이즈 노드워 상자</v>
      </c>
      <c r="C76">
        <v>5</v>
      </c>
      <c r="D76">
        <v>0</v>
      </c>
      <c r="E76" t="str">
        <f t="shared" ca="1" si="51"/>
        <v>cu</v>
      </c>
      <c r="F76" t="s">
        <v>41</v>
      </c>
      <c r="G76" t="s">
        <v>78</v>
      </c>
      <c r="H76">
        <v>14</v>
      </c>
      <c r="I76" t="str">
        <f t="shared" si="52"/>
        <v/>
      </c>
      <c r="J76" t="str">
        <f t="shared" ca="1" si="53"/>
        <v/>
      </c>
      <c r="N76" t="str">
        <f t="shared" si="54"/>
        <v/>
      </c>
      <c r="O76" t="str">
        <f t="shared" ca="1" si="55"/>
        <v/>
      </c>
      <c r="S76" t="str">
        <f t="shared" si="56"/>
        <v/>
      </c>
      <c r="T76">
        <v>1</v>
      </c>
      <c r="U76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</v>
      </c>
      <c r="V76" t="str">
        <f t="shared" ca="1" si="58"/>
        <v>{"id":"sn","da":5,"ad":0,"tp1":"cu","vl1":"EN","cn1":14}</v>
      </c>
    </row>
    <row r="77" spans="1:22">
      <c r="A77" t="s">
        <v>96</v>
      </c>
      <c r="B77" t="str">
        <f>VLOOKUP(A77,CumulativeEventTypeTable!$A:$B,MATCH(CumulativeEventTypeTable!$B$1,CumulativeEventRewardTable!$A$1:$B$1,0),0)</f>
        <v>서프라이즈 노드워 상자</v>
      </c>
      <c r="C77">
        <v>6</v>
      </c>
      <c r="D77">
        <v>0</v>
      </c>
      <c r="E77" t="str">
        <f t="shared" ca="1" si="51"/>
        <v>cu</v>
      </c>
      <c r="F77" t="s">
        <v>41</v>
      </c>
      <c r="G77" t="s">
        <v>48</v>
      </c>
      <c r="H77">
        <v>30</v>
      </c>
      <c r="I77" t="str">
        <f t="shared" si="52"/>
        <v>다이아너무많음</v>
      </c>
      <c r="J77" t="str">
        <f t="shared" ca="1" si="53"/>
        <v/>
      </c>
      <c r="N77" t="str">
        <f t="shared" si="54"/>
        <v/>
      </c>
      <c r="O77" t="str">
        <f t="shared" ca="1" si="55"/>
        <v/>
      </c>
      <c r="S77" t="str">
        <f t="shared" si="56"/>
        <v/>
      </c>
      <c r="T77">
        <v>1</v>
      </c>
      <c r="U77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</v>
      </c>
      <c r="V77" t="str">
        <f t="shared" ca="1" si="58"/>
        <v>{"id":"sn","da":6,"ad":0,"tp1":"cu","vl1":"DI","cn1":30}</v>
      </c>
    </row>
    <row r="78" spans="1:22">
      <c r="A78" t="s">
        <v>96</v>
      </c>
      <c r="B78" t="str">
        <f>VLOOKUP(A78,CumulativeEventTypeTable!$A:$B,MATCH(CumulativeEventTypeTable!$B$1,CumulativeEventRewardTable!$A$1:$B$1,0),0)</f>
        <v>서프라이즈 노드워 상자</v>
      </c>
      <c r="C78">
        <v>7</v>
      </c>
      <c r="D78">
        <v>0</v>
      </c>
      <c r="E78" t="str">
        <f t="shared" ca="1" si="51"/>
        <v>cu</v>
      </c>
      <c r="F78" t="s">
        <v>41</v>
      </c>
      <c r="G78" t="s">
        <v>83</v>
      </c>
      <c r="H78">
        <v>5000</v>
      </c>
      <c r="I78" t="str">
        <f t="shared" si="52"/>
        <v/>
      </c>
      <c r="J78" t="str">
        <f t="shared" ca="1" si="53"/>
        <v/>
      </c>
      <c r="N78" t="str">
        <f t="shared" si="54"/>
        <v/>
      </c>
      <c r="O78" t="str">
        <f t="shared" ca="1" si="55"/>
        <v/>
      </c>
      <c r="S78" t="str">
        <f t="shared" si="56"/>
        <v/>
      </c>
      <c r="T78">
        <v>1</v>
      </c>
      <c r="U78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</v>
      </c>
      <c r="V78" t="str">
        <f t="shared" ca="1" si="58"/>
        <v>{"id":"sn","da":7,"ad":0,"tp1":"cu","vl1":"GO","cn1":5000}</v>
      </c>
    </row>
    <row r="79" spans="1:22">
      <c r="A79" t="s">
        <v>101</v>
      </c>
      <c r="B79" t="str">
        <f>VLOOKUP(A79,CumulativeEventTypeTable!$A:$B,MATCH(CumulativeEventTypeTable!$B$1,CumulativeEventRewardTable!$A$1:$B$1,0),0)</f>
        <v>서프라이즈 노드워 상자</v>
      </c>
      <c r="C79">
        <v>8</v>
      </c>
      <c r="D79">
        <v>0</v>
      </c>
      <c r="E79" t="str">
        <f t="shared" ref="E79:E91" ca="1" si="59">IF(ISBLANK(F79),"",
VLOOKUP(F79,OFFSET(INDIRECT("$A:$B"),0,MATCH(F$1&amp;"_Verify",INDIRECT("$1:$1"),0)-1),2,0)
)</f>
        <v>be</v>
      </c>
      <c r="F79" t="s">
        <v>47</v>
      </c>
      <c r="G79">
        <v>3</v>
      </c>
      <c r="H79">
        <v>1</v>
      </c>
      <c r="I79" t="str">
        <f t="shared" ref="I79:I91" si="60">IF(F79="장비1상자",
  IF(OR(G79&gt;3,H79&gt;5),"장비이상",""),
IF(G79="GO",
  IF(H79&lt;100,"골드이상",""),
IF(G79="DI",
  IF(H79&gt;29,"다이아너무많음",
  IF(H79&gt;9,"다이아다소많음","")),"")))</f>
        <v/>
      </c>
      <c r="J79" t="str">
        <f t="shared" ref="J79:J91" ca="1" si="61">IF(ISBLANK(K79),"",
VLOOKUP(K79,OFFSET(INDIRECT("$A:$B"),0,MATCH(K$1&amp;"_Verify",INDIRECT("$1:$1"),0)-1),2,0)
)</f>
        <v/>
      </c>
      <c r="N79" t="str">
        <f t="shared" ref="N79:N91" si="62">IF(K79="장비1상자",
  IF(OR(L79&gt;3,M79&gt;5),"장비이상",""),
IF(L79="GO",
  IF(M79&lt;100,"골드이상",""),
IF(L79="DI",
  IF(M79&gt;29,"다이아너무많음",
  IF(M79&gt;9,"다이아다소많음","")),"")))</f>
        <v/>
      </c>
      <c r="O79" t="str">
        <f t="shared" ref="O79:O91" ca="1" si="63">IF(ISBLANK(P79),"",
VLOOKUP(P79,OFFSET(INDIRECT("$A:$B"),0,MATCH(P$1&amp;"_Verify",INDIRECT("$1:$1"),0)-1),2,0)
)</f>
        <v/>
      </c>
      <c r="S79" t="str">
        <f t="shared" ref="S79:S91" si="64">IF(P79="장비1상자",
  IF(OR(Q79&gt;3,R79&gt;5),"장비이상",""),
IF(Q79="GO",
  IF(R79&lt;100,"골드이상",""),
IF(Q79="DI",
  IF(R79&gt;29,"다이아너무많음",
  IF(R79&gt;9,"다이아다소많음","")),"")))</f>
        <v/>
      </c>
      <c r="T79">
        <v>1</v>
      </c>
      <c r="U79" t="str">
        <f t="shared" ref="U79:U91" ca="1" si="65">IF(ROW()=2,V79,OFFSET(U79,-1,0)&amp;IF(LEN(V79)=0,"",","&amp;V79))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</v>
      </c>
      <c r="V79" t="str">
        <f t="shared" ref="V79:V91" ca="1" si="66">IF(T79&lt;&gt;1,"",
"{"""&amp;A$1&amp;""":"""&amp;A79&amp;""""
&amp;","""&amp;C$1&amp;""":"&amp;C79
&amp;","""&amp;D$1&amp;""":"&amp;D79
&amp;IF(LEN(E79)=0,"",","""&amp;E$1&amp;""":"""&amp;E79&amp;"""")
&amp;IF(LEN(G79)=0,"",","""&amp;G$1&amp;""":"""&amp;G79&amp;"""")
&amp;IF(LEN(H79)=0,"",","""&amp;H$1&amp;""":"&amp;H79)
&amp;IF(LEN(J79)=0,"",","""&amp;J$1&amp;""":"""&amp;J79&amp;"""")
&amp;IF(LEN(L79)=0,"",","""&amp;L$1&amp;""":"""&amp;L79&amp;"""")
&amp;IF(LEN(M79)=0,"",","""&amp;M$1&amp;""":"&amp;M79)
&amp;IF(LEN(O79)=0,"",","""&amp;O$1&amp;""":"""&amp;O79&amp;"""")
&amp;IF(LEN(Q79)=0,"",","""&amp;Q$1&amp;""":"""&amp;Q79&amp;"""")
&amp;IF(LEN(R79)=0,"",","""&amp;R$1&amp;""":"&amp;R79)&amp;"}")</f>
        <v>{"id":"sn","da":8,"ad":0,"tp1":"be","vl1":"3","cn1":1}</v>
      </c>
    </row>
    <row r="80" spans="1:22">
      <c r="A80" t="s">
        <v>101</v>
      </c>
      <c r="B80" t="str">
        <f>VLOOKUP(A80,CumulativeEventTypeTable!$A:$B,MATCH(CumulativeEventTypeTable!$B$1,CumulativeEventRewardTable!$A$1:$B$1,0),0)</f>
        <v>서프라이즈 노드워 상자</v>
      </c>
      <c r="C80">
        <v>9</v>
      </c>
      <c r="D80">
        <v>0</v>
      </c>
      <c r="E80" t="str">
        <f t="shared" ca="1" si="59"/>
        <v>cu</v>
      </c>
      <c r="F80" t="s">
        <v>41</v>
      </c>
      <c r="G80" t="s">
        <v>113</v>
      </c>
      <c r="H80">
        <v>22</v>
      </c>
      <c r="I80" t="str">
        <f t="shared" si="60"/>
        <v/>
      </c>
      <c r="J80" t="str">
        <f t="shared" ca="1" si="61"/>
        <v/>
      </c>
      <c r="N80" t="str">
        <f t="shared" si="62"/>
        <v/>
      </c>
      <c r="O80" t="str">
        <f t="shared" ca="1" si="63"/>
        <v/>
      </c>
      <c r="S80" t="str">
        <f t="shared" si="64"/>
        <v/>
      </c>
      <c r="T80">
        <v>1</v>
      </c>
      <c r="U80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</v>
      </c>
      <c r="V80" t="str">
        <f t="shared" ca="1" si="66"/>
        <v>{"id":"sn","da":9,"ad":0,"tp1":"cu","vl1":"EN","cn1":22}</v>
      </c>
    </row>
    <row r="81" spans="1:22">
      <c r="A81" t="s">
        <v>101</v>
      </c>
      <c r="B81" t="str">
        <f>VLOOKUP(A81,CumulativeEventTypeTable!$A:$B,MATCH(CumulativeEventTypeTable!$B$1,CumulativeEventRewardTable!$A$1:$B$1,0),0)</f>
        <v>서프라이즈 노드워 상자</v>
      </c>
      <c r="C81">
        <v>10</v>
      </c>
      <c r="D81">
        <v>1</v>
      </c>
      <c r="E81" t="str">
        <f t="shared" ca="1" si="59"/>
        <v>cu</v>
      </c>
      <c r="F81" t="s">
        <v>41</v>
      </c>
      <c r="G81" t="s">
        <v>82</v>
      </c>
      <c r="H81">
        <v>50</v>
      </c>
      <c r="I81" t="str">
        <f t="shared" ref="I81" si="67">IF(F81="장비1상자",
  IF(OR(G81&gt;3,H81&gt;5),"장비이상",""),
IF(G81="GO",
  IF(H81&lt;100,"골드이상",""),
IF(G81="DI",
  IF(H81&gt;29,"다이아너무많음",
  IF(H81&gt;9,"다이아다소많음","")),"")))</f>
        <v>다이아너무많음</v>
      </c>
      <c r="J81" t="str">
        <f t="shared" ref="J81" ca="1" si="68">IF(ISBLANK(K81),"",
VLOOKUP(K81,OFFSET(INDIRECT("$A:$B"),0,MATCH(K$1&amp;"_Verify",INDIRECT("$1:$1"),0)-1),2,0)
)</f>
        <v>cu</v>
      </c>
      <c r="K81" t="s">
        <v>41</v>
      </c>
      <c r="L81" t="s">
        <v>83</v>
      </c>
      <c r="M81">
        <v>15000</v>
      </c>
      <c r="N81" t="str">
        <f t="shared" si="62"/>
        <v/>
      </c>
      <c r="O81" t="str">
        <f t="shared" ca="1" si="63"/>
        <v/>
      </c>
      <c r="S81" t="str">
        <f t="shared" si="64"/>
        <v/>
      </c>
      <c r="T81">
        <v>1</v>
      </c>
      <c r="U81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</v>
      </c>
      <c r="V81" t="str">
        <f t="shared" ca="1" si="66"/>
        <v>{"id":"sn","da":10,"ad":1,"tp1":"cu","vl1":"DI","cn1":50,"tp2":"cu","vl2":"GO","cn2":15000}</v>
      </c>
    </row>
    <row r="82" spans="1:22">
      <c r="A82" t="s">
        <v>101</v>
      </c>
      <c r="B82" t="str">
        <f>VLOOKUP(A82,CumulativeEventTypeTable!$A:$B,MATCH(CumulativeEventTypeTable!$B$1,CumulativeEventRewardTable!$A$1:$B$1,0),0)</f>
        <v>서프라이즈 노드워 상자</v>
      </c>
      <c r="C82">
        <v>11</v>
      </c>
      <c r="D82">
        <v>0</v>
      </c>
      <c r="E82" t="str">
        <f t="shared" ca="1" si="59"/>
        <v>cu</v>
      </c>
      <c r="F82" t="s">
        <v>41</v>
      </c>
      <c r="G82" t="s">
        <v>83</v>
      </c>
      <c r="H82">
        <v>2500</v>
      </c>
      <c r="I82" t="str">
        <f t="shared" si="60"/>
        <v/>
      </c>
      <c r="J82" t="str">
        <f t="shared" ca="1" si="61"/>
        <v/>
      </c>
      <c r="N82" t="str">
        <f t="shared" si="62"/>
        <v/>
      </c>
      <c r="O82" t="str">
        <f t="shared" ca="1" si="63"/>
        <v/>
      </c>
      <c r="S82" t="str">
        <f t="shared" si="64"/>
        <v/>
      </c>
      <c r="T82">
        <v>1</v>
      </c>
      <c r="U82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</v>
      </c>
      <c r="V82" t="str">
        <f t="shared" ca="1" si="66"/>
        <v>{"id":"sn","da":11,"ad":0,"tp1":"cu","vl1":"GO","cn1":2500}</v>
      </c>
    </row>
    <row r="83" spans="1:22">
      <c r="A83" t="s">
        <v>101</v>
      </c>
      <c r="B83" t="str">
        <f>VLOOKUP(A83,CumulativeEventTypeTable!$A:$B,MATCH(CumulativeEventTypeTable!$B$1,CumulativeEventRewardTable!$A$1:$B$1,0),0)</f>
        <v>서프라이즈 노드워 상자</v>
      </c>
      <c r="C83">
        <v>12</v>
      </c>
      <c r="D83">
        <v>0</v>
      </c>
      <c r="E83" t="str">
        <f t="shared" ca="1" si="59"/>
        <v>cu</v>
      </c>
      <c r="F83" t="s">
        <v>41</v>
      </c>
      <c r="G83" t="s">
        <v>103</v>
      </c>
      <c r="H83">
        <v>15</v>
      </c>
      <c r="I83" t="str">
        <f t="shared" si="60"/>
        <v/>
      </c>
      <c r="J83" t="str">
        <f t="shared" ca="1" si="61"/>
        <v/>
      </c>
      <c r="N83" t="str">
        <f t="shared" si="62"/>
        <v/>
      </c>
      <c r="O83" t="str">
        <f t="shared" ca="1" si="63"/>
        <v/>
      </c>
      <c r="S83" t="str">
        <f t="shared" si="64"/>
        <v/>
      </c>
      <c r="T83">
        <v>1</v>
      </c>
      <c r="U83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</v>
      </c>
      <c r="V83" t="str">
        <f t="shared" ca="1" si="66"/>
        <v>{"id":"sn","da":12,"ad":0,"tp1":"cu","vl1":"EN","cn1":15}</v>
      </c>
    </row>
    <row r="84" spans="1:22">
      <c r="A84" t="s">
        <v>101</v>
      </c>
      <c r="B84" t="str">
        <f>VLOOKUP(A84,CumulativeEventTypeTable!$A:$B,MATCH(CumulativeEventTypeTable!$B$1,CumulativeEventRewardTable!$A$1:$B$1,0),0)</f>
        <v>서프라이즈 노드워 상자</v>
      </c>
      <c r="C84">
        <v>13</v>
      </c>
      <c r="D84">
        <v>0</v>
      </c>
      <c r="E84" t="str">
        <f t="shared" ca="1" si="59"/>
        <v>cu</v>
      </c>
      <c r="F84" t="s">
        <v>41</v>
      </c>
      <c r="G84" t="s">
        <v>102</v>
      </c>
      <c r="H84">
        <v>25</v>
      </c>
      <c r="I84" t="str">
        <f t="shared" si="60"/>
        <v>다이아다소많음</v>
      </c>
      <c r="J84" t="str">
        <f t="shared" ca="1" si="61"/>
        <v/>
      </c>
      <c r="N84" t="str">
        <f t="shared" si="62"/>
        <v/>
      </c>
      <c r="O84" t="str">
        <f t="shared" ca="1" si="63"/>
        <v/>
      </c>
      <c r="S84" t="str">
        <f t="shared" si="64"/>
        <v/>
      </c>
      <c r="T84">
        <v>1</v>
      </c>
      <c r="U84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</v>
      </c>
      <c r="V84" t="str">
        <f t="shared" ca="1" si="66"/>
        <v>{"id":"sn","da":13,"ad":0,"tp1":"cu","vl1":"DI","cn1":25}</v>
      </c>
    </row>
    <row r="85" spans="1:22">
      <c r="A85" t="s">
        <v>101</v>
      </c>
      <c r="B85" t="str">
        <f>VLOOKUP(A85,CumulativeEventTypeTable!$A:$B,MATCH(CumulativeEventTypeTable!$B$1,CumulativeEventRewardTable!$A$1:$B$1,0),0)</f>
        <v>서프라이즈 노드워 상자</v>
      </c>
      <c r="C85">
        <v>14</v>
      </c>
      <c r="D85">
        <v>0</v>
      </c>
      <c r="E85" t="str">
        <f t="shared" ca="1" si="59"/>
        <v>cu</v>
      </c>
      <c r="F85" t="s">
        <v>41</v>
      </c>
      <c r="G85" t="s">
        <v>104</v>
      </c>
      <c r="H85">
        <v>4000</v>
      </c>
      <c r="I85" t="str">
        <f t="shared" si="60"/>
        <v/>
      </c>
      <c r="J85" t="str">
        <f t="shared" ca="1" si="61"/>
        <v/>
      </c>
      <c r="N85" t="str">
        <f t="shared" si="62"/>
        <v/>
      </c>
      <c r="O85" t="str">
        <f t="shared" ca="1" si="63"/>
        <v/>
      </c>
      <c r="S85" t="str">
        <f t="shared" si="64"/>
        <v/>
      </c>
      <c r="T85">
        <v>1</v>
      </c>
      <c r="U85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</v>
      </c>
      <c r="V85" t="str">
        <f t="shared" ca="1" si="66"/>
        <v>{"id":"sn","da":14,"ad":0,"tp1":"cu","vl1":"GO","cn1":4000}</v>
      </c>
    </row>
    <row r="86" spans="1:22">
      <c r="A86" t="s">
        <v>101</v>
      </c>
      <c r="B86" t="str">
        <f>VLOOKUP(A86,CumulativeEventTypeTable!$A:$B,MATCH(CumulativeEventTypeTable!$B$1,CumulativeEventRewardTable!$A$1:$B$1,0),0)</f>
        <v>서프라이즈 노드워 상자</v>
      </c>
      <c r="C86">
        <v>15</v>
      </c>
      <c r="D86">
        <v>0</v>
      </c>
      <c r="E86" t="str">
        <f t="shared" ca="1" si="59"/>
        <v>cu</v>
      </c>
      <c r="F86" t="s">
        <v>41</v>
      </c>
      <c r="G86" t="s">
        <v>102</v>
      </c>
      <c r="H86">
        <v>45</v>
      </c>
      <c r="I86" t="str">
        <f t="shared" si="60"/>
        <v>다이아너무많음</v>
      </c>
      <c r="J86" t="str">
        <f t="shared" ca="1" si="61"/>
        <v/>
      </c>
      <c r="N86" t="str">
        <f t="shared" si="62"/>
        <v/>
      </c>
      <c r="O86" t="str">
        <f t="shared" ca="1" si="63"/>
        <v/>
      </c>
      <c r="S86" t="str">
        <f t="shared" si="64"/>
        <v/>
      </c>
      <c r="T86">
        <v>1</v>
      </c>
      <c r="U86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</v>
      </c>
      <c r="V86" t="str">
        <f t="shared" ca="1" si="66"/>
        <v>{"id":"sn","da":15,"ad":0,"tp1":"cu","vl1":"DI","cn1":45}</v>
      </c>
    </row>
    <row r="87" spans="1:22">
      <c r="A87" t="s">
        <v>101</v>
      </c>
      <c r="B87" t="str">
        <f>VLOOKUP(A87,CumulativeEventTypeTable!$A:$B,MATCH(CumulativeEventTypeTable!$B$1,CumulativeEventRewardTable!$A$1:$B$1,0),0)</f>
        <v>서프라이즈 노드워 상자</v>
      </c>
      <c r="C87">
        <v>16</v>
      </c>
      <c r="D87">
        <v>0</v>
      </c>
      <c r="E87" t="str">
        <f t="shared" ca="1" si="59"/>
        <v>cu</v>
      </c>
      <c r="F87" t="s">
        <v>41</v>
      </c>
      <c r="G87" t="s">
        <v>83</v>
      </c>
      <c r="H87">
        <v>3500</v>
      </c>
      <c r="I87" t="str">
        <f t="shared" si="60"/>
        <v/>
      </c>
      <c r="J87" t="str">
        <f t="shared" ca="1" si="61"/>
        <v/>
      </c>
      <c r="N87" t="str">
        <f t="shared" si="62"/>
        <v/>
      </c>
      <c r="O87" t="str">
        <f t="shared" ca="1" si="63"/>
        <v/>
      </c>
      <c r="S87" t="str">
        <f t="shared" si="64"/>
        <v/>
      </c>
      <c r="T87">
        <v>1</v>
      </c>
      <c r="U87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</v>
      </c>
      <c r="V87" t="str">
        <f t="shared" ca="1" si="66"/>
        <v>{"id":"sn","da":16,"ad":0,"tp1":"cu","vl1":"GO","cn1":3500}</v>
      </c>
    </row>
    <row r="88" spans="1:22">
      <c r="A88" t="s">
        <v>101</v>
      </c>
      <c r="B88" t="str">
        <f>VLOOKUP(A88,CumulativeEventTypeTable!$A:$B,MATCH(CumulativeEventTypeTable!$B$1,CumulativeEventRewardTable!$A$1:$B$1,0),0)</f>
        <v>서프라이즈 노드워 상자</v>
      </c>
      <c r="C88">
        <v>17</v>
      </c>
      <c r="D88">
        <v>0</v>
      </c>
      <c r="E88" t="str">
        <f t="shared" ca="1" si="59"/>
        <v>cu</v>
      </c>
      <c r="F88" t="s">
        <v>41</v>
      </c>
      <c r="G88" t="s">
        <v>102</v>
      </c>
      <c r="H88">
        <v>30</v>
      </c>
      <c r="I88" t="str">
        <f t="shared" si="60"/>
        <v>다이아너무많음</v>
      </c>
      <c r="J88" t="str">
        <f t="shared" ca="1" si="61"/>
        <v/>
      </c>
      <c r="N88" t="str">
        <f t="shared" si="62"/>
        <v/>
      </c>
      <c r="O88" t="str">
        <f t="shared" ca="1" si="63"/>
        <v/>
      </c>
      <c r="S88" t="str">
        <f t="shared" si="64"/>
        <v/>
      </c>
      <c r="T88">
        <v>1</v>
      </c>
      <c r="U88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</v>
      </c>
      <c r="V88" t="str">
        <f t="shared" ca="1" si="66"/>
        <v>{"id":"sn","da":17,"ad":0,"tp1":"cu","vl1":"DI","cn1":30}</v>
      </c>
    </row>
    <row r="89" spans="1:22">
      <c r="A89" t="s">
        <v>101</v>
      </c>
      <c r="B89" t="str">
        <f>VLOOKUP(A89,CumulativeEventTypeTable!$A:$B,MATCH(CumulativeEventTypeTable!$B$1,CumulativeEventRewardTable!$A$1:$B$1,0),0)</f>
        <v>서프라이즈 노드워 상자</v>
      </c>
      <c r="C89">
        <v>18</v>
      </c>
      <c r="D89">
        <v>0</v>
      </c>
      <c r="E89" t="str">
        <f t="shared" ca="1" si="59"/>
        <v>cu</v>
      </c>
      <c r="F89" t="s">
        <v>41</v>
      </c>
      <c r="G89" t="s">
        <v>83</v>
      </c>
      <c r="H89">
        <v>5000</v>
      </c>
      <c r="I89" t="str">
        <f t="shared" si="60"/>
        <v/>
      </c>
      <c r="J89" t="str">
        <f t="shared" ca="1" si="61"/>
        <v/>
      </c>
      <c r="N89" t="str">
        <f t="shared" si="62"/>
        <v/>
      </c>
      <c r="O89" t="str">
        <f t="shared" ca="1" si="63"/>
        <v/>
      </c>
      <c r="S89" t="str">
        <f t="shared" si="64"/>
        <v/>
      </c>
      <c r="T89">
        <v>1</v>
      </c>
      <c r="U89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</v>
      </c>
      <c r="V89" t="str">
        <f t="shared" ca="1" si="66"/>
        <v>{"id":"sn","da":18,"ad":0,"tp1":"cu","vl1":"GO","cn1":5000}</v>
      </c>
    </row>
    <row r="90" spans="1:22">
      <c r="A90" t="s">
        <v>101</v>
      </c>
      <c r="B90" t="str">
        <f>VLOOKUP(A90,CumulativeEventTypeTable!$A:$B,MATCH(CumulativeEventTypeTable!$B$1,CumulativeEventRewardTable!$A$1:$B$1,0),0)</f>
        <v>서프라이즈 노드워 상자</v>
      </c>
      <c r="C90">
        <v>19</v>
      </c>
      <c r="D90">
        <v>0</v>
      </c>
      <c r="E90" t="str">
        <f t="shared" ca="1" si="59"/>
        <v>cu</v>
      </c>
      <c r="F90" t="s">
        <v>41</v>
      </c>
      <c r="G90" t="s">
        <v>103</v>
      </c>
      <c r="H90">
        <v>12</v>
      </c>
      <c r="I90" t="str">
        <f t="shared" si="60"/>
        <v/>
      </c>
      <c r="J90" t="str">
        <f t="shared" ca="1" si="61"/>
        <v/>
      </c>
      <c r="N90" t="str">
        <f t="shared" si="62"/>
        <v/>
      </c>
      <c r="O90" t="str">
        <f t="shared" ca="1" si="63"/>
        <v/>
      </c>
      <c r="S90" t="str">
        <f t="shared" si="64"/>
        <v/>
      </c>
      <c r="T90">
        <v>1</v>
      </c>
      <c r="U90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</v>
      </c>
      <c r="V90" t="str">
        <f t="shared" ca="1" si="66"/>
        <v>{"id":"sn","da":19,"ad":0,"tp1":"cu","vl1":"EN","cn1":12}</v>
      </c>
    </row>
    <row r="91" spans="1:22">
      <c r="A91" t="s">
        <v>101</v>
      </c>
      <c r="B91" t="str">
        <f>VLOOKUP(A91,CumulativeEventTypeTable!$A:$B,MATCH(CumulativeEventTypeTable!$B$1,CumulativeEventRewardTable!$A$1:$B$1,0),0)</f>
        <v>서프라이즈 노드워 상자</v>
      </c>
      <c r="C91">
        <v>20</v>
      </c>
      <c r="D91">
        <v>1</v>
      </c>
      <c r="E91" t="str">
        <f t="shared" ca="1" si="59"/>
        <v>fe</v>
      </c>
      <c r="F91" t="s">
        <v>56</v>
      </c>
      <c r="G91" t="s">
        <v>108</v>
      </c>
      <c r="H91">
        <v>1</v>
      </c>
      <c r="I91" t="str">
        <f t="shared" si="60"/>
        <v/>
      </c>
      <c r="J91" t="str">
        <f t="shared" ca="1" si="61"/>
        <v/>
      </c>
      <c r="N91" t="str">
        <f t="shared" si="62"/>
        <v/>
      </c>
      <c r="O91" t="str">
        <f t="shared" ca="1" si="63"/>
        <v/>
      </c>
      <c r="S91" t="str">
        <f t="shared" si="64"/>
        <v/>
      </c>
      <c r="T91">
        <v>1</v>
      </c>
      <c r="U91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1" t="str">
        <f t="shared" ca="1" si="66"/>
        <v>{"id":"sn","da":20,"ad":1,"tp1":"fe","vl1":"Equip0403","cn1":1}</v>
      </c>
    </row>
    <row r="92" spans="1:22">
      <c r="A92" t="s">
        <v>77</v>
      </c>
      <c r="B92" t="str">
        <f>VLOOKUP(A92,CumulativeEventTypeTable!$A:$B,MATCH(CumulativeEventTypeTable!$B$1,CumulativeEventRewardTable!$A$1:$B$1,0),0)</f>
        <v>복귀유저 누적 로그인</v>
      </c>
      <c r="C92">
        <v>1</v>
      </c>
      <c r="D92">
        <v>0</v>
      </c>
      <c r="E92" t="str">
        <f t="shared" ca="1" si="43"/>
        <v>cu</v>
      </c>
      <c r="F92" t="s">
        <v>2</v>
      </c>
      <c r="G92" t="s">
        <v>62</v>
      </c>
      <c r="H92">
        <v>2000</v>
      </c>
      <c r="I92" t="str">
        <f t="shared" si="44"/>
        <v/>
      </c>
      <c r="J92" t="str">
        <f t="shared" ref="J92:J98" ca="1" si="69">IF(ISBLANK(K92),"",
VLOOKUP(K92,OFFSET(INDIRECT("$A:$B"),0,MATCH(K$1&amp;"_Verify",INDIRECT("$1:$1"),0)-1),2,0)
)</f>
        <v/>
      </c>
      <c r="N92" t="str">
        <f t="shared" ref="N92:N98" si="70">IF(K92="장비1상자",
  IF(OR(L92&gt;3,M92&gt;5),"장비이상",""),
IF(L92="GO",
  IF(M92&lt;100,"골드이상",""),
IF(L92="DI",
  IF(M92&gt;29,"다이아너무많음",
  IF(M92&gt;9,"다이아다소많음","")),"")))</f>
        <v/>
      </c>
      <c r="O92" t="str">
        <f t="shared" ref="O92:O98" ca="1" si="71">IF(ISBLANK(P92),"",
VLOOKUP(P92,OFFSET(INDIRECT("$A:$B"),0,MATCH(P$1&amp;"_Verify",INDIRECT("$1:$1"),0)-1),2,0)
)</f>
        <v/>
      </c>
      <c r="S92" t="str">
        <f t="shared" ref="S92:S98" si="72">IF(P92="장비1상자",
  IF(OR(Q92&gt;3,R92&gt;5),"장비이상",""),
IF(Q92="GO",
  IF(R92&lt;100,"골드이상",""),
IF(Q92="DI",
  IF(R92&gt;29,"다이아너무많음",
  IF(R92&gt;9,"다이아다소많음","")),"")))</f>
        <v/>
      </c>
      <c r="T92">
        <v>0</v>
      </c>
      <c r="U9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2" t="str">
        <f t="shared" si="27"/>
        <v/>
      </c>
    </row>
    <row r="93" spans="1:22">
      <c r="A93" t="s">
        <v>77</v>
      </c>
      <c r="B93" t="str">
        <f>VLOOKUP(A93,CumulativeEventTypeTable!$A:$B,MATCH(CumulativeEventTypeTable!$B$1,CumulativeEventRewardTable!$A$1:$B$1,0),0)</f>
        <v>복귀유저 누적 로그인</v>
      </c>
      <c r="C93">
        <v>2</v>
      </c>
      <c r="D93">
        <v>0</v>
      </c>
      <c r="E93" t="str">
        <f t="shared" ca="1" si="43"/>
        <v>cu</v>
      </c>
      <c r="F93" t="s">
        <v>2</v>
      </c>
      <c r="G93" t="s">
        <v>62</v>
      </c>
      <c r="H93">
        <v>2000</v>
      </c>
      <c r="I93" t="str">
        <f t="shared" si="44"/>
        <v/>
      </c>
      <c r="J93" t="str">
        <f t="shared" ca="1" si="69"/>
        <v/>
      </c>
      <c r="N93" t="str">
        <f t="shared" si="70"/>
        <v/>
      </c>
      <c r="O93" t="str">
        <f t="shared" ca="1" si="71"/>
        <v/>
      </c>
      <c r="S93" t="str">
        <f t="shared" si="72"/>
        <v/>
      </c>
      <c r="T93">
        <v>0</v>
      </c>
      <c r="U9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3" t="str">
        <f t="shared" si="27"/>
        <v/>
      </c>
    </row>
    <row r="94" spans="1:22">
      <c r="A94" t="s">
        <v>77</v>
      </c>
      <c r="B94" t="str">
        <f>VLOOKUP(A94,CumulativeEventTypeTable!$A:$B,MATCH(CumulativeEventTypeTable!$B$1,CumulativeEventRewardTable!$A$1:$B$1,0),0)</f>
        <v>복귀유저 누적 로그인</v>
      </c>
      <c r="C94">
        <v>3</v>
      </c>
      <c r="D94">
        <v>0</v>
      </c>
      <c r="E94" t="str">
        <f t="shared" ca="1" si="43"/>
        <v>cu</v>
      </c>
      <c r="F94" t="s">
        <v>2</v>
      </c>
      <c r="G94" t="s">
        <v>62</v>
      </c>
      <c r="H94">
        <v>2000</v>
      </c>
      <c r="I94" t="str">
        <f t="shared" si="44"/>
        <v/>
      </c>
      <c r="J94" t="str">
        <f t="shared" ca="1" si="69"/>
        <v/>
      </c>
      <c r="N94" t="str">
        <f t="shared" si="70"/>
        <v/>
      </c>
      <c r="O94" t="str">
        <f t="shared" ca="1" si="71"/>
        <v/>
      </c>
      <c r="S94" t="str">
        <f t="shared" si="72"/>
        <v/>
      </c>
      <c r="T94">
        <v>0</v>
      </c>
      <c r="U9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4" t="str">
        <f t="shared" si="27"/>
        <v/>
      </c>
    </row>
    <row r="95" spans="1:22">
      <c r="A95" t="s">
        <v>77</v>
      </c>
      <c r="B95" t="str">
        <f>VLOOKUP(A95,CumulativeEventTypeTable!$A:$B,MATCH(CumulativeEventTypeTable!$B$1,CumulativeEventRewardTable!$A$1:$B$1,0),0)</f>
        <v>복귀유저 누적 로그인</v>
      </c>
      <c r="C95">
        <v>4</v>
      </c>
      <c r="D95">
        <v>0</v>
      </c>
      <c r="E95" t="str">
        <f t="shared" ca="1" si="43"/>
        <v>cu</v>
      </c>
      <c r="F95" t="s">
        <v>2</v>
      </c>
      <c r="G95" t="s">
        <v>62</v>
      </c>
      <c r="H95">
        <v>2000</v>
      </c>
      <c r="I95" t="str">
        <f t="shared" si="44"/>
        <v/>
      </c>
      <c r="J95" t="str">
        <f t="shared" ca="1" si="69"/>
        <v/>
      </c>
      <c r="N95" t="str">
        <f t="shared" si="70"/>
        <v/>
      </c>
      <c r="O95" t="str">
        <f t="shared" ca="1" si="71"/>
        <v/>
      </c>
      <c r="S95" t="str">
        <f t="shared" si="72"/>
        <v/>
      </c>
      <c r="T95">
        <v>0</v>
      </c>
      <c r="U9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5" t="str">
        <f t="shared" si="27"/>
        <v/>
      </c>
    </row>
    <row r="96" spans="1:22">
      <c r="A96" t="s">
        <v>77</v>
      </c>
      <c r="B96" t="str">
        <f>VLOOKUP(A96,CumulativeEventTypeTable!$A:$B,MATCH(CumulativeEventTypeTable!$B$1,CumulativeEventRewardTable!$A$1:$B$1,0),0)</f>
        <v>복귀유저 누적 로그인</v>
      </c>
      <c r="C96">
        <v>5</v>
      </c>
      <c r="D96">
        <v>0</v>
      </c>
      <c r="E96" t="str">
        <f t="shared" ca="1" si="43"/>
        <v>cu</v>
      </c>
      <c r="F96" t="s">
        <v>2</v>
      </c>
      <c r="G96" t="s">
        <v>62</v>
      </c>
      <c r="H96">
        <v>2000</v>
      </c>
      <c r="I96" t="str">
        <f t="shared" si="44"/>
        <v/>
      </c>
      <c r="J96" t="str">
        <f t="shared" ca="1" si="69"/>
        <v/>
      </c>
      <c r="N96" t="str">
        <f t="shared" si="70"/>
        <v/>
      </c>
      <c r="O96" t="str">
        <f t="shared" ca="1" si="71"/>
        <v/>
      </c>
      <c r="S96" t="str">
        <f t="shared" si="72"/>
        <v/>
      </c>
      <c r="T96">
        <v>0</v>
      </c>
      <c r="U9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6" t="str">
        <f t="shared" si="27"/>
        <v/>
      </c>
    </row>
    <row r="97" spans="1:22">
      <c r="A97" t="s">
        <v>77</v>
      </c>
      <c r="B97" t="str">
        <f>VLOOKUP(A97,CumulativeEventTypeTable!$A:$B,MATCH(CumulativeEventTypeTable!$B$1,CumulativeEventRewardTable!$A$1:$B$1,0),0)</f>
        <v>복귀유저 누적 로그인</v>
      </c>
      <c r="C97">
        <v>6</v>
      </c>
      <c r="D97">
        <v>0</v>
      </c>
      <c r="E97" t="str">
        <f t="shared" ca="1" si="43"/>
        <v>cu</v>
      </c>
      <c r="F97" t="s">
        <v>2</v>
      </c>
      <c r="G97" t="s">
        <v>62</v>
      </c>
      <c r="H97">
        <v>2000</v>
      </c>
      <c r="I97" t="str">
        <f t="shared" si="44"/>
        <v/>
      </c>
      <c r="J97" t="str">
        <f t="shared" ca="1" si="69"/>
        <v/>
      </c>
      <c r="N97" t="str">
        <f t="shared" si="70"/>
        <v/>
      </c>
      <c r="O97" t="str">
        <f t="shared" ca="1" si="71"/>
        <v/>
      </c>
      <c r="S97" t="str">
        <f t="shared" si="72"/>
        <v/>
      </c>
      <c r="T97">
        <v>0</v>
      </c>
      <c r="U9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7" t="str">
        <f t="shared" si="27"/>
        <v/>
      </c>
    </row>
    <row r="98" spans="1:22">
      <c r="A98" t="s">
        <v>77</v>
      </c>
      <c r="B98" t="str">
        <f>VLOOKUP(A98,CumulativeEventTypeTable!$A:$B,MATCH(CumulativeEventTypeTable!$B$1,CumulativeEventRewardTable!$A$1:$B$1,0),0)</f>
        <v>복귀유저 누적 로그인</v>
      </c>
      <c r="C98">
        <v>7</v>
      </c>
      <c r="D98">
        <v>1</v>
      </c>
      <c r="E98" t="str">
        <f t="shared" ca="1" si="43"/>
        <v>cu</v>
      </c>
      <c r="F98" t="s">
        <v>2</v>
      </c>
      <c r="G98" t="s">
        <v>62</v>
      </c>
      <c r="H98">
        <v>2000</v>
      </c>
      <c r="I98" t="str">
        <f t="shared" si="44"/>
        <v/>
      </c>
      <c r="J98" t="str">
        <f t="shared" ca="1" si="69"/>
        <v/>
      </c>
      <c r="N98" t="str">
        <f t="shared" si="70"/>
        <v/>
      </c>
      <c r="O98" t="str">
        <f t="shared" ca="1" si="71"/>
        <v/>
      </c>
      <c r="S98" t="str">
        <f t="shared" si="72"/>
        <v/>
      </c>
      <c r="T98">
        <v>0</v>
      </c>
      <c r="U9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</v>
      </c>
      <c r="V98" t="str">
        <f t="shared" si="27"/>
        <v/>
      </c>
    </row>
    <row r="99" spans="1:22">
      <c r="A99" t="s">
        <v>88</v>
      </c>
      <c r="B99" t="str">
        <f>VLOOKUP(A99,CumulativeEventTypeTable!$A:$B,MATCH(CumulativeEventTypeTable!$B$1,CumulativeEventRewardTable!$A$1:$B$1,0),0)</f>
        <v>포인트 상점</v>
      </c>
      <c r="C99">
        <v>1</v>
      </c>
      <c r="D99">
        <v>1</v>
      </c>
      <c r="E99" t="str">
        <f t="shared" ref="E99:E101" ca="1" si="73">IF(ISBLANK(F99),"",
VLOOKUP(F99,OFFSET(INDIRECT("$A:$B"),0,MATCH(F$1&amp;"_Verify",INDIRECT("$1:$1"),0)-1),2,0)
)</f>
        <v>dr</v>
      </c>
      <c r="F99" t="s">
        <v>90</v>
      </c>
      <c r="G99" t="s">
        <v>93</v>
      </c>
      <c r="H99">
        <v>20</v>
      </c>
      <c r="I99" t="str">
        <f t="shared" ref="I99:I101" si="74">IF(F99="장비1상자",
  IF(OR(G99&gt;3,H99&gt;5),"장비이상",""),
IF(G99="GO",
  IF(H99&lt;100,"골드이상",""),
IF(G99="DI",
  IF(H99&gt;29,"다이아너무많음",
  IF(H99&gt;9,"다이아다소많음","")),"")))</f>
        <v/>
      </c>
      <c r="J99" t="str">
        <f t="shared" ref="J99:J101" ca="1" si="75">IF(ISBLANK(K99),"",
VLOOKUP(K99,OFFSET(INDIRECT("$A:$B"),0,MATCH(K$1&amp;"_Verify",INDIRECT("$1:$1"),0)-1),2,0)
)</f>
        <v/>
      </c>
      <c r="N99" t="str">
        <f t="shared" ref="N99:N101" si="76">IF(K99="장비1상자",
  IF(OR(L99&gt;3,M99&gt;5),"장비이상",""),
IF(L99="GO",
  IF(M99&lt;100,"골드이상",""),
IF(L99="DI",
  IF(M99&gt;29,"다이아너무많음",
  IF(M99&gt;9,"다이아다소많음","")),"")))</f>
        <v/>
      </c>
      <c r="O99" t="str">
        <f t="shared" ref="O99:O101" ca="1" si="77">IF(ISBLANK(P99),"",
VLOOKUP(P99,OFFSET(INDIRECT("$A:$B"),0,MATCH(P$1&amp;"_Verify",INDIRECT("$1:$1"),0)-1),2,0)
)</f>
        <v/>
      </c>
      <c r="S99" t="str">
        <f t="shared" ref="S99:S101" si="78">IF(P99="장비1상자",
  IF(OR(Q99&gt;3,R99&gt;5),"장비이상",""),
IF(Q99="GO",
  IF(R99&lt;100,"골드이상",""),
IF(Q99="DI",
  IF(R99&gt;29,"다이아너무많음",
  IF(R99&gt;9,"다이아다소많음","")),"")))</f>
        <v/>
      </c>
      <c r="T99">
        <v>1</v>
      </c>
      <c r="U99" t="str">
        <f t="shared" ref="U99:U101" ca="1" si="79">IF(ROW()=2,V99,OFFSET(U99,-1,0)&amp;IF(LEN(V99)=0,"",","&amp;V99))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</v>
      </c>
      <c r="V99" t="str">
        <f t="shared" ref="V99:V101" ca="1" si="80">IF(T99&lt;&gt;1,"",
"{"""&amp;A$1&amp;""":"""&amp;A99&amp;""""
&amp;","""&amp;C$1&amp;""":"&amp;C99
&amp;","""&amp;D$1&amp;""":"&amp;D99
&amp;IF(LEN(E99)=0,"",","""&amp;E$1&amp;""":"""&amp;E99&amp;"""")
&amp;IF(LEN(G99)=0,"",","""&amp;G$1&amp;""":"""&amp;G99&amp;"""")
&amp;IF(LEN(H99)=0,"",","""&amp;H$1&amp;""":"&amp;H99)
&amp;IF(LEN(J99)=0,"",","""&amp;J$1&amp;""":"""&amp;J99&amp;"""")
&amp;IF(LEN(L99)=0,"",","""&amp;L$1&amp;""":"""&amp;L99&amp;"""")
&amp;IF(LEN(M99)=0,"",","""&amp;M$1&amp;""":"&amp;M99)
&amp;IF(LEN(O99)=0,"",","""&amp;O$1&amp;""":"""&amp;O99&amp;"""")
&amp;IF(LEN(Q99)=0,"",","""&amp;Q$1&amp;""":"""&amp;Q99&amp;"""")
&amp;IF(LEN(R99)=0,"",","""&amp;R$1&amp;""":"&amp;R99)&amp;"}")</f>
        <v>{"id":"ps","da":1,"ad":1,"tp1":"dr","vl1":"pg1","cn1":20}</v>
      </c>
    </row>
    <row r="100" spans="1:22">
      <c r="A100" t="s">
        <v>88</v>
      </c>
      <c r="B100" t="str">
        <f>VLOOKUP(A100,CumulativeEventTypeTable!$A:$B,MATCH(CumulativeEventTypeTable!$B$1,CumulativeEventRewardTable!$A$1:$B$1,0),0)</f>
        <v>포인트 상점</v>
      </c>
      <c r="C100">
        <v>2</v>
      </c>
      <c r="D100">
        <v>1</v>
      </c>
      <c r="E100" t="str">
        <f t="shared" ca="1" si="73"/>
        <v>dr</v>
      </c>
      <c r="F100" t="s">
        <v>90</v>
      </c>
      <c r="G100" t="s">
        <v>94</v>
      </c>
      <c r="H100">
        <v>50</v>
      </c>
      <c r="I100" t="str">
        <f t="shared" si="74"/>
        <v/>
      </c>
      <c r="J100" t="str">
        <f t="shared" ca="1" si="75"/>
        <v/>
      </c>
      <c r="N100" t="str">
        <f t="shared" si="76"/>
        <v/>
      </c>
      <c r="O100" t="str">
        <f t="shared" ca="1" si="77"/>
        <v/>
      </c>
      <c r="S100" t="str">
        <f t="shared" si="78"/>
        <v/>
      </c>
      <c r="T100">
        <v>1</v>
      </c>
      <c r="U100" t="str">
        <f t="shared" ca="1" si="7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</v>
      </c>
      <c r="V100" t="str">
        <f t="shared" ca="1" si="80"/>
        <v>{"id":"ps","da":2,"ad":1,"tp1":"dr","vl1":"pg2","cn1":50}</v>
      </c>
    </row>
    <row r="101" spans="1:22">
      <c r="A101" t="s">
        <v>88</v>
      </c>
      <c r="B101" t="str">
        <f>VLOOKUP(A101,CumulativeEventTypeTable!$A:$B,MATCH(CumulativeEventTypeTable!$B$1,CumulativeEventRewardTable!$A$1:$B$1,0),0)</f>
        <v>포인트 상점</v>
      </c>
      <c r="C101">
        <v>3</v>
      </c>
      <c r="D101">
        <v>1</v>
      </c>
      <c r="E101" t="str">
        <f t="shared" ca="1" si="73"/>
        <v>dr</v>
      </c>
      <c r="F101" t="s">
        <v>90</v>
      </c>
      <c r="G101" t="s">
        <v>95</v>
      </c>
      <c r="H101">
        <v>100</v>
      </c>
      <c r="I101" t="str">
        <f t="shared" si="74"/>
        <v/>
      </c>
      <c r="J101" t="str">
        <f t="shared" ca="1" si="75"/>
        <v/>
      </c>
      <c r="N101" t="str">
        <f t="shared" si="76"/>
        <v/>
      </c>
      <c r="O101" t="str">
        <f t="shared" ca="1" si="77"/>
        <v/>
      </c>
      <c r="S101" t="str">
        <f t="shared" si="78"/>
        <v/>
      </c>
      <c r="T101">
        <v>1</v>
      </c>
      <c r="U101" t="str">
        <f t="shared" ca="1" si="7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</v>
      </c>
      <c r="V101" t="str">
        <f t="shared" ca="1" si="80"/>
        <v>{"id":"ps","da":3,"ad":1,"tp1":"dr","vl1":"pg3","cn1":100}</v>
      </c>
    </row>
    <row r="102" spans="1:22">
      <c r="A102" t="s">
        <v>98</v>
      </c>
      <c r="B102" t="str">
        <f>VLOOKUP(A102,CumulativeEventTypeTable!$A:$B,MATCH(CumulativeEventTypeTable!$B$1,CumulativeEventRewardTable!$A$1:$B$1,0),0)</f>
        <v>포인트 상점</v>
      </c>
      <c r="C102">
        <v>4</v>
      </c>
      <c r="D102">
        <v>1</v>
      </c>
      <c r="E102" t="str">
        <f t="shared" ref="E102:E106" ca="1" si="81">IF(ISBLANK(F102),"",
VLOOKUP(F102,OFFSET(INDIRECT("$A:$B"),0,MATCH(F$1&amp;"_Verify",INDIRECT("$1:$1"),0)-1),2,0)
)</f>
        <v>dr</v>
      </c>
      <c r="F102" t="s">
        <v>90</v>
      </c>
      <c r="G102" t="s">
        <v>99</v>
      </c>
      <c r="H102">
        <v>500</v>
      </c>
      <c r="I102" t="str">
        <f t="shared" ref="I102:I106" si="82">IF(F102="장비1상자",
  IF(OR(G102&gt;3,H102&gt;5),"장비이상",""),
IF(G102="GO",
  IF(H102&lt;100,"골드이상",""),
IF(G102="DI",
  IF(H102&gt;29,"다이아너무많음",
  IF(H102&gt;9,"다이아다소많음","")),"")))</f>
        <v/>
      </c>
      <c r="J102" t="str">
        <f t="shared" ref="J102:J106" ca="1" si="83">IF(ISBLANK(K102),"",
VLOOKUP(K102,OFFSET(INDIRECT("$A:$B"),0,MATCH(K$1&amp;"_Verify",INDIRECT("$1:$1"),0)-1),2,0)
)</f>
        <v/>
      </c>
      <c r="N102" t="str">
        <f t="shared" ref="N102:N106" si="84">IF(K102="장비1상자",
  IF(OR(L102&gt;3,M102&gt;5),"장비이상",""),
IF(L102="GO",
  IF(M102&lt;100,"골드이상",""),
IF(L102="DI",
  IF(M102&gt;29,"다이아너무많음",
  IF(M102&gt;9,"다이아다소많음","")),"")))</f>
        <v/>
      </c>
      <c r="O102" t="str">
        <f t="shared" ref="O102:O106" ca="1" si="85">IF(ISBLANK(P102),"",
VLOOKUP(P102,OFFSET(INDIRECT("$A:$B"),0,MATCH(P$1&amp;"_Verify",INDIRECT("$1:$1"),0)-1),2,0)
)</f>
        <v/>
      </c>
      <c r="S102" t="str">
        <f t="shared" ref="S102:S106" si="86">IF(P102="장비1상자",
  IF(OR(Q102&gt;3,R102&gt;5),"장비이상",""),
IF(Q102="GO",
  IF(R102&lt;100,"골드이상",""),
IF(Q102="DI",
  IF(R102&gt;29,"다이아너무많음",
  IF(R102&gt;9,"다이아다소많음","")),"")))</f>
        <v/>
      </c>
      <c r="T102">
        <v>1</v>
      </c>
      <c r="U102" t="str">
        <f t="shared" ref="U102:U106" ca="1" si="87">IF(ROW()=2,V102,OFFSET(U102,-1,0)&amp;IF(LEN(V102)=0,"",","&amp;V102))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,{"id":"ps","da":4,"ad":1,"tp1":"dr","vl1":"pg4","cn1":500}</v>
      </c>
      <c r="V102" t="str">
        <f t="shared" ref="V102:V106" ca="1" si="88">IF(T102&lt;&gt;1,"",
"{"""&amp;A$1&amp;""":"""&amp;A102&amp;""""
&amp;","""&amp;C$1&amp;""":"&amp;C102
&amp;","""&amp;D$1&amp;""":"&amp;D102
&amp;IF(LEN(E102)=0,"",","""&amp;E$1&amp;""":"""&amp;E102&amp;"""")
&amp;IF(LEN(G102)=0,"",","""&amp;G$1&amp;""":"""&amp;G102&amp;"""")
&amp;IF(LEN(H102)=0,"",","""&amp;H$1&amp;""":"&amp;H102)
&amp;IF(LEN(J102)=0,"",","""&amp;J$1&amp;""":"""&amp;J102&amp;"""")
&amp;IF(LEN(L102)=0,"",","""&amp;L$1&amp;""":"""&amp;L102&amp;"""")
&amp;IF(LEN(M102)=0,"",","""&amp;M$1&amp;""":"&amp;M102)
&amp;IF(LEN(O102)=0,"",","""&amp;O$1&amp;""":"""&amp;O102&amp;"""")
&amp;IF(LEN(Q102)=0,"",","""&amp;Q$1&amp;""":"""&amp;Q102&amp;"""")
&amp;IF(LEN(R102)=0,"",","""&amp;R$1&amp;""":"&amp;R102)&amp;"}")</f>
        <v>{"id":"ps","da":4,"ad":1,"tp1":"dr","vl1":"pg4","cn1":500}</v>
      </c>
    </row>
    <row r="103" spans="1:22">
      <c r="A103" t="s">
        <v>98</v>
      </c>
      <c r="B103" t="str">
        <f>VLOOKUP(A103,CumulativeEventTypeTable!$A:$B,MATCH(CumulativeEventTypeTable!$B$1,CumulativeEventRewardTable!$A$1:$B$1,0),0)</f>
        <v>포인트 상점</v>
      </c>
      <c r="C103">
        <v>5</v>
      </c>
      <c r="D103">
        <v>1</v>
      </c>
      <c r="E103" t="str">
        <f t="shared" ca="1" si="81"/>
        <v>dr</v>
      </c>
      <c r="F103" t="s">
        <v>90</v>
      </c>
      <c r="G103" t="s">
        <v>100</v>
      </c>
      <c r="H103">
        <v>1500</v>
      </c>
      <c r="I103" t="str">
        <f t="shared" si="82"/>
        <v/>
      </c>
      <c r="J103" t="str">
        <f t="shared" ca="1" si="83"/>
        <v/>
      </c>
      <c r="N103" t="str">
        <f t="shared" si="84"/>
        <v/>
      </c>
      <c r="O103" t="str">
        <f t="shared" ca="1" si="85"/>
        <v/>
      </c>
      <c r="S103" t="str">
        <f t="shared" si="86"/>
        <v/>
      </c>
      <c r="T103">
        <v>1</v>
      </c>
      <c r="U103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3" t="str">
        <f t="shared" ca="1" si="88"/>
        <v>{"id":"ps","da":5,"ad":1,"tp1":"dr","vl1":"pg5","cn1":1500}</v>
      </c>
    </row>
    <row r="104" spans="1:22">
      <c r="A104" t="s">
        <v>98</v>
      </c>
      <c r="B104" t="str">
        <f>VLOOKUP(A104,CumulativeEventTypeTable!$A:$B,MATCH(CumulativeEventTypeTable!$B$1,CumulativeEventRewardTable!$A$1:$B$1,0),0)</f>
        <v>포인트 상점</v>
      </c>
      <c r="C104">
        <v>1</v>
      </c>
      <c r="D104">
        <v>1</v>
      </c>
      <c r="E104" t="str">
        <f t="shared" ca="1" si="81"/>
        <v>dr</v>
      </c>
      <c r="F104" t="s">
        <v>90</v>
      </c>
      <c r="G104" t="s">
        <v>105</v>
      </c>
      <c r="H104">
        <v>30</v>
      </c>
      <c r="I104" t="str">
        <f t="shared" si="82"/>
        <v/>
      </c>
      <c r="J104" t="str">
        <f t="shared" ca="1" si="83"/>
        <v/>
      </c>
      <c r="N104" t="str">
        <f t="shared" si="84"/>
        <v/>
      </c>
      <c r="O104" t="str">
        <f t="shared" ca="1" si="85"/>
        <v/>
      </c>
      <c r="S104" t="str">
        <f t="shared" si="86"/>
        <v/>
      </c>
      <c r="T104">
        <v>0</v>
      </c>
      <c r="U104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4" t="str">
        <f t="shared" si="88"/>
        <v/>
      </c>
    </row>
    <row r="105" spans="1:22">
      <c r="A105" t="s">
        <v>98</v>
      </c>
      <c r="B105" t="str">
        <f>VLOOKUP(A105,CumulativeEventTypeTable!$A:$B,MATCH(CumulativeEventTypeTable!$B$1,CumulativeEventRewardTable!$A$1:$B$1,0),0)</f>
        <v>포인트 상점</v>
      </c>
      <c r="C105">
        <v>2</v>
      </c>
      <c r="D105">
        <v>1</v>
      </c>
      <c r="E105" t="str">
        <f t="shared" ca="1" si="81"/>
        <v>dr</v>
      </c>
      <c r="F105" t="s">
        <v>90</v>
      </c>
      <c r="G105" t="s">
        <v>106</v>
      </c>
      <c r="H105">
        <v>150</v>
      </c>
      <c r="I105" t="str">
        <f t="shared" si="82"/>
        <v/>
      </c>
      <c r="J105" t="str">
        <f t="shared" ca="1" si="83"/>
        <v/>
      </c>
      <c r="N105" t="str">
        <f t="shared" si="84"/>
        <v/>
      </c>
      <c r="O105" t="str">
        <f t="shared" ca="1" si="85"/>
        <v/>
      </c>
      <c r="S105" t="str">
        <f t="shared" si="86"/>
        <v/>
      </c>
      <c r="T105">
        <v>0</v>
      </c>
      <c r="U105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5" t="str">
        <f t="shared" si="88"/>
        <v/>
      </c>
    </row>
    <row r="106" spans="1:22">
      <c r="A106" t="s">
        <v>98</v>
      </c>
      <c r="B106" t="str">
        <f>VLOOKUP(A106,CumulativeEventTypeTable!$A:$B,MATCH(CumulativeEventTypeTable!$B$1,CumulativeEventRewardTable!$A$1:$B$1,0),0)</f>
        <v>포인트 상점</v>
      </c>
      <c r="C106">
        <v>3</v>
      </c>
      <c r="D106">
        <v>1</v>
      </c>
      <c r="E106" t="str">
        <f t="shared" ca="1" si="81"/>
        <v>dr</v>
      </c>
      <c r="F106" t="s">
        <v>90</v>
      </c>
      <c r="G106" t="s">
        <v>107</v>
      </c>
      <c r="H106">
        <v>750</v>
      </c>
      <c r="I106" t="str">
        <f t="shared" si="82"/>
        <v/>
      </c>
      <c r="J106" t="str">
        <f t="shared" ca="1" si="83"/>
        <v/>
      </c>
      <c r="N106" t="str">
        <f t="shared" si="84"/>
        <v/>
      </c>
      <c r="O106" t="str">
        <f t="shared" ca="1" si="85"/>
        <v/>
      </c>
      <c r="S106" t="str">
        <f t="shared" si="86"/>
        <v/>
      </c>
      <c r="T106">
        <v>0</v>
      </c>
      <c r="U106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22},{"id":"sn","da":10,"ad":1,"tp1":"cu","vl1":"DI","cn1":50,"tp2":"cu","vl2":"GO","cn2":15000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0403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6" t="str">
        <f t="shared" si="88"/>
        <v/>
      </c>
    </row>
  </sheetData>
  <phoneticPr fontId="1" type="noConversion"/>
  <dataValidations count="1">
    <dataValidation type="list" allowBlank="1" showInputMessage="1" showErrorMessage="1" sqref="P2:P101 K2:K101 F2:F101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2022-01-18T01:45:52Z</dcterms:modified>
</cp:coreProperties>
</file>