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AE2500D-EC0C-4542-8688-A90F77B2260E}" xr6:coauthVersionLast="45" xr6:coauthVersionMax="45" xr10:uidLastSave="{00000000-0000-0000-0000-000000000000}"/>
  <bookViews>
    <workbookView xWindow="-120" yWindow="-120" windowWidth="29040" windowHeight="15840" xr2:uid="{58A65676-0E12-4085-834F-A51B13CCCABC}"/>
  </bookViews>
  <sheets>
    <sheet name="NodeWarTable" sheetId="1" r:id="rId1"/>
    <sheet name="NodeWarSpawnTable" sheetId="2" r:id="rId2"/>
    <sheet name="NodeWarTrapTable" sheetId="3" r:id="rId3"/>
  </sheets>
  <definedNames>
    <definedName name="_xlnm._FilterDatabase" localSheetId="0" hidden="1">NodeWarTable!$F$1:$F$151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4" i="1" l="1"/>
  <c r="I45" i="1"/>
  <c r="I46" i="1"/>
  <c r="I29" i="1"/>
  <c r="I30" i="1"/>
  <c r="I15" i="1"/>
  <c r="I14" i="1"/>
  <c r="I11" i="1"/>
  <c r="I13" i="1"/>
  <c r="I49" i="1"/>
  <c r="I50" i="1"/>
  <c r="I43" i="1"/>
  <c r="I9" i="1"/>
  <c r="I8" i="1"/>
  <c r="I7" i="1"/>
  <c r="I10" i="1"/>
  <c r="H8" i="1"/>
  <c r="H49" i="1"/>
  <c r="H50" i="1"/>
  <c r="H48" i="1"/>
  <c r="H34" i="1"/>
  <c r="H33" i="1"/>
  <c r="H32" i="1"/>
  <c r="H11" i="1"/>
  <c r="H16" i="1"/>
  <c r="H7" i="1"/>
  <c r="H6" i="1"/>
  <c r="H5" i="1"/>
  <c r="H4" i="1"/>
  <c r="H9" i="1"/>
  <c r="H10" i="1"/>
  <c r="I136" i="1" l="1"/>
  <c r="I135" i="1"/>
  <c r="I134" i="1"/>
  <c r="I133" i="1"/>
  <c r="I131" i="1"/>
  <c r="I130" i="1"/>
  <c r="I129" i="1"/>
  <c r="I128" i="1"/>
  <c r="I127" i="1"/>
  <c r="I126" i="1"/>
  <c r="I125" i="1"/>
  <c r="I121" i="1"/>
  <c r="I123" i="1"/>
  <c r="I124" i="1"/>
  <c r="I120" i="1"/>
  <c r="I114" i="1"/>
  <c r="I108" i="1"/>
  <c r="I104" i="1"/>
  <c r="I98" i="1"/>
  <c r="I97" i="1"/>
  <c r="I68" i="1"/>
  <c r="I67" i="1"/>
  <c r="I57" i="1"/>
  <c r="I58" i="1"/>
  <c r="I54" i="1"/>
  <c r="I53" i="1"/>
  <c r="I88" i="1"/>
  <c r="I87" i="1"/>
  <c r="I78" i="1"/>
  <c r="I77" i="1"/>
  <c r="I91" i="1"/>
  <c r="I89" i="1"/>
  <c r="I86" i="1"/>
  <c r="I85" i="1"/>
  <c r="I84" i="1"/>
  <c r="I83" i="1"/>
  <c r="I81" i="1"/>
  <c r="I80" i="1"/>
  <c r="I79" i="1"/>
  <c r="I76" i="1"/>
  <c r="I75" i="1"/>
  <c r="I74" i="1"/>
  <c r="I73" i="1"/>
  <c r="I71" i="1"/>
  <c r="I70" i="1"/>
  <c r="I69" i="1"/>
  <c r="I66" i="1"/>
  <c r="I65" i="1"/>
  <c r="I64" i="1"/>
  <c r="I63" i="1"/>
  <c r="I61" i="1"/>
  <c r="I60" i="1"/>
  <c r="I59" i="1"/>
  <c r="I56" i="1"/>
  <c r="I55" i="1"/>
  <c r="I41" i="1"/>
  <c r="I36" i="1"/>
  <c r="I39" i="1"/>
  <c r="I38" i="1"/>
  <c r="I37" i="1"/>
  <c r="I35" i="1"/>
  <c r="I34" i="1"/>
  <c r="I33" i="1"/>
  <c r="I32" i="1"/>
  <c r="I47" i="1"/>
  <c r="I42" i="1"/>
  <c r="I51" i="1"/>
  <c r="I48" i="1"/>
  <c r="H3" i="1"/>
  <c r="H13" i="1"/>
  <c r="H14" i="1"/>
  <c r="H15" i="1"/>
  <c r="H20" i="1"/>
  <c r="H21" i="1"/>
  <c r="H29" i="1"/>
  <c r="H30" i="1"/>
  <c r="H31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51" i="1"/>
  <c r="H53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71" i="1"/>
  <c r="H73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3" i="1"/>
  <c r="H94" i="1"/>
  <c r="H95" i="1"/>
  <c r="H96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1" i="1"/>
  <c r="H113" i="1"/>
  <c r="H114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0" i="1"/>
  <c r="H131" i="1"/>
  <c r="H133" i="1"/>
  <c r="H134" i="1"/>
  <c r="H135" i="1"/>
  <c r="H136" i="1"/>
  <c r="H137" i="1"/>
  <c r="I12" i="1"/>
  <c r="I31" i="1"/>
  <c r="I40" i="1"/>
  <c r="I90" i="1"/>
  <c r="I93" i="1"/>
  <c r="I94" i="1"/>
  <c r="I95" i="1"/>
  <c r="I96" i="1"/>
  <c r="I107" i="1"/>
  <c r="I113" i="1"/>
  <c r="I117" i="1"/>
  <c r="I118" i="1"/>
  <c r="I119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38" i="2" l="1"/>
  <c r="H37" i="2"/>
  <c r="H36" i="2"/>
  <c r="H43" i="2"/>
  <c r="H42" i="2"/>
  <c r="H41" i="2"/>
  <c r="J3" i="1" l="1"/>
  <c r="L2" i="1"/>
  <c r="K2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D3" i="1" l="1"/>
  <c r="D4" i="1" s="1"/>
  <c r="D5" i="1" s="1"/>
  <c r="D7" i="1" s="1"/>
  <c r="D8" i="1" s="1"/>
  <c r="D9" i="1" s="1"/>
  <c r="D10" i="1" s="1"/>
  <c r="D12" i="1" s="1"/>
  <c r="D13" i="1" s="1"/>
  <c r="D14" i="1" s="1"/>
  <c r="D15" i="1" s="1"/>
  <c r="D17" i="1" s="1"/>
  <c r="D18" i="1" s="1"/>
  <c r="D19" i="1" s="1"/>
  <c r="D20" i="1" s="1"/>
  <c r="D22" i="1" s="1"/>
  <c r="D23" i="1" s="1"/>
  <c r="D24" i="1" s="1"/>
  <c r="D25" i="1" s="1"/>
  <c r="D27" i="1" s="1"/>
  <c r="D28" i="1" s="1"/>
  <c r="D29" i="1" s="1"/>
  <c r="D30" i="1" s="1"/>
  <c r="D32" i="1" s="1"/>
  <c r="D33" i="1" s="1"/>
  <c r="D34" i="1" s="1"/>
  <c r="D35" i="1" s="1"/>
  <c r="D37" i="1" s="1"/>
  <c r="D38" i="1" s="1"/>
  <c r="D39" i="1" s="1"/>
  <c r="D40" i="1" s="1"/>
  <c r="D42" i="1" s="1"/>
  <c r="D43" i="1" s="1"/>
  <c r="D44" i="1" s="1"/>
  <c r="D45" i="1" s="1"/>
  <c r="D47" i="1" s="1"/>
  <c r="D48" i="1" s="1"/>
  <c r="D49" i="1" s="1"/>
  <c r="D50" i="1" s="1"/>
  <c r="D52" i="1" s="1"/>
  <c r="D53" i="1" s="1"/>
  <c r="D54" i="1" s="1"/>
  <c r="D55" i="1" s="1"/>
  <c r="D57" i="1" s="1"/>
  <c r="D58" i="1" s="1"/>
  <c r="D59" i="1" s="1"/>
  <c r="D60" i="1" s="1"/>
  <c r="D62" i="1" s="1"/>
  <c r="D63" i="1" s="1"/>
  <c r="D64" i="1" s="1"/>
  <c r="D65" i="1" s="1"/>
  <c r="D67" i="1" s="1"/>
  <c r="D68" i="1" s="1"/>
  <c r="D69" i="1" s="1"/>
  <c r="D70" i="1" s="1"/>
  <c r="D72" i="1" s="1"/>
  <c r="D73" i="1" s="1"/>
  <c r="D74" i="1" s="1"/>
  <c r="D75" i="1" s="1"/>
  <c r="D77" i="1" s="1"/>
  <c r="D78" i="1" s="1"/>
  <c r="D79" i="1" s="1"/>
  <c r="D80" i="1" s="1"/>
  <c r="D82" i="1" s="1"/>
  <c r="D83" i="1" s="1"/>
  <c r="D84" i="1" s="1"/>
  <c r="D85" i="1" s="1"/>
  <c r="D87" i="1" s="1"/>
  <c r="D88" i="1" s="1"/>
  <c r="D89" i="1" s="1"/>
  <c r="D90" i="1" s="1"/>
  <c r="D92" i="1" s="1"/>
  <c r="D93" i="1" s="1"/>
  <c r="D94" i="1" s="1"/>
  <c r="D95" i="1" s="1"/>
  <c r="D97" i="1" s="1"/>
  <c r="D98" i="1" s="1"/>
  <c r="D99" i="1" s="1"/>
  <c r="D100" i="1" s="1"/>
  <c r="D102" i="1" s="1"/>
  <c r="D103" i="1" s="1"/>
  <c r="D104" i="1" s="1"/>
  <c r="D105" i="1" s="1"/>
  <c r="D107" i="1" s="1"/>
  <c r="D108" i="1" s="1"/>
  <c r="D109" i="1" s="1"/>
  <c r="D110" i="1" s="1"/>
  <c r="D112" i="1" s="1"/>
  <c r="D113" i="1" s="1"/>
  <c r="D114" i="1" s="1"/>
  <c r="D115" i="1" s="1"/>
  <c r="D117" i="1" s="1"/>
  <c r="D118" i="1" s="1"/>
  <c r="D119" i="1" s="1"/>
  <c r="D120" i="1" s="1"/>
  <c r="D122" i="1" s="1"/>
  <c r="D123" i="1" s="1"/>
  <c r="D124" i="1" s="1"/>
  <c r="D125" i="1" s="1"/>
  <c r="D127" i="1" s="1"/>
  <c r="D128" i="1" s="1"/>
  <c r="D129" i="1" s="1"/>
  <c r="D130" i="1" s="1"/>
  <c r="D132" i="1" s="1"/>
  <c r="D133" i="1" s="1"/>
  <c r="D134" i="1" s="1"/>
  <c r="D135" i="1" s="1"/>
  <c r="D137" i="1" s="1"/>
  <c r="D138" i="1" s="1"/>
  <c r="D139" i="1" s="1"/>
  <c r="D140" i="1" s="1"/>
  <c r="D142" i="1" s="1"/>
  <c r="D143" i="1" s="1"/>
  <c r="D144" i="1" s="1"/>
  <c r="D145" i="1" s="1"/>
  <c r="D147" i="1" s="1"/>
  <c r="D148" i="1" s="1"/>
  <c r="D149" i="1" s="1"/>
  <c r="D150" i="1" s="1"/>
  <c r="D6" i="1"/>
  <c r="D11" i="1"/>
  <c r="D16" i="1"/>
  <c r="D21" i="1"/>
  <c r="D26" i="1"/>
  <c r="D31" i="1"/>
  <c r="D36" i="1"/>
  <c r="D41" i="1"/>
  <c r="D46" i="1"/>
  <c r="D51" i="1"/>
  <c r="D56" i="1"/>
  <c r="D61" i="1"/>
  <c r="D66" i="1"/>
  <c r="D71" i="1"/>
  <c r="D76" i="1"/>
  <c r="D81" i="1"/>
  <c r="D86" i="1"/>
  <c r="D91" i="1"/>
  <c r="D96" i="1"/>
  <c r="D101" i="1"/>
  <c r="D106" i="1"/>
  <c r="D111" i="1"/>
  <c r="D116" i="1"/>
  <c r="D121" i="1"/>
  <c r="D126" i="1"/>
  <c r="D131" i="1"/>
  <c r="D136" i="1"/>
  <c r="D141" i="1"/>
  <c r="D146" i="1"/>
  <c r="D151" i="1"/>
  <c r="P2" i="1" l="1"/>
  <c r="R2" i="1" l="1"/>
  <c r="L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P3" i="1" l="1"/>
  <c r="AA151" i="1"/>
  <c r="Z151" i="1"/>
  <c r="AA150" i="1"/>
  <c r="Z150" i="1"/>
  <c r="AA149" i="1"/>
  <c r="Z149" i="1"/>
  <c r="AA148" i="1"/>
  <c r="Z148" i="1"/>
  <c r="AA147" i="1"/>
  <c r="Z147" i="1"/>
  <c r="AA146" i="1"/>
  <c r="Z146" i="1"/>
  <c r="AA145" i="1"/>
  <c r="Z145" i="1"/>
  <c r="AA144" i="1"/>
  <c r="Z144" i="1"/>
  <c r="AA143" i="1"/>
  <c r="Z143" i="1"/>
  <c r="AA142" i="1"/>
  <c r="Z142" i="1"/>
  <c r="AA141" i="1"/>
  <c r="Z141" i="1"/>
  <c r="AA140" i="1"/>
  <c r="Z140" i="1"/>
  <c r="AA139" i="1"/>
  <c r="Z139" i="1"/>
  <c r="AA138" i="1"/>
  <c r="Z138" i="1"/>
  <c r="AA137" i="1"/>
  <c r="Z137" i="1"/>
  <c r="AA136" i="1"/>
  <c r="Z136" i="1"/>
  <c r="AA135" i="1"/>
  <c r="Z135" i="1"/>
  <c r="AA134" i="1"/>
  <c r="Z134" i="1"/>
  <c r="AA133" i="1"/>
  <c r="Z133" i="1"/>
  <c r="AA132" i="1"/>
  <c r="Z132" i="1"/>
  <c r="AA131" i="1"/>
  <c r="Z131" i="1"/>
  <c r="AA130" i="1"/>
  <c r="Z130" i="1"/>
  <c r="AA129" i="1"/>
  <c r="Z129" i="1"/>
  <c r="AA128" i="1"/>
  <c r="Z128" i="1"/>
  <c r="AA127" i="1"/>
  <c r="Z127" i="1"/>
  <c r="AA126" i="1"/>
  <c r="Z126" i="1"/>
  <c r="AA125" i="1"/>
  <c r="Z125" i="1"/>
  <c r="AA124" i="1"/>
  <c r="Z124" i="1"/>
  <c r="AA123" i="1"/>
  <c r="Z123" i="1"/>
  <c r="AA122" i="1"/>
  <c r="Z122" i="1"/>
  <c r="AA121" i="1"/>
  <c r="Z121" i="1"/>
  <c r="AA120" i="1"/>
  <c r="Z120" i="1"/>
  <c r="AA119" i="1"/>
  <c r="Z119" i="1"/>
  <c r="AA118" i="1"/>
  <c r="Z118" i="1"/>
  <c r="AA117" i="1"/>
  <c r="Z117" i="1"/>
  <c r="AA116" i="1"/>
  <c r="Z116" i="1"/>
  <c r="AA115" i="1"/>
  <c r="Z115" i="1"/>
  <c r="AA114" i="1"/>
  <c r="Z114" i="1"/>
  <c r="AA113" i="1"/>
  <c r="Z113" i="1"/>
  <c r="AA112" i="1"/>
  <c r="Z112" i="1"/>
  <c r="AA111" i="1"/>
  <c r="Z111" i="1"/>
  <c r="AA110" i="1"/>
  <c r="Z110" i="1"/>
  <c r="AA109" i="1"/>
  <c r="Z109" i="1"/>
  <c r="AA108" i="1"/>
  <c r="Z108" i="1"/>
  <c r="AA107" i="1"/>
  <c r="Z107" i="1"/>
  <c r="AA106" i="1"/>
  <c r="Z106" i="1"/>
  <c r="AA105" i="1"/>
  <c r="Z105" i="1"/>
  <c r="AA104" i="1"/>
  <c r="Z104" i="1"/>
  <c r="AA103" i="1"/>
  <c r="Z103" i="1"/>
  <c r="AA102" i="1"/>
  <c r="Z102" i="1"/>
  <c r="AA101" i="1"/>
  <c r="Z101" i="1"/>
  <c r="AA100" i="1"/>
  <c r="Z100" i="1"/>
  <c r="AA99" i="1"/>
  <c r="Z99" i="1"/>
  <c r="AA98" i="1"/>
  <c r="Z98" i="1"/>
  <c r="AA97" i="1"/>
  <c r="Z97" i="1"/>
  <c r="AA96" i="1"/>
  <c r="Z96" i="1"/>
  <c r="AA95" i="1"/>
  <c r="Z95" i="1"/>
  <c r="AA94" i="1"/>
  <c r="Z94" i="1"/>
  <c r="AA93" i="1"/>
  <c r="Z93" i="1"/>
  <c r="AA92" i="1"/>
  <c r="Z92" i="1"/>
  <c r="AA91" i="1"/>
  <c r="Z91" i="1"/>
  <c r="AA90" i="1"/>
  <c r="Z90" i="1"/>
  <c r="AA89" i="1"/>
  <c r="Z89" i="1"/>
  <c r="AA88" i="1"/>
  <c r="Z88" i="1"/>
  <c r="AA87" i="1"/>
  <c r="Z87" i="1"/>
  <c r="AA86" i="1"/>
  <c r="Z86" i="1"/>
  <c r="AA85" i="1"/>
  <c r="Z85" i="1"/>
  <c r="AA84" i="1"/>
  <c r="Z84" i="1"/>
  <c r="AA83" i="1"/>
  <c r="Z83" i="1"/>
  <c r="AA82" i="1"/>
  <c r="Z82" i="1"/>
  <c r="AA81" i="1"/>
  <c r="Z81" i="1"/>
  <c r="AA80" i="1"/>
  <c r="Z80" i="1"/>
  <c r="AA79" i="1"/>
  <c r="Z79" i="1"/>
  <c r="AA78" i="1"/>
  <c r="Z78" i="1"/>
  <c r="AA77" i="1"/>
  <c r="Z77" i="1"/>
  <c r="AA76" i="1"/>
  <c r="Z76" i="1"/>
  <c r="AA75" i="1"/>
  <c r="Z75" i="1"/>
  <c r="AA74" i="1"/>
  <c r="Z74" i="1"/>
  <c r="AA73" i="1"/>
  <c r="Z73" i="1"/>
  <c r="AA72" i="1"/>
  <c r="Z72" i="1"/>
  <c r="AA71" i="1"/>
  <c r="Z71" i="1"/>
  <c r="AA70" i="1"/>
  <c r="Z70" i="1"/>
  <c r="AA69" i="1"/>
  <c r="Z69" i="1"/>
  <c r="AA68" i="1"/>
  <c r="Z68" i="1"/>
  <c r="AA67" i="1"/>
  <c r="Z67" i="1"/>
  <c r="AA66" i="1"/>
  <c r="Z66" i="1"/>
  <c r="AA65" i="1"/>
  <c r="Z65" i="1"/>
  <c r="AA64" i="1"/>
  <c r="Z64" i="1"/>
  <c r="AA63" i="1"/>
  <c r="Z63" i="1"/>
  <c r="AA62" i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L4" i="1" l="1"/>
  <c r="P4" i="1" s="1"/>
  <c r="R3" i="1"/>
  <c r="T3" i="1"/>
  <c r="L5" i="1" l="1"/>
  <c r="P5" i="1" s="1"/>
  <c r="R4" i="1"/>
  <c r="T4" i="1"/>
  <c r="O2" i="1"/>
  <c r="K3" i="1" l="1"/>
  <c r="O3" i="1" s="1"/>
  <c r="Q2" i="1"/>
  <c r="U2" i="1" s="1"/>
  <c r="L6" i="1"/>
  <c r="P6" i="1" s="1"/>
  <c r="R5" i="1"/>
  <c r="T5" i="1"/>
  <c r="AA8" i="1"/>
  <c r="Z8" i="1"/>
  <c r="AA7" i="1"/>
  <c r="Z7" i="1"/>
  <c r="AA6" i="1"/>
  <c r="Z6" i="1"/>
  <c r="AA5" i="1"/>
  <c r="Z5" i="1"/>
  <c r="AA4" i="1"/>
  <c r="Z4" i="1"/>
  <c r="AA3" i="1"/>
  <c r="Z3" i="1"/>
  <c r="Z2" i="1"/>
  <c r="X2" i="1" s="1"/>
  <c r="AA2" i="1"/>
  <c r="Y2" i="1" s="1"/>
  <c r="L7" i="1" l="1"/>
  <c r="R6" i="1"/>
  <c r="K4" i="1"/>
  <c r="O4" i="1" s="1"/>
  <c r="Q3" i="1"/>
  <c r="U3" i="1" s="1"/>
  <c r="S3" i="1"/>
  <c r="T6" i="1"/>
  <c r="P7" i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H48" i="2"/>
  <c r="H47" i="2"/>
  <c r="H46" i="2"/>
  <c r="L8" i="1" l="1"/>
  <c r="P8" i="1" s="1"/>
  <c r="R7" i="1"/>
  <c r="K5" i="1"/>
  <c r="O5" i="1" s="1"/>
  <c r="Q4" i="1"/>
  <c r="U4" i="1" s="1"/>
  <c r="S4" i="1"/>
  <c r="T7" i="1"/>
  <c r="AC2" i="1"/>
  <c r="AC5" i="1"/>
  <c r="L9" i="1" l="1"/>
  <c r="P9" i="1" s="1"/>
  <c r="R8" i="1"/>
  <c r="K6" i="1"/>
  <c r="O6" i="1" s="1"/>
  <c r="Q6" i="1" s="1"/>
  <c r="U6" i="1" s="1"/>
  <c r="Q5" i="1"/>
  <c r="U5" i="1" s="1"/>
  <c r="S5" i="1"/>
  <c r="T8" i="1"/>
  <c r="L10" i="1" l="1"/>
  <c r="P10" i="1" s="1"/>
  <c r="R9" i="1"/>
  <c r="S6" i="1"/>
  <c r="K7" i="1"/>
  <c r="O7" i="1" s="1"/>
  <c r="T9" i="1"/>
  <c r="L11" i="1" l="1"/>
  <c r="P11" i="1" s="1"/>
  <c r="R10" i="1"/>
  <c r="K8" i="1"/>
  <c r="O8" i="1" s="1"/>
  <c r="Q8" i="1" s="1"/>
  <c r="U8" i="1" s="1"/>
  <c r="Q7" i="1"/>
  <c r="U7" i="1" s="1"/>
  <c r="S7" i="1"/>
  <c r="T10" i="1"/>
  <c r="L12" i="1" l="1"/>
  <c r="P12" i="1" s="1"/>
  <c r="R11" i="1"/>
  <c r="S8" i="1"/>
  <c r="K9" i="1"/>
  <c r="O9" i="1" s="1"/>
  <c r="T11" i="1"/>
  <c r="K10" i="1" l="1"/>
  <c r="O10" i="1" s="1"/>
  <c r="Q10" i="1" s="1"/>
  <c r="U10" i="1" s="1"/>
  <c r="Q9" i="1"/>
  <c r="U9" i="1" s="1"/>
  <c r="L13" i="1"/>
  <c r="P13" i="1" s="1"/>
  <c r="R12" i="1"/>
  <c r="S9" i="1"/>
  <c r="T12" i="1"/>
  <c r="L14" i="1" l="1"/>
  <c r="P14" i="1" s="1"/>
  <c r="R13" i="1"/>
  <c r="S10" i="1"/>
  <c r="K11" i="1"/>
  <c r="O11" i="1" s="1"/>
  <c r="Q11" i="1" s="1"/>
  <c r="U11" i="1" s="1"/>
  <c r="T13" i="1"/>
  <c r="L15" i="1" l="1"/>
  <c r="P15" i="1" s="1"/>
  <c r="R14" i="1"/>
  <c r="S11" i="1"/>
  <c r="K12" i="1"/>
  <c r="O12" i="1" s="1"/>
  <c r="T14" i="1"/>
  <c r="K13" i="1" l="1"/>
  <c r="O13" i="1" s="1"/>
  <c r="Q13" i="1" s="1"/>
  <c r="U13" i="1" s="1"/>
  <c r="Q12" i="1"/>
  <c r="U12" i="1" s="1"/>
  <c r="L16" i="1"/>
  <c r="P16" i="1" s="1"/>
  <c r="R15" i="1"/>
  <c r="S12" i="1"/>
  <c r="T15" i="1"/>
  <c r="L17" i="1" l="1"/>
  <c r="P17" i="1" s="1"/>
  <c r="R16" i="1"/>
  <c r="S13" i="1"/>
  <c r="K14" i="1"/>
  <c r="O14" i="1" s="1"/>
  <c r="Q14" i="1" s="1"/>
  <c r="U14" i="1" s="1"/>
  <c r="T16" i="1"/>
  <c r="L18" i="1" l="1"/>
  <c r="P18" i="1" s="1"/>
  <c r="R17" i="1"/>
  <c r="S14" i="1"/>
  <c r="K15" i="1"/>
  <c r="O15" i="1" s="1"/>
  <c r="Q15" i="1" s="1"/>
  <c r="U15" i="1" s="1"/>
  <c r="T17" i="1"/>
  <c r="L19" i="1" l="1"/>
  <c r="P19" i="1" s="1"/>
  <c r="R18" i="1"/>
  <c r="K16" i="1"/>
  <c r="O16" i="1" s="1"/>
  <c r="Q16" i="1" s="1"/>
  <c r="U16" i="1" s="1"/>
  <c r="S15" i="1"/>
  <c r="T18" i="1"/>
  <c r="L20" i="1" l="1"/>
  <c r="P20" i="1" s="1"/>
  <c r="R19" i="1"/>
  <c r="S16" i="1"/>
  <c r="K17" i="1"/>
  <c r="O17" i="1" s="1"/>
  <c r="Q17" i="1" s="1"/>
  <c r="U17" i="1" s="1"/>
  <c r="T19" i="1"/>
  <c r="L21" i="1" l="1"/>
  <c r="P21" i="1" s="1"/>
  <c r="R20" i="1"/>
  <c r="K18" i="1"/>
  <c r="O18" i="1" s="1"/>
  <c r="Q18" i="1" s="1"/>
  <c r="U18" i="1" s="1"/>
  <c r="S17" i="1"/>
  <c r="T20" i="1"/>
  <c r="L22" i="1" l="1"/>
  <c r="P22" i="1" s="1"/>
  <c r="R21" i="1"/>
  <c r="S18" i="1"/>
  <c r="K19" i="1"/>
  <c r="O19" i="1" s="1"/>
  <c r="T21" i="1"/>
  <c r="K20" i="1" l="1"/>
  <c r="O20" i="1" s="1"/>
  <c r="Q20" i="1" s="1"/>
  <c r="U20" i="1" s="1"/>
  <c r="Q19" i="1"/>
  <c r="U19" i="1" s="1"/>
  <c r="L23" i="1"/>
  <c r="P23" i="1" s="1"/>
  <c r="R22" i="1"/>
  <c r="S19" i="1"/>
  <c r="T22" i="1"/>
  <c r="L24" i="1" l="1"/>
  <c r="P24" i="1" s="1"/>
  <c r="R23" i="1"/>
  <c r="S20" i="1"/>
  <c r="K21" i="1"/>
  <c r="O21" i="1" s="1"/>
  <c r="Q21" i="1" s="1"/>
  <c r="U21" i="1" s="1"/>
  <c r="T23" i="1"/>
  <c r="L25" i="1" l="1"/>
  <c r="P25" i="1" s="1"/>
  <c r="R24" i="1"/>
  <c r="S21" i="1"/>
  <c r="K22" i="1"/>
  <c r="O22" i="1" s="1"/>
  <c r="T24" i="1"/>
  <c r="K23" i="1" l="1"/>
  <c r="O23" i="1" s="1"/>
  <c r="S23" i="1" s="1"/>
  <c r="Q22" i="1"/>
  <c r="U22" i="1" s="1"/>
  <c r="L26" i="1"/>
  <c r="P26" i="1" s="1"/>
  <c r="R25" i="1"/>
  <c r="S22" i="1"/>
  <c r="T25" i="1"/>
  <c r="L27" i="1" l="1"/>
  <c r="P27" i="1" s="1"/>
  <c r="R26" i="1"/>
  <c r="K24" i="1"/>
  <c r="O24" i="1" s="1"/>
  <c r="Q24" i="1" s="1"/>
  <c r="U24" i="1" s="1"/>
  <c r="Q23" i="1"/>
  <c r="U23" i="1" s="1"/>
  <c r="T26" i="1"/>
  <c r="L28" i="1" l="1"/>
  <c r="P28" i="1" s="1"/>
  <c r="R27" i="1"/>
  <c r="S24" i="1"/>
  <c r="K25" i="1"/>
  <c r="O25" i="1" s="1"/>
  <c r="Q25" i="1" s="1"/>
  <c r="U25" i="1" s="1"/>
  <c r="T27" i="1"/>
  <c r="L29" i="1" l="1"/>
  <c r="P29" i="1" s="1"/>
  <c r="R28" i="1"/>
  <c r="K26" i="1"/>
  <c r="O26" i="1" s="1"/>
  <c r="Q26" i="1" s="1"/>
  <c r="U26" i="1" s="1"/>
  <c r="S25" i="1"/>
  <c r="T28" i="1"/>
  <c r="L30" i="1" l="1"/>
  <c r="P30" i="1" s="1"/>
  <c r="R29" i="1"/>
  <c r="K27" i="1"/>
  <c r="O27" i="1" s="1"/>
  <c r="Q27" i="1" s="1"/>
  <c r="U27" i="1" s="1"/>
  <c r="S26" i="1"/>
  <c r="T29" i="1"/>
  <c r="L31" i="1" l="1"/>
  <c r="P31" i="1" s="1"/>
  <c r="R30" i="1"/>
  <c r="K28" i="1"/>
  <c r="O28" i="1" s="1"/>
  <c r="S27" i="1"/>
  <c r="T30" i="1"/>
  <c r="K29" i="1" l="1"/>
  <c r="O29" i="1" s="1"/>
  <c r="Q29" i="1" s="1"/>
  <c r="U29" i="1" s="1"/>
  <c r="Q28" i="1"/>
  <c r="U28" i="1" s="1"/>
  <c r="L32" i="1"/>
  <c r="P32" i="1" s="1"/>
  <c r="R31" i="1"/>
  <c r="S28" i="1"/>
  <c r="T31" i="1"/>
  <c r="L33" i="1" l="1"/>
  <c r="P33" i="1" s="1"/>
  <c r="R32" i="1"/>
  <c r="S29" i="1"/>
  <c r="K30" i="1"/>
  <c r="O30" i="1" s="1"/>
  <c r="T32" i="1"/>
  <c r="K31" i="1" l="1"/>
  <c r="O31" i="1" s="1"/>
  <c r="Q31" i="1" s="1"/>
  <c r="U31" i="1" s="1"/>
  <c r="Q30" i="1"/>
  <c r="U30" i="1" s="1"/>
  <c r="S30" i="1"/>
  <c r="L34" i="1"/>
  <c r="P34" i="1" s="1"/>
  <c r="R33" i="1"/>
  <c r="T33" i="1"/>
  <c r="L35" i="1" l="1"/>
  <c r="P35" i="1" s="1"/>
  <c r="R34" i="1"/>
  <c r="S31" i="1"/>
  <c r="K32" i="1"/>
  <c r="O32" i="1" s="1"/>
  <c r="T34" i="1"/>
  <c r="K33" i="1" l="1"/>
  <c r="O33" i="1" s="1"/>
  <c r="Q33" i="1" s="1"/>
  <c r="U33" i="1" s="1"/>
  <c r="Q32" i="1"/>
  <c r="U32" i="1" s="1"/>
  <c r="L36" i="1"/>
  <c r="P36" i="1" s="1"/>
  <c r="R35" i="1"/>
  <c r="S32" i="1"/>
  <c r="T35" i="1"/>
  <c r="L37" i="1" l="1"/>
  <c r="P37" i="1" s="1"/>
  <c r="R36" i="1"/>
  <c r="S33" i="1"/>
  <c r="K34" i="1"/>
  <c r="O34" i="1" s="1"/>
  <c r="Q34" i="1" s="1"/>
  <c r="U34" i="1" s="1"/>
  <c r="T36" i="1"/>
  <c r="L38" i="1" l="1"/>
  <c r="P38" i="1" s="1"/>
  <c r="R37" i="1"/>
  <c r="S34" i="1"/>
  <c r="K35" i="1"/>
  <c r="O35" i="1" s="1"/>
  <c r="Q35" i="1" s="1"/>
  <c r="U35" i="1" s="1"/>
  <c r="T37" i="1"/>
  <c r="L39" i="1" l="1"/>
  <c r="P39" i="1" s="1"/>
  <c r="R38" i="1"/>
  <c r="S35" i="1"/>
  <c r="K36" i="1"/>
  <c r="O36" i="1" s="1"/>
  <c r="Q36" i="1" s="1"/>
  <c r="U36" i="1" s="1"/>
  <c r="T38" i="1"/>
  <c r="L40" i="1" l="1"/>
  <c r="P40" i="1" s="1"/>
  <c r="R39" i="1"/>
  <c r="S36" i="1"/>
  <c r="K37" i="1"/>
  <c r="O37" i="1" s="1"/>
  <c r="Q37" i="1" s="1"/>
  <c r="U37" i="1" s="1"/>
  <c r="T39" i="1"/>
  <c r="L41" i="1" l="1"/>
  <c r="P41" i="1" s="1"/>
  <c r="R40" i="1"/>
  <c r="S37" i="1"/>
  <c r="K38" i="1"/>
  <c r="O38" i="1" s="1"/>
  <c r="Q38" i="1" s="1"/>
  <c r="U38" i="1" s="1"/>
  <c r="T40" i="1"/>
  <c r="L42" i="1" l="1"/>
  <c r="P42" i="1" s="1"/>
  <c r="R41" i="1"/>
  <c r="S38" i="1"/>
  <c r="K39" i="1"/>
  <c r="O39" i="1" s="1"/>
  <c r="Q39" i="1" s="1"/>
  <c r="U39" i="1" s="1"/>
  <c r="T41" i="1"/>
  <c r="L43" i="1" l="1"/>
  <c r="P43" i="1" s="1"/>
  <c r="R42" i="1"/>
  <c r="S39" i="1"/>
  <c r="K40" i="1"/>
  <c r="O40" i="1" s="1"/>
  <c r="Q40" i="1" s="1"/>
  <c r="U40" i="1" s="1"/>
  <c r="T42" i="1"/>
  <c r="L44" i="1" l="1"/>
  <c r="P44" i="1" s="1"/>
  <c r="R43" i="1"/>
  <c r="S40" i="1"/>
  <c r="K41" i="1"/>
  <c r="O41" i="1" s="1"/>
  <c r="Q41" i="1" s="1"/>
  <c r="U41" i="1" s="1"/>
  <c r="T43" i="1"/>
  <c r="L45" i="1" l="1"/>
  <c r="P45" i="1" s="1"/>
  <c r="R44" i="1"/>
  <c r="S41" i="1"/>
  <c r="K42" i="1"/>
  <c r="O42" i="1" s="1"/>
  <c r="Q42" i="1" s="1"/>
  <c r="U42" i="1" s="1"/>
  <c r="T44" i="1"/>
  <c r="L46" i="1" l="1"/>
  <c r="P46" i="1" s="1"/>
  <c r="R45" i="1"/>
  <c r="S42" i="1"/>
  <c r="K43" i="1"/>
  <c r="O43" i="1" s="1"/>
  <c r="Q43" i="1" s="1"/>
  <c r="U43" i="1" s="1"/>
  <c r="T45" i="1"/>
  <c r="L47" i="1" l="1"/>
  <c r="P47" i="1" s="1"/>
  <c r="R46" i="1"/>
  <c r="S43" i="1"/>
  <c r="K44" i="1"/>
  <c r="O44" i="1" s="1"/>
  <c r="Q44" i="1" s="1"/>
  <c r="U44" i="1" s="1"/>
  <c r="T46" i="1"/>
  <c r="L48" i="1" l="1"/>
  <c r="P48" i="1" s="1"/>
  <c r="R47" i="1"/>
  <c r="S44" i="1"/>
  <c r="K45" i="1"/>
  <c r="O45" i="1" s="1"/>
  <c r="Q45" i="1" s="1"/>
  <c r="U45" i="1" s="1"/>
  <c r="T47" i="1"/>
  <c r="L49" i="1" l="1"/>
  <c r="P49" i="1" s="1"/>
  <c r="R48" i="1"/>
  <c r="S45" i="1"/>
  <c r="K46" i="1"/>
  <c r="O46" i="1" s="1"/>
  <c r="Q46" i="1" s="1"/>
  <c r="U46" i="1" s="1"/>
  <c r="T48" i="1"/>
  <c r="L50" i="1" l="1"/>
  <c r="P50" i="1" s="1"/>
  <c r="R49" i="1"/>
  <c r="S46" i="1"/>
  <c r="K47" i="1"/>
  <c r="O47" i="1" s="1"/>
  <c r="Q47" i="1" s="1"/>
  <c r="U47" i="1" s="1"/>
  <c r="T49" i="1"/>
  <c r="L51" i="1" l="1"/>
  <c r="P51" i="1" s="1"/>
  <c r="R50" i="1"/>
  <c r="S47" i="1"/>
  <c r="K48" i="1"/>
  <c r="O48" i="1" s="1"/>
  <c r="Q48" i="1" s="1"/>
  <c r="U48" i="1" s="1"/>
  <c r="T50" i="1"/>
  <c r="L52" i="1" l="1"/>
  <c r="P52" i="1" s="1"/>
  <c r="R51" i="1"/>
  <c r="S48" i="1"/>
  <c r="K49" i="1"/>
  <c r="O49" i="1" s="1"/>
  <c r="T51" i="1"/>
  <c r="K50" i="1" l="1"/>
  <c r="O50" i="1" s="1"/>
  <c r="Q50" i="1" s="1"/>
  <c r="U50" i="1" s="1"/>
  <c r="Q49" i="1"/>
  <c r="U49" i="1" s="1"/>
  <c r="L53" i="1"/>
  <c r="P53" i="1" s="1"/>
  <c r="R52" i="1"/>
  <c r="S49" i="1"/>
  <c r="T52" i="1"/>
  <c r="L54" i="1" l="1"/>
  <c r="P54" i="1" s="1"/>
  <c r="R53" i="1"/>
  <c r="S50" i="1"/>
  <c r="K51" i="1"/>
  <c r="O51" i="1" s="1"/>
  <c r="T53" i="1"/>
  <c r="K52" i="1" l="1"/>
  <c r="O52" i="1" s="1"/>
  <c r="Q52" i="1" s="1"/>
  <c r="U52" i="1" s="1"/>
  <c r="Q51" i="1"/>
  <c r="U51" i="1" s="1"/>
  <c r="L55" i="1"/>
  <c r="P55" i="1" s="1"/>
  <c r="R54" i="1"/>
  <c r="S51" i="1"/>
  <c r="T54" i="1"/>
  <c r="L56" i="1" l="1"/>
  <c r="P56" i="1" s="1"/>
  <c r="R55" i="1"/>
  <c r="S52" i="1"/>
  <c r="K53" i="1"/>
  <c r="O53" i="1" s="1"/>
  <c r="Q53" i="1" s="1"/>
  <c r="U53" i="1" s="1"/>
  <c r="T55" i="1"/>
  <c r="L57" i="1" l="1"/>
  <c r="P57" i="1" s="1"/>
  <c r="R56" i="1"/>
  <c r="K54" i="1"/>
  <c r="O54" i="1" s="1"/>
  <c r="Q54" i="1" s="1"/>
  <c r="U54" i="1" s="1"/>
  <c r="S53" i="1"/>
  <c r="T56" i="1"/>
  <c r="L58" i="1" l="1"/>
  <c r="P58" i="1" s="1"/>
  <c r="R57" i="1"/>
  <c r="S54" i="1"/>
  <c r="K55" i="1"/>
  <c r="O55" i="1" s="1"/>
  <c r="T57" i="1"/>
  <c r="K56" i="1" l="1"/>
  <c r="O56" i="1" s="1"/>
  <c r="Q56" i="1" s="1"/>
  <c r="U56" i="1" s="1"/>
  <c r="Q55" i="1"/>
  <c r="U55" i="1" s="1"/>
  <c r="L59" i="1"/>
  <c r="P59" i="1" s="1"/>
  <c r="R58" i="1"/>
  <c r="S55" i="1"/>
  <c r="T58" i="1"/>
  <c r="L60" i="1" l="1"/>
  <c r="P60" i="1" s="1"/>
  <c r="R59" i="1"/>
  <c r="S56" i="1"/>
  <c r="K57" i="1"/>
  <c r="O57" i="1" s="1"/>
  <c r="T59" i="1"/>
  <c r="K58" i="1" l="1"/>
  <c r="O58" i="1" s="1"/>
  <c r="Q58" i="1" s="1"/>
  <c r="U58" i="1" s="1"/>
  <c r="Q57" i="1"/>
  <c r="U57" i="1" s="1"/>
  <c r="L61" i="1"/>
  <c r="P61" i="1" s="1"/>
  <c r="R60" i="1"/>
  <c r="S57" i="1"/>
  <c r="T60" i="1"/>
  <c r="L62" i="1" l="1"/>
  <c r="P62" i="1" s="1"/>
  <c r="R61" i="1"/>
  <c r="S58" i="1"/>
  <c r="K59" i="1"/>
  <c r="O59" i="1" s="1"/>
  <c r="T61" i="1"/>
  <c r="K60" i="1" l="1"/>
  <c r="O60" i="1" s="1"/>
  <c r="Q60" i="1" s="1"/>
  <c r="U60" i="1" s="1"/>
  <c r="Q59" i="1"/>
  <c r="U59" i="1" s="1"/>
  <c r="L63" i="1"/>
  <c r="P63" i="1" s="1"/>
  <c r="R62" i="1"/>
  <c r="S59" i="1"/>
  <c r="T62" i="1"/>
  <c r="L64" i="1" l="1"/>
  <c r="P64" i="1" s="1"/>
  <c r="R63" i="1"/>
  <c r="S60" i="1"/>
  <c r="K61" i="1"/>
  <c r="O61" i="1" s="1"/>
  <c r="Q61" i="1" s="1"/>
  <c r="U61" i="1" s="1"/>
  <c r="T63" i="1"/>
  <c r="L65" i="1" l="1"/>
  <c r="P65" i="1" s="1"/>
  <c r="R64" i="1"/>
  <c r="S61" i="1"/>
  <c r="K62" i="1"/>
  <c r="O62" i="1" s="1"/>
  <c r="T64" i="1"/>
  <c r="K63" i="1" l="1"/>
  <c r="O63" i="1" s="1"/>
  <c r="Q63" i="1" s="1"/>
  <c r="U63" i="1" s="1"/>
  <c r="Q62" i="1"/>
  <c r="U62" i="1" s="1"/>
  <c r="L66" i="1"/>
  <c r="P66" i="1" s="1"/>
  <c r="R65" i="1"/>
  <c r="S62" i="1"/>
  <c r="T65" i="1"/>
  <c r="L67" i="1" l="1"/>
  <c r="P67" i="1" s="1"/>
  <c r="R66" i="1"/>
  <c r="S63" i="1"/>
  <c r="K64" i="1"/>
  <c r="O64" i="1" s="1"/>
  <c r="Q64" i="1" s="1"/>
  <c r="U64" i="1" s="1"/>
  <c r="T66" i="1"/>
  <c r="L68" i="1" l="1"/>
  <c r="P68" i="1" s="1"/>
  <c r="R67" i="1"/>
  <c r="K65" i="1"/>
  <c r="O65" i="1" s="1"/>
  <c r="Q65" i="1" s="1"/>
  <c r="U65" i="1" s="1"/>
  <c r="S64" i="1"/>
  <c r="T67" i="1"/>
  <c r="L69" i="1" l="1"/>
  <c r="P69" i="1" s="1"/>
  <c r="R68" i="1"/>
  <c r="S65" i="1"/>
  <c r="K66" i="1"/>
  <c r="O66" i="1" s="1"/>
  <c r="T68" i="1"/>
  <c r="K67" i="1" l="1"/>
  <c r="O67" i="1" s="1"/>
  <c r="Q67" i="1" s="1"/>
  <c r="U67" i="1" s="1"/>
  <c r="Q66" i="1"/>
  <c r="U66" i="1" s="1"/>
  <c r="L70" i="1"/>
  <c r="P70" i="1" s="1"/>
  <c r="R69" i="1"/>
  <c r="S66" i="1"/>
  <c r="T69" i="1"/>
  <c r="L71" i="1" l="1"/>
  <c r="P71" i="1" s="1"/>
  <c r="R70" i="1"/>
  <c r="S67" i="1"/>
  <c r="K68" i="1"/>
  <c r="O68" i="1" s="1"/>
  <c r="Q68" i="1" s="1"/>
  <c r="U68" i="1" s="1"/>
  <c r="T70" i="1"/>
  <c r="L72" i="1" l="1"/>
  <c r="P72" i="1" s="1"/>
  <c r="R71" i="1"/>
  <c r="S68" i="1"/>
  <c r="K69" i="1"/>
  <c r="O69" i="1" s="1"/>
  <c r="Q69" i="1" s="1"/>
  <c r="U69" i="1" s="1"/>
  <c r="T71" i="1"/>
  <c r="L73" i="1" l="1"/>
  <c r="P73" i="1" s="1"/>
  <c r="R72" i="1"/>
  <c r="K70" i="1"/>
  <c r="O70" i="1" s="1"/>
  <c r="S69" i="1"/>
  <c r="T72" i="1"/>
  <c r="K71" i="1" l="1"/>
  <c r="O71" i="1" s="1"/>
  <c r="Q71" i="1" s="1"/>
  <c r="U71" i="1" s="1"/>
  <c r="Q70" i="1"/>
  <c r="U70" i="1" s="1"/>
  <c r="L74" i="1"/>
  <c r="P74" i="1" s="1"/>
  <c r="R73" i="1"/>
  <c r="S70" i="1"/>
  <c r="T73" i="1"/>
  <c r="L75" i="1" l="1"/>
  <c r="P75" i="1" s="1"/>
  <c r="R74" i="1"/>
  <c r="S71" i="1"/>
  <c r="K72" i="1"/>
  <c r="O72" i="1" s="1"/>
  <c r="T74" i="1"/>
  <c r="K73" i="1" l="1"/>
  <c r="O73" i="1" s="1"/>
  <c r="Q73" i="1" s="1"/>
  <c r="U73" i="1" s="1"/>
  <c r="Q72" i="1"/>
  <c r="U72" i="1" s="1"/>
  <c r="L76" i="1"/>
  <c r="P76" i="1" s="1"/>
  <c r="R75" i="1"/>
  <c r="S72" i="1"/>
  <c r="T75" i="1"/>
  <c r="L77" i="1" l="1"/>
  <c r="P77" i="1" s="1"/>
  <c r="R76" i="1"/>
  <c r="S73" i="1"/>
  <c r="K74" i="1"/>
  <c r="O74" i="1" s="1"/>
  <c r="Q74" i="1" s="1"/>
  <c r="U74" i="1" s="1"/>
  <c r="T76" i="1"/>
  <c r="L78" i="1" l="1"/>
  <c r="P78" i="1" s="1"/>
  <c r="R77" i="1"/>
  <c r="K75" i="1"/>
  <c r="O75" i="1" s="1"/>
  <c r="Q75" i="1" s="1"/>
  <c r="U75" i="1" s="1"/>
  <c r="S74" i="1"/>
  <c r="T77" i="1"/>
  <c r="L79" i="1" l="1"/>
  <c r="P79" i="1" s="1"/>
  <c r="R78" i="1"/>
  <c r="S75" i="1"/>
  <c r="K76" i="1"/>
  <c r="O76" i="1" s="1"/>
  <c r="T78" i="1"/>
  <c r="K77" i="1" l="1"/>
  <c r="O77" i="1" s="1"/>
  <c r="Q77" i="1" s="1"/>
  <c r="U77" i="1" s="1"/>
  <c r="Q76" i="1"/>
  <c r="U76" i="1" s="1"/>
  <c r="L80" i="1"/>
  <c r="P80" i="1" s="1"/>
  <c r="R79" i="1"/>
  <c r="S76" i="1"/>
  <c r="T79" i="1"/>
  <c r="L81" i="1" l="1"/>
  <c r="P81" i="1" s="1"/>
  <c r="R80" i="1"/>
  <c r="S77" i="1"/>
  <c r="K78" i="1"/>
  <c r="O78" i="1" s="1"/>
  <c r="T80" i="1"/>
  <c r="L82" i="1" l="1"/>
  <c r="P82" i="1" s="1"/>
  <c r="R81" i="1"/>
  <c r="K79" i="1"/>
  <c r="O79" i="1" s="1"/>
  <c r="Q79" i="1" s="1"/>
  <c r="U79" i="1" s="1"/>
  <c r="Q78" i="1"/>
  <c r="U78" i="1" s="1"/>
  <c r="S78" i="1"/>
  <c r="T81" i="1"/>
  <c r="L83" i="1" l="1"/>
  <c r="P83" i="1" s="1"/>
  <c r="R82" i="1"/>
  <c r="S79" i="1"/>
  <c r="K80" i="1"/>
  <c r="O80" i="1" s="1"/>
  <c r="T82" i="1"/>
  <c r="K81" i="1" l="1"/>
  <c r="O81" i="1" s="1"/>
  <c r="Q81" i="1" s="1"/>
  <c r="U81" i="1" s="1"/>
  <c r="Q80" i="1"/>
  <c r="U80" i="1" s="1"/>
  <c r="L84" i="1"/>
  <c r="P84" i="1" s="1"/>
  <c r="R83" i="1"/>
  <c r="S80" i="1"/>
  <c r="T83" i="1"/>
  <c r="L85" i="1" l="1"/>
  <c r="P85" i="1" s="1"/>
  <c r="R84" i="1"/>
  <c r="S81" i="1"/>
  <c r="K82" i="1"/>
  <c r="O82" i="1" s="1"/>
  <c r="Q82" i="1" s="1"/>
  <c r="U82" i="1" s="1"/>
  <c r="T84" i="1"/>
  <c r="L86" i="1" l="1"/>
  <c r="P86" i="1" s="1"/>
  <c r="R85" i="1"/>
  <c r="K83" i="1"/>
  <c r="O83" i="1" s="1"/>
  <c r="Q83" i="1" s="1"/>
  <c r="U83" i="1" s="1"/>
  <c r="S82" i="1"/>
  <c r="T85" i="1"/>
  <c r="L87" i="1" l="1"/>
  <c r="P87" i="1" s="1"/>
  <c r="R86" i="1"/>
  <c r="S83" i="1"/>
  <c r="K84" i="1"/>
  <c r="O84" i="1" s="1"/>
  <c r="Q84" i="1" s="1"/>
  <c r="U84" i="1" s="1"/>
  <c r="T86" i="1"/>
  <c r="L88" i="1" l="1"/>
  <c r="P88" i="1" s="1"/>
  <c r="R87" i="1"/>
  <c r="S84" i="1"/>
  <c r="K85" i="1"/>
  <c r="O85" i="1" s="1"/>
  <c r="Q85" i="1" s="1"/>
  <c r="U85" i="1" s="1"/>
  <c r="T87" i="1"/>
  <c r="L89" i="1" l="1"/>
  <c r="P89" i="1" s="1"/>
  <c r="R88" i="1"/>
  <c r="S85" i="1"/>
  <c r="K86" i="1"/>
  <c r="O86" i="1" s="1"/>
  <c r="T88" i="1"/>
  <c r="K87" i="1" l="1"/>
  <c r="O87" i="1" s="1"/>
  <c r="Q87" i="1" s="1"/>
  <c r="U87" i="1" s="1"/>
  <c r="Q86" i="1"/>
  <c r="U86" i="1" s="1"/>
  <c r="L90" i="1"/>
  <c r="P90" i="1" s="1"/>
  <c r="R89" i="1"/>
  <c r="S86" i="1"/>
  <c r="T89" i="1"/>
  <c r="L91" i="1" l="1"/>
  <c r="P91" i="1" s="1"/>
  <c r="R90" i="1"/>
  <c r="S87" i="1"/>
  <c r="K88" i="1"/>
  <c r="O88" i="1" s="1"/>
  <c r="Q88" i="1" s="1"/>
  <c r="U88" i="1" s="1"/>
  <c r="T90" i="1"/>
  <c r="L92" i="1" l="1"/>
  <c r="P92" i="1" s="1"/>
  <c r="R91" i="1"/>
  <c r="K89" i="1"/>
  <c r="O89" i="1" s="1"/>
  <c r="S88" i="1"/>
  <c r="T91" i="1"/>
  <c r="K90" i="1" l="1"/>
  <c r="O90" i="1" s="1"/>
  <c r="Q89" i="1"/>
  <c r="U89" i="1" s="1"/>
  <c r="S89" i="1"/>
  <c r="L93" i="1"/>
  <c r="P93" i="1" s="1"/>
  <c r="R92" i="1"/>
  <c r="T92" i="1"/>
  <c r="L94" i="1" l="1"/>
  <c r="P94" i="1" s="1"/>
  <c r="R93" i="1"/>
  <c r="K91" i="1"/>
  <c r="O91" i="1" s="1"/>
  <c r="Q91" i="1" s="1"/>
  <c r="U91" i="1" s="1"/>
  <c r="Q90" i="1"/>
  <c r="U90" i="1" s="1"/>
  <c r="S90" i="1"/>
  <c r="T93" i="1"/>
  <c r="L95" i="1" l="1"/>
  <c r="P95" i="1" s="1"/>
  <c r="R94" i="1"/>
  <c r="S91" i="1"/>
  <c r="K92" i="1"/>
  <c r="O92" i="1" s="1"/>
  <c r="Q92" i="1" s="1"/>
  <c r="U92" i="1" s="1"/>
  <c r="T94" i="1"/>
  <c r="L96" i="1" l="1"/>
  <c r="P96" i="1" s="1"/>
  <c r="R95" i="1"/>
  <c r="S92" i="1"/>
  <c r="K93" i="1"/>
  <c r="O93" i="1" s="1"/>
  <c r="Q93" i="1" s="1"/>
  <c r="U93" i="1" s="1"/>
  <c r="T95" i="1"/>
  <c r="L97" i="1" l="1"/>
  <c r="P97" i="1" s="1"/>
  <c r="R96" i="1"/>
  <c r="S93" i="1"/>
  <c r="K94" i="1"/>
  <c r="O94" i="1" s="1"/>
  <c r="Q94" i="1" s="1"/>
  <c r="U94" i="1" s="1"/>
  <c r="T96" i="1"/>
  <c r="L98" i="1" l="1"/>
  <c r="P98" i="1" s="1"/>
  <c r="R97" i="1"/>
  <c r="S94" i="1"/>
  <c r="K95" i="1"/>
  <c r="O95" i="1" s="1"/>
  <c r="Q95" i="1" s="1"/>
  <c r="U95" i="1" s="1"/>
  <c r="T97" i="1"/>
  <c r="L99" i="1" l="1"/>
  <c r="P99" i="1" s="1"/>
  <c r="R98" i="1"/>
  <c r="S95" i="1"/>
  <c r="K96" i="1"/>
  <c r="O96" i="1" s="1"/>
  <c r="Q96" i="1" s="1"/>
  <c r="U96" i="1" s="1"/>
  <c r="T98" i="1"/>
  <c r="L100" i="1" l="1"/>
  <c r="P100" i="1" s="1"/>
  <c r="R99" i="1"/>
  <c r="K97" i="1"/>
  <c r="O97" i="1" s="1"/>
  <c r="Q97" i="1" s="1"/>
  <c r="U97" i="1" s="1"/>
  <c r="S96" i="1"/>
  <c r="T99" i="1"/>
  <c r="L101" i="1" l="1"/>
  <c r="P101" i="1" s="1"/>
  <c r="R100" i="1"/>
  <c r="S97" i="1"/>
  <c r="K98" i="1"/>
  <c r="O98" i="1" s="1"/>
  <c r="Q98" i="1" s="1"/>
  <c r="U98" i="1" s="1"/>
  <c r="T100" i="1"/>
  <c r="L102" i="1" l="1"/>
  <c r="P102" i="1" s="1"/>
  <c r="R101" i="1"/>
  <c r="K99" i="1"/>
  <c r="O99" i="1" s="1"/>
  <c r="S98" i="1"/>
  <c r="T101" i="1"/>
  <c r="K100" i="1" l="1"/>
  <c r="O100" i="1" s="1"/>
  <c r="Q99" i="1"/>
  <c r="U99" i="1" s="1"/>
  <c r="S99" i="1"/>
  <c r="L103" i="1"/>
  <c r="P103" i="1" s="1"/>
  <c r="R102" i="1"/>
  <c r="T102" i="1"/>
  <c r="L104" i="1" l="1"/>
  <c r="P104" i="1" s="1"/>
  <c r="R103" i="1"/>
  <c r="K101" i="1"/>
  <c r="O101" i="1" s="1"/>
  <c r="Q101" i="1" s="1"/>
  <c r="U101" i="1" s="1"/>
  <c r="Q100" i="1"/>
  <c r="U100" i="1" s="1"/>
  <c r="S100" i="1"/>
  <c r="T103" i="1"/>
  <c r="L105" i="1" l="1"/>
  <c r="P105" i="1" s="1"/>
  <c r="R104" i="1"/>
  <c r="S101" i="1"/>
  <c r="K102" i="1"/>
  <c r="O102" i="1" s="1"/>
  <c r="T104" i="1"/>
  <c r="K103" i="1" l="1"/>
  <c r="O103" i="1" s="1"/>
  <c r="Q103" i="1" s="1"/>
  <c r="U103" i="1" s="1"/>
  <c r="Q102" i="1"/>
  <c r="U102" i="1" s="1"/>
  <c r="L106" i="1"/>
  <c r="P106" i="1" s="1"/>
  <c r="R105" i="1"/>
  <c r="S102" i="1"/>
  <c r="T105" i="1"/>
  <c r="L107" i="1" l="1"/>
  <c r="P107" i="1" s="1"/>
  <c r="R106" i="1"/>
  <c r="S103" i="1"/>
  <c r="K104" i="1"/>
  <c r="O104" i="1" s="1"/>
  <c r="T106" i="1"/>
  <c r="K105" i="1" l="1"/>
  <c r="O105" i="1" s="1"/>
  <c r="Q105" i="1" s="1"/>
  <c r="U105" i="1" s="1"/>
  <c r="Q104" i="1"/>
  <c r="U104" i="1" s="1"/>
  <c r="L108" i="1"/>
  <c r="P108" i="1" s="1"/>
  <c r="R107" i="1"/>
  <c r="S104" i="1"/>
  <c r="T107" i="1"/>
  <c r="L109" i="1" l="1"/>
  <c r="P109" i="1" s="1"/>
  <c r="R108" i="1"/>
  <c r="S105" i="1"/>
  <c r="K106" i="1"/>
  <c r="O106" i="1" s="1"/>
  <c r="Q106" i="1" s="1"/>
  <c r="U106" i="1" s="1"/>
  <c r="T108" i="1"/>
  <c r="L110" i="1" l="1"/>
  <c r="P110" i="1" s="1"/>
  <c r="R109" i="1"/>
  <c r="S106" i="1"/>
  <c r="K107" i="1"/>
  <c r="O107" i="1" s="1"/>
  <c r="Q107" i="1" s="1"/>
  <c r="U107" i="1" s="1"/>
  <c r="T109" i="1"/>
  <c r="L111" i="1" l="1"/>
  <c r="P111" i="1" s="1"/>
  <c r="R110" i="1"/>
  <c r="S107" i="1"/>
  <c r="K108" i="1"/>
  <c r="O108" i="1" s="1"/>
  <c r="Q108" i="1" s="1"/>
  <c r="U108" i="1" s="1"/>
  <c r="T110" i="1"/>
  <c r="L112" i="1" l="1"/>
  <c r="P112" i="1" s="1"/>
  <c r="R111" i="1"/>
  <c r="S108" i="1"/>
  <c r="K109" i="1"/>
  <c r="O109" i="1" s="1"/>
  <c r="Q109" i="1" s="1"/>
  <c r="U109" i="1" s="1"/>
  <c r="T111" i="1"/>
  <c r="L113" i="1" l="1"/>
  <c r="P113" i="1" s="1"/>
  <c r="R112" i="1"/>
  <c r="S109" i="1"/>
  <c r="K110" i="1"/>
  <c r="O110" i="1" s="1"/>
  <c r="Q110" i="1" s="1"/>
  <c r="U110" i="1" s="1"/>
  <c r="T112" i="1"/>
  <c r="L114" i="1" l="1"/>
  <c r="P114" i="1" s="1"/>
  <c r="R113" i="1"/>
  <c r="S110" i="1"/>
  <c r="K111" i="1"/>
  <c r="O111" i="1" s="1"/>
  <c r="Q111" i="1" s="1"/>
  <c r="U111" i="1" s="1"/>
  <c r="T113" i="1"/>
  <c r="L115" i="1" l="1"/>
  <c r="P115" i="1" s="1"/>
  <c r="R114" i="1"/>
  <c r="S111" i="1"/>
  <c r="K112" i="1"/>
  <c r="O112" i="1" s="1"/>
  <c r="Q112" i="1" s="1"/>
  <c r="U112" i="1" s="1"/>
  <c r="T114" i="1"/>
  <c r="L116" i="1" l="1"/>
  <c r="P116" i="1" s="1"/>
  <c r="R115" i="1"/>
  <c r="S112" i="1"/>
  <c r="K113" i="1"/>
  <c r="O113" i="1" s="1"/>
  <c r="Q113" i="1" s="1"/>
  <c r="U113" i="1" s="1"/>
  <c r="T115" i="1"/>
  <c r="L117" i="1" l="1"/>
  <c r="P117" i="1" s="1"/>
  <c r="R116" i="1"/>
  <c r="K114" i="1"/>
  <c r="O114" i="1" s="1"/>
  <c r="Q114" i="1" s="1"/>
  <c r="U114" i="1" s="1"/>
  <c r="S113" i="1"/>
  <c r="T116" i="1"/>
  <c r="L118" i="1" l="1"/>
  <c r="P118" i="1" s="1"/>
  <c r="R117" i="1"/>
  <c r="S114" i="1"/>
  <c r="K115" i="1"/>
  <c r="O115" i="1" s="1"/>
  <c r="Q115" i="1" s="1"/>
  <c r="U115" i="1" s="1"/>
  <c r="T117" i="1"/>
  <c r="L119" i="1" l="1"/>
  <c r="P119" i="1" s="1"/>
  <c r="R118" i="1"/>
  <c r="S115" i="1"/>
  <c r="K116" i="1"/>
  <c r="O116" i="1" s="1"/>
  <c r="T118" i="1"/>
  <c r="K117" i="1" l="1"/>
  <c r="O117" i="1" s="1"/>
  <c r="Q117" i="1" s="1"/>
  <c r="U117" i="1" s="1"/>
  <c r="Q116" i="1"/>
  <c r="U116" i="1" s="1"/>
  <c r="L120" i="1"/>
  <c r="P120" i="1" s="1"/>
  <c r="R119" i="1"/>
  <c r="S116" i="1"/>
  <c r="T119" i="1"/>
  <c r="L121" i="1" l="1"/>
  <c r="P121" i="1" s="1"/>
  <c r="R120" i="1"/>
  <c r="S117" i="1"/>
  <c r="K118" i="1"/>
  <c r="O118" i="1" s="1"/>
  <c r="T120" i="1"/>
  <c r="K119" i="1" l="1"/>
  <c r="O119" i="1" s="1"/>
  <c r="Q119" i="1" s="1"/>
  <c r="U119" i="1" s="1"/>
  <c r="Q118" i="1"/>
  <c r="U118" i="1" s="1"/>
  <c r="L122" i="1"/>
  <c r="P122" i="1" s="1"/>
  <c r="R121" i="1"/>
  <c r="S118" i="1"/>
  <c r="T121" i="1"/>
  <c r="L123" i="1" l="1"/>
  <c r="P123" i="1" s="1"/>
  <c r="R122" i="1"/>
  <c r="S119" i="1"/>
  <c r="K120" i="1"/>
  <c r="O120" i="1" s="1"/>
  <c r="Q120" i="1" s="1"/>
  <c r="U120" i="1" s="1"/>
  <c r="T122" i="1"/>
  <c r="L124" i="1" l="1"/>
  <c r="P124" i="1" s="1"/>
  <c r="R123" i="1"/>
  <c r="S120" i="1"/>
  <c r="K121" i="1"/>
  <c r="O121" i="1" s="1"/>
  <c r="Q121" i="1" s="1"/>
  <c r="U121" i="1" s="1"/>
  <c r="T123" i="1"/>
  <c r="L125" i="1" l="1"/>
  <c r="P125" i="1" s="1"/>
  <c r="R124" i="1"/>
  <c r="S121" i="1"/>
  <c r="K122" i="1"/>
  <c r="O122" i="1" s="1"/>
  <c r="Q122" i="1" s="1"/>
  <c r="U122" i="1" s="1"/>
  <c r="T124" i="1"/>
  <c r="L126" i="1" l="1"/>
  <c r="P126" i="1" s="1"/>
  <c r="R125" i="1"/>
  <c r="S122" i="1"/>
  <c r="K123" i="1"/>
  <c r="O123" i="1" s="1"/>
  <c r="Q123" i="1" s="1"/>
  <c r="U123" i="1" s="1"/>
  <c r="T125" i="1"/>
  <c r="L127" i="1" l="1"/>
  <c r="P127" i="1" s="1"/>
  <c r="R126" i="1"/>
  <c r="S123" i="1"/>
  <c r="K124" i="1"/>
  <c r="O124" i="1" s="1"/>
  <c r="Q124" i="1" s="1"/>
  <c r="U124" i="1" s="1"/>
  <c r="T126" i="1"/>
  <c r="L128" i="1" l="1"/>
  <c r="P128" i="1" s="1"/>
  <c r="R127" i="1"/>
  <c r="S124" i="1"/>
  <c r="K125" i="1"/>
  <c r="O125" i="1" s="1"/>
  <c r="Q125" i="1" s="1"/>
  <c r="U125" i="1" s="1"/>
  <c r="T127" i="1"/>
  <c r="L129" i="1" l="1"/>
  <c r="P129" i="1" s="1"/>
  <c r="R128" i="1"/>
  <c r="S125" i="1"/>
  <c r="K126" i="1"/>
  <c r="O126" i="1" s="1"/>
  <c r="Q126" i="1" s="1"/>
  <c r="U126" i="1" s="1"/>
  <c r="T128" i="1"/>
  <c r="L130" i="1" l="1"/>
  <c r="P130" i="1" s="1"/>
  <c r="R129" i="1"/>
  <c r="S126" i="1"/>
  <c r="K127" i="1"/>
  <c r="O127" i="1" s="1"/>
  <c r="Q127" i="1" s="1"/>
  <c r="U127" i="1" s="1"/>
  <c r="T129" i="1"/>
  <c r="L131" i="1" l="1"/>
  <c r="P131" i="1" s="1"/>
  <c r="R130" i="1"/>
  <c r="S127" i="1"/>
  <c r="K128" i="1"/>
  <c r="O128" i="1" s="1"/>
  <c r="Q128" i="1" s="1"/>
  <c r="U128" i="1" s="1"/>
  <c r="T130" i="1"/>
  <c r="L132" i="1" l="1"/>
  <c r="P132" i="1" s="1"/>
  <c r="R131" i="1"/>
  <c r="S128" i="1"/>
  <c r="K129" i="1"/>
  <c r="O129" i="1" s="1"/>
  <c r="Q129" i="1" s="1"/>
  <c r="U129" i="1" s="1"/>
  <c r="T131" i="1"/>
  <c r="L133" i="1" l="1"/>
  <c r="P133" i="1" s="1"/>
  <c r="R132" i="1"/>
  <c r="S129" i="1"/>
  <c r="K130" i="1"/>
  <c r="O130" i="1" s="1"/>
  <c r="Q130" i="1" s="1"/>
  <c r="U130" i="1" s="1"/>
  <c r="T132" i="1"/>
  <c r="L134" i="1" l="1"/>
  <c r="P134" i="1" s="1"/>
  <c r="R133" i="1"/>
  <c r="S130" i="1"/>
  <c r="K131" i="1"/>
  <c r="O131" i="1" s="1"/>
  <c r="T133" i="1"/>
  <c r="K132" i="1" l="1"/>
  <c r="O132" i="1" s="1"/>
  <c r="Q131" i="1"/>
  <c r="U131" i="1" s="1"/>
  <c r="L135" i="1"/>
  <c r="P135" i="1" s="1"/>
  <c r="R134" i="1"/>
  <c r="S131" i="1"/>
  <c r="T134" i="1"/>
  <c r="L136" i="1" l="1"/>
  <c r="P136" i="1" s="1"/>
  <c r="R135" i="1"/>
  <c r="K133" i="1"/>
  <c r="O133" i="1" s="1"/>
  <c r="Q133" i="1" s="1"/>
  <c r="U133" i="1" s="1"/>
  <c r="Q132" i="1"/>
  <c r="U132" i="1" s="1"/>
  <c r="S132" i="1"/>
  <c r="T135" i="1"/>
  <c r="L137" i="1" l="1"/>
  <c r="P137" i="1" s="1"/>
  <c r="R136" i="1"/>
  <c r="S133" i="1"/>
  <c r="K134" i="1"/>
  <c r="O134" i="1" s="1"/>
  <c r="Q134" i="1" s="1"/>
  <c r="U134" i="1" s="1"/>
  <c r="T136" i="1"/>
  <c r="L138" i="1" l="1"/>
  <c r="P138" i="1" s="1"/>
  <c r="R137" i="1"/>
  <c r="S134" i="1"/>
  <c r="K135" i="1"/>
  <c r="O135" i="1" s="1"/>
  <c r="Q135" i="1" s="1"/>
  <c r="U135" i="1" s="1"/>
  <c r="T137" i="1"/>
  <c r="L139" i="1" l="1"/>
  <c r="P139" i="1" s="1"/>
  <c r="R138" i="1"/>
  <c r="S135" i="1"/>
  <c r="K136" i="1"/>
  <c r="O136" i="1" s="1"/>
  <c r="Q136" i="1" s="1"/>
  <c r="U136" i="1" s="1"/>
  <c r="T138" i="1"/>
  <c r="L140" i="1" l="1"/>
  <c r="P140" i="1" s="1"/>
  <c r="R139" i="1"/>
  <c r="S136" i="1"/>
  <c r="K137" i="1"/>
  <c r="O137" i="1" s="1"/>
  <c r="Q137" i="1" s="1"/>
  <c r="U137" i="1" s="1"/>
  <c r="T139" i="1"/>
  <c r="L141" i="1" l="1"/>
  <c r="P141" i="1" s="1"/>
  <c r="R140" i="1"/>
  <c r="S137" i="1"/>
  <c r="K138" i="1"/>
  <c r="O138" i="1" s="1"/>
  <c r="Q138" i="1" s="1"/>
  <c r="U138" i="1" s="1"/>
  <c r="T140" i="1"/>
  <c r="L142" i="1" l="1"/>
  <c r="P142" i="1" s="1"/>
  <c r="R141" i="1"/>
  <c r="S138" i="1"/>
  <c r="K139" i="1"/>
  <c r="O139" i="1" s="1"/>
  <c r="Q139" i="1" s="1"/>
  <c r="U139" i="1" s="1"/>
  <c r="T141" i="1"/>
  <c r="L143" i="1" l="1"/>
  <c r="P143" i="1" s="1"/>
  <c r="R142" i="1"/>
  <c r="S139" i="1"/>
  <c r="K140" i="1"/>
  <c r="O140" i="1" s="1"/>
  <c r="Q140" i="1" s="1"/>
  <c r="U140" i="1" s="1"/>
  <c r="T142" i="1"/>
  <c r="L144" i="1" l="1"/>
  <c r="P144" i="1" s="1"/>
  <c r="R143" i="1"/>
  <c r="S140" i="1"/>
  <c r="K141" i="1"/>
  <c r="O141" i="1" s="1"/>
  <c r="Q141" i="1" s="1"/>
  <c r="U141" i="1" s="1"/>
  <c r="T143" i="1"/>
  <c r="L145" i="1" l="1"/>
  <c r="P145" i="1" s="1"/>
  <c r="R144" i="1"/>
  <c r="S141" i="1"/>
  <c r="K142" i="1"/>
  <c r="O142" i="1" s="1"/>
  <c r="Q142" i="1" s="1"/>
  <c r="U142" i="1" s="1"/>
  <c r="T144" i="1"/>
  <c r="L146" i="1" l="1"/>
  <c r="P146" i="1" s="1"/>
  <c r="R145" i="1"/>
  <c r="S142" i="1"/>
  <c r="K143" i="1"/>
  <c r="O143" i="1" s="1"/>
  <c r="Q143" i="1" s="1"/>
  <c r="U143" i="1" s="1"/>
  <c r="T145" i="1"/>
  <c r="L147" i="1" l="1"/>
  <c r="P147" i="1" s="1"/>
  <c r="R146" i="1"/>
  <c r="S143" i="1"/>
  <c r="K144" i="1"/>
  <c r="O144" i="1" s="1"/>
  <c r="Q144" i="1" s="1"/>
  <c r="U144" i="1" s="1"/>
  <c r="T146" i="1"/>
  <c r="L148" i="1" l="1"/>
  <c r="P148" i="1" s="1"/>
  <c r="R147" i="1"/>
  <c r="S144" i="1"/>
  <c r="K145" i="1"/>
  <c r="O145" i="1" s="1"/>
  <c r="Q145" i="1" s="1"/>
  <c r="U145" i="1" s="1"/>
  <c r="T147" i="1"/>
  <c r="L149" i="1" l="1"/>
  <c r="P149" i="1" s="1"/>
  <c r="R148" i="1"/>
  <c r="S145" i="1"/>
  <c r="K146" i="1"/>
  <c r="O146" i="1" s="1"/>
  <c r="Q146" i="1" s="1"/>
  <c r="U146" i="1" s="1"/>
  <c r="T148" i="1"/>
  <c r="L150" i="1" l="1"/>
  <c r="P150" i="1" s="1"/>
  <c r="R149" i="1"/>
  <c r="S146" i="1"/>
  <c r="K147" i="1"/>
  <c r="O147" i="1" s="1"/>
  <c r="Q147" i="1" s="1"/>
  <c r="U147" i="1" s="1"/>
  <c r="T149" i="1"/>
  <c r="L151" i="1" l="1"/>
  <c r="P151" i="1" s="1"/>
  <c r="R150" i="1"/>
  <c r="S147" i="1"/>
  <c r="K148" i="1"/>
  <c r="O148" i="1" s="1"/>
  <c r="Q148" i="1" s="1"/>
  <c r="U148" i="1" s="1"/>
  <c r="T150" i="1"/>
  <c r="T151" i="1" l="1"/>
  <c r="R151" i="1"/>
  <c r="S148" i="1"/>
  <c r="K149" i="1"/>
  <c r="O149" i="1" s="1"/>
  <c r="K150" i="1" l="1"/>
  <c r="O150" i="1" s="1"/>
  <c r="Q150" i="1" s="1"/>
  <c r="U150" i="1" s="1"/>
  <c r="Q149" i="1"/>
  <c r="U149" i="1" s="1"/>
  <c r="S149" i="1"/>
  <c r="S150" i="1" l="1"/>
  <c r="K151" i="1"/>
  <c r="O151" i="1" s="1"/>
  <c r="Q151" i="1" s="1"/>
  <c r="U151" i="1" s="1"/>
  <c r="S15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11766C68-0649-4F6F-9B99-B050343A6BEA}">
      <text>
        <r>
          <rPr>
            <sz val="9"/>
            <color indexed="81"/>
            <rFont val="돋움"/>
            <family val="3"/>
            <charset val="129"/>
          </rPr>
          <t>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하드코딩함
</t>
        </r>
        <r>
          <rPr>
            <sz val="9"/>
            <color indexed="81"/>
            <rFont val="Tahoma"/>
            <family val="2"/>
          </rPr>
          <t xml:space="preserve">Shemwkdt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Shemwkdu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51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Shemwkdv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101</t>
        </r>
        <r>
          <rPr>
            <sz val="9"/>
            <color indexed="81"/>
            <rFont val="돋움"/>
            <family val="3"/>
            <charset val="129"/>
          </rPr>
          <t>층이상</t>
        </r>
      </text>
    </comment>
    <comment ref="AC1" authorId="0" shapeId="0" xr:uid="{5777719E-0833-4945-BC65-8B5A3B31F2F5}">
      <text>
        <r>
          <rPr>
            <sz val="9"/>
            <color indexed="81"/>
            <rFont val="Tahoma"/>
            <family val="2"/>
          </rPr>
          <t xml:space="preserve">100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
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
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D941AADD-B766-4E3A-8859-D0EE0E103C1D}">
      <text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
FindSoul = 1, </t>
        </r>
        <r>
          <rPr>
            <sz val="9"/>
            <color indexed="81"/>
            <rFont val="돋움"/>
            <family val="3"/>
            <charset val="129"/>
          </rPr>
          <t xml:space="preserve">마나찾기
</t>
        </r>
        <r>
          <rPr>
            <sz val="9"/>
            <color indexed="81"/>
            <rFont val="Tahoma"/>
            <family val="2"/>
          </rPr>
          <t xml:space="preserve">FindPortal = 2,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Percent = 3,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  <r>
          <rPr>
            <sz val="9"/>
            <color indexed="81"/>
            <rFont val="Tahoma"/>
            <family val="2"/>
          </rPr>
          <t xml:space="preserve">Success = 4, </t>
        </r>
        <r>
          <rPr>
            <sz val="9"/>
            <color indexed="81"/>
            <rFont val="돋움"/>
            <family val="3"/>
            <charset val="129"/>
          </rPr>
          <t>성공</t>
        </r>
      </text>
    </comment>
    <comment ref="E1" authorId="0" shapeId="0" xr:uid="{0B506936-2007-4ECF-85FF-2F25DF9F9D66}">
      <text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7AF4A5FD-119A-46B8-83D3-1CFAA15BD842}">
      <text>
        <r>
          <rPr>
            <sz val="9"/>
            <color indexed="81"/>
            <rFont val="돋움"/>
            <family val="3"/>
            <charset val="129"/>
          </rPr>
          <t>막판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스퍼트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단계의</t>
        </r>
        <r>
          <rPr>
            <sz val="9"/>
            <color indexed="81"/>
            <rFont val="Tahoma"/>
            <family val="2"/>
          </rPr>
          <t xml:space="preserve"> 50% </t>
        </r>
        <r>
          <rPr>
            <sz val="9"/>
            <color indexed="81"/>
            <rFont val="돋움"/>
            <family val="3"/>
            <charset val="129"/>
          </rPr>
          <t>달성</t>
        </r>
      </text>
    </comment>
    <comment ref="I1" authorId="0" shapeId="0" xr:uid="{D252F468-1C2F-4CB9-B2C4-16EE634F27AE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A74EAF7B-4BE6-46BE-B6C5-72D751BE2FE1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40A85A95-55E6-4079-9910-3D6DD34B8FB8}">
      <text>
        <r>
          <rPr>
            <sz val="9"/>
            <color indexed="81"/>
            <rFont val="돋움"/>
            <family val="3"/>
            <charset val="129"/>
          </rPr>
          <t>트랩은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처음에서만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나온다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돌입해도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시작된다</t>
        </r>
      </text>
    </comment>
    <comment ref="E1" authorId="0" shapeId="0" xr:uid="{4DAF03D9-555D-4F5B-886A-9CA9981F89DD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G1" authorId="0" shapeId="0" xr:uid="{5C323121-1433-4B92-BF67-73E32D58A100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<sst xmlns="http://schemas.openxmlformats.org/spreadsheetml/2006/main" count="258" uniqueCount="53">
  <si>
    <t>level|Int</t>
    <phoneticPr fontId="1" type="noConversion"/>
  </si>
  <si>
    <t>firstRewardDiamond|Int</t>
    <phoneticPr fontId="1" type="noConversion"/>
  </si>
  <si>
    <t>firstRewardGold|Int</t>
    <phoneticPr fontId="1" type="noConversion"/>
  </si>
  <si>
    <t>standardHp|Float</t>
  </si>
  <si>
    <t>standardAtk|Float</t>
  </si>
  <si>
    <t>environmentSetting|String!</t>
    <phoneticPr fontId="1" type="noConversion"/>
  </si>
  <si>
    <t>Plane_40_40_1</t>
    <phoneticPr fontId="1" type="noConversion"/>
  </si>
  <si>
    <t>addPlane|String!</t>
    <phoneticPr fontId="1" type="noConversion"/>
  </si>
  <si>
    <t>VariationCrocodile_Gray</t>
    <phoneticPr fontId="1" type="noConversion"/>
  </si>
  <si>
    <t>monsterId|String</t>
    <phoneticPr fontId="1" type="noConversion"/>
  </si>
  <si>
    <t>minStep|Int</t>
    <phoneticPr fontId="1" type="noConversion"/>
  </si>
  <si>
    <t>firstWaiting|Float</t>
    <phoneticPr fontId="1" type="noConversion"/>
  </si>
  <si>
    <t>spawnPeriod|Float</t>
    <phoneticPr fontId="1" type="noConversion"/>
  </si>
  <si>
    <t>maxCount|Int</t>
    <phoneticPr fontId="1" type="noConversion"/>
  </si>
  <si>
    <t>totalMax|Bool</t>
    <phoneticPr fontId="1" type="noConversion"/>
  </si>
  <si>
    <t>spawnChance|Float</t>
    <phoneticPr fontId="1" type="noConversion"/>
  </si>
  <si>
    <t>repeatRewardGold|Int</t>
    <phoneticPr fontId="1" type="noConversion"/>
  </si>
  <si>
    <t>VariationScarab_Yellow</t>
    <phoneticPr fontId="1" type="noConversion"/>
  </si>
  <si>
    <t>Env_NightNodeWar</t>
    <phoneticPr fontId="1" type="noConversion"/>
  </si>
  <si>
    <t>CarnivorousPlant_Green</t>
  </si>
  <si>
    <t>HellCreeper_Red</t>
  </si>
  <si>
    <t>lastSpawnPeriod|Float</t>
    <phoneticPr fontId="1" type="noConversion"/>
  </si>
  <si>
    <t>lastMaxCount|Int</t>
    <phoneticPr fontId="1" type="noConversion"/>
  </si>
  <si>
    <t>oneLevel|Int</t>
    <phoneticPr fontId="1" type="noConversion"/>
  </si>
  <si>
    <t>fixedLevel|Int</t>
    <phoneticPr fontId="1" type="noConversion"/>
  </si>
  <si>
    <t>PolygonalMagma_Blue</t>
    <phoneticPr fontId="1" type="noConversion"/>
  </si>
  <si>
    <t>Trap_NodeWar</t>
    <phoneticPr fontId="1" type="noConversion"/>
  </si>
  <si>
    <t>ndwRe</t>
    <phoneticPr fontId="1" type="noConversion"/>
  </si>
  <si>
    <t>ndwFr</t>
    <phoneticPr fontId="1" type="noConversion"/>
  </si>
  <si>
    <t>repeatRewardGold값연결</t>
    <phoneticPr fontId="1" type="noConversion"/>
  </si>
  <si>
    <t>firstReward값연결</t>
    <phoneticPr fontId="1" type="noConversion"/>
  </si>
  <si>
    <t>Jason화</t>
    <phoneticPr fontId="1" type="noConversion"/>
  </si>
  <si>
    <t>trapId|String</t>
    <phoneticPr fontId="1" type="noConversion"/>
  </si>
  <si>
    <t>minPeriodStepOne|Float</t>
    <phoneticPr fontId="1" type="noConversion"/>
  </si>
  <si>
    <t>maxPeriodStepOne|Float</t>
    <phoneticPr fontId="1" type="noConversion"/>
  </si>
  <si>
    <t>minPeriodStepTwo|Float</t>
    <phoneticPr fontId="1" type="noConversion"/>
  </si>
  <si>
    <t>maxPeriodStepTwo|Float</t>
    <phoneticPr fontId="1" type="noConversion"/>
  </si>
  <si>
    <t>파워참고</t>
    <phoneticPr fontId="1" type="noConversion"/>
  </si>
  <si>
    <t>파워누적</t>
    <phoneticPr fontId="1" type="noConversion"/>
  </si>
  <si>
    <t>골드수식</t>
    <phoneticPr fontId="1" type="noConversion"/>
  </si>
  <si>
    <t>오버라이딩Hp</t>
  </si>
  <si>
    <t>오버라이딩Atk</t>
  </si>
  <si>
    <t>수식Hp</t>
    <phoneticPr fontId="1" type="noConversion"/>
  </si>
  <si>
    <t>수식Atk</t>
    <phoneticPr fontId="1" type="noConversion"/>
  </si>
  <si>
    <t>업데이트순번</t>
    <phoneticPr fontId="1" type="noConversion"/>
  </si>
  <si>
    <t>trapNoSpawnRange|Float</t>
    <phoneticPr fontId="1" type="noConversion"/>
  </si>
  <si>
    <t>체공비스테이지화</t>
    <phoneticPr fontId="1" type="noConversion"/>
  </si>
  <si>
    <t>성장배율Hp</t>
    <phoneticPr fontId="1" type="noConversion"/>
  </si>
  <si>
    <t>성장배율Atk</t>
    <phoneticPr fontId="1" type="noConversion"/>
  </si>
  <si>
    <t>추가배수Hp</t>
    <phoneticPr fontId="1" type="noConversion"/>
  </si>
  <si>
    <t>추가배수Atk</t>
    <phoneticPr fontId="1" type="noConversion"/>
  </si>
  <si>
    <t>Hp스테이지화</t>
    <phoneticPr fontId="1" type="noConversion"/>
  </si>
  <si>
    <t>Atk스테이지화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</si>
</sst>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AC151"/>
  <sheetViews>
    <sheetView tabSelected="1" workbookViewId="0">
      <pane xSplit="5" ySplit="1" topLeftCell="F130" activePane="bottomRight" state="frozen"/>
      <selection pane="topRight" activeCell="F1" sqref="F1"/>
      <selection pane="bottomLeft" activeCell="A2" sqref="A2"/>
      <selection pane="bottomRight" activeCell="A146" sqref="A146"/>
    </sheetView>
  </sheetViews>
  <sheetFormatPr defaultRowHeight="16.5" outlineLevelCol="1" x14ac:dyDescent="0.3"/>
  <cols>
    <col min="4" max="4" width="9" customWidth="1" outlineLevel="1"/>
    <col min="6" max="10" width="9" customWidth="1" outlineLevel="1"/>
    <col min="11" max="12" width="9.125" customWidth="1" outlineLevel="1"/>
    <col min="13" max="14" width="11.125" customWidth="1" outlineLevel="1"/>
    <col min="15" max="16" width="14.125" customWidth="1"/>
    <col min="17" max="18" width="14.125" customWidth="1" outlineLevel="1"/>
    <col min="19" max="21" width="8.625" customWidth="1" outlineLevel="1"/>
    <col min="22" max="22" width="24.125" customWidth="1"/>
    <col min="23" max="23" width="31.625" customWidth="1"/>
    <col min="24" max="27" width="9" customWidth="1" outlineLevel="1"/>
    <col min="29" max="29" width="9" customWidth="1" outlineLevel="1"/>
  </cols>
  <sheetData>
    <row r="1" spans="1:29" ht="27" customHeight="1" x14ac:dyDescent="0.3">
      <c r="A1" t="s">
        <v>0</v>
      </c>
      <c r="B1" s="1" t="s">
        <v>1</v>
      </c>
      <c r="C1" s="1" t="s">
        <v>2</v>
      </c>
      <c r="D1" t="s">
        <v>39</v>
      </c>
      <c r="E1" s="1" t="s">
        <v>16</v>
      </c>
      <c r="F1" t="s">
        <v>44</v>
      </c>
      <c r="G1" t="s">
        <v>37</v>
      </c>
      <c r="H1" t="s">
        <v>49</v>
      </c>
      <c r="I1" t="s">
        <v>50</v>
      </c>
      <c r="J1" t="s">
        <v>38</v>
      </c>
      <c r="K1" t="s">
        <v>42</v>
      </c>
      <c r="L1" t="s">
        <v>43</v>
      </c>
      <c r="M1" t="s">
        <v>40</v>
      </c>
      <c r="N1" t="s">
        <v>41</v>
      </c>
      <c r="O1" t="s">
        <v>3</v>
      </c>
      <c r="P1" t="s">
        <v>4</v>
      </c>
      <c r="Q1" t="s">
        <v>51</v>
      </c>
      <c r="R1" t="s">
        <v>52</v>
      </c>
      <c r="S1" t="s">
        <v>47</v>
      </c>
      <c r="T1" t="s">
        <v>48</v>
      </c>
      <c r="U1" t="s">
        <v>46</v>
      </c>
      <c r="V1" t="s">
        <v>5</v>
      </c>
      <c r="W1" t="s">
        <v>7</v>
      </c>
      <c r="X1" t="s">
        <v>30</v>
      </c>
      <c r="Y1" t="s">
        <v>29</v>
      </c>
      <c r="Z1" t="s">
        <v>31</v>
      </c>
      <c r="AA1" t="s">
        <v>31</v>
      </c>
      <c r="AC1" t="s">
        <v>28</v>
      </c>
    </row>
    <row r="2" spans="1:29" x14ac:dyDescent="0.3">
      <c r="A2">
        <v>1</v>
      </c>
      <c r="C2">
        <v>1535</v>
      </c>
      <c r="D2">
        <v>1535</v>
      </c>
      <c r="E2">
        <v>1475</v>
      </c>
      <c r="F2">
        <v>0</v>
      </c>
      <c r="G2">
        <f t="shared" ref="G2:G33" si="0">IF(MOD(A2,10)=1,1.02,
IF(MOD(A2,10)=2,1.05,
IF(MOD(A2,10)=3,1.07,
IF(MOD(A2,10)=4,1.04,
IF(MOD(A2,10)=5,1.05,
IF(MOD(A2,10)=6,1.07,
IF(MOD(A2,10)=7,1.09,
IF(MOD(A2,10)=8,1.03,
IF(MOD(A2,10)=9,1.04,
IF(MOD(A2,10)=0,1.05,
"해당없음"))))))))))</f>
        <v>1.02</v>
      </c>
      <c r="K2" s="2">
        <f>385*(1+1.485+0.25)*2</f>
        <v>2105.9500000000003</v>
      </c>
      <c r="L2" s="2">
        <f>125*(1+0.61875)</f>
        <v>202.34375</v>
      </c>
      <c r="M2" s="2"/>
      <c r="N2" s="2"/>
      <c r="O2" s="2">
        <f>IF(ISBLANK(M2),K2,M2)</f>
        <v>2105.9500000000003</v>
      </c>
      <c r="P2" s="2">
        <f>IF(ISBLANK(N2),L2,N2)</f>
        <v>202.34375</v>
      </c>
      <c r="Q2" s="2">
        <f>O2/((1+1.485+0.25)*2)</f>
        <v>385</v>
      </c>
      <c r="R2" s="2">
        <f>P2/(1+0.61875)</f>
        <v>125</v>
      </c>
      <c r="S2" s="2"/>
      <c r="T2" s="2"/>
      <c r="U2">
        <f>Q2/R2</f>
        <v>3.08</v>
      </c>
      <c r="V2" t="s">
        <v>18</v>
      </c>
      <c r="W2" t="s">
        <v>6</v>
      </c>
      <c r="X2" t="str">
        <f>Z2</f>
        <v>"1":1535</v>
      </c>
      <c r="Y2" t="str">
        <f>AA2</f>
        <v>"1":1475</v>
      </c>
      <c r="Z2" t="str">
        <f t="shared" ref="Z2:Z33" si="1">""""&amp;$A2&amp;""""&amp;""&amp;":"&amp;IF(ISBLANK(B2),C2,B2)</f>
        <v>"1":1535</v>
      </c>
      <c r="AA2" t="str">
        <f t="shared" ref="AA2:AA33" si="2">""""&amp;$A2&amp;""""&amp;""&amp;":"&amp;E2</f>
        <v>"1":1475</v>
      </c>
      <c r="AC2" t="str">
        <f ca="1">"{"&amp;
IF(LEFT(OFFSET(X1,COUNTA(X:X)-1,0),1)=",",SUBSTITUTE(OFFSET(X1,COUNTA(X:X)-1,0),",","",1),OFFSET(X1,COUNTA(X:X)-1,0))
&amp;"}"</f>
        <v>{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,"150":25}</v>
      </c>
    </row>
    <row r="3" spans="1:29" x14ac:dyDescent="0.3">
      <c r="A3">
        <v>2</v>
      </c>
      <c r="C3">
        <v>1546</v>
      </c>
      <c r="D3">
        <f t="shared" ref="D3:D34" si="3">IF(NOT(ISBLANK(B3)),"삭",
IF(MOD(A2,10)=0,D1+1050,
IF(MOD(A2,10)=5,D1+11,
D2+11)))</f>
        <v>1546</v>
      </c>
      <c r="E3">
        <f t="shared" ref="E3:E34" si="4">E2+3</f>
        <v>1478</v>
      </c>
      <c r="F3">
        <v>0</v>
      </c>
      <c r="G3">
        <f t="shared" si="0"/>
        <v>1.05</v>
      </c>
      <c r="H3">
        <f t="shared" ref="H3:H4" si="5">1.02</f>
        <v>1.02</v>
      </c>
      <c r="J3">
        <f>G3*IF(ISBLANK($I3),1,$I3)</f>
        <v>1.05</v>
      </c>
      <c r="K3" s="2">
        <f>O2*$G3*IF(ISBLANK($H3),1,$H3)</f>
        <v>2255.4724500000007</v>
      </c>
      <c r="L3" s="2">
        <f>P2*$G3*IF(ISBLANK($I3),1,$I3)</f>
        <v>212.4609375</v>
      </c>
      <c r="M3" s="2"/>
      <c r="N3" s="2"/>
      <c r="O3" s="2">
        <f t="shared" ref="O3:O66" si="6">IF(ISBLANK(M3),K3,M3)</f>
        <v>2255.4724500000007</v>
      </c>
      <c r="P3" s="2">
        <f t="shared" ref="P3:P66" si="7">IF(ISBLANK(N3),L3,N3)</f>
        <v>212.4609375</v>
      </c>
      <c r="Q3" s="2">
        <f t="shared" ref="Q3:Q66" si="8">O3/((1+1.485+0.25)*2)</f>
        <v>412.33500000000009</v>
      </c>
      <c r="R3" s="2">
        <f t="shared" ref="R3:R66" si="9">P3/(1+0.61875)</f>
        <v>131.25</v>
      </c>
      <c r="S3">
        <f>O3/O2</f>
        <v>1.0710000000000002</v>
      </c>
      <c r="T3">
        <f>P3/P2</f>
        <v>1.05</v>
      </c>
      <c r="U3">
        <f t="shared" ref="U3:U66" si="10">Q3/R3</f>
        <v>3.1416000000000008</v>
      </c>
      <c r="V3" t="s">
        <v>18</v>
      </c>
      <c r="X3" t="str">
        <f>X2&amp;","&amp;Z3</f>
        <v>"1":1535,"2":1546</v>
      </c>
      <c r="Y3" t="str">
        <f>Y2&amp;","&amp;AA3</f>
        <v>"1":1475,"2":1478</v>
      </c>
      <c r="Z3" t="str">
        <f t="shared" si="1"/>
        <v>"2":1546</v>
      </c>
      <c r="AA3" t="str">
        <f t="shared" si="2"/>
        <v>"2":1478</v>
      </c>
    </row>
    <row r="4" spans="1:29" x14ac:dyDescent="0.3">
      <c r="A4">
        <v>3</v>
      </c>
      <c r="C4">
        <v>1557</v>
      </c>
      <c r="D4">
        <f t="shared" si="3"/>
        <v>1557</v>
      </c>
      <c r="E4">
        <f t="shared" si="4"/>
        <v>1481</v>
      </c>
      <c r="F4">
        <v>0</v>
      </c>
      <c r="G4">
        <f t="shared" si="0"/>
        <v>1.07</v>
      </c>
      <c r="H4">
        <f>1.02^2</f>
        <v>1.0404</v>
      </c>
      <c r="I4">
        <v>1.02</v>
      </c>
      <c r="J4">
        <f>J3*G4*IF(ISBLANK($I4),1,$I4)</f>
        <v>1.1459700000000002</v>
      </c>
      <c r="K4" s="2">
        <f t="shared" ref="K4:K67" si="11">O3*$G4*IF(ISBLANK($H4),1,$H4)</f>
        <v>2510.8550845686009</v>
      </c>
      <c r="L4" s="2">
        <f t="shared" ref="L4:L67" si="12">P3*$G4*IF(ISBLANK($I4),1,$I4)</f>
        <v>231.87986718750003</v>
      </c>
      <c r="M4" s="2"/>
      <c r="N4" s="2"/>
      <c r="O4" s="2">
        <f t="shared" si="6"/>
        <v>2510.8550845686009</v>
      </c>
      <c r="P4" s="2">
        <f t="shared" si="7"/>
        <v>231.87986718750003</v>
      </c>
      <c r="Q4" s="2">
        <f t="shared" si="8"/>
        <v>459.02286738000009</v>
      </c>
      <c r="R4" s="2">
        <f t="shared" si="9"/>
        <v>143.24625000000003</v>
      </c>
      <c r="S4">
        <f t="shared" ref="S4:S67" si="13">O4/O3</f>
        <v>1.1132280000000001</v>
      </c>
      <c r="T4">
        <f t="shared" ref="T4:T67" si="14">P4/P3</f>
        <v>1.0914000000000001</v>
      </c>
      <c r="U4">
        <f t="shared" si="10"/>
        <v>3.2044319999999997</v>
      </c>
      <c r="V4" t="s">
        <v>18</v>
      </c>
      <c r="X4" t="str">
        <f t="shared" ref="X4:X8" si="15">X3&amp;","&amp;Z4</f>
        <v>"1":1535,"2":1546,"3":1557</v>
      </c>
      <c r="Y4" t="str">
        <f t="shared" ref="Y4:Y8" si="16">Y3&amp;","&amp;AA4</f>
        <v>"1":1475,"2":1478,"3":1481</v>
      </c>
      <c r="Z4" t="str">
        <f t="shared" si="1"/>
        <v>"3":1557</v>
      </c>
      <c r="AA4" t="str">
        <f t="shared" si="2"/>
        <v>"3":1481</v>
      </c>
      <c r="AC4" t="s">
        <v>27</v>
      </c>
    </row>
    <row r="5" spans="1:29" x14ac:dyDescent="0.3">
      <c r="A5">
        <v>4</v>
      </c>
      <c r="C5">
        <v>1568</v>
      </c>
      <c r="D5">
        <f t="shared" si="3"/>
        <v>1568</v>
      </c>
      <c r="E5">
        <f t="shared" si="4"/>
        <v>1484</v>
      </c>
      <c r="F5">
        <v>0</v>
      </c>
      <c r="G5">
        <f t="shared" si="0"/>
        <v>1.04</v>
      </c>
      <c r="H5">
        <f>1.02^4</f>
        <v>1.08243216</v>
      </c>
      <c r="I5">
        <v>1.02</v>
      </c>
      <c r="J5">
        <f t="shared" ref="J5:J68" si="17">J4*G5*IF(ISBLANK($I5),1,$I5)</f>
        <v>1.2156449760000003</v>
      </c>
      <c r="K5" s="2">
        <f t="shared" si="11"/>
        <v>2826.5435043420366</v>
      </c>
      <c r="L5" s="2">
        <f t="shared" si="12"/>
        <v>245.97816311250003</v>
      </c>
      <c r="M5" s="2"/>
      <c r="N5" s="2"/>
      <c r="O5" s="2">
        <f t="shared" si="6"/>
        <v>2826.5435043420366</v>
      </c>
      <c r="P5" s="2">
        <f t="shared" si="7"/>
        <v>245.97816311250003</v>
      </c>
      <c r="Q5" s="2">
        <f t="shared" si="8"/>
        <v>516.73555838062816</v>
      </c>
      <c r="R5" s="2">
        <f t="shared" si="9"/>
        <v>151.95562200000003</v>
      </c>
      <c r="S5">
        <f t="shared" si="13"/>
        <v>1.1257294464000001</v>
      </c>
      <c r="T5">
        <f t="shared" si="14"/>
        <v>1.0608</v>
      </c>
      <c r="U5">
        <f t="shared" si="10"/>
        <v>3.4005688738560003</v>
      </c>
      <c r="V5" t="s">
        <v>18</v>
      </c>
      <c r="X5" t="str">
        <f t="shared" si="15"/>
        <v>"1":1535,"2":1546,"3":1557,"4":1568</v>
      </c>
      <c r="Y5" t="str">
        <f t="shared" si="16"/>
        <v>"1":1475,"2":1478,"3":1481,"4":1484</v>
      </c>
      <c r="Z5" t="str">
        <f t="shared" si="1"/>
        <v>"4":1568</v>
      </c>
      <c r="AA5" t="str">
        <f t="shared" si="2"/>
        <v>"4":1484</v>
      </c>
      <c r="AC5" t="str">
        <f ca="1">"{"&amp;
IF(LEFT(OFFSET(Y1,COUNTA(Y:Y)-1,0),1)=",",SUBSTITUTE(OFFSET(Y1,COUNTA(Y:Y)-1,0),",","",1),OFFSET(Y1,COUNTA(Y:Y)-1,0))
&amp;"}"</f>
        <v>{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}</v>
      </c>
    </row>
    <row r="6" spans="1:29" x14ac:dyDescent="0.3">
      <c r="A6">
        <v>5</v>
      </c>
      <c r="B6">
        <v>5</v>
      </c>
      <c r="D6" t="str">
        <f t="shared" si="3"/>
        <v>삭</v>
      </c>
      <c r="E6">
        <f t="shared" si="4"/>
        <v>1487</v>
      </c>
      <c r="F6">
        <v>0</v>
      </c>
      <c r="G6">
        <f t="shared" si="0"/>
        <v>1.05</v>
      </c>
      <c r="H6">
        <f>1.02^4</f>
        <v>1.08243216</v>
      </c>
      <c r="J6">
        <f t="shared" si="17"/>
        <v>1.2764272248000004</v>
      </c>
      <c r="K6" s="2">
        <f t="shared" si="11"/>
        <v>3212.518670275866</v>
      </c>
      <c r="L6" s="2">
        <f t="shared" si="12"/>
        <v>258.27707126812504</v>
      </c>
      <c r="M6" s="2"/>
      <c r="N6" s="2"/>
      <c r="O6" s="2">
        <f t="shared" si="6"/>
        <v>3212.518670275866</v>
      </c>
      <c r="P6" s="2">
        <f t="shared" si="7"/>
        <v>258.27707126812504</v>
      </c>
      <c r="Q6" s="2">
        <f t="shared" si="8"/>
        <v>587.29774593708692</v>
      </c>
      <c r="R6" s="2">
        <f t="shared" si="9"/>
        <v>159.55340310000003</v>
      </c>
      <c r="S6">
        <f t="shared" si="13"/>
        <v>1.136553768</v>
      </c>
      <c r="T6">
        <f t="shared" si="14"/>
        <v>1.05</v>
      </c>
      <c r="U6">
        <f t="shared" si="10"/>
        <v>3.680885111356718</v>
      </c>
      <c r="V6" t="s">
        <v>18</v>
      </c>
      <c r="X6" t="str">
        <f t="shared" si="15"/>
        <v>"1":1535,"2":1546,"3":1557,"4":1568,"5":5</v>
      </c>
      <c r="Y6" t="str">
        <f t="shared" si="16"/>
        <v>"1":1475,"2":1478,"3":1481,"4":1484,"5":1487</v>
      </c>
      <c r="Z6" t="str">
        <f t="shared" si="1"/>
        <v>"5":5</v>
      </c>
      <c r="AA6" t="str">
        <f t="shared" si="2"/>
        <v>"5":1487</v>
      </c>
    </row>
    <row r="7" spans="1:29" x14ac:dyDescent="0.3">
      <c r="A7">
        <v>6</v>
      </c>
      <c r="C7">
        <v>1579</v>
      </c>
      <c r="D7">
        <f t="shared" si="3"/>
        <v>1579</v>
      </c>
      <c r="E7">
        <f t="shared" si="4"/>
        <v>1490</v>
      </c>
      <c r="F7">
        <v>0</v>
      </c>
      <c r="G7">
        <f t="shared" si="0"/>
        <v>1.07</v>
      </c>
      <c r="H7">
        <f>1.02^5</f>
        <v>1.1040808032</v>
      </c>
      <c r="I7">
        <f>1.02^2</f>
        <v>1.0404</v>
      </c>
      <c r="J7">
        <f t="shared" si="17"/>
        <v>1.4209545266096548</v>
      </c>
      <c r="K7" s="2">
        <f t="shared" si="11"/>
        <v>3795.161807337297</v>
      </c>
      <c r="L7" s="2">
        <f t="shared" si="12"/>
        <v>287.52126749367233</v>
      </c>
      <c r="M7" s="2"/>
      <c r="N7" s="2"/>
      <c r="O7" s="2">
        <f t="shared" si="6"/>
        <v>3795.161807337297</v>
      </c>
      <c r="P7" s="2">
        <f t="shared" si="7"/>
        <v>287.52126749367233</v>
      </c>
      <c r="Q7" s="2">
        <f t="shared" si="8"/>
        <v>693.81385874539239</v>
      </c>
      <c r="R7" s="2">
        <f t="shared" si="9"/>
        <v>177.61931582620684</v>
      </c>
      <c r="S7">
        <f t="shared" si="13"/>
        <v>1.1813664594240001</v>
      </c>
      <c r="T7">
        <f t="shared" si="14"/>
        <v>1.1132280000000001</v>
      </c>
      <c r="U7">
        <f t="shared" si="10"/>
        <v>3.9061847272526404</v>
      </c>
      <c r="V7" t="s">
        <v>18</v>
      </c>
      <c r="X7" t="str">
        <f t="shared" si="15"/>
        <v>"1":1535,"2":1546,"3":1557,"4":1568,"5":5,"6":1579</v>
      </c>
      <c r="Y7" t="str">
        <f t="shared" si="16"/>
        <v>"1":1475,"2":1478,"3":1481,"4":1484,"5":1487,"6":1490</v>
      </c>
      <c r="Z7" t="str">
        <f t="shared" si="1"/>
        <v>"6":1579</v>
      </c>
      <c r="AA7" t="str">
        <f t="shared" si="2"/>
        <v>"6":1490</v>
      </c>
    </row>
    <row r="8" spans="1:29" x14ac:dyDescent="0.3">
      <c r="A8">
        <v>7</v>
      </c>
      <c r="C8">
        <v>1590</v>
      </c>
      <c r="D8">
        <f t="shared" si="3"/>
        <v>1590</v>
      </c>
      <c r="E8">
        <f t="shared" si="4"/>
        <v>1493</v>
      </c>
      <c r="F8">
        <v>0</v>
      </c>
      <c r="G8">
        <f t="shared" si="0"/>
        <v>1.0900000000000001</v>
      </c>
      <c r="H8">
        <f>1.02^4*1</f>
        <v>1.08243216</v>
      </c>
      <c r="I8">
        <f>1.02^3</f>
        <v>1.0612079999999999</v>
      </c>
      <c r="J8">
        <f t="shared" si="17"/>
        <v>1.6436418592890727</v>
      </c>
      <c r="K8" s="2">
        <f t="shared" si="11"/>
        <v>4477.7256600055198</v>
      </c>
      <c r="L8" s="2">
        <f t="shared" si="12"/>
        <v>332.5806574655233</v>
      </c>
      <c r="M8" s="2"/>
      <c r="N8" s="2"/>
      <c r="O8" s="2">
        <f t="shared" si="6"/>
        <v>4477.7256600055198</v>
      </c>
      <c r="P8" s="2">
        <f t="shared" si="7"/>
        <v>332.5806574655233</v>
      </c>
      <c r="Q8" s="2">
        <f t="shared" si="8"/>
        <v>818.59701279808394</v>
      </c>
      <c r="R8" s="2">
        <f t="shared" si="9"/>
        <v>205.45523241113409</v>
      </c>
      <c r="S8">
        <f t="shared" si="13"/>
        <v>1.1798510544</v>
      </c>
      <c r="T8">
        <f t="shared" si="14"/>
        <v>1.1567167200000001</v>
      </c>
      <c r="U8">
        <f t="shared" si="10"/>
        <v>3.9843084217976932</v>
      </c>
      <c r="V8" t="s">
        <v>18</v>
      </c>
      <c r="X8" t="str">
        <f t="shared" si="15"/>
        <v>"1":1535,"2":1546,"3":1557,"4":1568,"5":5,"6":1579,"7":1590</v>
      </c>
      <c r="Y8" t="str">
        <f t="shared" si="16"/>
        <v>"1":1475,"2":1478,"3":1481,"4":1484,"5":1487,"6":1490,"7":1493</v>
      </c>
      <c r="Z8" t="str">
        <f t="shared" si="1"/>
        <v>"7":1590</v>
      </c>
      <c r="AA8" t="str">
        <f t="shared" si="2"/>
        <v>"7":1493</v>
      </c>
    </row>
    <row r="9" spans="1:29" x14ac:dyDescent="0.3">
      <c r="A9">
        <v>8</v>
      </c>
      <c r="C9">
        <v>1601</v>
      </c>
      <c r="D9">
        <f t="shared" si="3"/>
        <v>1601</v>
      </c>
      <c r="E9">
        <f t="shared" si="4"/>
        <v>1496</v>
      </c>
      <c r="F9">
        <v>0</v>
      </c>
      <c r="G9">
        <f t="shared" si="0"/>
        <v>1.03</v>
      </c>
      <c r="H9">
        <f>1.02^4</f>
        <v>1.08243216</v>
      </c>
      <c r="I9">
        <f>1.02^4</f>
        <v>1.08243216</v>
      </c>
      <c r="J9">
        <f t="shared" si="17"/>
        <v>1.8325047322571877</v>
      </c>
      <c r="K9" s="2">
        <f t="shared" si="11"/>
        <v>4992.2392857886161</v>
      </c>
      <c r="L9" s="2">
        <f t="shared" si="12"/>
        <v>370.79587941766528</v>
      </c>
      <c r="M9" s="2"/>
      <c r="N9" s="2"/>
      <c r="O9" s="2">
        <f t="shared" si="6"/>
        <v>4992.2392857886161</v>
      </c>
      <c r="P9" s="2">
        <f t="shared" si="7"/>
        <v>370.79587941766528</v>
      </c>
      <c r="Q9" s="2">
        <f t="shared" si="8"/>
        <v>912.65800471455498</v>
      </c>
      <c r="R9" s="2">
        <f t="shared" si="9"/>
        <v>229.06309153214843</v>
      </c>
      <c r="S9">
        <f t="shared" si="13"/>
        <v>1.1149051247999999</v>
      </c>
      <c r="T9">
        <f t="shared" si="14"/>
        <v>1.1149051247999999</v>
      </c>
      <c r="U9">
        <f t="shared" si="10"/>
        <v>3.9843084217976936</v>
      </c>
      <c r="V9" t="s">
        <v>18</v>
      </c>
      <c r="X9" t="str">
        <f t="shared" ref="X9:X72" si="18">X8&amp;","&amp;Z9</f>
        <v>"1":1535,"2":1546,"3":1557,"4":1568,"5":5,"6":1579,"7":1590,"8":1601</v>
      </c>
      <c r="Y9" t="str">
        <f t="shared" ref="Y9:Y72" si="19">Y8&amp;","&amp;AA9</f>
        <v>"1":1475,"2":1478,"3":1481,"4":1484,"5":1487,"6":1490,"7":1493,"8":1496</v>
      </c>
      <c r="Z9" t="str">
        <f t="shared" si="1"/>
        <v>"8":1601</v>
      </c>
      <c r="AA9" t="str">
        <f t="shared" si="2"/>
        <v>"8":1496</v>
      </c>
    </row>
    <row r="10" spans="1:29" x14ac:dyDescent="0.3">
      <c r="A10">
        <v>9</v>
      </c>
      <c r="C10">
        <v>1612</v>
      </c>
      <c r="D10">
        <f t="shared" si="3"/>
        <v>1612</v>
      </c>
      <c r="E10">
        <f t="shared" si="4"/>
        <v>1499</v>
      </c>
      <c r="F10">
        <v>0</v>
      </c>
      <c r="G10">
        <f t="shared" si="0"/>
        <v>1.04</v>
      </c>
      <c r="H10">
        <f>1.02^4</f>
        <v>1.08243216</v>
      </c>
      <c r="I10">
        <f>1.02^4</f>
        <v>1.08243216</v>
      </c>
      <c r="J10">
        <f t="shared" si="17"/>
        <v>2.0629045377692643</v>
      </c>
      <c r="K10" s="2">
        <f t="shared" si="11"/>
        <v>5619.9107674871502</v>
      </c>
      <c r="L10" s="2">
        <f t="shared" si="12"/>
        <v>417.41584006424949</v>
      </c>
      <c r="M10" s="2"/>
      <c r="N10" s="2"/>
      <c r="O10" s="2">
        <f t="shared" si="6"/>
        <v>5619.9107674871502</v>
      </c>
      <c r="P10" s="2">
        <f t="shared" si="7"/>
        <v>417.41584006424949</v>
      </c>
      <c r="Q10" s="2">
        <f t="shared" si="8"/>
        <v>1027.4059903998445</v>
      </c>
      <c r="R10" s="2">
        <f t="shared" si="9"/>
        <v>257.86306722115802</v>
      </c>
      <c r="S10">
        <f t="shared" si="13"/>
        <v>1.1257294464000001</v>
      </c>
      <c r="T10">
        <f t="shared" si="14"/>
        <v>1.1257294464000001</v>
      </c>
      <c r="U10">
        <f t="shared" si="10"/>
        <v>3.9843084217976932</v>
      </c>
      <c r="V10" t="s">
        <v>18</v>
      </c>
      <c r="X10" t="str">
        <f t="shared" si="18"/>
        <v>"1":1535,"2":1546,"3":1557,"4":1568,"5":5,"6":1579,"7":1590,"8":1601,"9":1612</v>
      </c>
      <c r="Y10" t="str">
        <f t="shared" si="19"/>
        <v>"1":1475,"2":1478,"3":1481,"4":1484,"5":1487,"6":1490,"7":1493,"8":1496,"9":1499</v>
      </c>
      <c r="Z10" t="str">
        <f t="shared" si="1"/>
        <v>"9":1612</v>
      </c>
      <c r="AA10" t="str">
        <f t="shared" si="2"/>
        <v>"9":1499</v>
      </c>
    </row>
    <row r="11" spans="1:29" x14ac:dyDescent="0.3">
      <c r="A11">
        <v>10</v>
      </c>
      <c r="B11">
        <v>10</v>
      </c>
      <c r="D11" t="str">
        <f t="shared" si="3"/>
        <v>삭</v>
      </c>
      <c r="E11">
        <f t="shared" si="4"/>
        <v>1502</v>
      </c>
      <c r="F11">
        <v>0</v>
      </c>
      <c r="G11">
        <f t="shared" si="0"/>
        <v>1.05</v>
      </c>
      <c r="H11">
        <f>1.02^3</f>
        <v>1.0612079999999999</v>
      </c>
      <c r="I11">
        <f>1.02^3</f>
        <v>1.0612079999999999</v>
      </c>
      <c r="J11">
        <f t="shared" si="17"/>
        <v>2.2986293386528973</v>
      </c>
      <c r="K11" s="2">
        <f t="shared" si="11"/>
        <v>6262.0889790306792</v>
      </c>
      <c r="L11" s="2">
        <f t="shared" si="12"/>
        <v>465.1132802430472</v>
      </c>
      <c r="M11" s="2"/>
      <c r="N11" s="2"/>
      <c r="O11" s="2">
        <f t="shared" si="6"/>
        <v>6262.0889790306792</v>
      </c>
      <c r="P11" s="2">
        <f t="shared" si="7"/>
        <v>465.1132802430472</v>
      </c>
      <c r="Q11" s="2">
        <f t="shared" si="8"/>
        <v>1144.8060290732501</v>
      </c>
      <c r="R11" s="2">
        <f t="shared" si="9"/>
        <v>287.32866733161217</v>
      </c>
      <c r="S11">
        <f t="shared" si="13"/>
        <v>1.1142684</v>
      </c>
      <c r="T11">
        <f t="shared" si="14"/>
        <v>1.1142684</v>
      </c>
      <c r="U11">
        <f t="shared" si="10"/>
        <v>3.9843084217976932</v>
      </c>
      <c r="V11" t="s">
        <v>18</v>
      </c>
      <c r="X11" t="str">
        <f t="shared" si="18"/>
        <v>"1":1535,"2":1546,"3":1557,"4":1568,"5":5,"6":1579,"7":1590,"8":1601,"9":1612,"10":10</v>
      </c>
      <c r="Y11" t="str">
        <f t="shared" si="19"/>
        <v>"1":1475,"2":1478,"3":1481,"4":1484,"5":1487,"6":1490,"7":1493,"8":1496,"9":1499,"10":1502</v>
      </c>
      <c r="Z11" t="str">
        <f t="shared" si="1"/>
        <v>"10":10</v>
      </c>
      <c r="AA11" t="str">
        <f t="shared" si="2"/>
        <v>"10":1502</v>
      </c>
    </row>
    <row r="12" spans="1:29" x14ac:dyDescent="0.3">
      <c r="A12">
        <v>11</v>
      </c>
      <c r="C12">
        <v>2662</v>
      </c>
      <c r="D12">
        <f t="shared" si="3"/>
        <v>2662</v>
      </c>
      <c r="E12">
        <f t="shared" si="4"/>
        <v>1505</v>
      </c>
      <c r="F12">
        <v>0</v>
      </c>
      <c r="G12">
        <f t="shared" si="0"/>
        <v>1.02</v>
      </c>
      <c r="I12">
        <f>1.02^2</f>
        <v>1.0404</v>
      </c>
      <c r="J12">
        <f t="shared" si="17"/>
        <v>2.4393238432131641</v>
      </c>
      <c r="K12" s="2">
        <f t="shared" si="11"/>
        <v>6387.3307586112933</v>
      </c>
      <c r="L12" s="2">
        <f t="shared" si="12"/>
        <v>493.58193390016368</v>
      </c>
      <c r="M12" s="2"/>
      <c r="N12" s="2"/>
      <c r="O12" s="2">
        <f t="shared" si="6"/>
        <v>6387.3307586112933</v>
      </c>
      <c r="P12" s="2">
        <f t="shared" si="7"/>
        <v>493.58193390016368</v>
      </c>
      <c r="Q12" s="2">
        <f t="shared" si="8"/>
        <v>1167.7021496547152</v>
      </c>
      <c r="R12" s="2">
        <f t="shared" si="9"/>
        <v>304.91548040164554</v>
      </c>
      <c r="S12">
        <f t="shared" si="13"/>
        <v>1.02</v>
      </c>
      <c r="T12">
        <f t="shared" si="14"/>
        <v>1.0612080000000002</v>
      </c>
      <c r="U12">
        <f t="shared" si="10"/>
        <v>3.8295928698555293</v>
      </c>
      <c r="V12" t="s">
        <v>18</v>
      </c>
      <c r="X12" t="str">
        <f t="shared" si="18"/>
        <v>"1":1535,"2":1546,"3":1557,"4":1568,"5":5,"6":1579,"7":1590,"8":1601,"9":1612,"10":10,"11":2662</v>
      </c>
      <c r="Y12" t="str">
        <f t="shared" si="19"/>
        <v>"1":1475,"2":1478,"3":1481,"4":1484,"5":1487,"6":1490,"7":1493,"8":1496,"9":1499,"10":1502,"11":1505</v>
      </c>
      <c r="Z12" t="str">
        <f t="shared" si="1"/>
        <v>"11":2662</v>
      </c>
      <c r="AA12" t="str">
        <f t="shared" si="2"/>
        <v>"11":1505</v>
      </c>
    </row>
    <row r="13" spans="1:29" x14ac:dyDescent="0.3">
      <c r="A13">
        <v>12</v>
      </c>
      <c r="C13">
        <v>2673</v>
      </c>
      <c r="D13">
        <f t="shared" si="3"/>
        <v>2673</v>
      </c>
      <c r="E13">
        <f t="shared" si="4"/>
        <v>1508</v>
      </c>
      <c r="F13">
        <v>0</v>
      </c>
      <c r="G13">
        <f t="shared" si="0"/>
        <v>1.05</v>
      </c>
      <c r="H13">
        <f>1.02^2</f>
        <v>1.0404</v>
      </c>
      <c r="I13">
        <f>1.02^2</f>
        <v>1.0404</v>
      </c>
      <c r="J13">
        <f t="shared" si="17"/>
        <v>2.6647661528029252</v>
      </c>
      <c r="K13" s="2">
        <f t="shared" si="11"/>
        <v>6977.6478673221491</v>
      </c>
      <c r="L13" s="2">
        <f t="shared" si="12"/>
        <v>539.19877623121681</v>
      </c>
      <c r="M13" s="2"/>
      <c r="N13" s="2"/>
      <c r="O13" s="2">
        <f t="shared" si="6"/>
        <v>6977.6478673221491</v>
      </c>
      <c r="P13" s="2">
        <f t="shared" si="7"/>
        <v>539.19877623121681</v>
      </c>
      <c r="Q13" s="2">
        <f t="shared" si="8"/>
        <v>1275.6211823258041</v>
      </c>
      <c r="R13" s="2">
        <f t="shared" si="9"/>
        <v>333.0957691003656</v>
      </c>
      <c r="S13">
        <f t="shared" si="13"/>
        <v>1.0924199999999999</v>
      </c>
      <c r="T13">
        <f t="shared" si="14"/>
        <v>1.0924199999999999</v>
      </c>
      <c r="U13">
        <f t="shared" si="10"/>
        <v>3.8295928698555302</v>
      </c>
      <c r="V13" t="s">
        <v>18</v>
      </c>
      <c r="X13" t="str">
        <f t="shared" si="18"/>
        <v>"1":1535,"2":1546,"3":1557,"4":1568,"5":5,"6":1579,"7":1590,"8":1601,"9":1612,"10":10,"11":2662,"12":2673</v>
      </c>
      <c r="Y13" t="str">
        <f t="shared" si="19"/>
        <v>"1":1475,"2":1478,"3":1481,"4":1484,"5":1487,"6":1490,"7":1493,"8":1496,"9":1499,"10":1502,"11":1505,"12":1508</v>
      </c>
      <c r="Z13" t="str">
        <f t="shared" si="1"/>
        <v>"12":2673</v>
      </c>
      <c r="AA13" t="str">
        <f t="shared" si="2"/>
        <v>"12":1508</v>
      </c>
    </row>
    <row r="14" spans="1:29" x14ac:dyDescent="0.3">
      <c r="A14">
        <v>13</v>
      </c>
      <c r="C14">
        <v>2684</v>
      </c>
      <c r="D14">
        <f t="shared" si="3"/>
        <v>2684</v>
      </c>
      <c r="E14">
        <f t="shared" si="4"/>
        <v>1511</v>
      </c>
      <c r="F14">
        <v>0</v>
      </c>
      <c r="G14">
        <f t="shared" si="0"/>
        <v>1.07</v>
      </c>
      <c r="H14">
        <f t="shared" ref="H14:I17" si="20">1.02^2</f>
        <v>1.0404</v>
      </c>
      <c r="I14">
        <f>1.02</f>
        <v>1.02</v>
      </c>
      <c r="J14">
        <f t="shared" si="17"/>
        <v>2.9083257791691128</v>
      </c>
      <c r="K14" s="2">
        <f t="shared" si="11"/>
        <v>7767.7129800433013</v>
      </c>
      <c r="L14" s="2">
        <f t="shared" si="12"/>
        <v>588.48154437875007</v>
      </c>
      <c r="M14" s="2"/>
      <c r="N14" s="2"/>
      <c r="O14" s="2">
        <f t="shared" si="6"/>
        <v>7767.7129800433013</v>
      </c>
      <c r="P14" s="2">
        <f t="shared" si="7"/>
        <v>588.48154437875007</v>
      </c>
      <c r="Q14" s="2">
        <f t="shared" si="8"/>
        <v>1420.0572175581901</v>
      </c>
      <c r="R14" s="2">
        <f t="shared" si="9"/>
        <v>363.54072239613907</v>
      </c>
      <c r="S14">
        <f t="shared" si="13"/>
        <v>1.1132279999999999</v>
      </c>
      <c r="T14">
        <f t="shared" si="14"/>
        <v>1.0914000000000001</v>
      </c>
      <c r="U14">
        <f t="shared" si="10"/>
        <v>3.9061847272526395</v>
      </c>
      <c r="V14" t="s">
        <v>18</v>
      </c>
      <c r="X14" t="str">
        <f t="shared" si="18"/>
        <v>"1":1535,"2":1546,"3":1557,"4":1568,"5":5,"6":1579,"7":1590,"8":1601,"9":1612,"10":10,"11":2662,"12":2673,"13":2684</v>
      </c>
      <c r="Y14" t="str">
        <f t="shared" si="19"/>
        <v>"1":1475,"2":1478,"3":1481,"4":1484,"5":1487,"6":1490,"7":1493,"8":1496,"9":1499,"10":1502,"11":1505,"12":1508,"13":1511</v>
      </c>
      <c r="Z14" t="str">
        <f t="shared" si="1"/>
        <v>"13":2684</v>
      </c>
      <c r="AA14" t="str">
        <f t="shared" si="2"/>
        <v>"13":1511</v>
      </c>
    </row>
    <row r="15" spans="1:29" x14ac:dyDescent="0.3">
      <c r="A15">
        <v>14</v>
      </c>
      <c r="C15">
        <v>2695</v>
      </c>
      <c r="D15">
        <f t="shared" si="3"/>
        <v>2695</v>
      </c>
      <c r="E15">
        <f t="shared" si="4"/>
        <v>1514</v>
      </c>
      <c r="F15">
        <v>0</v>
      </c>
      <c r="G15">
        <f t="shared" si="0"/>
        <v>1.04</v>
      </c>
      <c r="H15">
        <f t="shared" si="20"/>
        <v>1.0404</v>
      </c>
      <c r="I15">
        <f>1.02</f>
        <v>1.02</v>
      </c>
      <c r="J15">
        <f t="shared" si="17"/>
        <v>3.0851519865425954</v>
      </c>
      <c r="K15" s="2">
        <f t="shared" si="11"/>
        <v>8404.7897278145319</v>
      </c>
      <c r="L15" s="2">
        <f t="shared" si="12"/>
        <v>624.26122227697817</v>
      </c>
      <c r="M15" s="2"/>
      <c r="N15" s="2"/>
      <c r="O15" s="2">
        <f t="shared" si="6"/>
        <v>8404.7897278145319</v>
      </c>
      <c r="P15" s="2">
        <f t="shared" si="7"/>
        <v>624.26122227697817</v>
      </c>
      <c r="Q15" s="2">
        <f t="shared" si="8"/>
        <v>1536.5246303134427</v>
      </c>
      <c r="R15" s="2">
        <f t="shared" si="9"/>
        <v>385.64399831782436</v>
      </c>
      <c r="S15">
        <f t="shared" si="13"/>
        <v>1.0820159999999999</v>
      </c>
      <c r="T15">
        <f t="shared" si="14"/>
        <v>1.0608000000000002</v>
      </c>
      <c r="U15">
        <f t="shared" si="10"/>
        <v>3.9843084217976923</v>
      </c>
      <c r="V15" t="s">
        <v>18</v>
      </c>
      <c r="X15" t="str">
        <f t="shared" si="18"/>
        <v>"1":1535,"2":1546,"3":1557,"4":1568,"5":5,"6":1579,"7":1590,"8":1601,"9":1612,"10":10,"11":2662,"12":2673,"13":2684,"14":2695</v>
      </c>
      <c r="Y15" t="str">
        <f t="shared" si="19"/>
        <v>"1":1475,"2":1478,"3":1481,"4":1484,"5":1487,"6":1490,"7":1493,"8":1496,"9":1499,"10":1502,"11":1505,"12":1508,"13":1511,"14":1514</v>
      </c>
      <c r="Z15" t="str">
        <f t="shared" si="1"/>
        <v>"14":2695</v>
      </c>
      <c r="AA15" t="str">
        <f t="shared" si="2"/>
        <v>"14":1514</v>
      </c>
    </row>
    <row r="16" spans="1:29" x14ac:dyDescent="0.3">
      <c r="A16">
        <v>15</v>
      </c>
      <c r="B16">
        <v>5</v>
      </c>
      <c r="D16" t="str">
        <f t="shared" si="3"/>
        <v>삭</v>
      </c>
      <c r="E16">
        <f t="shared" si="4"/>
        <v>1517</v>
      </c>
      <c r="F16">
        <v>0</v>
      </c>
      <c r="G16">
        <f t="shared" si="0"/>
        <v>1.05</v>
      </c>
      <c r="H16">
        <f>1.02</f>
        <v>1.02</v>
      </c>
      <c r="J16">
        <f t="shared" si="17"/>
        <v>3.2394095858697254</v>
      </c>
      <c r="K16" s="2">
        <f t="shared" si="11"/>
        <v>9001.5297984893641</v>
      </c>
      <c r="L16" s="2">
        <f t="shared" si="12"/>
        <v>655.47428339082705</v>
      </c>
      <c r="M16" s="2"/>
      <c r="N16" s="2"/>
      <c r="O16" s="2">
        <f t="shared" si="6"/>
        <v>9001.5297984893641</v>
      </c>
      <c r="P16" s="2">
        <f t="shared" si="7"/>
        <v>655.47428339082705</v>
      </c>
      <c r="Q16" s="2">
        <f t="shared" si="8"/>
        <v>1645.617879065697</v>
      </c>
      <c r="R16" s="2">
        <f t="shared" si="9"/>
        <v>404.92619823371558</v>
      </c>
      <c r="S16">
        <f t="shared" si="13"/>
        <v>1.071</v>
      </c>
      <c r="T16">
        <f t="shared" si="14"/>
        <v>1.05</v>
      </c>
      <c r="U16">
        <f t="shared" si="10"/>
        <v>4.0639945902336461</v>
      </c>
      <c r="V16" t="s">
        <v>18</v>
      </c>
      <c r="X16" t="str">
        <f t="shared" si="18"/>
        <v>"1":1535,"2":1546,"3":1557,"4":1568,"5":5,"6":1579,"7":1590,"8":1601,"9":1612,"10":10,"11":2662,"12":2673,"13":2684,"14":2695,"15":5</v>
      </c>
      <c r="Y16" t="str">
        <f t="shared" si="19"/>
        <v>"1":1475,"2":1478,"3":1481,"4":1484,"5":1487,"6":1490,"7":1493,"8":1496,"9":1499,"10":1502,"11":1505,"12":1508,"13":1511,"14":1514,"15":1517</v>
      </c>
      <c r="Z16" t="str">
        <f t="shared" si="1"/>
        <v>"15":5</v>
      </c>
      <c r="AA16" t="str">
        <f t="shared" si="2"/>
        <v>"15":1517</v>
      </c>
    </row>
    <row r="17" spans="1:27" x14ac:dyDescent="0.3">
      <c r="A17">
        <v>16</v>
      </c>
      <c r="C17">
        <v>2706</v>
      </c>
      <c r="D17">
        <f t="shared" si="3"/>
        <v>2706</v>
      </c>
      <c r="E17">
        <f t="shared" si="4"/>
        <v>1520</v>
      </c>
      <c r="F17">
        <v>0</v>
      </c>
      <c r="G17">
        <f t="shared" si="0"/>
        <v>1.07</v>
      </c>
      <c r="J17">
        <f t="shared" si="17"/>
        <v>3.4661682568806063</v>
      </c>
      <c r="K17" s="2">
        <f t="shared" si="11"/>
        <v>9631.6368843836208</v>
      </c>
      <c r="L17" s="2">
        <f t="shared" si="12"/>
        <v>701.35748322818495</v>
      </c>
      <c r="M17" s="2"/>
      <c r="N17" s="2"/>
      <c r="O17" s="2">
        <f t="shared" si="6"/>
        <v>9631.6368843836208</v>
      </c>
      <c r="P17" s="2">
        <f t="shared" si="7"/>
        <v>701.35748322818495</v>
      </c>
      <c r="Q17" s="2">
        <f t="shared" si="8"/>
        <v>1760.8111306002961</v>
      </c>
      <c r="R17" s="2">
        <f t="shared" si="9"/>
        <v>433.27103211007568</v>
      </c>
      <c r="S17">
        <f t="shared" si="13"/>
        <v>1.07</v>
      </c>
      <c r="T17">
        <f t="shared" si="14"/>
        <v>1.07</v>
      </c>
      <c r="U17">
        <f t="shared" si="10"/>
        <v>4.0639945902336461</v>
      </c>
      <c r="V17" t="s">
        <v>18</v>
      </c>
      <c r="X17" t="str">
        <f t="shared" si="18"/>
        <v>"1":1535,"2":1546,"3":1557,"4":1568,"5":5,"6":1579,"7":1590,"8":1601,"9":1612,"10":10,"11":2662,"12":2673,"13":2684,"14":2695,"15":5,"16":2706</v>
      </c>
      <c r="Y17" t="str">
        <f t="shared" si="19"/>
        <v>"1":1475,"2":1478,"3":1481,"4":1484,"5":1487,"6":1490,"7":1493,"8":1496,"9":1499,"10":1502,"11":1505,"12":1508,"13":1511,"14":1514,"15":1517,"16":1520</v>
      </c>
      <c r="Z17" t="str">
        <f t="shared" si="1"/>
        <v>"16":2706</v>
      </c>
      <c r="AA17" t="str">
        <f t="shared" si="2"/>
        <v>"16":1520</v>
      </c>
    </row>
    <row r="18" spans="1:27" x14ac:dyDescent="0.3">
      <c r="A18">
        <v>17</v>
      </c>
      <c r="C18">
        <v>2717</v>
      </c>
      <c r="D18">
        <f t="shared" si="3"/>
        <v>2717</v>
      </c>
      <c r="E18">
        <f t="shared" si="4"/>
        <v>1523</v>
      </c>
      <c r="F18">
        <v>0</v>
      </c>
      <c r="G18">
        <f t="shared" si="0"/>
        <v>1.0900000000000001</v>
      </c>
      <c r="J18">
        <f t="shared" si="17"/>
        <v>3.7781233999998611</v>
      </c>
      <c r="K18" s="2">
        <f t="shared" si="11"/>
        <v>10498.484203978147</v>
      </c>
      <c r="L18" s="2">
        <f t="shared" si="12"/>
        <v>764.47965671872169</v>
      </c>
      <c r="M18" s="2"/>
      <c r="N18" s="2"/>
      <c r="O18" s="2">
        <f t="shared" si="6"/>
        <v>10498.484203978147</v>
      </c>
      <c r="P18" s="2">
        <f t="shared" si="7"/>
        <v>764.47965671872169</v>
      </c>
      <c r="Q18" s="2">
        <f t="shared" si="8"/>
        <v>1919.2841323543228</v>
      </c>
      <c r="R18" s="2">
        <f t="shared" si="9"/>
        <v>472.26542499998254</v>
      </c>
      <c r="S18">
        <f t="shared" si="13"/>
        <v>1.0900000000000001</v>
      </c>
      <c r="T18">
        <f t="shared" si="14"/>
        <v>1.0900000000000001</v>
      </c>
      <c r="U18">
        <f t="shared" si="10"/>
        <v>4.0639945902336461</v>
      </c>
      <c r="V18" t="s">
        <v>18</v>
      </c>
      <c r="X18" t="str">
        <f t="shared" si="18"/>
        <v>"1":1535,"2":1546,"3":1557,"4":1568,"5":5,"6":1579,"7":1590,"8":1601,"9":1612,"10":10,"11":2662,"12":2673,"13":2684,"14":2695,"15":5,"16":2706,"17":2717</v>
      </c>
      <c r="Y18" t="str">
        <f t="shared" si="19"/>
        <v>"1":1475,"2":1478,"3":1481,"4":1484,"5":1487,"6":1490,"7":1493,"8":1496,"9":1499,"10":1502,"11":1505,"12":1508,"13":1511,"14":1514,"15":1517,"16":1520,"17":1523</v>
      </c>
      <c r="Z18" t="str">
        <f t="shared" si="1"/>
        <v>"17":2717</v>
      </c>
      <c r="AA18" t="str">
        <f t="shared" si="2"/>
        <v>"17":1523</v>
      </c>
    </row>
    <row r="19" spans="1:27" x14ac:dyDescent="0.3">
      <c r="A19">
        <v>18</v>
      </c>
      <c r="C19">
        <v>2728</v>
      </c>
      <c r="D19">
        <f t="shared" si="3"/>
        <v>2728</v>
      </c>
      <c r="E19">
        <f t="shared" si="4"/>
        <v>1526</v>
      </c>
      <c r="F19">
        <v>0</v>
      </c>
      <c r="G19">
        <f t="shared" si="0"/>
        <v>1.03</v>
      </c>
      <c r="I19">
        <v>1.02</v>
      </c>
      <c r="J19">
        <f t="shared" si="17"/>
        <v>3.9692964440398542</v>
      </c>
      <c r="K19" s="2">
        <f t="shared" si="11"/>
        <v>10813.438730097492</v>
      </c>
      <c r="L19" s="2">
        <f t="shared" si="12"/>
        <v>803.16232734868913</v>
      </c>
      <c r="M19" s="2"/>
      <c r="N19" s="2"/>
      <c r="O19" s="2">
        <f t="shared" si="6"/>
        <v>10813.438730097492</v>
      </c>
      <c r="P19" s="2">
        <f t="shared" si="7"/>
        <v>803.16232734868913</v>
      </c>
      <c r="Q19" s="2">
        <f t="shared" si="8"/>
        <v>1976.8626563249527</v>
      </c>
      <c r="R19" s="2">
        <f t="shared" si="9"/>
        <v>496.16205550498171</v>
      </c>
      <c r="S19">
        <f t="shared" si="13"/>
        <v>1.03</v>
      </c>
      <c r="T19">
        <f t="shared" si="14"/>
        <v>1.0506000000000002</v>
      </c>
      <c r="U19">
        <f t="shared" si="10"/>
        <v>3.9843084217976923</v>
      </c>
      <c r="V19" t="s">
        <v>18</v>
      </c>
      <c r="X19" t="str">
        <f t="shared" si="18"/>
        <v>"1":1535,"2":1546,"3":1557,"4":1568,"5":5,"6":1579,"7":1590,"8":1601,"9":1612,"10":10,"11":2662,"12":2673,"13":2684,"14":2695,"15":5,"16":2706,"17":2717,"18":2728</v>
      </c>
      <c r="Y19" t="str">
        <f t="shared" si="19"/>
        <v>"1":1475,"2":1478,"3":1481,"4":1484,"5":1487,"6":1490,"7":1493,"8":1496,"9":1499,"10":1502,"11":1505,"12":1508,"13":1511,"14":1514,"15":1517,"16":1520,"17":1523,"18":1526</v>
      </c>
      <c r="Z19" t="str">
        <f t="shared" si="1"/>
        <v>"18":2728</v>
      </c>
      <c r="AA19" t="str">
        <f t="shared" si="2"/>
        <v>"18":1526</v>
      </c>
    </row>
    <row r="20" spans="1:27" x14ac:dyDescent="0.3">
      <c r="A20">
        <v>19</v>
      </c>
      <c r="C20">
        <v>2739</v>
      </c>
      <c r="D20">
        <f t="shared" si="3"/>
        <v>2739</v>
      </c>
      <c r="E20">
        <f t="shared" si="4"/>
        <v>1529</v>
      </c>
      <c r="F20">
        <v>0</v>
      </c>
      <c r="G20">
        <f t="shared" si="0"/>
        <v>1.04</v>
      </c>
      <c r="H20">
        <f t="shared" ref="H18:I29" si="21">1.02</f>
        <v>1.02</v>
      </c>
      <c r="J20">
        <f t="shared" si="17"/>
        <v>4.1280683018014486</v>
      </c>
      <c r="K20" s="2">
        <f t="shared" si="11"/>
        <v>11470.895804887421</v>
      </c>
      <c r="L20" s="2">
        <f t="shared" si="12"/>
        <v>835.28882044263673</v>
      </c>
      <c r="M20" s="2"/>
      <c r="N20" s="2"/>
      <c r="O20" s="2">
        <f t="shared" si="6"/>
        <v>11470.895804887421</v>
      </c>
      <c r="P20" s="2">
        <f t="shared" si="7"/>
        <v>835.28882044263673</v>
      </c>
      <c r="Q20" s="2">
        <f t="shared" si="8"/>
        <v>2097.0559058295098</v>
      </c>
      <c r="R20" s="2">
        <f t="shared" si="9"/>
        <v>516.00853772518099</v>
      </c>
      <c r="S20">
        <f t="shared" si="13"/>
        <v>1.0608000000000002</v>
      </c>
      <c r="T20">
        <f t="shared" si="14"/>
        <v>1.04</v>
      </c>
      <c r="U20">
        <f t="shared" si="10"/>
        <v>4.0639945902336461</v>
      </c>
      <c r="V20" t="s">
        <v>18</v>
      </c>
      <c r="X20" t="str">
        <f t="shared" si="18"/>
        <v>"1":1535,"2":1546,"3":1557,"4":1568,"5":5,"6":1579,"7":1590,"8":1601,"9":1612,"10":10,"11":2662,"12":2673,"13":2684,"14":2695,"15":5,"16":2706,"17":2717,"18":2728,"19":2739</v>
      </c>
      <c r="Y20" t="str">
        <f t="shared" si="19"/>
        <v>"1":1475,"2":1478,"3":1481,"4":1484,"5":1487,"6":1490,"7":1493,"8":1496,"9":1499,"10":1502,"11":1505,"12":1508,"13":1511,"14":1514,"15":1517,"16":1520,"17":1523,"18":1526,"19":1529</v>
      </c>
      <c r="Z20" t="str">
        <f t="shared" si="1"/>
        <v>"19":2739</v>
      </c>
      <c r="AA20" t="str">
        <f t="shared" si="2"/>
        <v>"19":1529</v>
      </c>
    </row>
    <row r="21" spans="1:27" x14ac:dyDescent="0.3">
      <c r="A21">
        <v>20</v>
      </c>
      <c r="B21">
        <v>10</v>
      </c>
      <c r="D21" t="str">
        <f t="shared" si="3"/>
        <v>삭</v>
      </c>
      <c r="E21">
        <f t="shared" si="4"/>
        <v>1532</v>
      </c>
      <c r="F21">
        <v>0</v>
      </c>
      <c r="G21">
        <f t="shared" si="0"/>
        <v>1.05</v>
      </c>
      <c r="H21">
        <f t="shared" si="21"/>
        <v>1.02</v>
      </c>
      <c r="J21">
        <f t="shared" si="17"/>
        <v>4.334471716891521</v>
      </c>
      <c r="K21" s="2">
        <f t="shared" si="11"/>
        <v>12285.329407034429</v>
      </c>
      <c r="L21" s="2">
        <f t="shared" si="12"/>
        <v>877.05326146476864</v>
      </c>
      <c r="M21" s="2"/>
      <c r="N21" s="2"/>
      <c r="O21" s="2">
        <f t="shared" si="6"/>
        <v>12285.329407034429</v>
      </c>
      <c r="P21" s="2">
        <f t="shared" si="7"/>
        <v>877.05326146476864</v>
      </c>
      <c r="Q21" s="2">
        <f t="shared" si="8"/>
        <v>2245.9468751434056</v>
      </c>
      <c r="R21" s="2">
        <f t="shared" si="9"/>
        <v>541.80896461144016</v>
      </c>
      <c r="S21">
        <f t="shared" si="13"/>
        <v>1.0710000000000002</v>
      </c>
      <c r="T21">
        <f t="shared" si="14"/>
        <v>1.05</v>
      </c>
      <c r="U21">
        <f t="shared" si="10"/>
        <v>4.1452744820383192</v>
      </c>
      <c r="V21" t="s">
        <v>18</v>
      </c>
      <c r="X21" t="str">
        <f t="shared" si="18"/>
        <v>"1":1535,"2":1546,"3":1557,"4":1568,"5":5,"6":1579,"7":1590,"8":1601,"9":1612,"10":10,"11":2662,"12":2673,"13":2684,"14":2695,"15":5,"16":2706,"17":2717,"18":2728,"19":2739,"20":10</v>
      </c>
      <c r="Y21" t="str">
        <f t="shared" si="19"/>
        <v>"1":1475,"2":1478,"3":1481,"4":1484,"5":1487,"6":1490,"7":1493,"8":1496,"9":1499,"10":1502,"11":1505,"12":1508,"13":1511,"14":1514,"15":1517,"16":1520,"17":1523,"18":1526,"19":1529,"20":1532</v>
      </c>
      <c r="Z21" t="str">
        <f t="shared" si="1"/>
        <v>"20":10</v>
      </c>
      <c r="AA21" t="str">
        <f t="shared" si="2"/>
        <v>"20":1532</v>
      </c>
    </row>
    <row r="22" spans="1:27" x14ac:dyDescent="0.3">
      <c r="A22">
        <v>21</v>
      </c>
      <c r="C22">
        <v>3789</v>
      </c>
      <c r="D22">
        <f t="shared" si="3"/>
        <v>3789</v>
      </c>
      <c r="E22">
        <f t="shared" si="4"/>
        <v>1535</v>
      </c>
      <c r="F22">
        <v>0</v>
      </c>
      <c r="G22">
        <f t="shared" si="0"/>
        <v>1.02</v>
      </c>
      <c r="I22">
        <v>1.02</v>
      </c>
      <c r="J22">
        <f t="shared" si="17"/>
        <v>4.5095843742539383</v>
      </c>
      <c r="K22" s="2">
        <f t="shared" si="11"/>
        <v>12531.035995175118</v>
      </c>
      <c r="L22" s="2">
        <f t="shared" si="12"/>
        <v>912.48621322794543</v>
      </c>
      <c r="M22" s="2"/>
      <c r="N22" s="2"/>
      <c r="O22" s="2">
        <f t="shared" si="6"/>
        <v>12531.035995175118</v>
      </c>
      <c r="P22" s="2">
        <f t="shared" si="7"/>
        <v>912.48621322794543</v>
      </c>
      <c r="Q22" s="2">
        <f t="shared" si="8"/>
        <v>2290.8658126462738</v>
      </c>
      <c r="R22" s="2">
        <f t="shared" si="9"/>
        <v>563.69804678174239</v>
      </c>
      <c r="S22">
        <f t="shared" si="13"/>
        <v>1.02</v>
      </c>
      <c r="T22">
        <f t="shared" si="14"/>
        <v>1.0404000000000002</v>
      </c>
      <c r="U22">
        <f t="shared" si="10"/>
        <v>4.0639945902336461</v>
      </c>
      <c r="V22" t="s">
        <v>18</v>
      </c>
      <c r="X22" t="str">
        <f t="shared" si="18"/>
        <v>"1":1535,"2":1546,"3":1557,"4":1568,"5":5,"6":1579,"7":1590,"8":1601,"9":1612,"10":10,"11":2662,"12":2673,"13":2684,"14":2695,"15":5,"16":2706,"17":2717,"18":2728,"19":2739,"20":10,"21":3789</v>
      </c>
      <c r="Y22" t="str">
        <f t="shared" si="19"/>
        <v>"1":1475,"2":1478,"3":1481,"4":1484,"5":1487,"6":1490,"7":1493,"8":1496,"9":1499,"10":1502,"11":1505,"12":1508,"13":1511,"14":1514,"15":1517,"16":1520,"17":1523,"18":1526,"19":1529,"20":1532,"21":1535</v>
      </c>
      <c r="Z22" t="str">
        <f t="shared" si="1"/>
        <v>"21":3789</v>
      </c>
      <c r="AA22" t="str">
        <f t="shared" si="2"/>
        <v>"21":1535</v>
      </c>
    </row>
    <row r="23" spans="1:27" x14ac:dyDescent="0.3">
      <c r="A23">
        <v>22</v>
      </c>
      <c r="C23">
        <v>3800</v>
      </c>
      <c r="D23">
        <f t="shared" si="3"/>
        <v>3800</v>
      </c>
      <c r="E23">
        <f t="shared" si="4"/>
        <v>1538</v>
      </c>
      <c r="F23">
        <v>0</v>
      </c>
      <c r="G23">
        <f t="shared" si="0"/>
        <v>1.05</v>
      </c>
      <c r="J23">
        <f t="shared" si="17"/>
        <v>4.7350635929666351</v>
      </c>
      <c r="K23" s="2">
        <f t="shared" si="11"/>
        <v>13157.587794933874</v>
      </c>
      <c r="L23" s="2">
        <f t="shared" si="12"/>
        <v>958.11052388934274</v>
      </c>
      <c r="M23" s="2"/>
      <c r="N23" s="2"/>
      <c r="O23" s="2">
        <f t="shared" si="6"/>
        <v>13157.587794933874</v>
      </c>
      <c r="P23" s="2">
        <f t="shared" si="7"/>
        <v>958.11052388934274</v>
      </c>
      <c r="Q23" s="2">
        <f t="shared" si="8"/>
        <v>2405.4091032785873</v>
      </c>
      <c r="R23" s="2">
        <f t="shared" si="9"/>
        <v>591.88294912082949</v>
      </c>
      <c r="S23">
        <f t="shared" si="13"/>
        <v>1.05</v>
      </c>
      <c r="T23">
        <f t="shared" si="14"/>
        <v>1.05</v>
      </c>
      <c r="U23">
        <f t="shared" si="10"/>
        <v>4.0639945902336461</v>
      </c>
      <c r="V23" t="s">
        <v>18</v>
      </c>
      <c r="X23" t="str">
        <f t="shared" si="18"/>
        <v>"1":1535,"2":1546,"3":1557,"4":1568,"5":5,"6":1579,"7":1590,"8":1601,"9":1612,"10":10,"11":2662,"12":2673,"13":2684,"14":2695,"15":5,"16":2706,"17":2717,"18":2728,"19":2739,"20":10,"21":3789,"22":3800</v>
      </c>
      <c r="Y23" t="str">
        <f t="shared" si="19"/>
        <v>"1":1475,"2":1478,"3":1481,"4":1484,"5":1487,"6":1490,"7":1493,"8":1496,"9":1499,"10":1502,"11":1505,"12":1508,"13":1511,"14":1514,"15":1517,"16":1520,"17":1523,"18":1526,"19":1529,"20":1532,"21":1535,"22":1538</v>
      </c>
      <c r="Z23" t="str">
        <f t="shared" si="1"/>
        <v>"22":3800</v>
      </c>
      <c r="AA23" t="str">
        <f t="shared" si="2"/>
        <v>"22":1538</v>
      </c>
    </row>
    <row r="24" spans="1:27" x14ac:dyDescent="0.3">
      <c r="A24">
        <v>23</v>
      </c>
      <c r="C24">
        <v>3811</v>
      </c>
      <c r="D24">
        <f t="shared" si="3"/>
        <v>3811</v>
      </c>
      <c r="E24">
        <f t="shared" si="4"/>
        <v>1541</v>
      </c>
      <c r="F24">
        <v>0</v>
      </c>
      <c r="G24">
        <f t="shared" si="0"/>
        <v>1.07</v>
      </c>
      <c r="J24">
        <f t="shared" si="17"/>
        <v>5.0665180444743001</v>
      </c>
      <c r="K24" s="2">
        <f t="shared" si="11"/>
        <v>14078.618940579247</v>
      </c>
      <c r="L24" s="2">
        <f t="shared" si="12"/>
        <v>1025.1782605615967</v>
      </c>
      <c r="M24" s="2"/>
      <c r="N24" s="2"/>
      <c r="O24" s="2">
        <f t="shared" si="6"/>
        <v>14078.618940579247</v>
      </c>
      <c r="P24" s="2">
        <f t="shared" si="7"/>
        <v>1025.1782605615967</v>
      </c>
      <c r="Q24" s="2">
        <f t="shared" si="8"/>
        <v>2573.7877405080885</v>
      </c>
      <c r="R24" s="2">
        <f t="shared" si="9"/>
        <v>633.31475555928762</v>
      </c>
      <c r="S24">
        <f t="shared" si="13"/>
        <v>1.07</v>
      </c>
      <c r="T24">
        <f t="shared" si="14"/>
        <v>1.07</v>
      </c>
      <c r="U24">
        <f t="shared" si="10"/>
        <v>4.0639945902336452</v>
      </c>
      <c r="V24" t="s">
        <v>18</v>
      </c>
      <c r="X24" t="str">
        <f t="shared" si="18"/>
        <v>"1":1535,"2":1546,"3":1557,"4":1568,"5":5,"6":1579,"7":1590,"8":1601,"9":1612,"10":10,"11":2662,"12":2673,"13":2684,"14":2695,"15":5,"16":2706,"17":2717,"18":2728,"19":2739,"20":10,"21":3789,"22":3800,"23":3811</v>
      </c>
      <c r="Y24" t="str">
        <f t="shared" si="19"/>
        <v>"1":1475,"2":1478,"3":1481,"4":1484,"5":1487,"6":1490,"7":1493,"8":1496,"9":1499,"10":1502,"11":1505,"12":1508,"13":1511,"14":1514,"15":1517,"16":1520,"17":1523,"18":1526,"19":1529,"20":1532,"21":1535,"22":1538,"23":1541</v>
      </c>
      <c r="Z24" t="str">
        <f t="shared" si="1"/>
        <v>"23":3811</v>
      </c>
      <c r="AA24" t="str">
        <f t="shared" si="2"/>
        <v>"23":1541</v>
      </c>
    </row>
    <row r="25" spans="1:27" x14ac:dyDescent="0.3">
      <c r="A25">
        <v>24</v>
      </c>
      <c r="C25">
        <v>3822</v>
      </c>
      <c r="D25">
        <f t="shared" si="3"/>
        <v>3822</v>
      </c>
      <c r="E25">
        <f t="shared" si="4"/>
        <v>1544</v>
      </c>
      <c r="F25">
        <v>0</v>
      </c>
      <c r="G25">
        <f t="shared" si="0"/>
        <v>1.04</v>
      </c>
      <c r="I25">
        <v>1.02</v>
      </c>
      <c r="J25">
        <f t="shared" si="17"/>
        <v>5.3745623415783381</v>
      </c>
      <c r="K25" s="2">
        <f t="shared" si="11"/>
        <v>14641.763698202418</v>
      </c>
      <c r="L25" s="2">
        <f t="shared" si="12"/>
        <v>1087.5090988037418</v>
      </c>
      <c r="M25" s="2"/>
      <c r="N25" s="2"/>
      <c r="O25" s="2">
        <f t="shared" si="6"/>
        <v>14641.763698202418</v>
      </c>
      <c r="P25" s="2">
        <f t="shared" si="7"/>
        <v>1087.5090988037418</v>
      </c>
      <c r="Q25" s="2">
        <f t="shared" si="8"/>
        <v>2676.7392501284126</v>
      </c>
      <c r="R25" s="2">
        <f t="shared" si="9"/>
        <v>671.8202926972923</v>
      </c>
      <c r="S25">
        <f t="shared" si="13"/>
        <v>1.04</v>
      </c>
      <c r="T25">
        <f t="shared" si="14"/>
        <v>1.0608</v>
      </c>
      <c r="U25">
        <f t="shared" si="10"/>
        <v>3.9843084217976927</v>
      </c>
      <c r="V25" t="s">
        <v>18</v>
      </c>
      <c r="X25" t="str">
        <f t="shared" si="18"/>
        <v>"1":1535,"2":1546,"3":1557,"4":1568,"5":5,"6":1579,"7":1590,"8":1601,"9":1612,"10":10,"11":2662,"12":2673,"13":2684,"14":2695,"15":5,"16":2706,"17":2717,"18":2728,"19":2739,"20":10,"21":3789,"22":3800,"23":3811,"24":3822</v>
      </c>
      <c r="Y25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</v>
      </c>
      <c r="Z25" t="str">
        <f t="shared" si="1"/>
        <v>"24":3822</v>
      </c>
      <c r="AA25" t="str">
        <f t="shared" si="2"/>
        <v>"24":1544</v>
      </c>
    </row>
    <row r="26" spans="1:27" x14ac:dyDescent="0.3">
      <c r="A26">
        <v>25</v>
      </c>
      <c r="B26">
        <v>5</v>
      </c>
      <c r="D26" t="str">
        <f t="shared" si="3"/>
        <v>삭</v>
      </c>
      <c r="E26">
        <f t="shared" si="4"/>
        <v>1547</v>
      </c>
      <c r="F26">
        <v>0</v>
      </c>
      <c r="G26">
        <f t="shared" si="0"/>
        <v>1.05</v>
      </c>
      <c r="J26">
        <f t="shared" si="17"/>
        <v>5.6432904586572556</v>
      </c>
      <c r="K26" s="2">
        <f t="shared" si="11"/>
        <v>15373.85188311254</v>
      </c>
      <c r="L26" s="2">
        <f t="shared" si="12"/>
        <v>1141.884553743929</v>
      </c>
      <c r="M26" s="2"/>
      <c r="N26" s="2"/>
      <c r="O26" s="2">
        <f t="shared" si="6"/>
        <v>15373.85188311254</v>
      </c>
      <c r="P26" s="2">
        <f t="shared" si="7"/>
        <v>1141.884553743929</v>
      </c>
      <c r="Q26" s="2">
        <f t="shared" si="8"/>
        <v>2810.5762126348332</v>
      </c>
      <c r="R26" s="2">
        <f t="shared" si="9"/>
        <v>705.41130733215698</v>
      </c>
      <c r="S26">
        <f t="shared" si="13"/>
        <v>1.05</v>
      </c>
      <c r="T26">
        <f t="shared" si="14"/>
        <v>1.05</v>
      </c>
      <c r="U26">
        <f t="shared" si="10"/>
        <v>3.9843084217976923</v>
      </c>
      <c r="V26" t="s">
        <v>18</v>
      </c>
      <c r="X26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</v>
      </c>
      <c r="Y26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</v>
      </c>
      <c r="Z26" t="str">
        <f t="shared" si="1"/>
        <v>"25":5</v>
      </c>
      <c r="AA26" t="str">
        <f t="shared" si="2"/>
        <v>"25":1547</v>
      </c>
    </row>
    <row r="27" spans="1:27" x14ac:dyDescent="0.3">
      <c r="A27">
        <v>26</v>
      </c>
      <c r="C27">
        <v>3833</v>
      </c>
      <c r="D27">
        <f t="shared" si="3"/>
        <v>3833</v>
      </c>
      <c r="E27">
        <f t="shared" si="4"/>
        <v>1550</v>
      </c>
      <c r="F27">
        <v>0</v>
      </c>
      <c r="G27">
        <f t="shared" si="0"/>
        <v>1.07</v>
      </c>
      <c r="J27">
        <f t="shared" si="17"/>
        <v>6.0383207907632643</v>
      </c>
      <c r="K27" s="2">
        <f t="shared" si="11"/>
        <v>16450.02151493042</v>
      </c>
      <c r="L27" s="2">
        <f t="shared" si="12"/>
        <v>1221.8164725060042</v>
      </c>
      <c r="M27" s="2"/>
      <c r="N27" s="2"/>
      <c r="O27" s="2">
        <f t="shared" si="6"/>
        <v>16450.02151493042</v>
      </c>
      <c r="P27" s="2">
        <f t="shared" si="7"/>
        <v>1221.8164725060042</v>
      </c>
      <c r="Q27" s="2">
        <f t="shared" si="8"/>
        <v>3007.3165475192723</v>
      </c>
      <c r="R27" s="2">
        <f t="shared" si="9"/>
        <v>754.79009884540801</v>
      </c>
      <c r="S27">
        <f t="shared" si="13"/>
        <v>1.07</v>
      </c>
      <c r="T27">
        <f t="shared" si="14"/>
        <v>1.07</v>
      </c>
      <c r="U27">
        <f t="shared" si="10"/>
        <v>3.9843084217976932</v>
      </c>
      <c r="V27" t="s">
        <v>18</v>
      </c>
      <c r="X27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</v>
      </c>
      <c r="Y27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</v>
      </c>
      <c r="Z27" t="str">
        <f t="shared" si="1"/>
        <v>"26":3833</v>
      </c>
      <c r="AA27" t="str">
        <f t="shared" si="2"/>
        <v>"26":1550</v>
      </c>
    </row>
    <row r="28" spans="1:27" x14ac:dyDescent="0.3">
      <c r="A28">
        <v>27</v>
      </c>
      <c r="C28">
        <v>3844</v>
      </c>
      <c r="D28">
        <f t="shared" si="3"/>
        <v>3844</v>
      </c>
      <c r="E28">
        <f t="shared" si="4"/>
        <v>1553</v>
      </c>
      <c r="F28">
        <v>0</v>
      </c>
      <c r="G28">
        <f t="shared" si="0"/>
        <v>1.0900000000000001</v>
      </c>
      <c r="J28">
        <f t="shared" si="17"/>
        <v>6.5817696619319586</v>
      </c>
      <c r="K28" s="2">
        <f t="shared" si="11"/>
        <v>17930.523451274159</v>
      </c>
      <c r="L28" s="2">
        <f t="shared" si="12"/>
        <v>1331.7799550315447</v>
      </c>
      <c r="M28" s="2"/>
      <c r="N28" s="2"/>
      <c r="O28" s="2">
        <f t="shared" si="6"/>
        <v>17930.523451274159</v>
      </c>
      <c r="P28" s="2">
        <f t="shared" si="7"/>
        <v>1331.7799550315447</v>
      </c>
      <c r="Q28" s="2">
        <f t="shared" si="8"/>
        <v>3277.9750367960069</v>
      </c>
      <c r="R28" s="2">
        <f t="shared" si="9"/>
        <v>822.72120774149482</v>
      </c>
      <c r="S28">
        <f t="shared" si="13"/>
        <v>1.0900000000000001</v>
      </c>
      <c r="T28">
        <f t="shared" si="14"/>
        <v>1.0900000000000001</v>
      </c>
      <c r="U28">
        <f t="shared" si="10"/>
        <v>3.9843084217976927</v>
      </c>
      <c r="V28" t="s">
        <v>18</v>
      </c>
      <c r="X28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</v>
      </c>
      <c r="Y28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</v>
      </c>
      <c r="Z28" t="str">
        <f t="shared" si="1"/>
        <v>"27":3844</v>
      </c>
      <c r="AA28" t="str">
        <f t="shared" si="2"/>
        <v>"27":1553</v>
      </c>
    </row>
    <row r="29" spans="1:27" x14ac:dyDescent="0.3">
      <c r="A29">
        <v>28</v>
      </c>
      <c r="C29">
        <v>3855</v>
      </c>
      <c r="D29">
        <f t="shared" si="3"/>
        <v>3855</v>
      </c>
      <c r="E29">
        <f t="shared" si="4"/>
        <v>1556</v>
      </c>
      <c r="F29">
        <v>0</v>
      </c>
      <c r="G29">
        <f t="shared" si="0"/>
        <v>1.03</v>
      </c>
      <c r="H29">
        <f t="shared" ref="H26:H36" si="22">1.02</f>
        <v>1.02</v>
      </c>
      <c r="I29">
        <f>1.02</f>
        <v>1.02</v>
      </c>
      <c r="J29">
        <f t="shared" si="17"/>
        <v>6.9148072068257154</v>
      </c>
      <c r="K29" s="2">
        <f t="shared" si="11"/>
        <v>18837.807937908634</v>
      </c>
      <c r="L29" s="2">
        <f t="shared" si="12"/>
        <v>1399.1680207561408</v>
      </c>
      <c r="M29" s="2"/>
      <c r="N29" s="2"/>
      <c r="O29" s="2">
        <f t="shared" si="6"/>
        <v>18837.807937908634</v>
      </c>
      <c r="P29" s="2">
        <f t="shared" si="7"/>
        <v>1399.1680207561408</v>
      </c>
      <c r="Q29" s="2">
        <f t="shared" si="8"/>
        <v>3443.8405736578852</v>
      </c>
      <c r="R29" s="2">
        <f t="shared" si="9"/>
        <v>864.3509008532144</v>
      </c>
      <c r="S29">
        <f t="shared" si="13"/>
        <v>1.0506000000000002</v>
      </c>
      <c r="T29">
        <f t="shared" si="14"/>
        <v>1.0506</v>
      </c>
      <c r="U29">
        <f t="shared" si="10"/>
        <v>3.9843084217976932</v>
      </c>
      <c r="V29" t="s">
        <v>18</v>
      </c>
      <c r="X29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</v>
      </c>
      <c r="Y29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</v>
      </c>
      <c r="Z29" t="str">
        <f t="shared" si="1"/>
        <v>"28":3855</v>
      </c>
      <c r="AA29" t="str">
        <f t="shared" si="2"/>
        <v>"28":1556</v>
      </c>
    </row>
    <row r="30" spans="1:27" x14ac:dyDescent="0.3">
      <c r="A30">
        <v>29</v>
      </c>
      <c r="C30">
        <v>3866</v>
      </c>
      <c r="D30">
        <f t="shared" si="3"/>
        <v>3866</v>
      </c>
      <c r="E30">
        <f t="shared" si="4"/>
        <v>1559</v>
      </c>
      <c r="F30">
        <v>0</v>
      </c>
      <c r="G30">
        <f t="shared" si="0"/>
        <v>1.04</v>
      </c>
      <c r="H30">
        <f t="shared" si="22"/>
        <v>1.02</v>
      </c>
      <c r="I30">
        <f>1.02^2</f>
        <v>1.0404</v>
      </c>
      <c r="J30">
        <f t="shared" si="17"/>
        <v>7.4819320347007334</v>
      </c>
      <c r="K30" s="2">
        <f t="shared" si="11"/>
        <v>19983.146660533479</v>
      </c>
      <c r="L30" s="2">
        <f t="shared" si="12"/>
        <v>1513.9221851464765</v>
      </c>
      <c r="M30" s="2"/>
      <c r="N30" s="2"/>
      <c r="O30" s="2">
        <f t="shared" si="6"/>
        <v>19983.146660533479</v>
      </c>
      <c r="P30" s="2">
        <f t="shared" si="7"/>
        <v>1513.9221851464765</v>
      </c>
      <c r="Q30" s="2">
        <f t="shared" si="8"/>
        <v>3653.2260805362844</v>
      </c>
      <c r="R30" s="2">
        <f t="shared" si="9"/>
        <v>935.24150433759178</v>
      </c>
      <c r="S30">
        <f t="shared" si="13"/>
        <v>1.0608</v>
      </c>
      <c r="T30">
        <f t="shared" si="14"/>
        <v>1.0820160000000001</v>
      </c>
      <c r="U30">
        <f t="shared" si="10"/>
        <v>3.9061847272526395</v>
      </c>
      <c r="V30" t="s">
        <v>18</v>
      </c>
      <c r="X30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</v>
      </c>
      <c r="Y30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</v>
      </c>
      <c r="Z30" t="str">
        <f t="shared" si="1"/>
        <v>"29":3866</v>
      </c>
      <c r="AA30" t="str">
        <f t="shared" si="2"/>
        <v>"29":1559</v>
      </c>
    </row>
    <row r="31" spans="1:27" x14ac:dyDescent="0.3">
      <c r="A31">
        <v>30</v>
      </c>
      <c r="B31">
        <v>10</v>
      </c>
      <c r="D31" t="str">
        <f t="shared" si="3"/>
        <v>삭</v>
      </c>
      <c r="E31">
        <f t="shared" si="4"/>
        <v>1562</v>
      </c>
      <c r="F31">
        <v>0</v>
      </c>
      <c r="G31">
        <f t="shared" si="0"/>
        <v>1.05</v>
      </c>
      <c r="H31">
        <f t="shared" si="22"/>
        <v>1.02</v>
      </c>
      <c r="I31">
        <f t="shared" ref="I30:I31" si="23">1.02^2</f>
        <v>1.0404</v>
      </c>
      <c r="J31">
        <f t="shared" si="17"/>
        <v>8.1734121933477759</v>
      </c>
      <c r="K31" s="2">
        <f t="shared" si="11"/>
        <v>21401.950073431359</v>
      </c>
      <c r="L31" s="2">
        <f t="shared" si="12"/>
        <v>1653.8388734977141</v>
      </c>
      <c r="M31" s="2"/>
      <c r="N31" s="2"/>
      <c r="O31" s="2">
        <f t="shared" si="6"/>
        <v>21401.950073431359</v>
      </c>
      <c r="P31" s="2">
        <f t="shared" si="7"/>
        <v>1653.8388734977141</v>
      </c>
      <c r="Q31" s="2">
        <f t="shared" si="8"/>
        <v>3912.6051322543613</v>
      </c>
      <c r="R31" s="2">
        <f t="shared" si="9"/>
        <v>1021.676524168472</v>
      </c>
      <c r="S31">
        <f t="shared" si="13"/>
        <v>1.0710000000000002</v>
      </c>
      <c r="T31">
        <f t="shared" si="14"/>
        <v>1.0924200000000002</v>
      </c>
      <c r="U31">
        <f t="shared" si="10"/>
        <v>3.8295928698555297</v>
      </c>
      <c r="V31" t="s">
        <v>18</v>
      </c>
      <c r="X31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</v>
      </c>
      <c r="Y31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</v>
      </c>
      <c r="Z31" t="str">
        <f t="shared" si="1"/>
        <v>"30":10</v>
      </c>
      <c r="AA31" t="str">
        <f t="shared" si="2"/>
        <v>"30":1562</v>
      </c>
    </row>
    <row r="32" spans="1:27" x14ac:dyDescent="0.3">
      <c r="A32">
        <v>31</v>
      </c>
      <c r="C32">
        <v>4916</v>
      </c>
      <c r="D32">
        <f t="shared" si="3"/>
        <v>4916</v>
      </c>
      <c r="E32">
        <f t="shared" si="4"/>
        <v>1565</v>
      </c>
      <c r="F32">
        <v>0</v>
      </c>
      <c r="G32">
        <f t="shared" si="0"/>
        <v>1.02</v>
      </c>
      <c r="H32">
        <f>1.02</f>
        <v>1.02</v>
      </c>
      <c r="I32">
        <f>1.02^2*1</f>
        <v>1.0404</v>
      </c>
      <c r="J32">
        <f t="shared" si="17"/>
        <v>8.6736904068782064</v>
      </c>
      <c r="K32" s="2">
        <f t="shared" si="11"/>
        <v>22266.588856397986</v>
      </c>
      <c r="L32" s="2">
        <f t="shared" si="12"/>
        <v>1755.0670432667621</v>
      </c>
      <c r="M32" s="2"/>
      <c r="N32" s="2"/>
      <c r="O32" s="2">
        <f t="shared" si="6"/>
        <v>22266.588856397986</v>
      </c>
      <c r="P32" s="2">
        <f t="shared" si="7"/>
        <v>1755.0670432667621</v>
      </c>
      <c r="Q32" s="2">
        <f t="shared" si="8"/>
        <v>4070.6743795974376</v>
      </c>
      <c r="R32" s="2">
        <f t="shared" si="9"/>
        <v>1084.211300859776</v>
      </c>
      <c r="S32">
        <f t="shared" si="13"/>
        <v>1.0404</v>
      </c>
      <c r="T32">
        <f t="shared" si="14"/>
        <v>1.0612079999999999</v>
      </c>
      <c r="U32">
        <f t="shared" si="10"/>
        <v>3.7545028135838523</v>
      </c>
      <c r="V32" t="s">
        <v>18</v>
      </c>
      <c r="X32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</v>
      </c>
      <c r="Y32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</v>
      </c>
      <c r="Z32" t="str">
        <f t="shared" si="1"/>
        <v>"31":4916</v>
      </c>
      <c r="AA32" t="str">
        <f t="shared" si="2"/>
        <v>"31":1565</v>
      </c>
    </row>
    <row r="33" spans="1:27" x14ac:dyDescent="0.3">
      <c r="A33">
        <v>32</v>
      </c>
      <c r="C33">
        <v>4927</v>
      </c>
      <c r="D33">
        <f t="shared" si="3"/>
        <v>4927</v>
      </c>
      <c r="E33">
        <f t="shared" si="4"/>
        <v>1568</v>
      </c>
      <c r="F33">
        <v>0</v>
      </c>
      <c r="G33">
        <f t="shared" si="0"/>
        <v>1.05</v>
      </c>
      <c r="H33">
        <f>1.02</f>
        <v>1.02</v>
      </c>
      <c r="I33">
        <f t="shared" ref="H33:I33" si="24">1.02^3</f>
        <v>1.0612079999999999</v>
      </c>
      <c r="J33">
        <f t="shared" si="17"/>
        <v>9.664819131767528</v>
      </c>
      <c r="K33" s="2">
        <f t="shared" si="11"/>
        <v>23847.516665202245</v>
      </c>
      <c r="L33" s="2">
        <f t="shared" si="12"/>
        <v>1955.6157461935857</v>
      </c>
      <c r="M33" s="2"/>
      <c r="N33" s="2"/>
      <c r="O33" s="2">
        <f t="shared" si="6"/>
        <v>23847.516665202245</v>
      </c>
      <c r="P33" s="2">
        <f t="shared" si="7"/>
        <v>1955.6157461935857</v>
      </c>
      <c r="Q33" s="2">
        <f t="shared" si="8"/>
        <v>4359.6922605488562</v>
      </c>
      <c r="R33" s="2">
        <f t="shared" si="9"/>
        <v>1208.102391470941</v>
      </c>
      <c r="S33">
        <f t="shared" si="13"/>
        <v>1.0710000000000002</v>
      </c>
      <c r="T33">
        <f t="shared" si="14"/>
        <v>1.1142684</v>
      </c>
      <c r="U33">
        <f t="shared" si="10"/>
        <v>3.6087108934869794</v>
      </c>
      <c r="V33" t="s">
        <v>18</v>
      </c>
      <c r="X33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</v>
      </c>
      <c r="Y33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</v>
      </c>
      <c r="Z33" t="str">
        <f t="shared" si="1"/>
        <v>"32":4927</v>
      </c>
      <c r="AA33" t="str">
        <f t="shared" si="2"/>
        <v>"32":1568</v>
      </c>
    </row>
    <row r="34" spans="1:27" x14ac:dyDescent="0.3">
      <c r="A34">
        <v>33</v>
      </c>
      <c r="C34">
        <v>4938</v>
      </c>
      <c r="D34">
        <f t="shared" si="3"/>
        <v>4938</v>
      </c>
      <c r="E34">
        <f t="shared" si="4"/>
        <v>1571</v>
      </c>
      <c r="F34">
        <v>0</v>
      </c>
      <c r="G34">
        <f t="shared" ref="G34:G65" si="25">IF(MOD(A34,10)=1,1.02,
IF(MOD(A34,10)=2,1.05,
IF(MOD(A34,10)=3,1.07,
IF(MOD(A34,10)=4,1.04,
IF(MOD(A34,10)=5,1.05,
IF(MOD(A34,10)=6,1.07,
IF(MOD(A34,10)=7,1.09,
IF(MOD(A34,10)=8,1.03,
IF(MOD(A34,10)=9,1.04,
IF(MOD(A34,10)=0,1.05,
"해당없음"))))))))))</f>
        <v>1.07</v>
      </c>
      <c r="H34">
        <f>1.02</f>
        <v>1.02</v>
      </c>
      <c r="I34">
        <f>1.02^2</f>
        <v>1.0404</v>
      </c>
      <c r="J34">
        <f t="shared" si="17"/>
        <v>10.759147272419302</v>
      </c>
      <c r="K34" s="2">
        <f t="shared" si="11"/>
        <v>26027.179688401731</v>
      </c>
      <c r="L34" s="2">
        <f t="shared" si="12"/>
        <v>2177.0462059035931</v>
      </c>
      <c r="M34" s="2"/>
      <c r="N34" s="2"/>
      <c r="O34" s="2">
        <f t="shared" si="6"/>
        <v>26027.179688401731</v>
      </c>
      <c r="P34" s="2">
        <f t="shared" si="7"/>
        <v>2177.0462059035931</v>
      </c>
      <c r="Q34" s="2">
        <f t="shared" si="8"/>
        <v>4758.1681331630216</v>
      </c>
      <c r="R34" s="2">
        <f t="shared" si="9"/>
        <v>1344.8934090524128</v>
      </c>
      <c r="S34">
        <f t="shared" si="13"/>
        <v>1.0913999999999999</v>
      </c>
      <c r="T34">
        <f t="shared" si="14"/>
        <v>1.1132280000000001</v>
      </c>
      <c r="U34">
        <f t="shared" si="10"/>
        <v>3.5379518563597836</v>
      </c>
      <c r="V34" t="s">
        <v>18</v>
      </c>
      <c r="X34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</v>
      </c>
      <c r="Y34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</v>
      </c>
      <c r="Z34" t="str">
        <f t="shared" ref="Z34:Z65" si="26">""""&amp;$A34&amp;""""&amp;""&amp;":"&amp;IF(ISBLANK(B34),C34,B34)</f>
        <v>"33":4938</v>
      </c>
      <c r="AA34" t="str">
        <f t="shared" ref="AA34:AA65" si="27">""""&amp;$A34&amp;""""&amp;""&amp;":"&amp;E34</f>
        <v>"33":1571</v>
      </c>
    </row>
    <row r="35" spans="1:27" x14ac:dyDescent="0.3">
      <c r="A35">
        <v>34</v>
      </c>
      <c r="C35">
        <v>4949</v>
      </c>
      <c r="D35">
        <f t="shared" ref="D35:D66" si="28">IF(NOT(ISBLANK(B35)),"삭",
IF(MOD(A34,10)=0,D33+1050,
IF(MOD(A34,10)=5,D33+11,
D34+11)))</f>
        <v>4949</v>
      </c>
      <c r="E35">
        <f t="shared" ref="E35:E66" si="29">E34+3</f>
        <v>1574</v>
      </c>
      <c r="F35">
        <v>0</v>
      </c>
      <c r="G35">
        <f t="shared" si="25"/>
        <v>1.04</v>
      </c>
      <c r="H35">
        <f t="shared" si="22"/>
        <v>1.02</v>
      </c>
      <c r="I35">
        <f>1.02^2</f>
        <v>1.0404</v>
      </c>
      <c r="J35">
        <f t="shared" si="17"/>
        <v>11.641569495114043</v>
      </c>
      <c r="K35" s="2">
        <f t="shared" si="11"/>
        <v>27609.63221345656</v>
      </c>
      <c r="L35" s="2">
        <f t="shared" si="12"/>
        <v>2355.5988275269824</v>
      </c>
      <c r="M35" s="2"/>
      <c r="N35" s="2"/>
      <c r="O35" s="2">
        <f t="shared" si="6"/>
        <v>27609.63221345656</v>
      </c>
      <c r="P35" s="2">
        <f t="shared" si="7"/>
        <v>2355.5988275269824</v>
      </c>
      <c r="Q35" s="2">
        <f t="shared" si="8"/>
        <v>5047.4647556593336</v>
      </c>
      <c r="R35" s="2">
        <f t="shared" si="9"/>
        <v>1455.1961868892556</v>
      </c>
      <c r="S35">
        <f t="shared" si="13"/>
        <v>1.0608000000000002</v>
      </c>
      <c r="T35">
        <f t="shared" si="14"/>
        <v>1.0820160000000001</v>
      </c>
      <c r="U35">
        <f t="shared" si="10"/>
        <v>3.4685802513331212</v>
      </c>
      <c r="V35" t="s">
        <v>18</v>
      </c>
      <c r="X35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</v>
      </c>
      <c r="Y35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</v>
      </c>
      <c r="Z35" t="str">
        <f t="shared" si="26"/>
        <v>"34":4949</v>
      </c>
      <c r="AA35" t="str">
        <f t="shared" si="27"/>
        <v>"34":1574</v>
      </c>
    </row>
    <row r="36" spans="1:27" x14ac:dyDescent="0.3">
      <c r="A36">
        <v>35</v>
      </c>
      <c r="B36">
        <v>5</v>
      </c>
      <c r="D36" t="str">
        <f t="shared" si="28"/>
        <v>삭</v>
      </c>
      <c r="E36">
        <f t="shared" si="29"/>
        <v>1577</v>
      </c>
      <c r="F36">
        <v>0</v>
      </c>
      <c r="G36">
        <f t="shared" si="25"/>
        <v>1.05</v>
      </c>
      <c r="H36">
        <f t="shared" si="22"/>
        <v>1.02</v>
      </c>
      <c r="I36">
        <f>1.02^2</f>
        <v>1.0404</v>
      </c>
      <c r="J36">
        <f t="shared" si="17"/>
        <v>12.717483347852482</v>
      </c>
      <c r="K36" s="2">
        <f t="shared" si="11"/>
        <v>29569.916100611976</v>
      </c>
      <c r="L36" s="2">
        <f t="shared" si="12"/>
        <v>2573.3032711670262</v>
      </c>
      <c r="M36" s="2"/>
      <c r="N36" s="2"/>
      <c r="O36" s="2">
        <f t="shared" si="6"/>
        <v>29569.916100611976</v>
      </c>
      <c r="P36" s="2">
        <f t="shared" si="7"/>
        <v>2573.3032711670262</v>
      </c>
      <c r="Q36" s="2">
        <f t="shared" si="8"/>
        <v>5405.8347533111464</v>
      </c>
      <c r="R36" s="2">
        <f t="shared" si="9"/>
        <v>1589.6854184815606</v>
      </c>
      <c r="S36">
        <f t="shared" si="13"/>
        <v>1.071</v>
      </c>
      <c r="T36">
        <f t="shared" si="14"/>
        <v>1.0924199999999999</v>
      </c>
      <c r="U36">
        <f t="shared" si="10"/>
        <v>3.4005688738560012</v>
      </c>
      <c r="V36" t="s">
        <v>18</v>
      </c>
      <c r="X36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</v>
      </c>
      <c r="Y36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</v>
      </c>
      <c r="Z36" t="str">
        <f t="shared" si="26"/>
        <v>"35":5</v>
      </c>
      <c r="AA36" t="str">
        <f t="shared" si="27"/>
        <v>"35":1577</v>
      </c>
    </row>
    <row r="37" spans="1:27" x14ac:dyDescent="0.3">
      <c r="A37">
        <v>36</v>
      </c>
      <c r="C37">
        <v>4960</v>
      </c>
      <c r="D37">
        <f t="shared" si="28"/>
        <v>4960</v>
      </c>
      <c r="E37">
        <f t="shared" si="29"/>
        <v>1580</v>
      </c>
      <c r="F37">
        <v>0</v>
      </c>
      <c r="G37">
        <f t="shared" si="25"/>
        <v>1.07</v>
      </c>
      <c r="H37">
        <f>1.02^2*1</f>
        <v>1.0404</v>
      </c>
      <c r="I37">
        <f>1.02^2*1</f>
        <v>1.0404</v>
      </c>
      <c r="J37">
        <f t="shared" si="17"/>
        <v>14.157458552363124</v>
      </c>
      <c r="K37" s="2">
        <f t="shared" si="11"/>
        <v>32918.058560852071</v>
      </c>
      <c r="L37" s="2">
        <f t="shared" si="12"/>
        <v>2864.6732539547265</v>
      </c>
      <c r="M37" s="2"/>
      <c r="N37" s="2"/>
      <c r="O37" s="2">
        <f t="shared" si="6"/>
        <v>32918.058560852071</v>
      </c>
      <c r="P37" s="2">
        <f t="shared" si="7"/>
        <v>2864.6732539547265</v>
      </c>
      <c r="Q37" s="2">
        <f t="shared" si="8"/>
        <v>6017.926610759062</v>
      </c>
      <c r="R37" s="2">
        <f t="shared" si="9"/>
        <v>1769.6823190453911</v>
      </c>
      <c r="S37">
        <f t="shared" si="13"/>
        <v>1.1132280000000001</v>
      </c>
      <c r="T37">
        <f t="shared" si="14"/>
        <v>1.1132280000000001</v>
      </c>
      <c r="U37">
        <f t="shared" si="10"/>
        <v>3.4005688738560012</v>
      </c>
      <c r="V37" t="s">
        <v>18</v>
      </c>
      <c r="X37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</v>
      </c>
      <c r="Y37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</v>
      </c>
      <c r="Z37" t="str">
        <f t="shared" si="26"/>
        <v>"36":4960</v>
      </c>
      <c r="AA37" t="str">
        <f t="shared" si="27"/>
        <v>"36":1580</v>
      </c>
    </row>
    <row r="38" spans="1:27" x14ac:dyDescent="0.3">
      <c r="A38">
        <v>37</v>
      </c>
      <c r="C38">
        <v>4971</v>
      </c>
      <c r="D38">
        <f t="shared" si="28"/>
        <v>4971</v>
      </c>
      <c r="E38">
        <f t="shared" si="29"/>
        <v>1583</v>
      </c>
      <c r="F38">
        <v>0</v>
      </c>
      <c r="G38">
        <f t="shared" si="25"/>
        <v>1.0900000000000001</v>
      </c>
      <c r="H38">
        <f t="shared" ref="H38:I38" si="30">1.02^3</f>
        <v>1.0612079999999999</v>
      </c>
      <c r="I38">
        <f t="shared" si="30"/>
        <v>1.0612079999999999</v>
      </c>
      <c r="J38">
        <f t="shared" si="17"/>
        <v>16.376169020225422</v>
      </c>
      <c r="K38" s="2">
        <f t="shared" si="11"/>
        <v>38076.868727276727</v>
      </c>
      <c r="L38" s="2">
        <f t="shared" si="12"/>
        <v>3313.6154501862384</v>
      </c>
      <c r="M38" s="2"/>
      <c r="N38" s="2"/>
      <c r="O38" s="2">
        <f t="shared" si="6"/>
        <v>38076.868727276727</v>
      </c>
      <c r="P38" s="2">
        <f t="shared" si="7"/>
        <v>3313.6154501862384</v>
      </c>
      <c r="Q38" s="2">
        <f t="shared" si="8"/>
        <v>6961.0363303979384</v>
      </c>
      <c r="R38" s="2">
        <f t="shared" si="9"/>
        <v>2047.0211275281783</v>
      </c>
      <c r="S38">
        <f t="shared" si="13"/>
        <v>1.1567167199999999</v>
      </c>
      <c r="T38">
        <f t="shared" si="14"/>
        <v>1.1567167199999999</v>
      </c>
      <c r="U38">
        <f t="shared" si="10"/>
        <v>3.4005688738560007</v>
      </c>
      <c r="V38" t="s">
        <v>18</v>
      </c>
      <c r="X38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</v>
      </c>
      <c r="Y38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</v>
      </c>
      <c r="Z38" t="str">
        <f t="shared" si="26"/>
        <v>"37":4971</v>
      </c>
      <c r="AA38" t="str">
        <f t="shared" si="27"/>
        <v>"37":1583</v>
      </c>
    </row>
    <row r="39" spans="1:27" x14ac:dyDescent="0.3">
      <c r="A39">
        <v>38</v>
      </c>
      <c r="C39">
        <v>4982</v>
      </c>
      <c r="D39">
        <f t="shared" si="28"/>
        <v>4982</v>
      </c>
      <c r="E39">
        <f t="shared" si="29"/>
        <v>1586</v>
      </c>
      <c r="F39">
        <v>0</v>
      </c>
      <c r="G39">
        <f t="shared" si="25"/>
        <v>1.03</v>
      </c>
      <c r="H39">
        <f>1.02^2</f>
        <v>1.0404</v>
      </c>
      <c r="I39">
        <f>1.02^2</f>
        <v>1.0404</v>
      </c>
      <c r="J39">
        <f t="shared" si="17"/>
        <v>17.548899236101807</v>
      </c>
      <c r="K39" s="2">
        <f t="shared" si="11"/>
        <v>40803.629450574466</v>
      </c>
      <c r="L39" s="2">
        <f t="shared" si="12"/>
        <v>3550.9100798049753</v>
      </c>
      <c r="M39" s="2"/>
      <c r="N39" s="2"/>
      <c r="O39" s="2">
        <f t="shared" si="6"/>
        <v>40803.629450574466</v>
      </c>
      <c r="P39" s="2">
        <f t="shared" si="7"/>
        <v>3550.9100798049753</v>
      </c>
      <c r="Q39" s="2">
        <f t="shared" si="8"/>
        <v>7459.5300640903952</v>
      </c>
      <c r="R39" s="2">
        <f t="shared" si="9"/>
        <v>2193.6124045127262</v>
      </c>
      <c r="S39">
        <f t="shared" si="13"/>
        <v>1.071612</v>
      </c>
      <c r="T39">
        <f t="shared" si="14"/>
        <v>1.071612</v>
      </c>
      <c r="U39">
        <f t="shared" si="10"/>
        <v>3.4005688738560007</v>
      </c>
      <c r="V39" t="s">
        <v>18</v>
      </c>
      <c r="X39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</v>
      </c>
      <c r="Y39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</v>
      </c>
      <c r="Z39" t="str">
        <f t="shared" si="26"/>
        <v>"38":4982</v>
      </c>
      <c r="AA39" t="str">
        <f t="shared" si="27"/>
        <v>"38":1586</v>
      </c>
    </row>
    <row r="40" spans="1:27" x14ac:dyDescent="0.3">
      <c r="A40">
        <v>39</v>
      </c>
      <c r="C40">
        <v>4993</v>
      </c>
      <c r="D40">
        <f t="shared" si="28"/>
        <v>4993</v>
      </c>
      <c r="E40">
        <f t="shared" si="29"/>
        <v>1589</v>
      </c>
      <c r="F40">
        <v>0</v>
      </c>
      <c r="G40">
        <f t="shared" si="25"/>
        <v>1.04</v>
      </c>
      <c r="H40">
        <f t="shared" ref="H40:I51" si="31">1.02</f>
        <v>1.02</v>
      </c>
      <c r="I40">
        <f t="shared" ref="I40" si="32">1.02</f>
        <v>1.02</v>
      </c>
      <c r="J40">
        <f t="shared" si="17"/>
        <v>18.615872309656798</v>
      </c>
      <c r="K40" s="2">
        <f t="shared" si="11"/>
        <v>43284.490121169401</v>
      </c>
      <c r="L40" s="2">
        <f t="shared" si="12"/>
        <v>3766.8054126571178</v>
      </c>
      <c r="M40" s="2"/>
      <c r="N40" s="2"/>
      <c r="O40" s="2">
        <f t="shared" si="6"/>
        <v>43284.490121169401</v>
      </c>
      <c r="P40" s="2">
        <f t="shared" si="7"/>
        <v>3766.8054126571178</v>
      </c>
      <c r="Q40" s="2">
        <f t="shared" si="8"/>
        <v>7913.069491987093</v>
      </c>
      <c r="R40" s="2">
        <f t="shared" si="9"/>
        <v>2326.9840387070999</v>
      </c>
      <c r="S40">
        <f t="shared" si="13"/>
        <v>1.0608000000000002</v>
      </c>
      <c r="T40">
        <f t="shared" si="14"/>
        <v>1.0608</v>
      </c>
      <c r="U40">
        <f t="shared" si="10"/>
        <v>3.4005688738560016</v>
      </c>
      <c r="V40" t="s">
        <v>18</v>
      </c>
      <c r="X40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</v>
      </c>
      <c r="Y40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</v>
      </c>
      <c r="Z40" t="str">
        <f t="shared" si="26"/>
        <v>"39":4993</v>
      </c>
      <c r="AA40" t="str">
        <f t="shared" si="27"/>
        <v>"39":1589</v>
      </c>
    </row>
    <row r="41" spans="1:27" x14ac:dyDescent="0.3">
      <c r="A41">
        <v>40</v>
      </c>
      <c r="B41">
        <v>10</v>
      </c>
      <c r="D41" t="str">
        <f t="shared" si="28"/>
        <v>삭</v>
      </c>
      <c r="E41">
        <f t="shared" si="29"/>
        <v>1592</v>
      </c>
      <c r="F41">
        <v>0</v>
      </c>
      <c r="G41">
        <f t="shared" si="25"/>
        <v>1.05</v>
      </c>
      <c r="H41">
        <f t="shared" si="31"/>
        <v>1.02</v>
      </c>
      <c r="I41">
        <f>1.02^2*1</f>
        <v>1.0404</v>
      </c>
      <c r="J41">
        <f t="shared" si="17"/>
        <v>20.33635122851528</v>
      </c>
      <c r="K41" s="2">
        <f t="shared" si="11"/>
        <v>46357.688919772438</v>
      </c>
      <c r="L41" s="2">
        <f t="shared" si="12"/>
        <v>4114.9335688948886</v>
      </c>
      <c r="M41" s="2"/>
      <c r="N41" s="2"/>
      <c r="O41" s="2">
        <f t="shared" si="6"/>
        <v>46357.688919772438</v>
      </c>
      <c r="P41" s="2">
        <f t="shared" si="7"/>
        <v>4114.9335688948886</v>
      </c>
      <c r="Q41" s="2">
        <f t="shared" si="8"/>
        <v>8474.8974259181778</v>
      </c>
      <c r="R41" s="2">
        <f t="shared" si="9"/>
        <v>2542.0439035644099</v>
      </c>
      <c r="S41">
        <f t="shared" si="13"/>
        <v>1.0710000000000002</v>
      </c>
      <c r="T41">
        <f t="shared" si="14"/>
        <v>1.0924199999999999</v>
      </c>
      <c r="U41">
        <f t="shared" si="10"/>
        <v>3.3338910528000021</v>
      </c>
      <c r="V41" t="s">
        <v>18</v>
      </c>
      <c r="X41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</v>
      </c>
      <c r="Y41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</v>
      </c>
      <c r="Z41" t="str">
        <f t="shared" si="26"/>
        <v>"40":10</v>
      </c>
      <c r="AA41" t="str">
        <f t="shared" si="27"/>
        <v>"40":1592</v>
      </c>
    </row>
    <row r="42" spans="1:27" x14ac:dyDescent="0.3">
      <c r="A42">
        <v>41</v>
      </c>
      <c r="C42">
        <v>6043</v>
      </c>
      <c r="D42">
        <f t="shared" si="28"/>
        <v>6043</v>
      </c>
      <c r="E42">
        <f t="shared" si="29"/>
        <v>1595</v>
      </c>
      <c r="F42">
        <v>0</v>
      </c>
      <c r="G42">
        <f t="shared" si="25"/>
        <v>1.02</v>
      </c>
      <c r="H42">
        <f>1.02^2*1</f>
        <v>1.0404</v>
      </c>
      <c r="I42">
        <f>1.02^2*1</f>
        <v>1.0404</v>
      </c>
      <c r="J42">
        <f t="shared" si="17"/>
        <v>21.581098614510243</v>
      </c>
      <c r="K42" s="2">
        <f t="shared" si="11"/>
        <v>49195.150343173867</v>
      </c>
      <c r="L42" s="2">
        <f t="shared" si="12"/>
        <v>4366.8004227798074</v>
      </c>
      <c r="M42" s="2"/>
      <c r="N42" s="2"/>
      <c r="O42" s="2">
        <f t="shared" si="6"/>
        <v>49195.150343173867</v>
      </c>
      <c r="P42" s="2">
        <f t="shared" si="7"/>
        <v>4366.8004227798074</v>
      </c>
      <c r="Q42" s="2">
        <f t="shared" si="8"/>
        <v>8993.6289475637768</v>
      </c>
      <c r="R42" s="2">
        <f t="shared" si="9"/>
        <v>2697.6373268137809</v>
      </c>
      <c r="S42">
        <f t="shared" si="13"/>
        <v>1.0612079999999999</v>
      </c>
      <c r="T42">
        <f t="shared" si="14"/>
        <v>1.0612080000000002</v>
      </c>
      <c r="U42">
        <f t="shared" si="10"/>
        <v>3.3338910528000012</v>
      </c>
      <c r="V42" t="s">
        <v>18</v>
      </c>
      <c r="X42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</v>
      </c>
      <c r="Y42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</v>
      </c>
      <c r="Z42" t="str">
        <f t="shared" si="26"/>
        <v>"41":6043</v>
      </c>
      <c r="AA42" t="str">
        <f t="shared" si="27"/>
        <v>"41":1595</v>
      </c>
    </row>
    <row r="43" spans="1:27" x14ac:dyDescent="0.3">
      <c r="A43">
        <v>42</v>
      </c>
      <c r="C43">
        <v>6054</v>
      </c>
      <c r="D43">
        <f t="shared" si="28"/>
        <v>6054</v>
      </c>
      <c r="E43">
        <f t="shared" si="29"/>
        <v>1598</v>
      </c>
      <c r="F43">
        <v>0</v>
      </c>
      <c r="G43">
        <f t="shared" si="25"/>
        <v>1.05</v>
      </c>
      <c r="H43">
        <f t="shared" ref="H43:I43" si="33">1.02^3</f>
        <v>1.0612079999999999</v>
      </c>
      <c r="I43">
        <f>1.02^2</f>
        <v>1.0404</v>
      </c>
      <c r="J43">
        <f t="shared" si="17"/>
        <v>23.575623748463279</v>
      </c>
      <c r="K43" s="2">
        <f t="shared" si="11"/>
        <v>54816.601460647791</v>
      </c>
      <c r="L43" s="2">
        <f t="shared" si="12"/>
        <v>4770.3801178531176</v>
      </c>
      <c r="M43" s="2"/>
      <c r="N43" s="2"/>
      <c r="O43" s="2">
        <f t="shared" si="6"/>
        <v>54816.601460647791</v>
      </c>
      <c r="P43" s="2">
        <f t="shared" si="7"/>
        <v>4770.3801178531176</v>
      </c>
      <c r="Q43" s="2">
        <f t="shared" si="8"/>
        <v>10021.316537595572</v>
      </c>
      <c r="R43" s="2">
        <f t="shared" si="9"/>
        <v>2946.9529685579105</v>
      </c>
      <c r="S43">
        <f t="shared" si="13"/>
        <v>1.1142683999999998</v>
      </c>
      <c r="T43">
        <f t="shared" si="14"/>
        <v>1.0924200000000002</v>
      </c>
      <c r="U43">
        <f t="shared" si="10"/>
        <v>3.4005688738560007</v>
      </c>
      <c r="V43" t="s">
        <v>18</v>
      </c>
      <c r="X43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</v>
      </c>
      <c r="Y43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</v>
      </c>
      <c r="Z43" t="str">
        <f t="shared" si="26"/>
        <v>"42":6054</v>
      </c>
      <c r="AA43" t="str">
        <f t="shared" si="27"/>
        <v>"42":1598</v>
      </c>
    </row>
    <row r="44" spans="1:27" x14ac:dyDescent="0.3">
      <c r="A44">
        <v>43</v>
      </c>
      <c r="C44">
        <v>6065</v>
      </c>
      <c r="D44">
        <f t="shared" si="28"/>
        <v>6065</v>
      </c>
      <c r="E44">
        <f t="shared" si="29"/>
        <v>1601</v>
      </c>
      <c r="F44">
        <v>0</v>
      </c>
      <c r="G44">
        <f t="shared" si="25"/>
        <v>1.07</v>
      </c>
      <c r="H44">
        <f>1.02^2</f>
        <v>1.0404</v>
      </c>
      <c r="I44">
        <f>1.02^2</f>
        <v>1.0404</v>
      </c>
      <c r="J44">
        <f t="shared" si="17"/>
        <v>26.245044474254282</v>
      </c>
      <c r="K44" s="2">
        <f t="shared" si="11"/>
        <v>61023.375610834024</v>
      </c>
      <c r="L44" s="2">
        <f t="shared" si="12"/>
        <v>5310.5207178373912</v>
      </c>
      <c r="M44" s="2"/>
      <c r="N44" s="2"/>
      <c r="O44" s="2">
        <f t="shared" si="6"/>
        <v>61023.375610834024</v>
      </c>
      <c r="P44" s="2">
        <f t="shared" si="7"/>
        <v>5310.5207178373912</v>
      </c>
      <c r="Q44" s="2">
        <f t="shared" si="8"/>
        <v>11156.010166514445</v>
      </c>
      <c r="R44" s="2">
        <f t="shared" si="9"/>
        <v>3280.6305592817862</v>
      </c>
      <c r="S44">
        <f t="shared" si="13"/>
        <v>1.1132280000000001</v>
      </c>
      <c r="T44">
        <f t="shared" si="14"/>
        <v>1.1132280000000001</v>
      </c>
      <c r="U44">
        <f t="shared" si="10"/>
        <v>3.4005688738560007</v>
      </c>
      <c r="V44" t="s">
        <v>18</v>
      </c>
      <c r="X44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</v>
      </c>
      <c r="Y44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</v>
      </c>
      <c r="Z44" t="str">
        <f t="shared" si="26"/>
        <v>"43":6065</v>
      </c>
      <c r="AA44" t="str">
        <f t="shared" si="27"/>
        <v>"43":1601</v>
      </c>
    </row>
    <row r="45" spans="1:27" x14ac:dyDescent="0.3">
      <c r="A45">
        <v>44</v>
      </c>
      <c r="C45">
        <v>6076</v>
      </c>
      <c r="D45">
        <f t="shared" si="28"/>
        <v>6076</v>
      </c>
      <c r="E45">
        <f t="shared" si="29"/>
        <v>1604</v>
      </c>
      <c r="F45">
        <v>0</v>
      </c>
      <c r="G45">
        <f t="shared" si="25"/>
        <v>1.04</v>
      </c>
      <c r="H45">
        <f t="shared" si="31"/>
        <v>1.02</v>
      </c>
      <c r="I45">
        <f t="shared" si="31"/>
        <v>1.02</v>
      </c>
      <c r="J45">
        <f t="shared" si="17"/>
        <v>27.840743178288943</v>
      </c>
      <c r="K45" s="2">
        <f t="shared" si="11"/>
        <v>64733.596847972738</v>
      </c>
      <c r="L45" s="2">
        <f t="shared" si="12"/>
        <v>5633.4003774819048</v>
      </c>
      <c r="M45" s="2"/>
      <c r="N45" s="2"/>
      <c r="O45" s="2">
        <f t="shared" si="6"/>
        <v>64733.596847972738</v>
      </c>
      <c r="P45" s="2">
        <f t="shared" si="7"/>
        <v>5633.4003774819048</v>
      </c>
      <c r="Q45" s="2">
        <f t="shared" si="8"/>
        <v>11834.295584638525</v>
      </c>
      <c r="R45" s="2">
        <f t="shared" si="9"/>
        <v>3480.0928972861188</v>
      </c>
      <c r="S45">
        <f t="shared" si="13"/>
        <v>1.0608000000000002</v>
      </c>
      <c r="T45">
        <f t="shared" si="14"/>
        <v>1.0608</v>
      </c>
      <c r="U45">
        <f t="shared" si="10"/>
        <v>3.4005688738560012</v>
      </c>
      <c r="V45" t="s">
        <v>18</v>
      </c>
      <c r="X45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</v>
      </c>
      <c r="Y45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</v>
      </c>
      <c r="Z45" t="str">
        <f t="shared" si="26"/>
        <v>"44":6076</v>
      </c>
      <c r="AA45" t="str">
        <f t="shared" si="27"/>
        <v>"44":1604</v>
      </c>
    </row>
    <row r="46" spans="1:27" x14ac:dyDescent="0.3">
      <c r="A46">
        <v>45</v>
      </c>
      <c r="B46">
        <v>5</v>
      </c>
      <c r="D46" t="str">
        <f t="shared" si="28"/>
        <v>삭</v>
      </c>
      <c r="E46">
        <f t="shared" si="29"/>
        <v>1607</v>
      </c>
      <c r="F46">
        <v>0</v>
      </c>
      <c r="G46">
        <f t="shared" si="25"/>
        <v>1.05</v>
      </c>
      <c r="H46">
        <f t="shared" si="31"/>
        <v>1.02</v>
      </c>
      <c r="I46">
        <f t="shared" si="31"/>
        <v>1.02</v>
      </c>
      <c r="J46">
        <f t="shared" si="17"/>
        <v>29.817435943947459</v>
      </c>
      <c r="K46" s="2">
        <f t="shared" si="11"/>
        <v>69329.682224178803</v>
      </c>
      <c r="L46" s="2">
        <f t="shared" si="12"/>
        <v>6033.3718042831197</v>
      </c>
      <c r="M46" s="2"/>
      <c r="N46" s="2"/>
      <c r="O46" s="2">
        <f t="shared" si="6"/>
        <v>69329.682224178803</v>
      </c>
      <c r="P46" s="2">
        <f t="shared" si="7"/>
        <v>6033.3718042831197</v>
      </c>
      <c r="Q46" s="2">
        <f t="shared" si="8"/>
        <v>12674.53057114786</v>
      </c>
      <c r="R46" s="2">
        <f t="shared" si="9"/>
        <v>3727.1794929934331</v>
      </c>
      <c r="S46">
        <f t="shared" si="13"/>
        <v>1.071</v>
      </c>
      <c r="T46">
        <f t="shared" si="14"/>
        <v>1.071</v>
      </c>
      <c r="U46">
        <f t="shared" si="10"/>
        <v>3.4005688738560012</v>
      </c>
      <c r="V46" t="s">
        <v>18</v>
      </c>
      <c r="X46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</v>
      </c>
      <c r="Y46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</v>
      </c>
      <c r="Z46" t="str">
        <f t="shared" si="26"/>
        <v>"45":5</v>
      </c>
      <c r="AA46" t="str">
        <f t="shared" si="27"/>
        <v>"45":1607</v>
      </c>
    </row>
    <row r="47" spans="1:27" x14ac:dyDescent="0.3">
      <c r="A47">
        <v>46</v>
      </c>
      <c r="C47">
        <v>6087</v>
      </c>
      <c r="D47">
        <f t="shared" si="28"/>
        <v>6087</v>
      </c>
      <c r="E47">
        <f t="shared" si="29"/>
        <v>1610</v>
      </c>
      <c r="F47">
        <v>0</v>
      </c>
      <c r="G47">
        <f t="shared" si="25"/>
        <v>1.07</v>
      </c>
      <c r="H47">
        <f>1.02^2*1</f>
        <v>1.0404</v>
      </c>
      <c r="I47">
        <f>1.02^2*1</f>
        <v>1.0404</v>
      </c>
      <c r="J47">
        <f t="shared" si="17"/>
        <v>33.193604581008742</v>
      </c>
      <c r="K47" s="2">
        <f t="shared" si="11"/>
        <v>77179.743483058119</v>
      </c>
      <c r="L47" s="2">
        <f t="shared" si="12"/>
        <v>6716.518426938489</v>
      </c>
      <c r="M47" s="2"/>
      <c r="N47" s="2"/>
      <c r="O47" s="2">
        <f t="shared" si="6"/>
        <v>77179.743483058119</v>
      </c>
      <c r="P47" s="2">
        <f t="shared" si="7"/>
        <v>6716.518426938489</v>
      </c>
      <c r="Q47" s="2">
        <f t="shared" si="8"/>
        <v>14109.64231865779</v>
      </c>
      <c r="R47" s="2">
        <f t="shared" si="9"/>
        <v>4149.2005726260941</v>
      </c>
      <c r="S47">
        <f t="shared" si="13"/>
        <v>1.1132279999999999</v>
      </c>
      <c r="T47">
        <f t="shared" si="14"/>
        <v>1.1132280000000001</v>
      </c>
      <c r="U47">
        <f t="shared" si="10"/>
        <v>3.4005688738560007</v>
      </c>
      <c r="V47" t="s">
        <v>18</v>
      </c>
      <c r="X47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</v>
      </c>
      <c r="Y47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</v>
      </c>
      <c r="Z47" t="str">
        <f t="shared" si="26"/>
        <v>"46":6087</v>
      </c>
      <c r="AA47" t="str">
        <f t="shared" si="27"/>
        <v>"46":1610</v>
      </c>
    </row>
    <row r="48" spans="1:27" x14ac:dyDescent="0.3">
      <c r="A48">
        <v>47</v>
      </c>
      <c r="C48">
        <v>6098</v>
      </c>
      <c r="D48">
        <f t="shared" si="28"/>
        <v>6098</v>
      </c>
      <c r="E48">
        <f t="shared" si="29"/>
        <v>1613</v>
      </c>
      <c r="F48">
        <v>0</v>
      </c>
      <c r="G48">
        <f t="shared" si="25"/>
        <v>1.0900000000000001</v>
      </c>
      <c r="H48">
        <f>1.02^3</f>
        <v>1.0612079999999999</v>
      </c>
      <c r="I48">
        <f t="shared" ref="H48:I48" si="34">1.02^3</f>
        <v>1.0612079999999999</v>
      </c>
      <c r="J48">
        <f t="shared" si="17"/>
        <v>38.395597415921408</v>
      </c>
      <c r="K48" s="2">
        <f t="shared" si="11"/>
        <v>89275.099732164366</v>
      </c>
      <c r="L48" s="2">
        <f t="shared" si="12"/>
        <v>7769.1091646278492</v>
      </c>
      <c r="M48" s="2"/>
      <c r="N48" s="2"/>
      <c r="O48" s="2">
        <f t="shared" si="6"/>
        <v>89275.099732164366</v>
      </c>
      <c r="P48" s="2">
        <f t="shared" si="7"/>
        <v>7769.1091646278492</v>
      </c>
      <c r="Q48" s="2">
        <f t="shared" si="8"/>
        <v>16320.859183211034</v>
      </c>
      <c r="R48" s="2">
        <f t="shared" si="9"/>
        <v>4799.4496769901771</v>
      </c>
      <c r="S48">
        <f t="shared" si="13"/>
        <v>1.1567167200000001</v>
      </c>
      <c r="T48">
        <f t="shared" si="14"/>
        <v>1.1567167200000001</v>
      </c>
      <c r="U48">
        <f t="shared" si="10"/>
        <v>3.4005688738560012</v>
      </c>
      <c r="V48" t="s">
        <v>18</v>
      </c>
      <c r="X48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</v>
      </c>
      <c r="Y48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</v>
      </c>
      <c r="Z48" t="str">
        <f t="shared" si="26"/>
        <v>"47":6098</v>
      </c>
      <c r="AA48" t="str">
        <f t="shared" si="27"/>
        <v>"47":1613</v>
      </c>
    </row>
    <row r="49" spans="1:27" x14ac:dyDescent="0.3">
      <c r="A49">
        <v>48</v>
      </c>
      <c r="C49">
        <v>6109</v>
      </c>
      <c r="D49">
        <f t="shared" si="28"/>
        <v>6109</v>
      </c>
      <c r="E49">
        <f t="shared" si="29"/>
        <v>1616</v>
      </c>
      <c r="F49">
        <v>0</v>
      </c>
      <c r="G49">
        <f t="shared" si="25"/>
        <v>1.03</v>
      </c>
      <c r="H49">
        <f>1.02^3</f>
        <v>1.0612079999999999</v>
      </c>
      <c r="I49">
        <f>1.02^3</f>
        <v>1.0612079999999999</v>
      </c>
      <c r="J49">
        <f t="shared" si="17"/>
        <v>41.968086596831775</v>
      </c>
      <c r="K49" s="2">
        <f t="shared" si="11"/>
        <v>97581.633537667803</v>
      </c>
      <c r="L49" s="2">
        <f t="shared" si="12"/>
        <v>8491.9800223276816</v>
      </c>
      <c r="M49" s="2"/>
      <c r="N49" s="2"/>
      <c r="O49" s="2">
        <f t="shared" si="6"/>
        <v>97581.633537667803</v>
      </c>
      <c r="P49" s="2">
        <f t="shared" si="7"/>
        <v>8491.9800223276816</v>
      </c>
      <c r="Q49" s="2">
        <f t="shared" si="8"/>
        <v>17839.421122059925</v>
      </c>
      <c r="R49" s="2">
        <f t="shared" si="9"/>
        <v>5246.0108246039736</v>
      </c>
      <c r="S49">
        <f t="shared" si="13"/>
        <v>1.09304424</v>
      </c>
      <c r="T49">
        <f t="shared" si="14"/>
        <v>1.09304424</v>
      </c>
      <c r="U49">
        <f t="shared" si="10"/>
        <v>3.4005688738560007</v>
      </c>
      <c r="V49" t="s">
        <v>18</v>
      </c>
      <c r="X49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</v>
      </c>
      <c r="Y49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</v>
      </c>
      <c r="Z49" t="str">
        <f t="shared" si="26"/>
        <v>"48":6109</v>
      </c>
      <c r="AA49" t="str">
        <f t="shared" si="27"/>
        <v>"48":1616</v>
      </c>
    </row>
    <row r="50" spans="1:27" x14ac:dyDescent="0.3">
      <c r="A50">
        <v>49</v>
      </c>
      <c r="C50">
        <v>6120</v>
      </c>
      <c r="D50">
        <f t="shared" si="28"/>
        <v>6120</v>
      </c>
      <c r="E50">
        <f t="shared" si="29"/>
        <v>1619</v>
      </c>
      <c r="F50">
        <v>0</v>
      </c>
      <c r="G50">
        <f t="shared" si="25"/>
        <v>1.04</v>
      </c>
      <c r="H50">
        <f>1.02^2</f>
        <v>1.0404</v>
      </c>
      <c r="I50">
        <f>1.02^2</f>
        <v>1.0404</v>
      </c>
      <c r="J50">
        <f t="shared" si="17"/>
        <v>45.410141187157535</v>
      </c>
      <c r="K50" s="2">
        <f t="shared" si="11"/>
        <v>105584.88879389317</v>
      </c>
      <c r="L50" s="2">
        <f t="shared" si="12"/>
        <v>9188.4582558389102</v>
      </c>
      <c r="M50" s="2"/>
      <c r="N50" s="2"/>
      <c r="O50" s="2">
        <f t="shared" si="6"/>
        <v>105584.88879389317</v>
      </c>
      <c r="P50" s="2">
        <f t="shared" si="7"/>
        <v>9188.4582558389102</v>
      </c>
      <c r="Q50" s="2">
        <f t="shared" si="8"/>
        <v>19302.539084806795</v>
      </c>
      <c r="R50" s="2">
        <f t="shared" si="9"/>
        <v>5676.2676483946934</v>
      </c>
      <c r="S50">
        <f t="shared" si="13"/>
        <v>1.0820160000000001</v>
      </c>
      <c r="T50">
        <f t="shared" si="14"/>
        <v>1.0820160000000001</v>
      </c>
      <c r="U50">
        <f t="shared" si="10"/>
        <v>3.4005688738560012</v>
      </c>
      <c r="V50" t="s">
        <v>18</v>
      </c>
      <c r="X50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</v>
      </c>
      <c r="Y50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</v>
      </c>
      <c r="Z50" t="str">
        <f t="shared" si="26"/>
        <v>"49":6120</v>
      </c>
      <c r="AA50" t="str">
        <f t="shared" si="27"/>
        <v>"49":1619</v>
      </c>
    </row>
    <row r="51" spans="1:27" x14ac:dyDescent="0.3">
      <c r="A51">
        <v>50</v>
      </c>
      <c r="B51">
        <v>15</v>
      </c>
      <c r="D51" t="str">
        <f t="shared" si="28"/>
        <v>삭</v>
      </c>
      <c r="E51">
        <f t="shared" si="29"/>
        <v>1622</v>
      </c>
      <c r="F51">
        <v>0</v>
      </c>
      <c r="G51">
        <f t="shared" si="25"/>
        <v>1.05</v>
      </c>
      <c r="H51">
        <f t="shared" si="31"/>
        <v>1.02</v>
      </c>
      <c r="I51">
        <f t="shared" si="31"/>
        <v>1.02</v>
      </c>
      <c r="J51">
        <f t="shared" si="17"/>
        <v>48.634261211445718</v>
      </c>
      <c r="K51" s="2">
        <f t="shared" si="11"/>
        <v>113081.4158982596</v>
      </c>
      <c r="L51" s="2">
        <f t="shared" si="12"/>
        <v>9840.8387920034729</v>
      </c>
      <c r="M51" s="2"/>
      <c r="N51" s="2"/>
      <c r="O51" s="2">
        <f t="shared" si="6"/>
        <v>113081.4158982596</v>
      </c>
      <c r="P51" s="2">
        <f t="shared" si="7"/>
        <v>9840.8387920034729</v>
      </c>
      <c r="Q51" s="2">
        <f t="shared" si="8"/>
        <v>20673.019359828078</v>
      </c>
      <c r="R51" s="2">
        <f t="shared" si="9"/>
        <v>6079.2826514307171</v>
      </c>
      <c r="S51">
        <f t="shared" si="13"/>
        <v>1.0710000000000002</v>
      </c>
      <c r="T51">
        <f t="shared" si="14"/>
        <v>1.071</v>
      </c>
      <c r="U51">
        <f t="shared" si="10"/>
        <v>3.4005688738560012</v>
      </c>
      <c r="V51" t="s">
        <v>18</v>
      </c>
      <c r="X51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</v>
      </c>
      <c r="Y51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</v>
      </c>
      <c r="Z51" t="str">
        <f t="shared" si="26"/>
        <v>"50":15</v>
      </c>
      <c r="AA51" t="str">
        <f t="shared" si="27"/>
        <v>"50":1622</v>
      </c>
    </row>
    <row r="52" spans="1:27" x14ac:dyDescent="0.3">
      <c r="A52">
        <v>51</v>
      </c>
      <c r="C52">
        <v>7170</v>
      </c>
      <c r="D52">
        <f t="shared" si="28"/>
        <v>7170</v>
      </c>
      <c r="E52">
        <f t="shared" si="29"/>
        <v>1625</v>
      </c>
      <c r="F52">
        <v>1.5</v>
      </c>
      <c r="G52">
        <f t="shared" si="25"/>
        <v>1.02</v>
      </c>
      <c r="J52">
        <f t="shared" si="17"/>
        <v>49.606946435674637</v>
      </c>
      <c r="K52" s="2">
        <f t="shared" si="11"/>
        <v>115343.04421622479</v>
      </c>
      <c r="L52" s="2">
        <f t="shared" si="12"/>
        <v>10037.655567843543</v>
      </c>
      <c r="M52" s="2"/>
      <c r="N52" s="2"/>
      <c r="O52" s="2">
        <f t="shared" si="6"/>
        <v>115343.04421622479</v>
      </c>
      <c r="P52" s="2">
        <f t="shared" si="7"/>
        <v>10037.655567843543</v>
      </c>
      <c r="Q52" s="2">
        <f t="shared" si="8"/>
        <v>21086.479747024641</v>
      </c>
      <c r="R52" s="2">
        <f t="shared" si="9"/>
        <v>6200.8683044593317</v>
      </c>
      <c r="S52">
        <f t="shared" si="13"/>
        <v>1.02</v>
      </c>
      <c r="T52">
        <f t="shared" si="14"/>
        <v>1.02</v>
      </c>
      <c r="U52">
        <f t="shared" si="10"/>
        <v>3.4005688738560012</v>
      </c>
      <c r="V52" t="s">
        <v>18</v>
      </c>
      <c r="X52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</v>
      </c>
      <c r="Y52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</v>
      </c>
      <c r="Z52" t="str">
        <f t="shared" si="26"/>
        <v>"51":7170</v>
      </c>
      <c r="AA52" t="str">
        <f t="shared" si="27"/>
        <v>"51":1625</v>
      </c>
    </row>
    <row r="53" spans="1:27" x14ac:dyDescent="0.3">
      <c r="A53">
        <v>52</v>
      </c>
      <c r="C53">
        <v>7181</v>
      </c>
      <c r="D53">
        <f t="shared" si="28"/>
        <v>7181</v>
      </c>
      <c r="E53">
        <f t="shared" si="29"/>
        <v>1628</v>
      </c>
      <c r="F53">
        <v>1.5</v>
      </c>
      <c r="G53">
        <f t="shared" si="25"/>
        <v>1.05</v>
      </c>
      <c r="H53">
        <f t="shared" ref="H53:I61" si="35">1/1.02</f>
        <v>0.98039215686274506</v>
      </c>
      <c r="I53">
        <f>1/1.02^2</f>
        <v>0.96116878123798544</v>
      </c>
      <c r="J53">
        <f t="shared" si="17"/>
        <v>50.064680658841191</v>
      </c>
      <c r="K53" s="2">
        <f t="shared" si="11"/>
        <v>118735.48669317257</v>
      </c>
      <c r="L53" s="2">
        <f t="shared" si="12"/>
        <v>10130.275227062401</v>
      </c>
      <c r="M53" s="2"/>
      <c r="N53" s="2"/>
      <c r="O53" s="2">
        <f t="shared" si="6"/>
        <v>118735.48669317257</v>
      </c>
      <c r="P53" s="2">
        <f t="shared" si="7"/>
        <v>10130.275227062401</v>
      </c>
      <c r="Q53" s="2">
        <f t="shared" si="8"/>
        <v>21706.67032781948</v>
      </c>
      <c r="R53" s="2">
        <f t="shared" si="9"/>
        <v>6258.0850823551509</v>
      </c>
      <c r="S53">
        <f t="shared" si="13"/>
        <v>1.0294117647058822</v>
      </c>
      <c r="T53">
        <f t="shared" si="14"/>
        <v>1.0092272202998847</v>
      </c>
      <c r="U53">
        <f t="shared" si="10"/>
        <v>3.4685802513331203</v>
      </c>
      <c r="V53" t="s">
        <v>18</v>
      </c>
      <c r="X53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</v>
      </c>
      <c r="Y53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</v>
      </c>
      <c r="Z53" t="str">
        <f t="shared" si="26"/>
        <v>"52":7181</v>
      </c>
      <c r="AA53" t="str">
        <f t="shared" si="27"/>
        <v>"52":1628</v>
      </c>
    </row>
    <row r="54" spans="1:27" x14ac:dyDescent="0.3">
      <c r="A54">
        <v>53</v>
      </c>
      <c r="C54">
        <v>7192</v>
      </c>
      <c r="D54">
        <f t="shared" si="28"/>
        <v>7192</v>
      </c>
      <c r="E54">
        <f t="shared" si="29"/>
        <v>1631</v>
      </c>
      <c r="F54">
        <v>1.5</v>
      </c>
      <c r="G54">
        <f t="shared" si="25"/>
        <v>1.07</v>
      </c>
      <c r="H54">
        <f t="shared" si="35"/>
        <v>0.98039215686274506</v>
      </c>
      <c r="I54">
        <f>1/1.02^2</f>
        <v>0.96116878123798544</v>
      </c>
      <c r="J54">
        <f t="shared" si="17"/>
        <v>51.489050658362245</v>
      </c>
      <c r="K54" s="2">
        <f t="shared" si="11"/>
        <v>124555.85368793593</v>
      </c>
      <c r="L54" s="2">
        <f t="shared" si="12"/>
        <v>10418.48759415299</v>
      </c>
      <c r="M54" s="2"/>
      <c r="N54" s="2"/>
      <c r="O54" s="2">
        <f t="shared" si="6"/>
        <v>124555.85368793593</v>
      </c>
      <c r="P54" s="2">
        <f t="shared" si="7"/>
        <v>10418.48759415299</v>
      </c>
      <c r="Q54" s="2">
        <f t="shared" si="8"/>
        <v>22770.722794869456</v>
      </c>
      <c r="R54" s="2">
        <f t="shared" si="9"/>
        <v>6436.1313322952838</v>
      </c>
      <c r="S54">
        <f t="shared" si="13"/>
        <v>1.0490196078431373</v>
      </c>
      <c r="T54">
        <f t="shared" si="14"/>
        <v>1.0284505959246446</v>
      </c>
      <c r="U54">
        <f t="shared" si="10"/>
        <v>3.5379518563597818</v>
      </c>
      <c r="V54" t="s">
        <v>18</v>
      </c>
      <c r="X54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</v>
      </c>
      <c r="Y54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</v>
      </c>
      <c r="Z54" t="str">
        <f t="shared" si="26"/>
        <v>"53":7192</v>
      </c>
      <c r="AA54" t="str">
        <f t="shared" si="27"/>
        <v>"53":1631</v>
      </c>
    </row>
    <row r="55" spans="1:27" x14ac:dyDescent="0.3">
      <c r="A55">
        <v>54</v>
      </c>
      <c r="C55">
        <v>7203</v>
      </c>
      <c r="D55">
        <f t="shared" si="28"/>
        <v>7203</v>
      </c>
      <c r="E55">
        <f t="shared" si="29"/>
        <v>1634</v>
      </c>
      <c r="F55">
        <v>1.5</v>
      </c>
      <c r="G55">
        <f t="shared" si="25"/>
        <v>1.04</v>
      </c>
      <c r="H55">
        <f t="shared" si="35"/>
        <v>0.98039215686274506</v>
      </c>
      <c r="I55">
        <f t="shared" si="35"/>
        <v>0.98039215686274506</v>
      </c>
      <c r="J55">
        <f t="shared" si="17"/>
        <v>52.498639886957584</v>
      </c>
      <c r="K55" s="2">
        <f t="shared" si="11"/>
        <v>126998.12532887586</v>
      </c>
      <c r="L55" s="2">
        <f t="shared" si="12"/>
        <v>10622.771664626578</v>
      </c>
      <c r="M55" s="2"/>
      <c r="N55" s="2"/>
      <c r="O55" s="2">
        <f t="shared" si="6"/>
        <v>126998.12532887586</v>
      </c>
      <c r="P55" s="2">
        <f t="shared" si="7"/>
        <v>10622.771664626578</v>
      </c>
      <c r="Q55" s="2">
        <f t="shared" si="8"/>
        <v>23217.20755555317</v>
      </c>
      <c r="R55" s="2">
        <f t="shared" si="9"/>
        <v>6562.329985869701</v>
      </c>
      <c r="S55">
        <f t="shared" si="13"/>
        <v>1.0196078431372551</v>
      </c>
      <c r="T55">
        <f t="shared" si="14"/>
        <v>1.0196078431372548</v>
      </c>
      <c r="U55">
        <f t="shared" si="10"/>
        <v>3.5379518563597818</v>
      </c>
      <c r="V55" t="s">
        <v>18</v>
      </c>
      <c r="X55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</v>
      </c>
      <c r="Y55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</v>
      </c>
      <c r="Z55" t="str">
        <f t="shared" si="26"/>
        <v>"54":7203</v>
      </c>
      <c r="AA55" t="str">
        <f t="shared" si="27"/>
        <v>"54":1634</v>
      </c>
    </row>
    <row r="56" spans="1:27" x14ac:dyDescent="0.3">
      <c r="A56">
        <v>55</v>
      </c>
      <c r="B56">
        <v>7</v>
      </c>
      <c r="D56" t="str">
        <f t="shared" si="28"/>
        <v>삭</v>
      </c>
      <c r="E56">
        <f t="shared" si="29"/>
        <v>1637</v>
      </c>
      <c r="F56">
        <v>1.5</v>
      </c>
      <c r="G56">
        <f t="shared" si="25"/>
        <v>1.05</v>
      </c>
      <c r="H56">
        <f t="shared" si="35"/>
        <v>0.98039215686274506</v>
      </c>
      <c r="I56">
        <f t="shared" si="35"/>
        <v>0.98039215686274506</v>
      </c>
      <c r="J56">
        <f t="shared" si="17"/>
        <v>54.042717530691633</v>
      </c>
      <c r="K56" s="2">
        <f t="shared" si="11"/>
        <v>130733.36430913692</v>
      </c>
      <c r="L56" s="2">
        <f t="shared" si="12"/>
        <v>10935.206125350889</v>
      </c>
      <c r="M56" s="2"/>
      <c r="N56" s="2"/>
      <c r="O56" s="2">
        <f t="shared" si="6"/>
        <v>130733.36430913692</v>
      </c>
      <c r="P56" s="2">
        <f t="shared" si="7"/>
        <v>10935.206125350889</v>
      </c>
      <c r="Q56" s="2">
        <f t="shared" si="8"/>
        <v>23900.066601304734</v>
      </c>
      <c r="R56" s="2">
        <f t="shared" si="9"/>
        <v>6755.3396913364568</v>
      </c>
      <c r="S56">
        <f t="shared" si="13"/>
        <v>1.0294117647058825</v>
      </c>
      <c r="T56">
        <f t="shared" si="14"/>
        <v>1.0294117647058822</v>
      </c>
      <c r="U56">
        <f t="shared" si="10"/>
        <v>3.5379518563597818</v>
      </c>
      <c r="V56" t="s">
        <v>18</v>
      </c>
      <c r="X56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</v>
      </c>
      <c r="Y56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</v>
      </c>
      <c r="Z56" t="str">
        <f t="shared" si="26"/>
        <v>"55":7</v>
      </c>
      <c r="AA56" t="str">
        <f t="shared" si="27"/>
        <v>"55":1637</v>
      </c>
    </row>
    <row r="57" spans="1:27" x14ac:dyDescent="0.3">
      <c r="A57">
        <v>56</v>
      </c>
      <c r="C57">
        <v>7214</v>
      </c>
      <c r="D57">
        <f t="shared" si="28"/>
        <v>7214</v>
      </c>
      <c r="E57">
        <f t="shared" si="29"/>
        <v>1640</v>
      </c>
      <c r="F57">
        <v>1.5</v>
      </c>
      <c r="G57">
        <f t="shared" si="25"/>
        <v>1.07</v>
      </c>
      <c r="H57">
        <f t="shared" si="35"/>
        <v>0.98039215686274506</v>
      </c>
      <c r="I57">
        <f>1/1.02^2</f>
        <v>0.96116878123798544</v>
      </c>
      <c r="J57">
        <f t="shared" si="17"/>
        <v>55.580265049827041</v>
      </c>
      <c r="K57" s="2">
        <f t="shared" si="11"/>
        <v>137141.86255958481</v>
      </c>
      <c r="L57" s="2">
        <f t="shared" si="12"/>
        <v>11246.319256175944</v>
      </c>
      <c r="M57" s="2"/>
      <c r="N57" s="2"/>
      <c r="O57" s="2">
        <f t="shared" si="6"/>
        <v>137141.86255958481</v>
      </c>
      <c r="P57" s="2">
        <f t="shared" si="7"/>
        <v>11246.319256175944</v>
      </c>
      <c r="Q57" s="2">
        <f t="shared" si="8"/>
        <v>25071.638493525556</v>
      </c>
      <c r="R57" s="2">
        <f t="shared" si="9"/>
        <v>6947.5331312283834</v>
      </c>
      <c r="S57">
        <f t="shared" si="13"/>
        <v>1.0490196078431373</v>
      </c>
      <c r="T57">
        <f t="shared" si="14"/>
        <v>1.0284505959246444</v>
      </c>
      <c r="U57">
        <f t="shared" si="10"/>
        <v>3.6087108934869772</v>
      </c>
      <c r="V57" t="s">
        <v>18</v>
      </c>
      <c r="X57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</v>
      </c>
      <c r="Y57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</v>
      </c>
      <c r="Z57" t="str">
        <f t="shared" si="26"/>
        <v>"56":7214</v>
      </c>
      <c r="AA57" t="str">
        <f t="shared" si="27"/>
        <v>"56":1640</v>
      </c>
    </row>
    <row r="58" spans="1:27" x14ac:dyDescent="0.3">
      <c r="A58">
        <v>57</v>
      </c>
      <c r="C58">
        <v>7225</v>
      </c>
      <c r="D58">
        <f t="shared" si="28"/>
        <v>7225</v>
      </c>
      <c r="E58">
        <f t="shared" si="29"/>
        <v>1643</v>
      </c>
      <c r="F58">
        <v>1.5</v>
      </c>
      <c r="G58">
        <f t="shared" si="25"/>
        <v>1.0900000000000001</v>
      </c>
      <c r="H58">
        <f t="shared" si="35"/>
        <v>0.98039215686274506</v>
      </c>
      <c r="I58">
        <f>1/1.02^2</f>
        <v>0.96116878123798544</v>
      </c>
      <c r="J58">
        <f t="shared" si="17"/>
        <v>58.229997024520841</v>
      </c>
      <c r="K58" s="2">
        <f t="shared" si="11"/>
        <v>146553.55900975241</v>
      </c>
      <c r="L58" s="2">
        <f t="shared" si="12"/>
        <v>11782.475960430393</v>
      </c>
      <c r="M58" s="2"/>
      <c r="N58" s="2"/>
      <c r="O58" s="2">
        <f t="shared" si="6"/>
        <v>146553.55900975241</v>
      </c>
      <c r="P58" s="2">
        <f t="shared" si="7"/>
        <v>11782.475960430393</v>
      </c>
      <c r="Q58" s="2">
        <f t="shared" si="8"/>
        <v>26792.241135238099</v>
      </c>
      <c r="R58" s="2">
        <f t="shared" si="9"/>
        <v>7278.7496280651076</v>
      </c>
      <c r="S58">
        <f t="shared" si="13"/>
        <v>1.0686274509803924</v>
      </c>
      <c r="T58">
        <f t="shared" si="14"/>
        <v>1.0476739715494041</v>
      </c>
      <c r="U58">
        <f t="shared" si="10"/>
        <v>3.6808851113567176</v>
      </c>
      <c r="V58" t="s">
        <v>18</v>
      </c>
      <c r="X58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</v>
      </c>
      <c r="Y58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</v>
      </c>
      <c r="Z58" t="str">
        <f t="shared" si="26"/>
        <v>"57":7225</v>
      </c>
      <c r="AA58" t="str">
        <f t="shared" si="27"/>
        <v>"57":1643</v>
      </c>
    </row>
    <row r="59" spans="1:27" x14ac:dyDescent="0.3">
      <c r="A59">
        <v>58</v>
      </c>
      <c r="C59">
        <v>7236</v>
      </c>
      <c r="D59">
        <f t="shared" si="28"/>
        <v>7236</v>
      </c>
      <c r="E59">
        <f t="shared" si="29"/>
        <v>1646</v>
      </c>
      <c r="F59">
        <v>1.5</v>
      </c>
      <c r="G59">
        <f t="shared" si="25"/>
        <v>1.03</v>
      </c>
      <c r="H59">
        <f t="shared" si="35"/>
        <v>0.98039215686274506</v>
      </c>
      <c r="I59">
        <f t="shared" si="35"/>
        <v>0.98039215686274506</v>
      </c>
      <c r="J59">
        <f t="shared" si="17"/>
        <v>58.800879348290657</v>
      </c>
      <c r="K59" s="2">
        <f t="shared" si="11"/>
        <v>147990.35860788723</v>
      </c>
      <c r="L59" s="2">
        <f t="shared" si="12"/>
        <v>11897.990430630691</v>
      </c>
      <c r="M59" s="2"/>
      <c r="N59" s="2"/>
      <c r="O59" s="2">
        <f t="shared" si="6"/>
        <v>147990.35860788723</v>
      </c>
      <c r="P59" s="2">
        <f t="shared" si="7"/>
        <v>11897.990430630691</v>
      </c>
      <c r="Q59" s="2">
        <f t="shared" si="8"/>
        <v>27054.910165975725</v>
      </c>
      <c r="R59" s="2">
        <f t="shared" si="9"/>
        <v>7350.1099185363346</v>
      </c>
      <c r="S59">
        <f t="shared" si="13"/>
        <v>1.0098039215686274</v>
      </c>
      <c r="T59">
        <f t="shared" si="14"/>
        <v>1.0098039215686274</v>
      </c>
      <c r="U59">
        <f t="shared" si="10"/>
        <v>3.6808851113567167</v>
      </c>
      <c r="V59" t="s">
        <v>18</v>
      </c>
      <c r="X59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</v>
      </c>
      <c r="Y59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</v>
      </c>
      <c r="Z59" t="str">
        <f t="shared" si="26"/>
        <v>"58":7236</v>
      </c>
      <c r="AA59" t="str">
        <f t="shared" si="27"/>
        <v>"58":1646</v>
      </c>
    </row>
    <row r="60" spans="1:27" x14ac:dyDescent="0.3">
      <c r="A60">
        <v>59</v>
      </c>
      <c r="C60">
        <v>7247</v>
      </c>
      <c r="D60">
        <f t="shared" si="28"/>
        <v>7247</v>
      </c>
      <c r="E60">
        <f t="shared" si="29"/>
        <v>1649</v>
      </c>
      <c r="F60">
        <v>1.5</v>
      </c>
      <c r="G60">
        <f t="shared" si="25"/>
        <v>1.04</v>
      </c>
      <c r="H60">
        <f t="shared" si="35"/>
        <v>0.98039215686274506</v>
      </c>
      <c r="I60">
        <f t="shared" si="35"/>
        <v>0.98039215686274506</v>
      </c>
      <c r="J60">
        <f t="shared" si="17"/>
        <v>59.95383776688459</v>
      </c>
      <c r="K60" s="2">
        <f t="shared" si="11"/>
        <v>150892.13034529678</v>
      </c>
      <c r="L60" s="2">
        <f t="shared" si="12"/>
        <v>12131.284360643058</v>
      </c>
      <c r="M60" s="2"/>
      <c r="N60" s="2"/>
      <c r="O60" s="2">
        <f t="shared" si="6"/>
        <v>150892.13034529678</v>
      </c>
      <c r="P60" s="2">
        <f t="shared" si="7"/>
        <v>12131.284360643058</v>
      </c>
      <c r="Q60" s="2">
        <f t="shared" si="8"/>
        <v>27585.398600602701</v>
      </c>
      <c r="R60" s="2">
        <f t="shared" si="9"/>
        <v>7494.2297208605769</v>
      </c>
      <c r="S60">
        <f t="shared" si="13"/>
        <v>1.0196078431372548</v>
      </c>
      <c r="T60">
        <f t="shared" si="14"/>
        <v>1.0196078431372551</v>
      </c>
      <c r="U60">
        <f t="shared" si="10"/>
        <v>3.6808851113567167</v>
      </c>
      <c r="V60" t="s">
        <v>18</v>
      </c>
      <c r="X60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</v>
      </c>
      <c r="Y60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</v>
      </c>
      <c r="Z60" t="str">
        <f t="shared" si="26"/>
        <v>"59":7247</v>
      </c>
      <c r="AA60" t="str">
        <f t="shared" si="27"/>
        <v>"59":1649</v>
      </c>
    </row>
    <row r="61" spans="1:27" x14ac:dyDescent="0.3">
      <c r="A61">
        <v>60</v>
      </c>
      <c r="B61">
        <v>15</v>
      </c>
      <c r="D61" t="str">
        <f t="shared" si="28"/>
        <v>삭</v>
      </c>
      <c r="E61">
        <f t="shared" si="29"/>
        <v>1652</v>
      </c>
      <c r="F61">
        <v>1.5</v>
      </c>
      <c r="G61">
        <f t="shared" si="25"/>
        <v>1.05</v>
      </c>
      <c r="H61">
        <f t="shared" si="35"/>
        <v>0.98039215686274506</v>
      </c>
      <c r="I61">
        <f t="shared" si="35"/>
        <v>0.98039215686274506</v>
      </c>
      <c r="J61">
        <f t="shared" si="17"/>
        <v>61.717185936498844</v>
      </c>
      <c r="K61" s="2">
        <f t="shared" si="11"/>
        <v>155330.134178982</v>
      </c>
      <c r="L61" s="2">
        <f t="shared" si="12"/>
        <v>12488.086841838442</v>
      </c>
      <c r="M61" s="2"/>
      <c r="N61" s="2"/>
      <c r="O61" s="2">
        <f t="shared" si="6"/>
        <v>155330.134178982</v>
      </c>
      <c r="P61" s="2">
        <f t="shared" si="7"/>
        <v>12488.086841838442</v>
      </c>
      <c r="Q61" s="2">
        <f t="shared" si="8"/>
        <v>28396.733853561607</v>
      </c>
      <c r="R61" s="2">
        <f t="shared" si="9"/>
        <v>7714.6482420623579</v>
      </c>
      <c r="S61">
        <f t="shared" si="13"/>
        <v>1.0294117647058825</v>
      </c>
      <c r="T61">
        <f t="shared" si="14"/>
        <v>1.0294117647058822</v>
      </c>
      <c r="U61">
        <f t="shared" si="10"/>
        <v>3.6808851113567176</v>
      </c>
      <c r="V61" t="s">
        <v>18</v>
      </c>
      <c r="X61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</v>
      </c>
      <c r="Y61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</v>
      </c>
      <c r="Z61" t="str">
        <f t="shared" si="26"/>
        <v>"60":15</v>
      </c>
      <c r="AA61" t="str">
        <f t="shared" si="27"/>
        <v>"60":1652</v>
      </c>
    </row>
    <row r="62" spans="1:27" x14ac:dyDescent="0.3">
      <c r="A62">
        <v>61</v>
      </c>
      <c r="C62">
        <v>8297</v>
      </c>
      <c r="D62">
        <f t="shared" si="28"/>
        <v>8297</v>
      </c>
      <c r="E62">
        <f t="shared" si="29"/>
        <v>1655</v>
      </c>
      <c r="F62">
        <v>2.5</v>
      </c>
      <c r="G62">
        <f t="shared" si="25"/>
        <v>1.02</v>
      </c>
      <c r="J62">
        <f t="shared" si="17"/>
        <v>62.951529655228825</v>
      </c>
      <c r="K62" s="2">
        <f t="shared" si="11"/>
        <v>158436.73686256164</v>
      </c>
      <c r="L62" s="2">
        <f t="shared" si="12"/>
        <v>12737.84857867521</v>
      </c>
      <c r="M62" s="2"/>
      <c r="N62" s="2"/>
      <c r="O62" s="2">
        <f t="shared" si="6"/>
        <v>158436.73686256164</v>
      </c>
      <c r="P62" s="2">
        <f t="shared" si="7"/>
        <v>12737.84857867521</v>
      </c>
      <c r="Q62" s="2">
        <f t="shared" si="8"/>
        <v>28964.668530632836</v>
      </c>
      <c r="R62" s="2">
        <f t="shared" si="9"/>
        <v>7868.9412069036052</v>
      </c>
      <c r="S62">
        <f t="shared" si="13"/>
        <v>1.02</v>
      </c>
      <c r="T62">
        <f t="shared" si="14"/>
        <v>1.02</v>
      </c>
      <c r="U62">
        <f t="shared" si="10"/>
        <v>3.6808851113567171</v>
      </c>
      <c r="V62" t="s">
        <v>18</v>
      </c>
      <c r="X62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</v>
      </c>
      <c r="Y62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</v>
      </c>
      <c r="Z62" t="str">
        <f t="shared" si="26"/>
        <v>"61":8297</v>
      </c>
      <c r="AA62" t="str">
        <f t="shared" si="27"/>
        <v>"61":1655</v>
      </c>
    </row>
    <row r="63" spans="1:27" x14ac:dyDescent="0.3">
      <c r="A63">
        <v>62</v>
      </c>
      <c r="C63">
        <v>8308</v>
      </c>
      <c r="D63">
        <f t="shared" si="28"/>
        <v>8308</v>
      </c>
      <c r="E63">
        <f t="shared" si="29"/>
        <v>1658</v>
      </c>
      <c r="F63">
        <v>2.5</v>
      </c>
      <c r="G63">
        <f t="shared" si="25"/>
        <v>1.05</v>
      </c>
      <c r="H63">
        <f t="shared" ref="H63:I91" si="36">1/1.02</f>
        <v>0.98039215686274506</v>
      </c>
      <c r="I63">
        <f t="shared" si="36"/>
        <v>0.98039215686274506</v>
      </c>
      <c r="J63">
        <f t="shared" si="17"/>
        <v>64.803045233323786</v>
      </c>
      <c r="K63" s="2">
        <f t="shared" si="11"/>
        <v>163096.64088793108</v>
      </c>
      <c r="L63" s="2">
        <f t="shared" si="12"/>
        <v>13112.491183930362</v>
      </c>
      <c r="M63" s="2"/>
      <c r="N63" s="2"/>
      <c r="O63" s="2">
        <f t="shared" si="6"/>
        <v>163096.64088793108</v>
      </c>
      <c r="P63" s="2">
        <f t="shared" si="7"/>
        <v>13112.491183930362</v>
      </c>
      <c r="Q63" s="2">
        <f t="shared" si="8"/>
        <v>29816.57054623968</v>
      </c>
      <c r="R63" s="2">
        <f t="shared" si="9"/>
        <v>8100.3806541654749</v>
      </c>
      <c r="S63">
        <f t="shared" si="13"/>
        <v>1.0294117647058822</v>
      </c>
      <c r="T63">
        <f t="shared" si="14"/>
        <v>1.0294117647058822</v>
      </c>
      <c r="U63">
        <f t="shared" si="10"/>
        <v>3.6808851113567171</v>
      </c>
      <c r="V63" t="s">
        <v>18</v>
      </c>
      <c r="X63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</v>
      </c>
      <c r="Y63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</v>
      </c>
      <c r="Z63" t="str">
        <f t="shared" si="26"/>
        <v>"62":8308</v>
      </c>
      <c r="AA63" t="str">
        <f t="shared" si="27"/>
        <v>"62":1658</v>
      </c>
    </row>
    <row r="64" spans="1:27" x14ac:dyDescent="0.3">
      <c r="A64">
        <v>63</v>
      </c>
      <c r="C64">
        <v>8319</v>
      </c>
      <c r="D64">
        <f t="shared" si="28"/>
        <v>8319</v>
      </c>
      <c r="E64">
        <f t="shared" si="29"/>
        <v>1661</v>
      </c>
      <c r="F64">
        <v>2.5</v>
      </c>
      <c r="G64">
        <f t="shared" si="25"/>
        <v>1.07</v>
      </c>
      <c r="H64">
        <f t="shared" si="36"/>
        <v>0.98039215686274506</v>
      </c>
      <c r="I64">
        <f t="shared" si="36"/>
        <v>0.98039215686274506</v>
      </c>
      <c r="J64">
        <f t="shared" si="17"/>
        <v>67.979665097702409</v>
      </c>
      <c r="K64" s="2">
        <f t="shared" si="11"/>
        <v>171091.57426479046</v>
      </c>
      <c r="L64" s="2">
        <f t="shared" si="12"/>
        <v>13755.260359613223</v>
      </c>
      <c r="M64" s="2"/>
      <c r="N64" s="2"/>
      <c r="O64" s="2">
        <f t="shared" si="6"/>
        <v>171091.57426479046</v>
      </c>
      <c r="P64" s="2">
        <f t="shared" si="7"/>
        <v>13755.260359613223</v>
      </c>
      <c r="Q64" s="2">
        <f t="shared" si="8"/>
        <v>31278.167141643589</v>
      </c>
      <c r="R64" s="2">
        <f t="shared" si="9"/>
        <v>8497.4581372128032</v>
      </c>
      <c r="S64">
        <f t="shared" si="13"/>
        <v>1.0490196078431373</v>
      </c>
      <c r="T64">
        <f t="shared" si="14"/>
        <v>1.0490196078431373</v>
      </c>
      <c r="U64">
        <f t="shared" si="10"/>
        <v>3.6808851113567167</v>
      </c>
      <c r="V64" t="s">
        <v>18</v>
      </c>
      <c r="X64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</v>
      </c>
      <c r="Y64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</v>
      </c>
      <c r="Z64" t="str">
        <f t="shared" si="26"/>
        <v>"63":8319</v>
      </c>
      <c r="AA64" t="str">
        <f t="shared" si="27"/>
        <v>"63":1661</v>
      </c>
    </row>
    <row r="65" spans="1:27" x14ac:dyDescent="0.3">
      <c r="A65">
        <v>64</v>
      </c>
      <c r="C65">
        <v>8330</v>
      </c>
      <c r="D65">
        <f t="shared" si="28"/>
        <v>8330</v>
      </c>
      <c r="E65">
        <f t="shared" si="29"/>
        <v>1664</v>
      </c>
      <c r="F65">
        <v>2.5</v>
      </c>
      <c r="G65">
        <f t="shared" si="25"/>
        <v>1.04</v>
      </c>
      <c r="H65">
        <f t="shared" si="36"/>
        <v>0.98039215686274506</v>
      </c>
      <c r="I65">
        <f t="shared" si="36"/>
        <v>0.98039215686274506</v>
      </c>
      <c r="J65">
        <f t="shared" si="17"/>
        <v>69.312599707461274</v>
      </c>
      <c r="K65" s="2">
        <f t="shared" si="11"/>
        <v>174446.31101508046</v>
      </c>
      <c r="L65" s="2">
        <f t="shared" si="12"/>
        <v>14024.97134705662</v>
      </c>
      <c r="M65" s="2"/>
      <c r="N65" s="2"/>
      <c r="O65" s="2">
        <f t="shared" si="6"/>
        <v>174446.31101508046</v>
      </c>
      <c r="P65" s="2">
        <f t="shared" si="7"/>
        <v>14024.97134705662</v>
      </c>
      <c r="Q65" s="2">
        <f t="shared" si="8"/>
        <v>31891.464536577776</v>
      </c>
      <c r="R65" s="2">
        <f t="shared" si="9"/>
        <v>8664.0749634326621</v>
      </c>
      <c r="S65">
        <f t="shared" si="13"/>
        <v>1.0196078431372548</v>
      </c>
      <c r="T65">
        <f t="shared" si="14"/>
        <v>1.0196078431372551</v>
      </c>
      <c r="U65">
        <f t="shared" si="10"/>
        <v>3.6808851113567167</v>
      </c>
      <c r="V65" t="s">
        <v>18</v>
      </c>
      <c r="X65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</v>
      </c>
      <c r="Y65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</v>
      </c>
      <c r="Z65" t="str">
        <f t="shared" si="26"/>
        <v>"64":8330</v>
      </c>
      <c r="AA65" t="str">
        <f t="shared" si="27"/>
        <v>"64":1664</v>
      </c>
    </row>
    <row r="66" spans="1:27" x14ac:dyDescent="0.3">
      <c r="A66">
        <v>65</v>
      </c>
      <c r="B66">
        <v>7</v>
      </c>
      <c r="D66" t="str">
        <f t="shared" si="28"/>
        <v>삭</v>
      </c>
      <c r="E66">
        <f t="shared" si="29"/>
        <v>1667</v>
      </c>
      <c r="F66">
        <v>2.5</v>
      </c>
      <c r="G66">
        <f t="shared" ref="G66:G97" si="37">IF(MOD(A66,10)=1,1.02,
IF(MOD(A66,10)=2,1.05,
IF(MOD(A66,10)=3,1.07,
IF(MOD(A66,10)=4,1.04,
IF(MOD(A66,10)=5,1.05,
IF(MOD(A66,10)=6,1.07,
IF(MOD(A66,10)=7,1.09,
IF(MOD(A66,10)=8,1.03,
IF(MOD(A66,10)=9,1.04,
IF(MOD(A66,10)=0,1.05,
"해당없음"))))))))))</f>
        <v>1.05</v>
      </c>
      <c r="H66">
        <f t="shared" si="36"/>
        <v>0.98039215686274506</v>
      </c>
      <c r="I66">
        <f t="shared" si="36"/>
        <v>0.98039215686274506</v>
      </c>
      <c r="J66">
        <f t="shared" si="17"/>
        <v>71.351205581210138</v>
      </c>
      <c r="K66" s="2">
        <f t="shared" si="11"/>
        <v>179577.08486846517</v>
      </c>
      <c r="L66" s="2">
        <f t="shared" si="12"/>
        <v>14437.470504322991</v>
      </c>
      <c r="M66" s="2"/>
      <c r="N66" s="2"/>
      <c r="O66" s="2">
        <f t="shared" si="6"/>
        <v>179577.08486846517</v>
      </c>
      <c r="P66" s="2">
        <f t="shared" si="7"/>
        <v>14437.470504322991</v>
      </c>
      <c r="Q66" s="2">
        <f t="shared" si="8"/>
        <v>32829.448787653593</v>
      </c>
      <c r="R66" s="2">
        <f t="shared" si="9"/>
        <v>8918.9006976512701</v>
      </c>
      <c r="S66">
        <f t="shared" si="13"/>
        <v>1.0294117647058822</v>
      </c>
      <c r="T66">
        <f t="shared" si="14"/>
        <v>1.0294117647058822</v>
      </c>
      <c r="U66">
        <f t="shared" si="10"/>
        <v>3.6808851113567167</v>
      </c>
      <c r="V66" t="s">
        <v>18</v>
      </c>
      <c r="X66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</v>
      </c>
      <c r="Y66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</v>
      </c>
      <c r="Z66" t="str">
        <f t="shared" ref="Z66:Z97" si="38">""""&amp;$A66&amp;""""&amp;""&amp;":"&amp;IF(ISBLANK(B66),C66,B66)</f>
        <v>"65":7</v>
      </c>
      <c r="AA66" t="str">
        <f t="shared" ref="AA66:AA97" si="39">""""&amp;$A66&amp;""""&amp;""&amp;":"&amp;E66</f>
        <v>"65":1667</v>
      </c>
    </row>
    <row r="67" spans="1:27" x14ac:dyDescent="0.3">
      <c r="A67">
        <v>66</v>
      </c>
      <c r="C67">
        <v>8341</v>
      </c>
      <c r="D67">
        <f t="shared" ref="D67:D98" si="40">IF(NOT(ISBLANK(B67)),"삭",
IF(MOD(A66,10)=0,D65+1050,
IF(MOD(A66,10)=5,D65+11,
D66+11)))</f>
        <v>8341</v>
      </c>
      <c r="E67">
        <f t="shared" ref="E67:E98" si="41">E66+3</f>
        <v>1670</v>
      </c>
      <c r="F67">
        <v>2.5</v>
      </c>
      <c r="G67">
        <f t="shared" si="37"/>
        <v>1.07</v>
      </c>
      <c r="H67">
        <f t="shared" si="36"/>
        <v>0.98039215686274506</v>
      </c>
      <c r="I67">
        <f t="shared" si="36"/>
        <v>0.98039215686274506</v>
      </c>
      <c r="J67">
        <f t="shared" si="17"/>
        <v>74.848813697936123</v>
      </c>
      <c r="K67" s="2">
        <f t="shared" si="11"/>
        <v>188379.88314633112</v>
      </c>
      <c r="L67" s="2">
        <f t="shared" si="12"/>
        <v>15145.189646691766</v>
      </c>
      <c r="M67" s="2"/>
      <c r="N67" s="2"/>
      <c r="O67" s="2">
        <f t="shared" ref="O67:O130" si="42">IF(ISBLANK(M67),K67,M67)</f>
        <v>188379.88314633112</v>
      </c>
      <c r="P67" s="2">
        <f t="shared" ref="P67:P130" si="43">IF(ISBLANK(N67),L67,N67)</f>
        <v>15145.189646691766</v>
      </c>
      <c r="Q67" s="2">
        <f t="shared" ref="Q67:Q130" si="44">O67/((1+1.485+0.25)*2)</f>
        <v>34438.735492930733</v>
      </c>
      <c r="R67" s="2">
        <f t="shared" ref="R67:R130" si="45">P67/(1+0.61875)</f>
        <v>9356.101712242018</v>
      </c>
      <c r="S67">
        <f t="shared" si="13"/>
        <v>1.0490196078431373</v>
      </c>
      <c r="T67">
        <f t="shared" si="14"/>
        <v>1.0490196078431373</v>
      </c>
      <c r="U67">
        <f t="shared" ref="U67:U130" si="46">Q67/R67</f>
        <v>3.6808851113567171</v>
      </c>
      <c r="V67" t="s">
        <v>18</v>
      </c>
      <c r="X67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</v>
      </c>
      <c r="Y67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</v>
      </c>
      <c r="Z67" t="str">
        <f t="shared" si="38"/>
        <v>"66":8341</v>
      </c>
      <c r="AA67" t="str">
        <f t="shared" si="39"/>
        <v>"66":1670</v>
      </c>
    </row>
    <row r="68" spans="1:27" x14ac:dyDescent="0.3">
      <c r="A68">
        <v>67</v>
      </c>
      <c r="C68">
        <v>8352</v>
      </c>
      <c r="D68">
        <f t="shared" si="40"/>
        <v>8352</v>
      </c>
      <c r="E68">
        <f t="shared" si="41"/>
        <v>1673</v>
      </c>
      <c r="F68">
        <v>2.5</v>
      </c>
      <c r="G68">
        <f t="shared" si="37"/>
        <v>1.0900000000000001</v>
      </c>
      <c r="H68">
        <f t="shared" si="36"/>
        <v>0.98039215686274506</v>
      </c>
      <c r="I68">
        <f t="shared" si="36"/>
        <v>0.98039215686274506</v>
      </c>
      <c r="J68">
        <f t="shared" si="17"/>
        <v>79.985496990931736</v>
      </c>
      <c r="K68" s="2">
        <f t="shared" ref="K68:K131" si="47">O67*$G68*IF(ISBLANK($H68),1,$H68)</f>
        <v>201307.91434264797</v>
      </c>
      <c r="L68" s="2">
        <f t="shared" ref="L68:L131" si="48">P67*$G68*IF(ISBLANK($I68),1,$I68)</f>
        <v>16184.565406758848</v>
      </c>
      <c r="M68" s="2"/>
      <c r="N68" s="2"/>
      <c r="O68" s="2">
        <f t="shared" si="42"/>
        <v>201307.91434264797</v>
      </c>
      <c r="P68" s="2">
        <f t="shared" si="43"/>
        <v>16184.565406758848</v>
      </c>
      <c r="Q68" s="2">
        <f t="shared" si="44"/>
        <v>36802.178124798527</v>
      </c>
      <c r="R68" s="2">
        <f t="shared" si="45"/>
        <v>9998.1871238664698</v>
      </c>
      <c r="S68">
        <f t="shared" ref="S68:S131" si="49">O68/O67</f>
        <v>1.0686274509803921</v>
      </c>
      <c r="T68">
        <f t="shared" ref="T68:T131" si="50">P68/P67</f>
        <v>1.0686274509803921</v>
      </c>
      <c r="U68">
        <f t="shared" si="46"/>
        <v>3.6808851113567171</v>
      </c>
      <c r="V68" t="s">
        <v>18</v>
      </c>
      <c r="X68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</v>
      </c>
      <c r="Y68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</v>
      </c>
      <c r="Z68" t="str">
        <f t="shared" si="38"/>
        <v>"67":8352</v>
      </c>
      <c r="AA68" t="str">
        <f t="shared" si="39"/>
        <v>"67":1673</v>
      </c>
    </row>
    <row r="69" spans="1:27" x14ac:dyDescent="0.3">
      <c r="A69">
        <v>68</v>
      </c>
      <c r="C69">
        <v>8363</v>
      </c>
      <c r="D69">
        <f t="shared" si="40"/>
        <v>8363</v>
      </c>
      <c r="E69">
        <f t="shared" si="41"/>
        <v>1676</v>
      </c>
      <c r="F69">
        <v>2.5</v>
      </c>
      <c r="G69">
        <f t="shared" si="37"/>
        <v>1.03</v>
      </c>
      <c r="H69">
        <f t="shared" si="36"/>
        <v>0.98039215686274506</v>
      </c>
      <c r="I69">
        <f t="shared" si="36"/>
        <v>0.98039215686274506</v>
      </c>
      <c r="J69">
        <f t="shared" ref="J69:J132" si="51">J68*G69*IF(ISBLANK($I69),1,$I69)</f>
        <v>80.769668530058524</v>
      </c>
      <c r="K69" s="2">
        <f t="shared" si="47"/>
        <v>203281.52134600724</v>
      </c>
      <c r="L69" s="2">
        <f t="shared" si="48"/>
        <v>16343.237616629031</v>
      </c>
      <c r="M69" s="2"/>
      <c r="N69" s="2"/>
      <c r="O69" s="2">
        <f t="shared" si="42"/>
        <v>203281.52134600724</v>
      </c>
      <c r="P69" s="2">
        <f t="shared" si="43"/>
        <v>16343.237616629031</v>
      </c>
      <c r="Q69" s="2">
        <f t="shared" si="44"/>
        <v>37162.983792688705</v>
      </c>
      <c r="R69" s="2">
        <f t="shared" si="45"/>
        <v>10096.208566257317</v>
      </c>
      <c r="S69">
        <f t="shared" si="49"/>
        <v>1.0098039215686274</v>
      </c>
      <c r="T69">
        <f t="shared" si="50"/>
        <v>1.0098039215686274</v>
      </c>
      <c r="U69">
        <f t="shared" si="46"/>
        <v>3.6808851113567171</v>
      </c>
      <c r="V69" t="s">
        <v>18</v>
      </c>
      <c r="X69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</v>
      </c>
      <c r="Y69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</v>
      </c>
      <c r="Z69" t="str">
        <f t="shared" si="38"/>
        <v>"68":8363</v>
      </c>
      <c r="AA69" t="str">
        <f t="shared" si="39"/>
        <v>"68":1676</v>
      </c>
    </row>
    <row r="70" spans="1:27" x14ac:dyDescent="0.3">
      <c r="A70">
        <v>69</v>
      </c>
      <c r="C70">
        <v>8374</v>
      </c>
      <c r="D70">
        <f t="shared" si="40"/>
        <v>8374</v>
      </c>
      <c r="E70">
        <f t="shared" si="41"/>
        <v>1679</v>
      </c>
      <c r="F70">
        <v>2.5</v>
      </c>
      <c r="G70">
        <f t="shared" si="37"/>
        <v>1.04</v>
      </c>
      <c r="H70">
        <f t="shared" si="36"/>
        <v>0.98039215686274506</v>
      </c>
      <c r="I70">
        <f t="shared" si="36"/>
        <v>0.98039215686274506</v>
      </c>
      <c r="J70">
        <f t="shared" si="51"/>
        <v>82.353387520843981</v>
      </c>
      <c r="K70" s="2">
        <f t="shared" si="47"/>
        <v>207267.43352926229</v>
      </c>
      <c r="L70" s="2">
        <f t="shared" si="48"/>
        <v>16663.693256170776</v>
      </c>
      <c r="M70" s="2"/>
      <c r="N70" s="2"/>
      <c r="O70" s="2">
        <f t="shared" si="42"/>
        <v>207267.43352926229</v>
      </c>
      <c r="P70" s="2">
        <f t="shared" si="43"/>
        <v>16663.693256170776</v>
      </c>
      <c r="Q70" s="2">
        <f t="shared" si="44"/>
        <v>37891.669749408095</v>
      </c>
      <c r="R70" s="2">
        <f t="shared" si="45"/>
        <v>10294.1734401055</v>
      </c>
      <c r="S70">
        <f t="shared" si="49"/>
        <v>1.0196078431372548</v>
      </c>
      <c r="T70">
        <f t="shared" si="50"/>
        <v>1.0196078431372548</v>
      </c>
      <c r="U70">
        <f t="shared" si="46"/>
        <v>3.6808851113567171</v>
      </c>
      <c r="V70" t="s">
        <v>18</v>
      </c>
      <c r="X70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</v>
      </c>
      <c r="Y70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</v>
      </c>
      <c r="Z70" t="str">
        <f t="shared" si="38"/>
        <v>"69":8374</v>
      </c>
      <c r="AA70" t="str">
        <f t="shared" si="39"/>
        <v>"69":1679</v>
      </c>
    </row>
    <row r="71" spans="1:27" x14ac:dyDescent="0.3">
      <c r="A71">
        <v>70</v>
      </c>
      <c r="B71">
        <v>15</v>
      </c>
      <c r="D71" t="str">
        <f t="shared" si="40"/>
        <v>삭</v>
      </c>
      <c r="E71">
        <f t="shared" si="41"/>
        <v>1682</v>
      </c>
      <c r="F71">
        <v>2.5</v>
      </c>
      <c r="G71">
        <f t="shared" si="37"/>
        <v>1.05</v>
      </c>
      <c r="H71">
        <f t="shared" si="36"/>
        <v>0.98039215686274506</v>
      </c>
      <c r="I71">
        <f t="shared" si="36"/>
        <v>0.98039215686274506</v>
      </c>
      <c r="J71">
        <f t="shared" si="51"/>
        <v>84.775545977339391</v>
      </c>
      <c r="K71" s="2">
        <f t="shared" si="47"/>
        <v>213363.53451541704</v>
      </c>
      <c r="L71" s="2">
        <f t="shared" si="48"/>
        <v>17153.801881352272</v>
      </c>
      <c r="M71" s="2"/>
      <c r="N71" s="2"/>
      <c r="O71" s="2">
        <f t="shared" si="42"/>
        <v>213363.53451541704</v>
      </c>
      <c r="P71" s="2">
        <f t="shared" si="43"/>
        <v>17153.801881352272</v>
      </c>
      <c r="Q71" s="2">
        <f t="shared" si="44"/>
        <v>39006.13062439068</v>
      </c>
      <c r="R71" s="2">
        <f t="shared" si="45"/>
        <v>10596.943247167428</v>
      </c>
      <c r="S71">
        <f t="shared" si="49"/>
        <v>1.0294117647058822</v>
      </c>
      <c r="T71">
        <f t="shared" si="50"/>
        <v>1.0294117647058825</v>
      </c>
      <c r="U71">
        <f t="shared" si="46"/>
        <v>3.6808851113567163</v>
      </c>
      <c r="V71" t="s">
        <v>18</v>
      </c>
      <c r="X71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</v>
      </c>
      <c r="Y71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</v>
      </c>
      <c r="Z71" t="str">
        <f t="shared" si="38"/>
        <v>"70":15</v>
      </c>
      <c r="AA71" t="str">
        <f t="shared" si="39"/>
        <v>"70":1682</v>
      </c>
    </row>
    <row r="72" spans="1:27" x14ac:dyDescent="0.3">
      <c r="A72">
        <v>71</v>
      </c>
      <c r="C72">
        <v>9424</v>
      </c>
      <c r="D72">
        <f t="shared" si="40"/>
        <v>9424</v>
      </c>
      <c r="E72">
        <f t="shared" si="41"/>
        <v>1685</v>
      </c>
      <c r="F72">
        <v>4.5</v>
      </c>
      <c r="G72">
        <f t="shared" si="37"/>
        <v>1.02</v>
      </c>
      <c r="J72">
        <f t="shared" si="51"/>
        <v>86.471056896886182</v>
      </c>
      <c r="K72" s="2">
        <f t="shared" si="47"/>
        <v>217630.80520572537</v>
      </c>
      <c r="L72" s="2">
        <f t="shared" si="48"/>
        <v>17496.877918979317</v>
      </c>
      <c r="M72" s="2"/>
      <c r="N72" s="2"/>
      <c r="O72" s="2">
        <f t="shared" si="42"/>
        <v>217630.80520572537</v>
      </c>
      <c r="P72" s="2">
        <f t="shared" si="43"/>
        <v>17496.877918979317</v>
      </c>
      <c r="Q72" s="2">
        <f t="shared" si="44"/>
        <v>39786.253236878489</v>
      </c>
      <c r="R72" s="2">
        <f t="shared" si="45"/>
        <v>10808.882112110776</v>
      </c>
      <c r="S72">
        <f t="shared" si="49"/>
        <v>1.02</v>
      </c>
      <c r="T72">
        <f t="shared" si="50"/>
        <v>1.02</v>
      </c>
      <c r="U72">
        <f t="shared" si="46"/>
        <v>3.6808851113567158</v>
      </c>
      <c r="V72" t="s">
        <v>18</v>
      </c>
      <c r="X72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</v>
      </c>
      <c r="Y72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</v>
      </c>
      <c r="Z72" t="str">
        <f t="shared" si="38"/>
        <v>"71":9424</v>
      </c>
      <c r="AA72" t="str">
        <f t="shared" si="39"/>
        <v>"71":1685</v>
      </c>
    </row>
    <row r="73" spans="1:27" x14ac:dyDescent="0.3">
      <c r="A73">
        <v>72</v>
      </c>
      <c r="C73">
        <v>9435</v>
      </c>
      <c r="D73">
        <f t="shared" si="40"/>
        <v>9435</v>
      </c>
      <c r="E73">
        <f t="shared" si="41"/>
        <v>1688</v>
      </c>
      <c r="F73">
        <v>4.5</v>
      </c>
      <c r="G73">
        <f t="shared" si="37"/>
        <v>1.05</v>
      </c>
      <c r="H73">
        <f t="shared" si="36"/>
        <v>0.98039215686274506</v>
      </c>
      <c r="I73">
        <f t="shared" si="36"/>
        <v>0.98039215686274506</v>
      </c>
      <c r="J73">
        <f t="shared" si="51"/>
        <v>89.014323276206369</v>
      </c>
      <c r="K73" s="2">
        <f t="shared" si="47"/>
        <v>224031.71124118788</v>
      </c>
      <c r="L73" s="2">
        <f t="shared" si="48"/>
        <v>18011.491975419882</v>
      </c>
      <c r="M73" s="2"/>
      <c r="N73" s="2"/>
      <c r="O73" s="2">
        <f t="shared" si="42"/>
        <v>224031.71124118788</v>
      </c>
      <c r="P73" s="2">
        <f t="shared" si="43"/>
        <v>18011.491975419882</v>
      </c>
      <c r="Q73" s="2">
        <f t="shared" si="44"/>
        <v>40956.437155610212</v>
      </c>
      <c r="R73" s="2">
        <f t="shared" si="45"/>
        <v>11126.790409525796</v>
      </c>
      <c r="S73">
        <f t="shared" si="49"/>
        <v>1.0294117647058822</v>
      </c>
      <c r="T73">
        <f t="shared" si="50"/>
        <v>1.0294117647058822</v>
      </c>
      <c r="U73">
        <f t="shared" si="46"/>
        <v>3.6808851113567171</v>
      </c>
      <c r="V73" t="s">
        <v>18</v>
      </c>
      <c r="X73" t="str">
        <f t="shared" ref="X73:X136" si="52">X72&amp;","&amp;Z73</f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</v>
      </c>
      <c r="Y73" t="str">
        <f t="shared" ref="Y73:Y136" si="53">Y72&amp;","&amp;AA73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</v>
      </c>
      <c r="Z73" t="str">
        <f t="shared" si="38"/>
        <v>"72":9435</v>
      </c>
      <c r="AA73" t="str">
        <f t="shared" si="39"/>
        <v>"72":1688</v>
      </c>
    </row>
    <row r="74" spans="1:27" x14ac:dyDescent="0.3">
      <c r="A74">
        <v>73</v>
      </c>
      <c r="C74">
        <v>9446</v>
      </c>
      <c r="D74">
        <f t="shared" si="40"/>
        <v>9446</v>
      </c>
      <c r="E74">
        <f t="shared" si="41"/>
        <v>1691</v>
      </c>
      <c r="F74">
        <v>4.5</v>
      </c>
      <c r="G74">
        <f t="shared" si="37"/>
        <v>1.07</v>
      </c>
      <c r="H74">
        <f t="shared" si="36"/>
        <v>0.98039215686274506</v>
      </c>
      <c r="I74">
        <f t="shared" si="36"/>
        <v>0.98039215686274506</v>
      </c>
      <c r="J74">
        <f t="shared" si="51"/>
        <v>93.377770495628255</v>
      </c>
      <c r="K74" s="2">
        <f t="shared" si="47"/>
        <v>235013.65787065786</v>
      </c>
      <c r="L74" s="2">
        <f t="shared" si="48"/>
        <v>18894.408248724776</v>
      </c>
      <c r="M74" s="2"/>
      <c r="N74" s="2"/>
      <c r="O74" s="2">
        <f t="shared" si="42"/>
        <v>235013.65787065786</v>
      </c>
      <c r="P74" s="2">
        <f t="shared" si="43"/>
        <v>18894.408248724776</v>
      </c>
      <c r="Q74" s="2">
        <f t="shared" si="44"/>
        <v>42964.105643630319</v>
      </c>
      <c r="R74" s="2">
        <f t="shared" si="45"/>
        <v>11672.22131195353</v>
      </c>
      <c r="S74">
        <f t="shared" si="49"/>
        <v>1.0490196078431373</v>
      </c>
      <c r="T74">
        <f t="shared" si="50"/>
        <v>1.0490196078431371</v>
      </c>
      <c r="U74">
        <f t="shared" si="46"/>
        <v>3.6808851113567176</v>
      </c>
      <c r="V74" t="s">
        <v>18</v>
      </c>
      <c r="X74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</v>
      </c>
      <c r="Y74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</v>
      </c>
      <c r="Z74" t="str">
        <f t="shared" si="38"/>
        <v>"73":9446</v>
      </c>
      <c r="AA74" t="str">
        <f t="shared" si="39"/>
        <v>"73":1691</v>
      </c>
    </row>
    <row r="75" spans="1:27" x14ac:dyDescent="0.3">
      <c r="A75">
        <v>74</v>
      </c>
      <c r="C75">
        <v>9457</v>
      </c>
      <c r="D75">
        <f t="shared" si="40"/>
        <v>9457</v>
      </c>
      <c r="E75">
        <f t="shared" si="41"/>
        <v>1694</v>
      </c>
      <c r="F75">
        <v>4.5</v>
      </c>
      <c r="G75">
        <f t="shared" si="37"/>
        <v>1.04</v>
      </c>
      <c r="H75">
        <f t="shared" si="36"/>
        <v>0.98039215686274506</v>
      </c>
      <c r="I75">
        <f t="shared" si="36"/>
        <v>0.98039215686274506</v>
      </c>
      <c r="J75">
        <f t="shared" si="51"/>
        <v>95.208707172013121</v>
      </c>
      <c r="K75" s="2">
        <f t="shared" si="47"/>
        <v>239621.7688092982</v>
      </c>
      <c r="L75" s="2">
        <f t="shared" si="48"/>
        <v>19264.886841837026</v>
      </c>
      <c r="M75" s="2"/>
      <c r="N75" s="2"/>
      <c r="O75" s="2">
        <f t="shared" si="42"/>
        <v>239621.7688092982</v>
      </c>
      <c r="P75" s="2">
        <f t="shared" si="43"/>
        <v>19264.886841837026</v>
      </c>
      <c r="Q75" s="2">
        <f t="shared" si="44"/>
        <v>43806.539087623067</v>
      </c>
      <c r="R75" s="2">
        <f t="shared" si="45"/>
        <v>11901.088396501638</v>
      </c>
      <c r="S75">
        <f t="shared" si="49"/>
        <v>1.0196078431372548</v>
      </c>
      <c r="T75">
        <f t="shared" si="50"/>
        <v>1.0196078431372548</v>
      </c>
      <c r="U75">
        <f t="shared" si="46"/>
        <v>3.6808851113567171</v>
      </c>
      <c r="V75" t="s">
        <v>18</v>
      </c>
      <c r="X75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</v>
      </c>
      <c r="Y75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</v>
      </c>
      <c r="Z75" t="str">
        <f t="shared" si="38"/>
        <v>"74":9457</v>
      </c>
      <c r="AA75" t="str">
        <f t="shared" si="39"/>
        <v>"74":1694</v>
      </c>
    </row>
    <row r="76" spans="1:27" x14ac:dyDescent="0.3">
      <c r="A76">
        <v>75</v>
      </c>
      <c r="B76">
        <v>7</v>
      </c>
      <c r="D76" t="str">
        <f t="shared" si="40"/>
        <v>삭</v>
      </c>
      <c r="E76">
        <f t="shared" si="41"/>
        <v>1697</v>
      </c>
      <c r="F76">
        <v>4.5</v>
      </c>
      <c r="G76">
        <f t="shared" si="37"/>
        <v>1.05</v>
      </c>
      <c r="H76">
        <f t="shared" si="36"/>
        <v>0.98039215686274506</v>
      </c>
      <c r="I76">
        <f t="shared" si="36"/>
        <v>0.98039215686274506</v>
      </c>
      <c r="J76">
        <f t="shared" si="51"/>
        <v>98.008963265307628</v>
      </c>
      <c r="K76" s="2">
        <f t="shared" si="47"/>
        <v>246669.46789192464</v>
      </c>
      <c r="L76" s="2">
        <f t="shared" si="48"/>
        <v>19831.501160714586</v>
      </c>
      <c r="M76" s="2"/>
      <c r="N76" s="2"/>
      <c r="O76" s="2">
        <f t="shared" si="42"/>
        <v>246669.46789192464</v>
      </c>
      <c r="P76" s="2">
        <f t="shared" si="43"/>
        <v>19831.501160714586</v>
      </c>
      <c r="Q76" s="2">
        <f t="shared" si="44"/>
        <v>45094.966707847278</v>
      </c>
      <c r="R76" s="2">
        <f t="shared" si="45"/>
        <v>12251.120408163451</v>
      </c>
      <c r="S76">
        <f t="shared" si="49"/>
        <v>1.0294117647058825</v>
      </c>
      <c r="T76">
        <f t="shared" si="50"/>
        <v>1.0294117647058825</v>
      </c>
      <c r="U76">
        <f t="shared" si="46"/>
        <v>3.6808851113567171</v>
      </c>
      <c r="V76" t="s">
        <v>18</v>
      </c>
      <c r="X76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</v>
      </c>
      <c r="Y76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</v>
      </c>
      <c r="Z76" t="str">
        <f t="shared" si="38"/>
        <v>"75":7</v>
      </c>
      <c r="AA76" t="str">
        <f t="shared" si="39"/>
        <v>"75":1697</v>
      </c>
    </row>
    <row r="77" spans="1:27" x14ac:dyDescent="0.3">
      <c r="A77">
        <v>76</v>
      </c>
      <c r="C77">
        <v>9468</v>
      </c>
      <c r="D77">
        <f t="shared" si="40"/>
        <v>9468</v>
      </c>
      <c r="E77">
        <f t="shared" si="41"/>
        <v>1700</v>
      </c>
      <c r="F77">
        <v>4.5</v>
      </c>
      <c r="G77">
        <f t="shared" si="37"/>
        <v>1.07</v>
      </c>
      <c r="H77">
        <f t="shared" si="36"/>
        <v>0.98039215686274506</v>
      </c>
      <c r="I77">
        <f>1/1.02^2</f>
        <v>0.96116878123798544</v>
      </c>
      <c r="J77">
        <f t="shared" si="51"/>
        <v>100.79737667616222</v>
      </c>
      <c r="K77" s="2">
        <f t="shared" si="47"/>
        <v>258761.10847486215</v>
      </c>
      <c r="L77" s="2">
        <f t="shared" si="48"/>
        <v>20395.719186817198</v>
      </c>
      <c r="M77" s="2"/>
      <c r="N77" s="2"/>
      <c r="O77" s="2">
        <f t="shared" si="42"/>
        <v>258761.10847486215</v>
      </c>
      <c r="P77" s="2">
        <f t="shared" si="43"/>
        <v>20395.719186817198</v>
      </c>
      <c r="Q77" s="2">
        <f t="shared" si="44"/>
        <v>47305.504291565288</v>
      </c>
      <c r="R77" s="2">
        <f t="shared" si="45"/>
        <v>12599.672084520278</v>
      </c>
      <c r="S77">
        <f t="shared" si="49"/>
        <v>1.0490196078431373</v>
      </c>
      <c r="T77">
        <f t="shared" si="50"/>
        <v>1.0284505959246446</v>
      </c>
      <c r="U77">
        <f t="shared" si="46"/>
        <v>3.754502813583851</v>
      </c>
      <c r="V77" t="s">
        <v>18</v>
      </c>
      <c r="X77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</v>
      </c>
      <c r="Y77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</v>
      </c>
      <c r="Z77" t="str">
        <f t="shared" si="38"/>
        <v>"76":9468</v>
      </c>
      <c r="AA77" t="str">
        <f t="shared" si="39"/>
        <v>"76":1700</v>
      </c>
    </row>
    <row r="78" spans="1:27" x14ac:dyDescent="0.3">
      <c r="A78">
        <v>77</v>
      </c>
      <c r="C78">
        <v>9479</v>
      </c>
      <c r="D78">
        <f t="shared" si="40"/>
        <v>9479</v>
      </c>
      <c r="E78">
        <f t="shared" si="41"/>
        <v>1703</v>
      </c>
      <c r="F78">
        <v>4.5</v>
      </c>
      <c r="G78">
        <f t="shared" si="37"/>
        <v>1.0900000000000001</v>
      </c>
      <c r="H78">
        <f t="shared" si="36"/>
        <v>0.98039215686274506</v>
      </c>
      <c r="I78">
        <f>1/1.02^2</f>
        <v>0.96116878123798544</v>
      </c>
      <c r="J78">
        <f t="shared" si="51"/>
        <v>105.60278794407616</v>
      </c>
      <c r="K78" s="2">
        <f t="shared" si="47"/>
        <v>276519.22376235272</v>
      </c>
      <c r="L78" s="2">
        <f t="shared" si="48"/>
        <v>21368.064123059157</v>
      </c>
      <c r="M78" s="2"/>
      <c r="N78" s="2"/>
      <c r="O78" s="2">
        <f t="shared" si="42"/>
        <v>276519.22376235272</v>
      </c>
      <c r="P78" s="2">
        <f t="shared" si="43"/>
        <v>21368.064123059157</v>
      </c>
      <c r="Q78" s="2">
        <f t="shared" si="44"/>
        <v>50551.960468437421</v>
      </c>
      <c r="R78" s="2">
        <f t="shared" si="45"/>
        <v>13200.348493009518</v>
      </c>
      <c r="S78">
        <f t="shared" si="49"/>
        <v>1.0686274509803924</v>
      </c>
      <c r="T78">
        <f t="shared" si="50"/>
        <v>1.0476739715494041</v>
      </c>
      <c r="U78">
        <f t="shared" si="46"/>
        <v>3.8295928698555284</v>
      </c>
      <c r="V78" t="s">
        <v>18</v>
      </c>
      <c r="X78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</v>
      </c>
      <c r="Y78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</v>
      </c>
      <c r="Z78" t="str">
        <f t="shared" si="38"/>
        <v>"77":9479</v>
      </c>
      <c r="AA78" t="str">
        <f t="shared" si="39"/>
        <v>"77":1703</v>
      </c>
    </row>
    <row r="79" spans="1:27" x14ac:dyDescent="0.3">
      <c r="A79">
        <v>78</v>
      </c>
      <c r="C79">
        <v>9490</v>
      </c>
      <c r="D79">
        <f t="shared" si="40"/>
        <v>9490</v>
      </c>
      <c r="E79">
        <f t="shared" si="41"/>
        <v>1706</v>
      </c>
      <c r="F79">
        <v>4.5</v>
      </c>
      <c r="G79">
        <f t="shared" si="37"/>
        <v>1.03</v>
      </c>
      <c r="H79">
        <f t="shared" si="36"/>
        <v>0.98039215686274506</v>
      </c>
      <c r="I79">
        <f t="shared" si="36"/>
        <v>0.98039215686274506</v>
      </c>
      <c r="J79">
        <f t="shared" si="51"/>
        <v>106.63810939450828</v>
      </c>
      <c r="K79" s="2">
        <f t="shared" si="47"/>
        <v>279230.19654433656</v>
      </c>
      <c r="L79" s="2">
        <f t="shared" si="48"/>
        <v>21577.554947795034</v>
      </c>
      <c r="M79" s="2"/>
      <c r="N79" s="2"/>
      <c r="O79" s="2">
        <f t="shared" si="42"/>
        <v>279230.19654433656</v>
      </c>
      <c r="P79" s="2">
        <f t="shared" si="43"/>
        <v>21577.554947795034</v>
      </c>
      <c r="Q79" s="2">
        <f t="shared" si="44"/>
        <v>51047.567924010335</v>
      </c>
      <c r="R79" s="2">
        <f t="shared" si="45"/>
        <v>13329.763674313535</v>
      </c>
      <c r="S79">
        <f t="shared" si="49"/>
        <v>1.0098039215686274</v>
      </c>
      <c r="T79">
        <f t="shared" si="50"/>
        <v>1.0098039215686276</v>
      </c>
      <c r="U79">
        <f t="shared" si="46"/>
        <v>3.8295928698555275</v>
      </c>
      <c r="V79" t="s">
        <v>18</v>
      </c>
      <c r="X79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</v>
      </c>
      <c r="Y79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</v>
      </c>
      <c r="Z79" t="str">
        <f t="shared" si="38"/>
        <v>"78":9490</v>
      </c>
      <c r="AA79" t="str">
        <f t="shared" si="39"/>
        <v>"78":1706</v>
      </c>
    </row>
    <row r="80" spans="1:27" x14ac:dyDescent="0.3">
      <c r="A80">
        <v>79</v>
      </c>
      <c r="C80">
        <v>9501</v>
      </c>
      <c r="D80">
        <f t="shared" si="40"/>
        <v>9501</v>
      </c>
      <c r="E80">
        <f t="shared" si="41"/>
        <v>1709</v>
      </c>
      <c r="F80">
        <v>4.5</v>
      </c>
      <c r="G80">
        <f t="shared" si="37"/>
        <v>1.04</v>
      </c>
      <c r="H80">
        <f t="shared" si="36"/>
        <v>0.98039215686274506</v>
      </c>
      <c r="I80">
        <f t="shared" si="36"/>
        <v>0.98039215686274506</v>
      </c>
      <c r="J80">
        <f t="shared" si="51"/>
        <v>108.72905271596922</v>
      </c>
      <c r="K80" s="2">
        <f t="shared" si="47"/>
        <v>284705.29843736277</v>
      </c>
      <c r="L80" s="2">
        <f t="shared" si="48"/>
        <v>22000.644260496894</v>
      </c>
      <c r="M80" s="2"/>
      <c r="N80" s="2"/>
      <c r="O80" s="2">
        <f t="shared" si="42"/>
        <v>284705.29843736277</v>
      </c>
      <c r="P80" s="2">
        <f t="shared" si="43"/>
        <v>22000.644260496894</v>
      </c>
      <c r="Q80" s="2">
        <f t="shared" si="44"/>
        <v>52048.500628402697</v>
      </c>
      <c r="R80" s="2">
        <f t="shared" si="45"/>
        <v>13591.131589496152</v>
      </c>
      <c r="S80">
        <f t="shared" si="49"/>
        <v>1.0196078431372548</v>
      </c>
      <c r="T80">
        <f t="shared" si="50"/>
        <v>1.0196078431372548</v>
      </c>
      <c r="U80">
        <f t="shared" si="46"/>
        <v>3.8295928698555284</v>
      </c>
      <c r="V80" t="s">
        <v>18</v>
      </c>
      <c r="X80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</v>
      </c>
      <c r="Y80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</v>
      </c>
      <c r="Z80" t="str">
        <f t="shared" si="38"/>
        <v>"79":9501</v>
      </c>
      <c r="AA80" t="str">
        <f t="shared" si="39"/>
        <v>"79":1709</v>
      </c>
    </row>
    <row r="81" spans="1:27" x14ac:dyDescent="0.3">
      <c r="A81">
        <v>80</v>
      </c>
      <c r="B81">
        <v>15</v>
      </c>
      <c r="D81" t="str">
        <f t="shared" si="40"/>
        <v>삭</v>
      </c>
      <c r="E81">
        <f t="shared" si="41"/>
        <v>1712</v>
      </c>
      <c r="F81">
        <v>4.5</v>
      </c>
      <c r="G81">
        <f t="shared" si="37"/>
        <v>1.05</v>
      </c>
      <c r="H81">
        <f t="shared" si="36"/>
        <v>0.98039215686274506</v>
      </c>
      <c r="I81">
        <f t="shared" si="36"/>
        <v>0.98039215686274506</v>
      </c>
      <c r="J81">
        <f t="shared" si="51"/>
        <v>111.92696603114477</v>
      </c>
      <c r="K81" s="2">
        <f t="shared" si="47"/>
        <v>293078.98368552054</v>
      </c>
      <c r="L81" s="2">
        <f t="shared" si="48"/>
        <v>22647.722032864451</v>
      </c>
      <c r="M81" s="2"/>
      <c r="N81" s="2"/>
      <c r="O81" s="2">
        <f t="shared" si="42"/>
        <v>293078.98368552054</v>
      </c>
      <c r="P81" s="2">
        <f t="shared" si="43"/>
        <v>22647.722032864451</v>
      </c>
      <c r="Q81" s="2">
        <f t="shared" si="44"/>
        <v>53579.338882179254</v>
      </c>
      <c r="R81" s="2">
        <f t="shared" si="45"/>
        <v>13990.870753893098</v>
      </c>
      <c r="S81">
        <f t="shared" si="49"/>
        <v>1.0294117647058825</v>
      </c>
      <c r="T81">
        <f t="shared" si="50"/>
        <v>1.0294117647058825</v>
      </c>
      <c r="U81">
        <f t="shared" si="46"/>
        <v>3.8295928698555288</v>
      </c>
      <c r="V81" t="s">
        <v>18</v>
      </c>
      <c r="X81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</v>
      </c>
      <c r="Y81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</v>
      </c>
      <c r="Z81" t="str">
        <f t="shared" si="38"/>
        <v>"80":15</v>
      </c>
      <c r="AA81" t="str">
        <f t="shared" si="39"/>
        <v>"80":1712</v>
      </c>
    </row>
    <row r="82" spans="1:27" x14ac:dyDescent="0.3">
      <c r="A82">
        <v>81</v>
      </c>
      <c r="C82">
        <v>10551</v>
      </c>
      <c r="D82">
        <f t="shared" si="40"/>
        <v>10551</v>
      </c>
      <c r="E82">
        <f t="shared" si="41"/>
        <v>1715</v>
      </c>
      <c r="F82">
        <v>6.5</v>
      </c>
      <c r="G82">
        <f t="shared" si="37"/>
        <v>1.02</v>
      </c>
      <c r="J82">
        <f t="shared" si="51"/>
        <v>114.16550535176766</v>
      </c>
      <c r="K82" s="2">
        <f t="shared" si="47"/>
        <v>298940.56335923093</v>
      </c>
      <c r="L82" s="2">
        <f t="shared" si="48"/>
        <v>23100.67647352174</v>
      </c>
      <c r="M82" s="2"/>
      <c r="N82" s="2"/>
      <c r="O82" s="2">
        <f t="shared" si="42"/>
        <v>298940.56335923093</v>
      </c>
      <c r="P82" s="2">
        <f t="shared" si="43"/>
        <v>23100.67647352174</v>
      </c>
      <c r="Q82" s="2">
        <f t="shared" si="44"/>
        <v>54650.925659822831</v>
      </c>
      <c r="R82" s="2">
        <f t="shared" si="45"/>
        <v>14270.688168970961</v>
      </c>
      <c r="S82">
        <f t="shared" si="49"/>
        <v>1.02</v>
      </c>
      <c r="T82">
        <f t="shared" si="50"/>
        <v>1.02</v>
      </c>
      <c r="U82">
        <f t="shared" si="46"/>
        <v>3.8295928698555279</v>
      </c>
      <c r="V82" t="s">
        <v>18</v>
      </c>
      <c r="X82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</v>
      </c>
      <c r="Y82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</v>
      </c>
      <c r="Z82" t="str">
        <f t="shared" si="38"/>
        <v>"81":10551</v>
      </c>
      <c r="AA82" t="str">
        <f t="shared" si="39"/>
        <v>"81":1715</v>
      </c>
    </row>
    <row r="83" spans="1:27" x14ac:dyDescent="0.3">
      <c r="A83">
        <v>82</v>
      </c>
      <c r="C83">
        <v>10562</v>
      </c>
      <c r="D83">
        <f t="shared" si="40"/>
        <v>10562</v>
      </c>
      <c r="E83">
        <f t="shared" si="41"/>
        <v>1718</v>
      </c>
      <c r="F83">
        <v>6.5</v>
      </c>
      <c r="G83">
        <f t="shared" si="37"/>
        <v>1.05</v>
      </c>
      <c r="H83">
        <f t="shared" si="36"/>
        <v>0.98039215686274506</v>
      </c>
      <c r="I83">
        <f t="shared" si="36"/>
        <v>0.98039215686274506</v>
      </c>
      <c r="J83">
        <f t="shared" si="51"/>
        <v>117.52331433270201</v>
      </c>
      <c r="K83" s="2">
        <f t="shared" si="47"/>
        <v>307732.93286979658</v>
      </c>
      <c r="L83" s="2">
        <f t="shared" si="48"/>
        <v>23780.108134507675</v>
      </c>
      <c r="M83" s="2"/>
      <c r="N83" s="2"/>
      <c r="O83" s="2">
        <f t="shared" si="42"/>
        <v>307732.93286979658</v>
      </c>
      <c r="P83" s="2">
        <f t="shared" si="43"/>
        <v>23780.108134507675</v>
      </c>
      <c r="Q83" s="2">
        <f t="shared" si="44"/>
        <v>56258.305826288219</v>
      </c>
      <c r="R83" s="2">
        <f t="shared" si="45"/>
        <v>14690.414291587753</v>
      </c>
      <c r="S83">
        <f t="shared" si="49"/>
        <v>1.0294117647058825</v>
      </c>
      <c r="T83">
        <f t="shared" si="50"/>
        <v>1.0294117647058825</v>
      </c>
      <c r="U83">
        <f t="shared" si="46"/>
        <v>3.8295928698555288</v>
      </c>
      <c r="V83" t="s">
        <v>18</v>
      </c>
      <c r="X83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</v>
      </c>
      <c r="Y83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</v>
      </c>
      <c r="Z83" t="str">
        <f t="shared" si="38"/>
        <v>"82":10562</v>
      </c>
      <c r="AA83" t="str">
        <f t="shared" si="39"/>
        <v>"82":1718</v>
      </c>
    </row>
    <row r="84" spans="1:27" x14ac:dyDescent="0.3">
      <c r="A84">
        <v>83</v>
      </c>
      <c r="C84">
        <v>10573</v>
      </c>
      <c r="D84">
        <f t="shared" si="40"/>
        <v>10573</v>
      </c>
      <c r="E84">
        <f t="shared" si="41"/>
        <v>1721</v>
      </c>
      <c r="F84">
        <v>6.5</v>
      </c>
      <c r="G84">
        <f t="shared" si="37"/>
        <v>1.07</v>
      </c>
      <c r="H84">
        <f t="shared" si="36"/>
        <v>0.98039215686274506</v>
      </c>
      <c r="I84">
        <f t="shared" si="36"/>
        <v>0.98039215686274506</v>
      </c>
      <c r="J84">
        <f t="shared" si="51"/>
        <v>123.28426111371682</v>
      </c>
      <c r="K84" s="2">
        <f t="shared" si="47"/>
        <v>322817.88055949245</v>
      </c>
      <c r="L84" s="2">
        <f t="shared" si="48"/>
        <v>24945.799709728639</v>
      </c>
      <c r="M84" s="2"/>
      <c r="N84" s="2"/>
      <c r="O84" s="2">
        <f t="shared" si="42"/>
        <v>322817.88055949245</v>
      </c>
      <c r="P84" s="2">
        <f t="shared" si="43"/>
        <v>24945.799709728639</v>
      </c>
      <c r="Q84" s="2">
        <f t="shared" si="44"/>
        <v>59016.065915812142</v>
      </c>
      <c r="R84" s="2">
        <f t="shared" si="45"/>
        <v>15410.532639214603</v>
      </c>
      <c r="S84">
        <f t="shared" si="49"/>
        <v>1.0490196078431371</v>
      </c>
      <c r="T84">
        <f t="shared" si="50"/>
        <v>1.0490196078431373</v>
      </c>
      <c r="U84">
        <f t="shared" si="46"/>
        <v>3.8295928698555284</v>
      </c>
      <c r="V84" t="s">
        <v>18</v>
      </c>
      <c r="X84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</v>
      </c>
      <c r="Y84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</v>
      </c>
      <c r="Z84" t="str">
        <f t="shared" si="38"/>
        <v>"83":10573</v>
      </c>
      <c r="AA84" t="str">
        <f t="shared" si="39"/>
        <v>"83":1721</v>
      </c>
    </row>
    <row r="85" spans="1:27" x14ac:dyDescent="0.3">
      <c r="A85">
        <v>84</v>
      </c>
      <c r="C85">
        <v>10584</v>
      </c>
      <c r="D85">
        <f t="shared" si="40"/>
        <v>10584</v>
      </c>
      <c r="E85">
        <f t="shared" si="41"/>
        <v>1724</v>
      </c>
      <c r="F85">
        <v>6.5</v>
      </c>
      <c r="G85">
        <f t="shared" si="37"/>
        <v>1.04</v>
      </c>
      <c r="H85">
        <f t="shared" si="36"/>
        <v>0.98039215686274506</v>
      </c>
      <c r="I85">
        <f t="shared" si="36"/>
        <v>0.98039215686274506</v>
      </c>
      <c r="J85">
        <f t="shared" si="51"/>
        <v>125.70159956692696</v>
      </c>
      <c r="K85" s="2">
        <f t="shared" si="47"/>
        <v>329147.64292340406</v>
      </c>
      <c r="L85" s="2">
        <f t="shared" si="48"/>
        <v>25434.933037370374</v>
      </c>
      <c r="M85" s="2"/>
      <c r="N85" s="2"/>
      <c r="O85" s="2">
        <f t="shared" si="42"/>
        <v>329147.64292340406</v>
      </c>
      <c r="P85" s="2">
        <f t="shared" si="43"/>
        <v>25434.933037370374</v>
      </c>
      <c r="Q85" s="2">
        <f t="shared" si="44"/>
        <v>60173.243678867279</v>
      </c>
      <c r="R85" s="2">
        <f t="shared" si="45"/>
        <v>15712.699945865868</v>
      </c>
      <c r="S85">
        <f t="shared" si="49"/>
        <v>1.0196078431372548</v>
      </c>
      <c r="T85">
        <f t="shared" si="50"/>
        <v>1.0196078431372548</v>
      </c>
      <c r="U85">
        <f t="shared" si="46"/>
        <v>3.8295928698555284</v>
      </c>
      <c r="V85" t="s">
        <v>18</v>
      </c>
      <c r="X85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</v>
      </c>
      <c r="Y85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</v>
      </c>
      <c r="Z85" t="str">
        <f t="shared" si="38"/>
        <v>"84":10584</v>
      </c>
      <c r="AA85" t="str">
        <f t="shared" si="39"/>
        <v>"84":1724</v>
      </c>
    </row>
    <row r="86" spans="1:27" x14ac:dyDescent="0.3">
      <c r="A86">
        <v>85</v>
      </c>
      <c r="B86">
        <v>7</v>
      </c>
      <c r="D86" t="str">
        <f t="shared" si="40"/>
        <v>삭</v>
      </c>
      <c r="E86">
        <f t="shared" si="41"/>
        <v>1727</v>
      </c>
      <c r="F86">
        <v>6.5</v>
      </c>
      <c r="G86">
        <f t="shared" si="37"/>
        <v>1.05</v>
      </c>
      <c r="H86">
        <f t="shared" si="36"/>
        <v>0.98039215686274506</v>
      </c>
      <c r="I86">
        <f t="shared" si="36"/>
        <v>0.98039215686274506</v>
      </c>
      <c r="J86">
        <f t="shared" si="51"/>
        <v>129.39870543654246</v>
      </c>
      <c r="K86" s="2">
        <f t="shared" si="47"/>
        <v>338828.45595056302</v>
      </c>
      <c r="L86" s="2">
        <f t="shared" si="48"/>
        <v>26183.019303175388</v>
      </c>
      <c r="M86" s="2"/>
      <c r="N86" s="2"/>
      <c r="O86" s="2">
        <f t="shared" si="42"/>
        <v>338828.45595056302</v>
      </c>
      <c r="P86" s="2">
        <f t="shared" si="43"/>
        <v>26183.019303175388</v>
      </c>
      <c r="Q86" s="2">
        <f t="shared" si="44"/>
        <v>61943.044963539847</v>
      </c>
      <c r="R86" s="2">
        <f t="shared" si="45"/>
        <v>16174.838179567809</v>
      </c>
      <c r="S86">
        <f t="shared" si="49"/>
        <v>1.0294117647058825</v>
      </c>
      <c r="T86">
        <f t="shared" si="50"/>
        <v>1.0294117647058825</v>
      </c>
      <c r="U86">
        <f t="shared" si="46"/>
        <v>3.8295928698555279</v>
      </c>
      <c r="V86" t="s">
        <v>18</v>
      </c>
      <c r="X86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</v>
      </c>
      <c r="Y86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</v>
      </c>
      <c r="Z86" t="str">
        <f t="shared" si="38"/>
        <v>"85":7</v>
      </c>
      <c r="AA86" t="str">
        <f t="shared" si="39"/>
        <v>"85":1727</v>
      </c>
    </row>
    <row r="87" spans="1:27" x14ac:dyDescent="0.3">
      <c r="A87">
        <v>86</v>
      </c>
      <c r="C87">
        <v>10595</v>
      </c>
      <c r="D87">
        <f t="shared" si="40"/>
        <v>10595</v>
      </c>
      <c r="E87">
        <f t="shared" si="41"/>
        <v>1730</v>
      </c>
      <c r="F87">
        <v>6.5</v>
      </c>
      <c r="G87">
        <f t="shared" si="37"/>
        <v>1.07</v>
      </c>
      <c r="H87">
        <f t="shared" si="36"/>
        <v>0.98039215686274506</v>
      </c>
      <c r="I87">
        <f>1/1.02^2</f>
        <v>0.96116878123798544</v>
      </c>
      <c r="J87">
        <f t="shared" si="51"/>
        <v>133.08017571808963</v>
      </c>
      <c r="K87" s="2">
        <f t="shared" si="47"/>
        <v>355437.69398735533</v>
      </c>
      <c r="L87" s="2">
        <f t="shared" si="48"/>
        <v>26927.941805457194</v>
      </c>
      <c r="M87" s="2"/>
      <c r="N87" s="2"/>
      <c r="O87" s="2">
        <f t="shared" si="42"/>
        <v>355437.69398735533</v>
      </c>
      <c r="P87" s="2">
        <f t="shared" si="43"/>
        <v>26927.941805457194</v>
      </c>
      <c r="Q87" s="2">
        <f t="shared" si="44"/>
        <v>64979.468736262395</v>
      </c>
      <c r="R87" s="2">
        <f t="shared" si="45"/>
        <v>16635.021964761203</v>
      </c>
      <c r="S87">
        <f t="shared" si="49"/>
        <v>1.0490196078431373</v>
      </c>
      <c r="T87">
        <f t="shared" si="50"/>
        <v>1.0284505959246444</v>
      </c>
      <c r="U87">
        <f t="shared" si="46"/>
        <v>3.9061847272526387</v>
      </c>
      <c r="V87" t="s">
        <v>18</v>
      </c>
      <c r="X87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</v>
      </c>
      <c r="Y87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</v>
      </c>
      <c r="Z87" t="str">
        <f t="shared" si="38"/>
        <v>"86":10595</v>
      </c>
      <c r="AA87" t="str">
        <f t="shared" si="39"/>
        <v>"86":1730</v>
      </c>
    </row>
    <row r="88" spans="1:27" x14ac:dyDescent="0.3">
      <c r="A88">
        <v>87</v>
      </c>
      <c r="C88">
        <v>10606</v>
      </c>
      <c r="D88">
        <f t="shared" si="40"/>
        <v>10606</v>
      </c>
      <c r="E88">
        <f t="shared" si="41"/>
        <v>1733</v>
      </c>
      <c r="F88">
        <v>6.5</v>
      </c>
      <c r="G88">
        <f t="shared" si="37"/>
        <v>1.0900000000000001</v>
      </c>
      <c r="H88">
        <f t="shared" si="36"/>
        <v>0.98039215686274506</v>
      </c>
      <c r="I88">
        <f>1/1.02^2</f>
        <v>0.96116878123798544</v>
      </c>
      <c r="J88">
        <f t="shared" si="51"/>
        <v>139.42463622906354</v>
      </c>
      <c r="K88" s="2">
        <f t="shared" si="47"/>
        <v>379830.47690805618</v>
      </c>
      <c r="L88" s="2">
        <f t="shared" si="48"/>
        <v>28211.70373697457</v>
      </c>
      <c r="M88" s="2"/>
      <c r="N88" s="2"/>
      <c r="O88" s="2">
        <f t="shared" si="42"/>
        <v>379830.47690805618</v>
      </c>
      <c r="P88" s="2">
        <f t="shared" si="43"/>
        <v>28211.70373697457</v>
      </c>
      <c r="Q88" s="2">
        <f t="shared" si="44"/>
        <v>69438.844041692166</v>
      </c>
      <c r="R88" s="2">
        <f t="shared" si="45"/>
        <v>17428.079528632941</v>
      </c>
      <c r="S88">
        <f t="shared" si="49"/>
        <v>1.0686274509803921</v>
      </c>
      <c r="T88">
        <f t="shared" si="50"/>
        <v>1.0476739715494041</v>
      </c>
      <c r="U88">
        <f t="shared" si="46"/>
        <v>3.9843084217976914</v>
      </c>
      <c r="V88" t="s">
        <v>18</v>
      </c>
      <c r="X88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</v>
      </c>
      <c r="Y88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</v>
      </c>
      <c r="Z88" t="str">
        <f t="shared" si="38"/>
        <v>"87":10606</v>
      </c>
      <c r="AA88" t="str">
        <f t="shared" si="39"/>
        <v>"87":1733</v>
      </c>
    </row>
    <row r="89" spans="1:27" x14ac:dyDescent="0.3">
      <c r="A89">
        <v>88</v>
      </c>
      <c r="C89">
        <v>10617</v>
      </c>
      <c r="D89">
        <f t="shared" si="40"/>
        <v>10617</v>
      </c>
      <c r="E89">
        <f t="shared" si="41"/>
        <v>1736</v>
      </c>
      <c r="F89">
        <v>6.5</v>
      </c>
      <c r="G89">
        <f t="shared" si="37"/>
        <v>1.03</v>
      </c>
      <c r="H89">
        <f t="shared" si="36"/>
        <v>0.98039215686274506</v>
      </c>
      <c r="I89">
        <f t="shared" si="36"/>
        <v>0.98039215686274506</v>
      </c>
      <c r="J89">
        <f t="shared" si="51"/>
        <v>140.79154442738769</v>
      </c>
      <c r="K89" s="2">
        <f t="shared" si="47"/>
        <v>383554.30511303712</v>
      </c>
      <c r="L89" s="2">
        <f t="shared" si="48"/>
        <v>28488.289067729223</v>
      </c>
      <c r="M89" s="2"/>
      <c r="N89" s="2"/>
      <c r="O89" s="2">
        <f t="shared" si="42"/>
        <v>383554.30511303712</v>
      </c>
      <c r="P89" s="2">
        <f t="shared" si="43"/>
        <v>28488.289067729223</v>
      </c>
      <c r="Q89" s="2">
        <f t="shared" si="44"/>
        <v>70119.617022493068</v>
      </c>
      <c r="R89" s="2">
        <f t="shared" si="45"/>
        <v>17598.94305342346</v>
      </c>
      <c r="S89">
        <f t="shared" si="49"/>
        <v>1.0098039215686274</v>
      </c>
      <c r="T89">
        <f t="shared" si="50"/>
        <v>1.0098039215686274</v>
      </c>
      <c r="U89">
        <f t="shared" si="46"/>
        <v>3.9843084217976914</v>
      </c>
      <c r="V89" t="s">
        <v>18</v>
      </c>
      <c r="X89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</v>
      </c>
      <c r="Y89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</v>
      </c>
      <c r="Z89" t="str">
        <f t="shared" si="38"/>
        <v>"88":10617</v>
      </c>
      <c r="AA89" t="str">
        <f t="shared" si="39"/>
        <v>"88":1736</v>
      </c>
    </row>
    <row r="90" spans="1:27" x14ac:dyDescent="0.3">
      <c r="A90">
        <v>89</v>
      </c>
      <c r="C90">
        <v>10628</v>
      </c>
      <c r="D90">
        <f t="shared" si="40"/>
        <v>10628</v>
      </c>
      <c r="E90">
        <f t="shared" si="41"/>
        <v>1739</v>
      </c>
      <c r="F90">
        <v>6.5</v>
      </c>
      <c r="G90">
        <f t="shared" si="37"/>
        <v>1.04</v>
      </c>
      <c r="H90">
        <f t="shared" si="36"/>
        <v>0.98039215686274506</v>
      </c>
      <c r="I90">
        <f t="shared" ref="I90:I91" si="54">1/1.02</f>
        <v>0.98039215686274506</v>
      </c>
      <c r="J90">
        <f t="shared" si="51"/>
        <v>143.55216294557175</v>
      </c>
      <c r="K90" s="2">
        <f t="shared" si="47"/>
        <v>391074.97776231234</v>
      </c>
      <c r="L90" s="2">
        <f t="shared" si="48"/>
        <v>29046.882971018033</v>
      </c>
      <c r="M90" s="2"/>
      <c r="N90" s="2"/>
      <c r="O90" s="2">
        <f t="shared" si="42"/>
        <v>391074.97776231234</v>
      </c>
      <c r="P90" s="2">
        <f t="shared" si="43"/>
        <v>29046.882971018033</v>
      </c>
      <c r="Q90" s="2">
        <f t="shared" si="44"/>
        <v>71494.511473914492</v>
      </c>
      <c r="R90" s="2">
        <f t="shared" si="45"/>
        <v>17944.02036819647</v>
      </c>
      <c r="S90">
        <f t="shared" si="49"/>
        <v>1.0196078431372548</v>
      </c>
      <c r="T90">
        <f t="shared" si="50"/>
        <v>1.0196078431372548</v>
      </c>
      <c r="U90">
        <f t="shared" si="46"/>
        <v>3.9843084217976905</v>
      </c>
      <c r="V90" t="s">
        <v>18</v>
      </c>
      <c r="X90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</v>
      </c>
      <c r="Y90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</v>
      </c>
      <c r="Z90" t="str">
        <f t="shared" si="38"/>
        <v>"89":10628</v>
      </c>
      <c r="AA90" t="str">
        <f t="shared" si="39"/>
        <v>"89":1739</v>
      </c>
    </row>
    <row r="91" spans="1:27" x14ac:dyDescent="0.3">
      <c r="A91">
        <v>90</v>
      </c>
      <c r="B91">
        <v>15</v>
      </c>
      <c r="D91" t="str">
        <f t="shared" si="40"/>
        <v>삭</v>
      </c>
      <c r="E91">
        <f t="shared" si="41"/>
        <v>1742</v>
      </c>
      <c r="F91">
        <v>6.5</v>
      </c>
      <c r="G91">
        <f t="shared" si="37"/>
        <v>1.05</v>
      </c>
      <c r="H91">
        <f t="shared" si="36"/>
        <v>0.98039215686274506</v>
      </c>
      <c r="I91">
        <f t="shared" si="54"/>
        <v>0.98039215686274506</v>
      </c>
      <c r="J91">
        <f t="shared" si="51"/>
        <v>147.77428538514738</v>
      </c>
      <c r="K91" s="2">
        <f t="shared" si="47"/>
        <v>402577.18299061566</v>
      </c>
      <c r="L91" s="2">
        <f t="shared" si="48"/>
        <v>29901.203058400915</v>
      </c>
      <c r="M91" s="2"/>
      <c r="N91" s="2"/>
      <c r="O91" s="2">
        <f t="shared" si="42"/>
        <v>402577.18299061566</v>
      </c>
      <c r="P91" s="2">
        <f t="shared" si="43"/>
        <v>29901.203058400915</v>
      </c>
      <c r="Q91" s="2">
        <f t="shared" si="44"/>
        <v>73597.291223147273</v>
      </c>
      <c r="R91" s="2">
        <f t="shared" si="45"/>
        <v>18471.785673143422</v>
      </c>
      <c r="S91">
        <f t="shared" si="49"/>
        <v>1.0294117647058825</v>
      </c>
      <c r="T91">
        <f t="shared" si="50"/>
        <v>1.0294117647058822</v>
      </c>
      <c r="U91">
        <f t="shared" si="46"/>
        <v>3.9843084217976914</v>
      </c>
      <c r="V91" t="s">
        <v>18</v>
      </c>
      <c r="X91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</v>
      </c>
      <c r="Y91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</v>
      </c>
      <c r="Z91" t="str">
        <f t="shared" si="38"/>
        <v>"90":15</v>
      </c>
      <c r="AA91" t="str">
        <f t="shared" si="39"/>
        <v>"90":1742</v>
      </c>
    </row>
    <row r="92" spans="1:27" x14ac:dyDescent="0.3">
      <c r="A92">
        <v>91</v>
      </c>
      <c r="C92">
        <v>11678</v>
      </c>
      <c r="D92">
        <f t="shared" si="40"/>
        <v>11678</v>
      </c>
      <c r="E92">
        <f t="shared" si="41"/>
        <v>1745</v>
      </c>
      <c r="F92">
        <v>7.5</v>
      </c>
      <c r="G92">
        <f t="shared" si="37"/>
        <v>1.02</v>
      </c>
      <c r="J92">
        <f t="shared" si="51"/>
        <v>150.72977109285034</v>
      </c>
      <c r="K92" s="2">
        <f t="shared" si="47"/>
        <v>410628.72665042797</v>
      </c>
      <c r="L92" s="2">
        <f t="shared" si="48"/>
        <v>30499.227119568935</v>
      </c>
      <c r="M92" s="2"/>
      <c r="N92" s="2"/>
      <c r="O92" s="2">
        <f t="shared" si="42"/>
        <v>410628.72665042797</v>
      </c>
      <c r="P92" s="2">
        <f t="shared" si="43"/>
        <v>30499.227119568935</v>
      </c>
      <c r="Q92" s="2">
        <f t="shared" si="44"/>
        <v>75069.237047610222</v>
      </c>
      <c r="R92" s="2">
        <f t="shared" si="45"/>
        <v>18841.221386606292</v>
      </c>
      <c r="S92">
        <f t="shared" si="49"/>
        <v>1.02</v>
      </c>
      <c r="T92">
        <f t="shared" si="50"/>
        <v>1.02</v>
      </c>
      <c r="U92">
        <f t="shared" si="46"/>
        <v>3.9843084217976914</v>
      </c>
      <c r="V92" t="s">
        <v>18</v>
      </c>
      <c r="X92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</v>
      </c>
      <c r="Y92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</v>
      </c>
      <c r="Z92" t="str">
        <f t="shared" si="38"/>
        <v>"91":11678</v>
      </c>
      <c r="AA92" t="str">
        <f t="shared" si="39"/>
        <v>"91":1745</v>
      </c>
    </row>
    <row r="93" spans="1:27" x14ac:dyDescent="0.3">
      <c r="A93">
        <v>92</v>
      </c>
      <c r="C93">
        <v>11689</v>
      </c>
      <c r="D93">
        <f t="shared" si="40"/>
        <v>11689</v>
      </c>
      <c r="E93">
        <f t="shared" si="41"/>
        <v>1748</v>
      </c>
      <c r="F93">
        <v>7.5</v>
      </c>
      <c r="G93">
        <f t="shared" si="37"/>
        <v>1.05</v>
      </c>
      <c r="H93">
        <f t="shared" ref="H93:I101" si="55">1/1.02</f>
        <v>0.98039215686274506</v>
      </c>
      <c r="I93">
        <f t="shared" si="55"/>
        <v>0.98039215686274506</v>
      </c>
      <c r="J93">
        <f t="shared" si="51"/>
        <v>155.16299965440476</v>
      </c>
      <c r="K93" s="2">
        <f t="shared" si="47"/>
        <v>422706.04214014648</v>
      </c>
      <c r="L93" s="2">
        <f t="shared" si="48"/>
        <v>31396.263211320962</v>
      </c>
      <c r="M93" s="2"/>
      <c r="N93" s="2"/>
      <c r="O93" s="2">
        <f t="shared" si="42"/>
        <v>422706.04214014648</v>
      </c>
      <c r="P93" s="2">
        <f t="shared" si="43"/>
        <v>31396.263211320962</v>
      </c>
      <c r="Q93" s="2">
        <f t="shared" si="44"/>
        <v>77277.155784304647</v>
      </c>
      <c r="R93" s="2">
        <f t="shared" si="45"/>
        <v>19395.374956800595</v>
      </c>
      <c r="S93">
        <f t="shared" si="49"/>
        <v>1.0294117647058825</v>
      </c>
      <c r="T93">
        <f t="shared" si="50"/>
        <v>1.0294117647058822</v>
      </c>
      <c r="U93">
        <f t="shared" si="46"/>
        <v>3.9843084217976914</v>
      </c>
      <c r="V93" t="s">
        <v>18</v>
      </c>
      <c r="X93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</v>
      </c>
      <c r="Y93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</v>
      </c>
      <c r="Z93" t="str">
        <f t="shared" si="38"/>
        <v>"92":11689</v>
      </c>
      <c r="AA93" t="str">
        <f t="shared" si="39"/>
        <v>"92":1748</v>
      </c>
    </row>
    <row r="94" spans="1:27" x14ac:dyDescent="0.3">
      <c r="A94">
        <v>93</v>
      </c>
      <c r="C94">
        <v>11700</v>
      </c>
      <c r="D94">
        <f t="shared" si="40"/>
        <v>11700</v>
      </c>
      <c r="E94">
        <f t="shared" si="41"/>
        <v>1751</v>
      </c>
      <c r="F94">
        <v>7.5</v>
      </c>
      <c r="G94">
        <f t="shared" si="37"/>
        <v>1.07</v>
      </c>
      <c r="H94">
        <f t="shared" si="55"/>
        <v>0.98039215686274506</v>
      </c>
      <c r="I94">
        <f t="shared" si="55"/>
        <v>0.98039215686274506</v>
      </c>
      <c r="J94">
        <f t="shared" si="51"/>
        <v>162.76902904922852</v>
      </c>
      <c r="K94" s="2">
        <f t="shared" si="47"/>
        <v>443426.92655878112</v>
      </c>
      <c r="L94" s="2">
        <f t="shared" si="48"/>
        <v>32935.295721679831</v>
      </c>
      <c r="M94" s="2"/>
      <c r="N94" s="2"/>
      <c r="O94" s="2">
        <f t="shared" si="42"/>
        <v>443426.92655878112</v>
      </c>
      <c r="P94" s="2">
        <f t="shared" si="43"/>
        <v>32935.295721679831</v>
      </c>
      <c r="Q94" s="2">
        <f t="shared" si="44"/>
        <v>81065.251656084292</v>
      </c>
      <c r="R94" s="2">
        <f t="shared" si="45"/>
        <v>20346.128631153566</v>
      </c>
      <c r="S94">
        <f t="shared" si="49"/>
        <v>1.0490196078431373</v>
      </c>
      <c r="T94">
        <f t="shared" si="50"/>
        <v>1.0490196078431373</v>
      </c>
      <c r="U94">
        <f t="shared" si="46"/>
        <v>3.9843084217976918</v>
      </c>
      <c r="V94" t="s">
        <v>18</v>
      </c>
      <c r="X94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</v>
      </c>
      <c r="Y94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</v>
      </c>
      <c r="Z94" t="str">
        <f t="shared" si="38"/>
        <v>"93":11700</v>
      </c>
      <c r="AA94" t="str">
        <f t="shared" si="39"/>
        <v>"93":1751</v>
      </c>
    </row>
    <row r="95" spans="1:27" x14ac:dyDescent="0.3">
      <c r="A95">
        <v>94</v>
      </c>
      <c r="C95">
        <v>11711</v>
      </c>
      <c r="D95">
        <f t="shared" si="40"/>
        <v>11711</v>
      </c>
      <c r="E95">
        <f t="shared" si="41"/>
        <v>1754</v>
      </c>
      <c r="F95">
        <v>7.5</v>
      </c>
      <c r="G95">
        <f t="shared" si="37"/>
        <v>1.04</v>
      </c>
      <c r="H95">
        <f t="shared" si="55"/>
        <v>0.98039215686274506</v>
      </c>
      <c r="I95">
        <f t="shared" si="55"/>
        <v>0.98039215686274506</v>
      </c>
      <c r="J95">
        <f t="shared" si="51"/>
        <v>165.9605786384291</v>
      </c>
      <c r="K95" s="2">
        <f t="shared" si="47"/>
        <v>452121.57217758079</v>
      </c>
      <c r="L95" s="2">
        <f t="shared" si="48"/>
        <v>33581.085833869634</v>
      </c>
      <c r="M95" s="2"/>
      <c r="N95" s="2"/>
      <c r="O95" s="2">
        <f t="shared" si="42"/>
        <v>452121.57217758079</v>
      </c>
      <c r="P95" s="2">
        <f t="shared" si="43"/>
        <v>33581.085833869634</v>
      </c>
      <c r="Q95" s="2">
        <f t="shared" si="44"/>
        <v>82654.766394438891</v>
      </c>
      <c r="R95" s="2">
        <f t="shared" si="45"/>
        <v>20745.072329803636</v>
      </c>
      <c r="S95">
        <f t="shared" si="49"/>
        <v>1.0196078431372551</v>
      </c>
      <c r="T95">
        <f t="shared" si="50"/>
        <v>1.0196078431372551</v>
      </c>
      <c r="U95">
        <f t="shared" si="46"/>
        <v>3.9843084217976918</v>
      </c>
      <c r="V95" t="s">
        <v>18</v>
      </c>
      <c r="X95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</v>
      </c>
      <c r="Y95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</v>
      </c>
      <c r="Z95" t="str">
        <f t="shared" si="38"/>
        <v>"94":11711</v>
      </c>
      <c r="AA95" t="str">
        <f t="shared" si="39"/>
        <v>"94":1754</v>
      </c>
    </row>
    <row r="96" spans="1:27" x14ac:dyDescent="0.3">
      <c r="A96">
        <v>95</v>
      </c>
      <c r="B96">
        <v>7</v>
      </c>
      <c r="D96" t="str">
        <f t="shared" si="40"/>
        <v>삭</v>
      </c>
      <c r="E96">
        <f t="shared" si="41"/>
        <v>1757</v>
      </c>
      <c r="F96">
        <v>7.5</v>
      </c>
      <c r="G96">
        <f t="shared" si="37"/>
        <v>1.05</v>
      </c>
      <c r="H96">
        <f t="shared" si="55"/>
        <v>0.98039215686274506</v>
      </c>
      <c r="I96">
        <f t="shared" si="55"/>
        <v>0.98039215686274506</v>
      </c>
      <c r="J96">
        <f t="shared" si="51"/>
        <v>170.84177212779466</v>
      </c>
      <c r="K96" s="2">
        <f t="shared" si="47"/>
        <v>465419.2654769214</v>
      </c>
      <c r="L96" s="2">
        <f t="shared" si="48"/>
        <v>34568.764828983447</v>
      </c>
      <c r="M96" s="2"/>
      <c r="N96" s="2"/>
      <c r="O96" s="2">
        <f t="shared" si="42"/>
        <v>465419.2654769214</v>
      </c>
      <c r="P96" s="2">
        <f t="shared" si="43"/>
        <v>34568.764828983447</v>
      </c>
      <c r="Q96" s="2">
        <f t="shared" si="44"/>
        <v>85085.788935451797</v>
      </c>
      <c r="R96" s="2">
        <f t="shared" si="45"/>
        <v>21355.221515974332</v>
      </c>
      <c r="S96">
        <f t="shared" si="49"/>
        <v>1.0294117647058822</v>
      </c>
      <c r="T96">
        <f t="shared" si="50"/>
        <v>1.0294117647058822</v>
      </c>
      <c r="U96">
        <f t="shared" si="46"/>
        <v>3.9843084217976914</v>
      </c>
      <c r="V96" t="s">
        <v>18</v>
      </c>
      <c r="X96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</v>
      </c>
      <c r="Y96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</v>
      </c>
      <c r="Z96" t="str">
        <f t="shared" si="38"/>
        <v>"95":7</v>
      </c>
      <c r="AA96" t="str">
        <f t="shared" si="39"/>
        <v>"95":1757</v>
      </c>
    </row>
    <row r="97" spans="1:27" x14ac:dyDescent="0.3">
      <c r="A97">
        <v>96</v>
      </c>
      <c r="C97">
        <v>11722</v>
      </c>
      <c r="D97">
        <f t="shared" si="40"/>
        <v>11722</v>
      </c>
      <c r="E97">
        <f t="shared" si="41"/>
        <v>1760</v>
      </c>
      <c r="F97">
        <v>7.5</v>
      </c>
      <c r="G97">
        <f t="shared" si="37"/>
        <v>1.07</v>
      </c>
      <c r="H97">
        <f t="shared" si="55"/>
        <v>0.98039215686274506</v>
      </c>
      <c r="I97">
        <f t="shared" si="55"/>
        <v>0.98039215686274506</v>
      </c>
      <c r="J97">
        <f t="shared" si="51"/>
        <v>179.21636880072577</v>
      </c>
      <c r="K97" s="2">
        <f t="shared" si="47"/>
        <v>488233.9353532411</v>
      </c>
      <c r="L97" s="2">
        <f t="shared" si="48"/>
        <v>36263.31212452185</v>
      </c>
      <c r="M97" s="2"/>
      <c r="N97" s="2"/>
      <c r="O97" s="2">
        <f t="shared" si="42"/>
        <v>488233.9353532411</v>
      </c>
      <c r="P97" s="2">
        <f t="shared" si="43"/>
        <v>36263.31212452185</v>
      </c>
      <c r="Q97" s="2">
        <f t="shared" si="44"/>
        <v>89256.660942091592</v>
      </c>
      <c r="R97" s="2">
        <f t="shared" si="45"/>
        <v>22402.04610009072</v>
      </c>
      <c r="S97">
        <f t="shared" si="49"/>
        <v>1.0490196078431373</v>
      </c>
      <c r="T97">
        <f t="shared" si="50"/>
        <v>1.0490196078431373</v>
      </c>
      <c r="U97">
        <f t="shared" si="46"/>
        <v>3.9843084217976918</v>
      </c>
      <c r="V97" t="s">
        <v>18</v>
      </c>
      <c r="X97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</v>
      </c>
      <c r="Y97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</v>
      </c>
      <c r="Z97" t="str">
        <f t="shared" si="38"/>
        <v>"96":11722</v>
      </c>
      <c r="AA97" t="str">
        <f t="shared" si="39"/>
        <v>"96":1760</v>
      </c>
    </row>
    <row r="98" spans="1:27" x14ac:dyDescent="0.3">
      <c r="A98">
        <v>97</v>
      </c>
      <c r="C98">
        <v>11733</v>
      </c>
      <c r="D98">
        <f t="shared" si="40"/>
        <v>11733</v>
      </c>
      <c r="E98">
        <f t="shared" si="41"/>
        <v>1763</v>
      </c>
      <c r="F98">
        <v>7.5</v>
      </c>
      <c r="G98">
        <f t="shared" ref="G98:G129" si="56">IF(MOD(A98,10)=1,1.02,
IF(MOD(A98,10)=2,1.05,
IF(MOD(A98,10)=3,1.07,
IF(MOD(A98,10)=4,1.04,
IF(MOD(A98,10)=5,1.05,
IF(MOD(A98,10)=6,1.07,
IF(MOD(A98,10)=7,1.09,
IF(MOD(A98,10)=8,1.03,
IF(MOD(A98,10)=9,1.04,
IF(MOD(A98,10)=0,1.05,
"해당없음"))))))))))</f>
        <v>1.0900000000000001</v>
      </c>
      <c r="H98">
        <f t="shared" si="55"/>
        <v>0.98039215686274506</v>
      </c>
      <c r="I98">
        <f t="shared" si="55"/>
        <v>0.98039215686274506</v>
      </c>
      <c r="J98">
        <f t="shared" si="51"/>
        <v>191.51553136548148</v>
      </c>
      <c r="K98" s="2">
        <f t="shared" si="47"/>
        <v>521740.18581865967</v>
      </c>
      <c r="L98" s="2">
        <f t="shared" si="48"/>
        <v>38751.970799734139</v>
      </c>
      <c r="M98" s="2"/>
      <c r="N98" s="2"/>
      <c r="O98" s="2">
        <f t="shared" si="42"/>
        <v>521740.18581865967</v>
      </c>
      <c r="P98" s="2">
        <f t="shared" si="43"/>
        <v>38751.970799734139</v>
      </c>
      <c r="Q98" s="2">
        <f t="shared" si="44"/>
        <v>95382.118065568488</v>
      </c>
      <c r="R98" s="2">
        <f t="shared" si="45"/>
        <v>23939.441420685183</v>
      </c>
      <c r="S98">
        <f t="shared" si="49"/>
        <v>1.0686274509803924</v>
      </c>
      <c r="T98">
        <f t="shared" si="50"/>
        <v>1.0686274509803924</v>
      </c>
      <c r="U98">
        <f t="shared" si="46"/>
        <v>3.9843084217976923</v>
      </c>
      <c r="V98" t="s">
        <v>18</v>
      </c>
      <c r="X98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</v>
      </c>
      <c r="Y98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</v>
      </c>
      <c r="Z98" t="str">
        <f t="shared" ref="Z98:Z129" si="57">""""&amp;$A98&amp;""""&amp;""&amp;":"&amp;IF(ISBLANK(B98),C98,B98)</f>
        <v>"97":11733</v>
      </c>
      <c r="AA98" t="str">
        <f t="shared" ref="AA98:AA129" si="58">""""&amp;$A98&amp;""""&amp;""&amp;":"&amp;E98</f>
        <v>"97":1763</v>
      </c>
    </row>
    <row r="99" spans="1:27" x14ac:dyDescent="0.3">
      <c r="A99">
        <v>98</v>
      </c>
      <c r="C99">
        <v>11744</v>
      </c>
      <c r="D99">
        <f t="shared" ref="D99:D130" si="59">IF(NOT(ISBLANK(B99)),"삭",
IF(MOD(A98,10)=0,D97+1050,
IF(MOD(A98,10)=5,D97+11,
D98+11)))</f>
        <v>11744</v>
      </c>
      <c r="E99">
        <f t="shared" ref="E99:E130" si="60">E98+3</f>
        <v>1766</v>
      </c>
      <c r="F99">
        <v>7.5</v>
      </c>
      <c r="G99">
        <f t="shared" si="56"/>
        <v>1.03</v>
      </c>
      <c r="H99">
        <f t="shared" si="55"/>
        <v>0.98039215686274506</v>
      </c>
      <c r="J99">
        <f t="shared" si="51"/>
        <v>197.26099730644592</v>
      </c>
      <c r="K99" s="2">
        <f t="shared" si="47"/>
        <v>526855.28567962686</v>
      </c>
      <c r="L99" s="2">
        <f t="shared" si="48"/>
        <v>39914.529923726164</v>
      </c>
      <c r="M99" s="2"/>
      <c r="N99" s="2"/>
      <c r="O99" s="2">
        <f t="shared" si="42"/>
        <v>526855.28567962686</v>
      </c>
      <c r="P99" s="2">
        <f t="shared" si="43"/>
        <v>39914.529923726164</v>
      </c>
      <c r="Q99" s="2">
        <f t="shared" si="44"/>
        <v>96317.236870132867</v>
      </c>
      <c r="R99" s="2">
        <f t="shared" si="45"/>
        <v>24657.624663305742</v>
      </c>
      <c r="S99">
        <f t="shared" si="49"/>
        <v>1.0098039215686274</v>
      </c>
      <c r="T99">
        <f t="shared" si="50"/>
        <v>1.03</v>
      </c>
      <c r="U99">
        <f t="shared" si="46"/>
        <v>3.9061847272526382</v>
      </c>
      <c r="V99" t="s">
        <v>18</v>
      </c>
      <c r="X99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</v>
      </c>
      <c r="Y99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</v>
      </c>
      <c r="Z99" t="str">
        <f t="shared" si="57"/>
        <v>"98":11744</v>
      </c>
      <c r="AA99" t="str">
        <f t="shared" si="58"/>
        <v>"98":1766</v>
      </c>
    </row>
    <row r="100" spans="1:27" x14ac:dyDescent="0.3">
      <c r="A100">
        <v>99</v>
      </c>
      <c r="C100">
        <v>11755</v>
      </c>
      <c r="D100">
        <f t="shared" si="59"/>
        <v>11755</v>
      </c>
      <c r="E100">
        <f t="shared" si="60"/>
        <v>1769</v>
      </c>
      <c r="F100">
        <v>7.5</v>
      </c>
      <c r="G100">
        <f t="shared" si="56"/>
        <v>1.04</v>
      </c>
      <c r="H100">
        <f t="shared" si="55"/>
        <v>0.98039215686274506</v>
      </c>
      <c r="J100">
        <f t="shared" si="51"/>
        <v>205.15143719870375</v>
      </c>
      <c r="K100" s="2">
        <f t="shared" si="47"/>
        <v>537185.78147726657</v>
      </c>
      <c r="L100" s="2">
        <f t="shared" si="48"/>
        <v>41511.11112067521</v>
      </c>
      <c r="M100" s="2"/>
      <c r="N100" s="2"/>
      <c r="O100" s="2">
        <f t="shared" si="42"/>
        <v>537185.78147726657</v>
      </c>
      <c r="P100" s="2">
        <f t="shared" si="43"/>
        <v>41511.11112067521</v>
      </c>
      <c r="Q100" s="2">
        <f t="shared" si="44"/>
        <v>98205.810142096248</v>
      </c>
      <c r="R100" s="2">
        <f t="shared" si="45"/>
        <v>25643.92964983797</v>
      </c>
      <c r="S100">
        <f t="shared" si="49"/>
        <v>1.0196078431372548</v>
      </c>
      <c r="T100">
        <f t="shared" si="50"/>
        <v>1.04</v>
      </c>
      <c r="U100">
        <f t="shared" si="46"/>
        <v>3.8295928698555275</v>
      </c>
      <c r="V100" t="s">
        <v>18</v>
      </c>
      <c r="X100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</v>
      </c>
      <c r="Y100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</v>
      </c>
      <c r="Z100" t="str">
        <f t="shared" si="57"/>
        <v>"99":11755</v>
      </c>
      <c r="AA100" t="str">
        <f t="shared" si="58"/>
        <v>"99":1769</v>
      </c>
    </row>
    <row r="101" spans="1:27" x14ac:dyDescent="0.3">
      <c r="A101">
        <v>100</v>
      </c>
      <c r="B101">
        <v>20</v>
      </c>
      <c r="D101" t="str">
        <f t="shared" si="59"/>
        <v>삭</v>
      </c>
      <c r="E101">
        <f t="shared" si="60"/>
        <v>1772</v>
      </c>
      <c r="F101">
        <v>7.5</v>
      </c>
      <c r="G101">
        <f t="shared" si="56"/>
        <v>1.05</v>
      </c>
      <c r="H101">
        <f t="shared" si="55"/>
        <v>0.98039215686274506</v>
      </c>
      <c r="J101">
        <f t="shared" si="51"/>
        <v>215.40900905863893</v>
      </c>
      <c r="K101" s="2">
        <f t="shared" si="47"/>
        <v>552985.36328542139</v>
      </c>
      <c r="L101" s="2">
        <f t="shared" si="48"/>
        <v>43586.66667670897</v>
      </c>
      <c r="M101" s="2"/>
      <c r="N101" s="2"/>
      <c r="O101" s="2">
        <f t="shared" si="42"/>
        <v>552985.36328542139</v>
      </c>
      <c r="P101" s="2">
        <f t="shared" si="43"/>
        <v>43586.66667670897</v>
      </c>
      <c r="Q101" s="2">
        <f t="shared" si="44"/>
        <v>101094.21632274613</v>
      </c>
      <c r="R101" s="2">
        <f t="shared" si="45"/>
        <v>26926.126132329868</v>
      </c>
      <c r="S101">
        <f t="shared" si="49"/>
        <v>1.0294117647058822</v>
      </c>
      <c r="T101">
        <f t="shared" si="50"/>
        <v>1.05</v>
      </c>
      <c r="U101">
        <f t="shared" si="46"/>
        <v>3.7545028135838505</v>
      </c>
      <c r="V101" t="s">
        <v>18</v>
      </c>
      <c r="X101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</v>
      </c>
      <c r="Y101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</v>
      </c>
      <c r="Z101" t="str">
        <f t="shared" si="57"/>
        <v>"100":20</v>
      </c>
      <c r="AA101" t="str">
        <f t="shared" si="58"/>
        <v>"100":1772</v>
      </c>
    </row>
    <row r="102" spans="1:27" x14ac:dyDescent="0.3">
      <c r="A102">
        <v>101</v>
      </c>
      <c r="C102">
        <v>12805</v>
      </c>
      <c r="D102">
        <f t="shared" si="59"/>
        <v>12805</v>
      </c>
      <c r="E102">
        <f t="shared" si="60"/>
        <v>1775</v>
      </c>
      <c r="F102">
        <v>8.5</v>
      </c>
      <c r="G102">
        <f t="shared" si="56"/>
        <v>1.02</v>
      </c>
      <c r="J102">
        <f t="shared" si="51"/>
        <v>219.71718923981172</v>
      </c>
      <c r="K102" s="2">
        <f t="shared" si="47"/>
        <v>564045.07055112987</v>
      </c>
      <c r="L102" s="2">
        <f t="shared" si="48"/>
        <v>44458.400010243153</v>
      </c>
      <c r="M102" s="2"/>
      <c r="N102" s="2"/>
      <c r="O102" s="2">
        <f t="shared" si="42"/>
        <v>564045.07055112987</v>
      </c>
      <c r="P102" s="2">
        <f t="shared" si="43"/>
        <v>44458.400010243153</v>
      </c>
      <c r="Q102" s="2">
        <f t="shared" si="44"/>
        <v>103116.10064920106</v>
      </c>
      <c r="R102" s="2">
        <f t="shared" si="45"/>
        <v>27464.648654976467</v>
      </c>
      <c r="S102">
        <f t="shared" si="49"/>
        <v>1.02</v>
      </c>
      <c r="T102">
        <f t="shared" si="50"/>
        <v>1.02</v>
      </c>
      <c r="U102">
        <f t="shared" si="46"/>
        <v>3.7545028135838505</v>
      </c>
      <c r="V102" t="s">
        <v>18</v>
      </c>
      <c r="X102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</v>
      </c>
      <c r="Y102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</v>
      </c>
      <c r="Z102" t="str">
        <f t="shared" si="57"/>
        <v>"101":12805</v>
      </c>
      <c r="AA102" t="str">
        <f t="shared" si="58"/>
        <v>"101":1775</v>
      </c>
    </row>
    <row r="103" spans="1:27" x14ac:dyDescent="0.3">
      <c r="A103">
        <v>102</v>
      </c>
      <c r="C103">
        <v>12816</v>
      </c>
      <c r="D103">
        <f t="shared" si="59"/>
        <v>12816</v>
      </c>
      <c r="E103">
        <f t="shared" si="60"/>
        <v>1778</v>
      </c>
      <c r="F103">
        <v>8.5</v>
      </c>
      <c r="G103">
        <f t="shared" si="56"/>
        <v>1.05</v>
      </c>
      <c r="H103">
        <f t="shared" ref="H103:I111" si="61">1/1.02</f>
        <v>0.98039215686274506</v>
      </c>
      <c r="J103">
        <f t="shared" si="51"/>
        <v>230.70304870180232</v>
      </c>
      <c r="K103" s="2">
        <f t="shared" si="47"/>
        <v>580634.63144969253</v>
      </c>
      <c r="L103" s="2">
        <f t="shared" si="48"/>
        <v>46681.320010755313</v>
      </c>
      <c r="M103" s="2"/>
      <c r="N103" s="2"/>
      <c r="O103" s="2">
        <f t="shared" si="42"/>
        <v>580634.63144969253</v>
      </c>
      <c r="P103" s="2">
        <f t="shared" si="43"/>
        <v>46681.320010755313</v>
      </c>
      <c r="Q103" s="2">
        <f t="shared" si="44"/>
        <v>106148.92713888345</v>
      </c>
      <c r="R103" s="2">
        <f t="shared" si="45"/>
        <v>28837.881087725291</v>
      </c>
      <c r="S103">
        <f t="shared" si="49"/>
        <v>1.0294117647058825</v>
      </c>
      <c r="T103">
        <f t="shared" si="50"/>
        <v>1.05</v>
      </c>
      <c r="U103">
        <f t="shared" si="46"/>
        <v>3.6808851113567163</v>
      </c>
      <c r="V103" t="s">
        <v>18</v>
      </c>
      <c r="X103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</v>
      </c>
      <c r="Y103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</v>
      </c>
      <c r="Z103" t="str">
        <f t="shared" si="57"/>
        <v>"102":12816</v>
      </c>
      <c r="AA103" t="str">
        <f t="shared" si="58"/>
        <v>"102":1778</v>
      </c>
    </row>
    <row r="104" spans="1:27" x14ac:dyDescent="0.3">
      <c r="A104">
        <v>103</v>
      </c>
      <c r="C104">
        <v>12827</v>
      </c>
      <c r="D104">
        <f t="shared" si="59"/>
        <v>12827</v>
      </c>
      <c r="E104">
        <f t="shared" si="60"/>
        <v>1781</v>
      </c>
      <c r="F104">
        <v>8.5</v>
      </c>
      <c r="G104">
        <f t="shared" si="56"/>
        <v>1.07</v>
      </c>
      <c r="H104">
        <f t="shared" si="61"/>
        <v>0.98039215686274506</v>
      </c>
      <c r="I104">
        <f t="shared" si="61"/>
        <v>0.98039215686274506</v>
      </c>
      <c r="J104">
        <f t="shared" si="51"/>
        <v>242.01202167738089</v>
      </c>
      <c r="K104" s="2">
        <f t="shared" si="47"/>
        <v>609097.11338350095</v>
      </c>
      <c r="L104" s="2">
        <f t="shared" si="48"/>
        <v>48969.620011282532</v>
      </c>
      <c r="M104" s="2"/>
      <c r="N104" s="2"/>
      <c r="O104" s="2">
        <f t="shared" si="42"/>
        <v>609097.11338350095</v>
      </c>
      <c r="P104" s="2">
        <f t="shared" si="43"/>
        <v>48969.620011282532</v>
      </c>
      <c r="Q104" s="2">
        <f t="shared" si="44"/>
        <v>111352.30592020125</v>
      </c>
      <c r="R104" s="2">
        <f t="shared" si="45"/>
        <v>30251.502709672608</v>
      </c>
      <c r="S104">
        <f t="shared" si="49"/>
        <v>1.0490196078431371</v>
      </c>
      <c r="T104">
        <f t="shared" si="50"/>
        <v>1.0490196078431373</v>
      </c>
      <c r="U104">
        <f t="shared" si="46"/>
        <v>3.6808851113567158</v>
      </c>
      <c r="V104" t="s">
        <v>18</v>
      </c>
      <c r="X104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</v>
      </c>
      <c r="Y104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</v>
      </c>
      <c r="Z104" t="str">
        <f t="shared" si="57"/>
        <v>"103":12827</v>
      </c>
      <c r="AA104" t="str">
        <f t="shared" si="58"/>
        <v>"103":1781</v>
      </c>
    </row>
    <row r="105" spans="1:27" x14ac:dyDescent="0.3">
      <c r="A105">
        <v>104</v>
      </c>
      <c r="C105">
        <v>12838</v>
      </c>
      <c r="D105">
        <f t="shared" si="59"/>
        <v>12838</v>
      </c>
      <c r="E105">
        <f t="shared" si="60"/>
        <v>1784</v>
      </c>
      <c r="F105">
        <v>8.5</v>
      </c>
      <c r="G105">
        <f t="shared" si="56"/>
        <v>1.04</v>
      </c>
      <c r="H105">
        <f t="shared" si="61"/>
        <v>0.98039215686274506</v>
      </c>
      <c r="J105">
        <f t="shared" si="51"/>
        <v>251.69250254447613</v>
      </c>
      <c r="K105" s="2">
        <f t="shared" si="47"/>
        <v>621040.19403807935</v>
      </c>
      <c r="L105" s="2">
        <f t="shared" si="48"/>
        <v>50928.404811733832</v>
      </c>
      <c r="M105" s="2"/>
      <c r="N105" s="2"/>
      <c r="O105" s="2">
        <f t="shared" si="42"/>
        <v>621040.19403807935</v>
      </c>
      <c r="P105" s="2">
        <f t="shared" si="43"/>
        <v>50928.404811733832</v>
      </c>
      <c r="Q105" s="2">
        <f t="shared" si="44"/>
        <v>113535.68446765617</v>
      </c>
      <c r="R105" s="2">
        <f t="shared" si="45"/>
        <v>31461.562818059512</v>
      </c>
      <c r="S105">
        <f t="shared" si="49"/>
        <v>1.0196078431372548</v>
      </c>
      <c r="T105">
        <f t="shared" si="50"/>
        <v>1.04</v>
      </c>
      <c r="U105">
        <f t="shared" si="46"/>
        <v>3.6087108934869763</v>
      </c>
      <c r="V105" t="s">
        <v>18</v>
      </c>
      <c r="X105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</v>
      </c>
      <c r="Y105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</v>
      </c>
      <c r="Z105" t="str">
        <f t="shared" si="57"/>
        <v>"104":12838</v>
      </c>
      <c r="AA105" t="str">
        <f t="shared" si="58"/>
        <v>"104":1784</v>
      </c>
    </row>
    <row r="106" spans="1:27" x14ac:dyDescent="0.3">
      <c r="A106">
        <v>105</v>
      </c>
      <c r="B106">
        <v>10</v>
      </c>
      <c r="D106" t="str">
        <f t="shared" si="59"/>
        <v>삭</v>
      </c>
      <c r="E106">
        <f t="shared" si="60"/>
        <v>1787</v>
      </c>
      <c r="F106">
        <v>8.5</v>
      </c>
      <c r="G106">
        <f t="shared" si="56"/>
        <v>1.05</v>
      </c>
      <c r="H106">
        <f t="shared" si="61"/>
        <v>0.98039215686274506</v>
      </c>
      <c r="J106">
        <f t="shared" si="51"/>
        <v>264.27712767169993</v>
      </c>
      <c r="K106" s="2">
        <f t="shared" si="47"/>
        <v>639306.08209802292</v>
      </c>
      <c r="L106" s="2">
        <f t="shared" si="48"/>
        <v>53474.825052320528</v>
      </c>
      <c r="M106" s="2"/>
      <c r="N106" s="2"/>
      <c r="O106" s="2">
        <f t="shared" si="42"/>
        <v>639306.08209802292</v>
      </c>
      <c r="P106" s="2">
        <f t="shared" si="43"/>
        <v>53474.825052320528</v>
      </c>
      <c r="Q106" s="2">
        <f t="shared" si="44"/>
        <v>116874.9693049402</v>
      </c>
      <c r="R106" s="2">
        <f t="shared" si="45"/>
        <v>33034.640958962489</v>
      </c>
      <c r="S106">
        <f t="shared" si="49"/>
        <v>1.0294117647058825</v>
      </c>
      <c r="T106">
        <f t="shared" si="50"/>
        <v>1.05</v>
      </c>
      <c r="U106">
        <f t="shared" si="46"/>
        <v>3.5379518563597809</v>
      </c>
      <c r="V106" t="s">
        <v>18</v>
      </c>
      <c r="X106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</v>
      </c>
      <c r="Y106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</v>
      </c>
      <c r="Z106" t="str">
        <f t="shared" si="57"/>
        <v>"105":10</v>
      </c>
      <c r="AA106" t="str">
        <f t="shared" si="58"/>
        <v>"105":1787</v>
      </c>
    </row>
    <row r="107" spans="1:27" x14ac:dyDescent="0.3">
      <c r="A107">
        <v>106</v>
      </c>
      <c r="C107">
        <v>12849</v>
      </c>
      <c r="D107">
        <f t="shared" si="59"/>
        <v>12849</v>
      </c>
      <c r="E107">
        <f t="shared" si="60"/>
        <v>1790</v>
      </c>
      <c r="F107">
        <v>8.5</v>
      </c>
      <c r="G107">
        <f t="shared" si="56"/>
        <v>1.07</v>
      </c>
      <c r="H107">
        <f t="shared" si="61"/>
        <v>0.98039215686274506</v>
      </c>
      <c r="I107">
        <f t="shared" si="61"/>
        <v>0.98039215686274506</v>
      </c>
      <c r="J107">
        <f t="shared" si="51"/>
        <v>277.2318888320774</v>
      </c>
      <c r="K107" s="2">
        <f t="shared" si="47"/>
        <v>670644.61553420045</v>
      </c>
      <c r="L107" s="2">
        <f t="shared" si="48"/>
        <v>56096.140005865651</v>
      </c>
      <c r="M107" s="2"/>
      <c r="N107" s="2"/>
      <c r="O107" s="2">
        <f t="shared" si="42"/>
        <v>670644.61553420045</v>
      </c>
      <c r="P107" s="2">
        <f t="shared" si="43"/>
        <v>56096.140005865651</v>
      </c>
      <c r="Q107" s="2">
        <f t="shared" si="44"/>
        <v>122604.13446694706</v>
      </c>
      <c r="R107" s="2">
        <f t="shared" si="45"/>
        <v>34653.986104009673</v>
      </c>
      <c r="S107">
        <f t="shared" si="49"/>
        <v>1.0490196078431371</v>
      </c>
      <c r="T107">
        <f t="shared" si="50"/>
        <v>1.0490196078431373</v>
      </c>
      <c r="U107">
        <f t="shared" si="46"/>
        <v>3.5379518563597805</v>
      </c>
      <c r="V107" t="s">
        <v>18</v>
      </c>
      <c r="X107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</v>
      </c>
      <c r="Y107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</v>
      </c>
      <c r="Z107" t="str">
        <f t="shared" si="57"/>
        <v>"106":12849</v>
      </c>
      <c r="AA107" t="str">
        <f t="shared" si="58"/>
        <v>"106":1790</v>
      </c>
    </row>
    <row r="108" spans="1:27" x14ac:dyDescent="0.3">
      <c r="A108">
        <v>107</v>
      </c>
      <c r="C108">
        <v>12860</v>
      </c>
      <c r="D108">
        <f t="shared" si="59"/>
        <v>12860</v>
      </c>
      <c r="E108">
        <f t="shared" si="60"/>
        <v>1793</v>
      </c>
      <c r="F108">
        <v>8.5</v>
      </c>
      <c r="G108">
        <f t="shared" si="56"/>
        <v>1.0900000000000001</v>
      </c>
      <c r="H108">
        <f t="shared" si="61"/>
        <v>0.98039215686274506</v>
      </c>
      <c r="I108">
        <f t="shared" si="61"/>
        <v>0.98039215686274506</v>
      </c>
      <c r="J108">
        <f t="shared" si="51"/>
        <v>296.25760669310233</v>
      </c>
      <c r="K108" s="2">
        <f t="shared" si="47"/>
        <v>716669.24601203785</v>
      </c>
      <c r="L108" s="2">
        <f t="shared" si="48"/>
        <v>59945.875104307415</v>
      </c>
      <c r="M108" s="2"/>
      <c r="N108" s="2"/>
      <c r="O108" s="2">
        <f t="shared" si="42"/>
        <v>716669.24601203785</v>
      </c>
      <c r="P108" s="2">
        <f t="shared" si="43"/>
        <v>59945.875104307415</v>
      </c>
      <c r="Q108" s="2">
        <f t="shared" si="44"/>
        <v>131018.14369507089</v>
      </c>
      <c r="R108" s="2">
        <f t="shared" si="45"/>
        <v>37032.200836637785</v>
      </c>
      <c r="S108">
        <f t="shared" si="49"/>
        <v>1.0686274509803924</v>
      </c>
      <c r="T108">
        <f t="shared" si="50"/>
        <v>1.0686274509803921</v>
      </c>
      <c r="U108">
        <f t="shared" si="46"/>
        <v>3.5379518563597809</v>
      </c>
      <c r="V108" t="s">
        <v>18</v>
      </c>
      <c r="X108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</v>
      </c>
      <c r="Y108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</v>
      </c>
      <c r="Z108" t="str">
        <f t="shared" si="57"/>
        <v>"107":12860</v>
      </c>
      <c r="AA108" t="str">
        <f t="shared" si="58"/>
        <v>"107":1793</v>
      </c>
    </row>
    <row r="109" spans="1:27" x14ac:dyDescent="0.3">
      <c r="A109">
        <v>108</v>
      </c>
      <c r="C109">
        <v>12871</v>
      </c>
      <c r="D109">
        <f t="shared" si="59"/>
        <v>12871</v>
      </c>
      <c r="E109">
        <f t="shared" si="60"/>
        <v>1796</v>
      </c>
      <c r="F109">
        <v>8.5</v>
      </c>
      <c r="G109">
        <f t="shared" si="56"/>
        <v>1.03</v>
      </c>
      <c r="H109">
        <f t="shared" si="61"/>
        <v>0.98039215686274506</v>
      </c>
      <c r="J109">
        <f t="shared" si="51"/>
        <v>305.14533489389544</v>
      </c>
      <c r="K109" s="2">
        <f t="shared" si="47"/>
        <v>723695.41509058722</v>
      </c>
      <c r="L109" s="2">
        <f t="shared" si="48"/>
        <v>61744.251357436639</v>
      </c>
      <c r="M109" s="2"/>
      <c r="N109" s="2"/>
      <c r="O109" s="2">
        <f t="shared" si="42"/>
        <v>723695.41509058722</v>
      </c>
      <c r="P109" s="2">
        <f t="shared" si="43"/>
        <v>61744.251357436639</v>
      </c>
      <c r="Q109" s="2">
        <f t="shared" si="44"/>
        <v>132302.63529992453</v>
      </c>
      <c r="R109" s="2">
        <f t="shared" si="45"/>
        <v>38143.166861736921</v>
      </c>
      <c r="S109">
        <f t="shared" si="49"/>
        <v>1.0098039215686274</v>
      </c>
      <c r="T109">
        <f t="shared" si="50"/>
        <v>1.03</v>
      </c>
      <c r="U109">
        <f t="shared" si="46"/>
        <v>3.4685802513331185</v>
      </c>
      <c r="V109" t="s">
        <v>18</v>
      </c>
      <c r="X109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</v>
      </c>
      <c r="Y109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</v>
      </c>
      <c r="Z109" t="str">
        <f t="shared" si="57"/>
        <v>"108":12871</v>
      </c>
      <c r="AA109" t="str">
        <f t="shared" si="58"/>
        <v>"108":1796</v>
      </c>
    </row>
    <row r="110" spans="1:27" x14ac:dyDescent="0.3">
      <c r="A110">
        <v>109</v>
      </c>
      <c r="C110">
        <v>12882</v>
      </c>
      <c r="D110">
        <f t="shared" si="59"/>
        <v>12882</v>
      </c>
      <c r="E110">
        <f t="shared" si="60"/>
        <v>1799</v>
      </c>
      <c r="F110">
        <v>8.5</v>
      </c>
      <c r="G110">
        <f t="shared" si="56"/>
        <v>1.04</v>
      </c>
      <c r="H110">
        <f t="shared" si="61"/>
        <v>0.98039215686274506</v>
      </c>
      <c r="J110">
        <f t="shared" si="51"/>
        <v>317.35114828965129</v>
      </c>
      <c r="K110" s="2">
        <f t="shared" si="47"/>
        <v>737885.52126883413</v>
      </c>
      <c r="L110" s="2">
        <f t="shared" si="48"/>
        <v>64214.021411734109</v>
      </c>
      <c r="M110" s="2"/>
      <c r="N110" s="2"/>
      <c r="O110" s="2">
        <f t="shared" si="42"/>
        <v>737885.52126883413</v>
      </c>
      <c r="P110" s="2">
        <f t="shared" si="43"/>
        <v>64214.021411734109</v>
      </c>
      <c r="Q110" s="2">
        <f t="shared" si="44"/>
        <v>134896.80461953091</v>
      </c>
      <c r="R110" s="2">
        <f t="shared" si="45"/>
        <v>39668.8935362064</v>
      </c>
      <c r="S110">
        <f t="shared" si="49"/>
        <v>1.0196078431372551</v>
      </c>
      <c r="T110">
        <f t="shared" si="50"/>
        <v>1.04</v>
      </c>
      <c r="U110">
        <f t="shared" si="46"/>
        <v>3.4005688738559989</v>
      </c>
      <c r="V110" t="s">
        <v>18</v>
      </c>
      <c r="X110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</v>
      </c>
      <c r="Y110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</v>
      </c>
      <c r="Z110" t="str">
        <f t="shared" si="57"/>
        <v>"109":12882</v>
      </c>
      <c r="AA110" t="str">
        <f t="shared" si="58"/>
        <v>"109":1799</v>
      </c>
    </row>
    <row r="111" spans="1:27" x14ac:dyDescent="0.3">
      <c r="A111">
        <v>110</v>
      </c>
      <c r="B111">
        <v>20</v>
      </c>
      <c r="D111" t="str">
        <f t="shared" si="59"/>
        <v>삭</v>
      </c>
      <c r="E111">
        <f t="shared" si="60"/>
        <v>1802</v>
      </c>
      <c r="F111">
        <v>8.5</v>
      </c>
      <c r="G111">
        <f t="shared" si="56"/>
        <v>1.05</v>
      </c>
      <c r="H111">
        <f t="shared" si="61"/>
        <v>0.98039215686274506</v>
      </c>
      <c r="J111">
        <f t="shared" si="51"/>
        <v>333.21870570413387</v>
      </c>
      <c r="K111" s="2">
        <f t="shared" si="47"/>
        <v>759588.03660027042</v>
      </c>
      <c r="L111" s="2">
        <f t="shared" si="48"/>
        <v>67424.722482320823</v>
      </c>
      <c r="M111" s="2"/>
      <c r="N111" s="2"/>
      <c r="O111" s="2">
        <f t="shared" si="42"/>
        <v>759588.03660027042</v>
      </c>
      <c r="P111" s="2">
        <f t="shared" si="43"/>
        <v>67424.722482320823</v>
      </c>
      <c r="Q111" s="2">
        <f t="shared" si="44"/>
        <v>138864.35769657593</v>
      </c>
      <c r="R111" s="2">
        <f t="shared" si="45"/>
        <v>41652.33821301673</v>
      </c>
      <c r="S111">
        <f t="shared" si="49"/>
        <v>1.0294117647058822</v>
      </c>
      <c r="T111">
        <f t="shared" si="50"/>
        <v>1.05</v>
      </c>
      <c r="U111">
        <f t="shared" si="46"/>
        <v>3.3338910527999976</v>
      </c>
      <c r="V111" t="s">
        <v>18</v>
      </c>
      <c r="X111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</v>
      </c>
      <c r="Y111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</v>
      </c>
      <c r="Z111" t="str">
        <f t="shared" si="57"/>
        <v>"110":20</v>
      </c>
      <c r="AA111" t="str">
        <f t="shared" si="58"/>
        <v>"110":1802</v>
      </c>
    </row>
    <row r="112" spans="1:27" x14ac:dyDescent="0.3">
      <c r="A112">
        <v>111</v>
      </c>
      <c r="C112">
        <v>13932</v>
      </c>
      <c r="D112">
        <f t="shared" si="59"/>
        <v>13932</v>
      </c>
      <c r="E112">
        <f t="shared" si="60"/>
        <v>1805</v>
      </c>
      <c r="F112">
        <v>9.5</v>
      </c>
      <c r="G112">
        <f t="shared" si="56"/>
        <v>1.02</v>
      </c>
      <c r="J112">
        <f t="shared" si="51"/>
        <v>339.88307981821657</v>
      </c>
      <c r="K112" s="2">
        <f t="shared" si="47"/>
        <v>774779.79733227589</v>
      </c>
      <c r="L112" s="2">
        <f t="shared" si="48"/>
        <v>68773.216931967239</v>
      </c>
      <c r="M112" s="2"/>
      <c r="N112" s="2"/>
      <c r="O112" s="2">
        <f t="shared" si="42"/>
        <v>774779.79733227589</v>
      </c>
      <c r="P112" s="2">
        <f t="shared" si="43"/>
        <v>68773.216931967239</v>
      </c>
      <c r="Q112" s="2">
        <f t="shared" si="44"/>
        <v>141641.64485050747</v>
      </c>
      <c r="R112" s="2">
        <f t="shared" si="45"/>
        <v>42485.384977277063</v>
      </c>
      <c r="S112">
        <f t="shared" si="49"/>
        <v>1.02</v>
      </c>
      <c r="T112">
        <f t="shared" si="50"/>
        <v>1.02</v>
      </c>
      <c r="U112">
        <f t="shared" si="46"/>
        <v>3.3338910527999985</v>
      </c>
      <c r="V112" t="s">
        <v>18</v>
      </c>
      <c r="X112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</v>
      </c>
      <c r="Y112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</v>
      </c>
      <c r="Z112" t="str">
        <f t="shared" si="57"/>
        <v>"111":13932</v>
      </c>
      <c r="AA112" t="str">
        <f t="shared" si="58"/>
        <v>"111":1805</v>
      </c>
    </row>
    <row r="113" spans="1:27" x14ac:dyDescent="0.3">
      <c r="A113">
        <v>112</v>
      </c>
      <c r="C113">
        <v>13943</v>
      </c>
      <c r="D113">
        <f t="shared" si="59"/>
        <v>13943</v>
      </c>
      <c r="E113">
        <f t="shared" si="60"/>
        <v>1808</v>
      </c>
      <c r="F113">
        <v>9.5</v>
      </c>
      <c r="G113">
        <f t="shared" si="56"/>
        <v>1.05</v>
      </c>
      <c r="H113">
        <f t="shared" ref="H113:I115" si="62">1/1.02</f>
        <v>0.98039215686274506</v>
      </c>
      <c r="I113">
        <f t="shared" si="62"/>
        <v>0.98039215686274506</v>
      </c>
      <c r="J113">
        <f t="shared" si="51"/>
        <v>349.8796409893406</v>
      </c>
      <c r="K113" s="2">
        <f t="shared" si="47"/>
        <v>797567.43843028403</v>
      </c>
      <c r="L113" s="2">
        <f t="shared" si="48"/>
        <v>70795.958606436863</v>
      </c>
      <c r="M113" s="2"/>
      <c r="N113" s="2"/>
      <c r="O113" s="2">
        <f t="shared" si="42"/>
        <v>797567.43843028403</v>
      </c>
      <c r="P113" s="2">
        <f t="shared" si="43"/>
        <v>70795.958606436863</v>
      </c>
      <c r="Q113" s="2">
        <f t="shared" si="44"/>
        <v>145807.57558140473</v>
      </c>
      <c r="R113" s="2">
        <f t="shared" si="45"/>
        <v>43734.955123667562</v>
      </c>
      <c r="S113">
        <f t="shared" si="49"/>
        <v>1.0294117647058825</v>
      </c>
      <c r="T113">
        <f t="shared" si="50"/>
        <v>1.0294117647058822</v>
      </c>
      <c r="U113">
        <f t="shared" si="46"/>
        <v>3.3338910527999985</v>
      </c>
      <c r="V113" t="s">
        <v>18</v>
      </c>
      <c r="X113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</v>
      </c>
      <c r="Y113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</v>
      </c>
      <c r="Z113" t="str">
        <f t="shared" si="57"/>
        <v>"112":13943</v>
      </c>
      <c r="AA113" t="str">
        <f t="shared" si="58"/>
        <v>"112":1808</v>
      </c>
    </row>
    <row r="114" spans="1:27" x14ac:dyDescent="0.3">
      <c r="A114">
        <v>113</v>
      </c>
      <c r="C114">
        <v>13954</v>
      </c>
      <c r="D114">
        <f t="shared" si="59"/>
        <v>13954</v>
      </c>
      <c r="E114">
        <f t="shared" si="60"/>
        <v>1811</v>
      </c>
      <c r="F114">
        <v>9.5</v>
      </c>
      <c r="G114">
        <f t="shared" si="56"/>
        <v>1.07</v>
      </c>
      <c r="H114">
        <f t="shared" si="62"/>
        <v>0.98039215686274506</v>
      </c>
      <c r="I114">
        <f t="shared" si="62"/>
        <v>0.98039215686274506</v>
      </c>
      <c r="J114">
        <f t="shared" si="51"/>
        <v>367.03060378293571</v>
      </c>
      <c r="K114" s="2">
        <f t="shared" si="47"/>
        <v>836663.88149059203</v>
      </c>
      <c r="L114" s="2">
        <f t="shared" si="48"/>
        <v>74266.348734203377</v>
      </c>
      <c r="M114" s="2"/>
      <c r="N114" s="2"/>
      <c r="O114" s="2">
        <f t="shared" si="42"/>
        <v>836663.88149059203</v>
      </c>
      <c r="P114" s="2">
        <f t="shared" si="43"/>
        <v>74266.348734203377</v>
      </c>
      <c r="Q114" s="2">
        <f t="shared" si="44"/>
        <v>152955.0057569638</v>
      </c>
      <c r="R114" s="2">
        <f t="shared" si="45"/>
        <v>45878.825472866956</v>
      </c>
      <c r="S114">
        <f t="shared" si="49"/>
        <v>1.0490196078431373</v>
      </c>
      <c r="T114">
        <f t="shared" si="50"/>
        <v>1.0490196078431373</v>
      </c>
      <c r="U114">
        <f t="shared" si="46"/>
        <v>3.3338910527999985</v>
      </c>
      <c r="V114" t="s">
        <v>18</v>
      </c>
      <c r="X114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</v>
      </c>
      <c r="Y114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</v>
      </c>
      <c r="Z114" t="str">
        <f t="shared" si="57"/>
        <v>"113":13954</v>
      </c>
      <c r="AA114" t="str">
        <f t="shared" si="58"/>
        <v>"113":1811</v>
      </c>
    </row>
    <row r="115" spans="1:27" x14ac:dyDescent="0.3">
      <c r="A115">
        <v>114</v>
      </c>
      <c r="C115">
        <v>13965</v>
      </c>
      <c r="D115">
        <f t="shared" si="59"/>
        <v>13965</v>
      </c>
      <c r="E115">
        <f t="shared" si="60"/>
        <v>1814</v>
      </c>
      <c r="F115">
        <v>9.5</v>
      </c>
      <c r="G115">
        <f t="shared" si="56"/>
        <v>1.04</v>
      </c>
      <c r="H115">
        <f t="shared" si="62"/>
        <v>0.98039215686274506</v>
      </c>
      <c r="J115">
        <f t="shared" si="51"/>
        <v>381.71182793425317</v>
      </c>
      <c r="K115" s="2">
        <f t="shared" si="47"/>
        <v>853069.05563746637</v>
      </c>
      <c r="L115" s="2">
        <f t="shared" si="48"/>
        <v>77237.002683571511</v>
      </c>
      <c r="M115" s="2"/>
      <c r="N115" s="2"/>
      <c r="O115" s="2">
        <f t="shared" si="42"/>
        <v>853069.05563746637</v>
      </c>
      <c r="P115" s="2">
        <f t="shared" si="43"/>
        <v>77237.002683571511</v>
      </c>
      <c r="Q115" s="2">
        <f t="shared" si="44"/>
        <v>155954.12351690425</v>
      </c>
      <c r="R115" s="2">
        <f t="shared" si="45"/>
        <v>47713.978491781629</v>
      </c>
      <c r="S115">
        <f t="shared" si="49"/>
        <v>1.0196078431372548</v>
      </c>
      <c r="T115">
        <f t="shared" si="50"/>
        <v>1.04</v>
      </c>
      <c r="U115">
        <f t="shared" si="46"/>
        <v>3.2685206399999984</v>
      </c>
      <c r="V115" t="s">
        <v>18</v>
      </c>
      <c r="X115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</v>
      </c>
      <c r="Y115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</v>
      </c>
      <c r="Z115" t="str">
        <f t="shared" si="57"/>
        <v>"114":13965</v>
      </c>
      <c r="AA115" t="str">
        <f t="shared" si="58"/>
        <v>"114":1814</v>
      </c>
    </row>
    <row r="116" spans="1:27" x14ac:dyDescent="0.3">
      <c r="A116">
        <v>115</v>
      </c>
      <c r="B116">
        <v>10</v>
      </c>
      <c r="D116" t="str">
        <f t="shared" si="59"/>
        <v>삭</v>
      </c>
      <c r="E116">
        <f t="shared" si="60"/>
        <v>1817</v>
      </c>
      <c r="F116">
        <v>9.5</v>
      </c>
      <c r="G116">
        <f t="shared" si="56"/>
        <v>1.05</v>
      </c>
      <c r="H116">
        <f t="shared" ref="H116:I118" si="63">1/1.02</f>
        <v>0.98039215686274506</v>
      </c>
      <c r="J116">
        <f t="shared" si="51"/>
        <v>400.79741933096585</v>
      </c>
      <c r="K116" s="2">
        <f t="shared" si="47"/>
        <v>878159.32197974483</v>
      </c>
      <c r="L116" s="2">
        <f t="shared" si="48"/>
        <v>81098.852817750085</v>
      </c>
      <c r="M116" s="2"/>
      <c r="N116" s="2"/>
      <c r="O116" s="2">
        <f t="shared" si="42"/>
        <v>878159.32197974483</v>
      </c>
      <c r="P116" s="2">
        <f t="shared" si="43"/>
        <v>81098.852817750085</v>
      </c>
      <c r="Q116" s="2">
        <f t="shared" si="44"/>
        <v>160541.00950269555</v>
      </c>
      <c r="R116" s="2">
        <f t="shared" si="45"/>
        <v>50099.677416370709</v>
      </c>
      <c r="S116">
        <f t="shared" si="49"/>
        <v>1.0294117647058825</v>
      </c>
      <c r="T116">
        <f t="shared" si="50"/>
        <v>1.05</v>
      </c>
      <c r="U116">
        <f t="shared" si="46"/>
        <v>3.2044319999999984</v>
      </c>
      <c r="V116" t="s">
        <v>18</v>
      </c>
      <c r="X116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</v>
      </c>
      <c r="Y116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</v>
      </c>
      <c r="Z116" t="str">
        <f t="shared" si="57"/>
        <v>"115":10</v>
      </c>
      <c r="AA116" t="str">
        <f t="shared" si="58"/>
        <v>"115":1817</v>
      </c>
    </row>
    <row r="117" spans="1:27" x14ac:dyDescent="0.3">
      <c r="A117">
        <v>116</v>
      </c>
      <c r="C117">
        <v>13976</v>
      </c>
      <c r="D117">
        <f t="shared" si="59"/>
        <v>13976</v>
      </c>
      <c r="E117">
        <f t="shared" si="60"/>
        <v>1820</v>
      </c>
      <c r="F117">
        <v>9.5</v>
      </c>
      <c r="G117">
        <f t="shared" si="56"/>
        <v>1.07</v>
      </c>
      <c r="H117">
        <f t="shared" si="63"/>
        <v>0.98039215686274506</v>
      </c>
      <c r="I117">
        <f t="shared" si="63"/>
        <v>0.98039215686274506</v>
      </c>
      <c r="J117">
        <f t="shared" si="51"/>
        <v>420.44435165111122</v>
      </c>
      <c r="K117" s="2">
        <f t="shared" si="47"/>
        <v>921206.34756698727</v>
      </c>
      <c r="L117" s="2">
        <f t="shared" si="48"/>
        <v>85074.286779404501</v>
      </c>
      <c r="M117" s="2"/>
      <c r="N117" s="2"/>
      <c r="O117" s="2">
        <f t="shared" si="42"/>
        <v>921206.34756698727</v>
      </c>
      <c r="P117" s="2">
        <f t="shared" si="43"/>
        <v>85074.286779404501</v>
      </c>
      <c r="Q117" s="2">
        <f t="shared" si="44"/>
        <v>168410.66683125909</v>
      </c>
      <c r="R117" s="2">
        <f t="shared" si="45"/>
        <v>52555.543956388887</v>
      </c>
      <c r="S117">
        <f t="shared" si="49"/>
        <v>1.0490196078431373</v>
      </c>
      <c r="T117">
        <f t="shared" si="50"/>
        <v>1.0490196078431373</v>
      </c>
      <c r="U117">
        <f t="shared" si="46"/>
        <v>3.2044319999999988</v>
      </c>
      <c r="V117" t="s">
        <v>18</v>
      </c>
      <c r="X117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</v>
      </c>
      <c r="Y117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</v>
      </c>
      <c r="Z117" t="str">
        <f t="shared" si="57"/>
        <v>"116":13976</v>
      </c>
      <c r="AA117" t="str">
        <f t="shared" si="58"/>
        <v>"116":1820</v>
      </c>
    </row>
    <row r="118" spans="1:27" x14ac:dyDescent="0.3">
      <c r="A118">
        <v>117</v>
      </c>
      <c r="C118">
        <v>13987</v>
      </c>
      <c r="D118">
        <f t="shared" si="59"/>
        <v>13987</v>
      </c>
      <c r="E118">
        <f t="shared" si="60"/>
        <v>1823</v>
      </c>
      <c r="F118">
        <v>9.5</v>
      </c>
      <c r="G118">
        <f t="shared" si="56"/>
        <v>1.0900000000000001</v>
      </c>
      <c r="H118">
        <f t="shared" si="63"/>
        <v>0.98039215686274506</v>
      </c>
      <c r="I118">
        <f t="shared" si="63"/>
        <v>0.98039215686274506</v>
      </c>
      <c r="J118">
        <f t="shared" si="51"/>
        <v>449.29837578403067</v>
      </c>
      <c r="K118" s="2">
        <f t="shared" si="47"/>
        <v>984426.39102746686</v>
      </c>
      <c r="L118" s="2">
        <f t="shared" si="48"/>
        <v>90912.718225049917</v>
      </c>
      <c r="M118" s="2"/>
      <c r="N118" s="2"/>
      <c r="O118" s="2">
        <f t="shared" si="42"/>
        <v>984426.39102746686</v>
      </c>
      <c r="P118" s="2">
        <f t="shared" si="43"/>
        <v>90912.718225049917</v>
      </c>
      <c r="Q118" s="2">
        <f t="shared" si="44"/>
        <v>179968.26161379649</v>
      </c>
      <c r="R118" s="2">
        <f t="shared" si="45"/>
        <v>56162.296973003809</v>
      </c>
      <c r="S118">
        <f t="shared" si="49"/>
        <v>1.0686274509803921</v>
      </c>
      <c r="T118">
        <f t="shared" si="50"/>
        <v>1.0686274509803924</v>
      </c>
      <c r="U118">
        <f t="shared" si="46"/>
        <v>3.2044319999999993</v>
      </c>
      <c r="V118" t="s">
        <v>18</v>
      </c>
      <c r="X118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</v>
      </c>
      <c r="Y118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</v>
      </c>
      <c r="Z118" t="str">
        <f t="shared" si="57"/>
        <v>"117":13987</v>
      </c>
      <c r="AA118" t="str">
        <f t="shared" si="58"/>
        <v>"117":1823</v>
      </c>
    </row>
    <row r="119" spans="1:27" x14ac:dyDescent="0.3">
      <c r="A119">
        <v>118</v>
      </c>
      <c r="C119">
        <v>13998</v>
      </c>
      <c r="D119">
        <f t="shared" si="59"/>
        <v>13998</v>
      </c>
      <c r="E119">
        <f t="shared" si="60"/>
        <v>1826</v>
      </c>
      <c r="F119">
        <v>9.5</v>
      </c>
      <c r="G119">
        <f t="shared" si="56"/>
        <v>1.03</v>
      </c>
      <c r="H119">
        <f t="shared" ref="H119:I137" si="64">1/1.02</f>
        <v>0.98039215686274506</v>
      </c>
      <c r="I119">
        <f t="shared" si="64"/>
        <v>0.98039215686274506</v>
      </c>
      <c r="J119">
        <f t="shared" si="51"/>
        <v>453.70326182112899</v>
      </c>
      <c r="K119" s="2">
        <f t="shared" si="47"/>
        <v>994077.6301551871</v>
      </c>
      <c r="L119" s="2">
        <f t="shared" si="48"/>
        <v>91804.019384119034</v>
      </c>
      <c r="M119" s="2"/>
      <c r="N119" s="2"/>
      <c r="O119" s="2">
        <f t="shared" si="42"/>
        <v>994077.6301551871</v>
      </c>
      <c r="P119" s="2">
        <f t="shared" si="43"/>
        <v>91804.019384119034</v>
      </c>
      <c r="Q119" s="2">
        <f t="shared" si="44"/>
        <v>181732.65633550036</v>
      </c>
      <c r="R119" s="2">
        <f t="shared" si="45"/>
        <v>56712.907727641104</v>
      </c>
      <c r="S119">
        <f t="shared" si="49"/>
        <v>1.0098039215686274</v>
      </c>
      <c r="T119">
        <f t="shared" si="50"/>
        <v>1.0098039215686274</v>
      </c>
      <c r="U119">
        <f t="shared" si="46"/>
        <v>3.2044319999999984</v>
      </c>
      <c r="V119" t="s">
        <v>18</v>
      </c>
      <c r="X119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</v>
      </c>
      <c r="Y119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</v>
      </c>
      <c r="Z119" t="str">
        <f t="shared" si="57"/>
        <v>"118":13998</v>
      </c>
      <c r="AA119" t="str">
        <f t="shared" si="58"/>
        <v>"118":1826</v>
      </c>
    </row>
    <row r="120" spans="1:27" x14ac:dyDescent="0.3">
      <c r="A120">
        <v>119</v>
      </c>
      <c r="C120">
        <v>14009</v>
      </c>
      <c r="D120">
        <f t="shared" si="59"/>
        <v>14009</v>
      </c>
      <c r="E120">
        <f t="shared" si="60"/>
        <v>1829</v>
      </c>
      <c r="F120">
        <v>9.5</v>
      </c>
      <c r="G120">
        <f t="shared" si="56"/>
        <v>1.04</v>
      </c>
      <c r="H120">
        <f t="shared" si="64"/>
        <v>0.98039215686274506</v>
      </c>
      <c r="I120">
        <f t="shared" si="64"/>
        <v>0.98039215686274506</v>
      </c>
      <c r="J120">
        <f t="shared" si="51"/>
        <v>462.59940420977858</v>
      </c>
      <c r="K120" s="2">
        <f t="shared" si="47"/>
        <v>1013569.3483935241</v>
      </c>
      <c r="L120" s="2">
        <f t="shared" si="48"/>
        <v>93604.098195572355</v>
      </c>
      <c r="M120" s="2"/>
      <c r="N120" s="2"/>
      <c r="O120" s="2">
        <f t="shared" si="42"/>
        <v>1013569.3483935241</v>
      </c>
      <c r="P120" s="2">
        <f t="shared" si="43"/>
        <v>93604.098195572355</v>
      </c>
      <c r="Q120" s="2">
        <f t="shared" si="44"/>
        <v>185296.04175384351</v>
      </c>
      <c r="R120" s="2">
        <f t="shared" si="45"/>
        <v>57824.925526222309</v>
      </c>
      <c r="S120">
        <f t="shared" si="49"/>
        <v>1.0196078431372548</v>
      </c>
      <c r="T120">
        <f t="shared" si="50"/>
        <v>1.0196078431372551</v>
      </c>
      <c r="U120">
        <f t="shared" si="46"/>
        <v>3.2044319999999984</v>
      </c>
      <c r="V120" t="s">
        <v>18</v>
      </c>
      <c r="X120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</v>
      </c>
      <c r="Y120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</v>
      </c>
      <c r="Z120" t="str">
        <f t="shared" si="57"/>
        <v>"119":14009</v>
      </c>
      <c r="AA120" t="str">
        <f t="shared" si="58"/>
        <v>"119":1829</v>
      </c>
    </row>
    <row r="121" spans="1:27" x14ac:dyDescent="0.3">
      <c r="A121">
        <v>120</v>
      </c>
      <c r="B121">
        <v>20</v>
      </c>
      <c r="D121" t="str">
        <f t="shared" si="59"/>
        <v>삭</v>
      </c>
      <c r="E121">
        <f t="shared" si="60"/>
        <v>1832</v>
      </c>
      <c r="F121">
        <v>9.5</v>
      </c>
      <c r="G121">
        <f t="shared" si="56"/>
        <v>1.05</v>
      </c>
      <c r="H121">
        <f t="shared" si="64"/>
        <v>0.98039215686274506</v>
      </c>
      <c r="I121">
        <f t="shared" si="64"/>
        <v>0.98039215686274506</v>
      </c>
      <c r="J121">
        <f t="shared" si="51"/>
        <v>476.20526903947797</v>
      </c>
      <c r="K121" s="2">
        <f t="shared" si="47"/>
        <v>1043380.2115815689</v>
      </c>
      <c r="L121" s="2">
        <f t="shared" si="48"/>
        <v>96357.159907206835</v>
      </c>
      <c r="M121" s="2"/>
      <c r="N121" s="2"/>
      <c r="O121" s="2">
        <f t="shared" si="42"/>
        <v>1043380.2115815689</v>
      </c>
      <c r="P121" s="2">
        <f t="shared" si="43"/>
        <v>96357.159907206835</v>
      </c>
      <c r="Q121" s="2">
        <f t="shared" si="44"/>
        <v>190745.92533483892</v>
      </c>
      <c r="R121" s="2">
        <f t="shared" si="45"/>
        <v>59525.658629934725</v>
      </c>
      <c r="S121">
        <f t="shared" si="49"/>
        <v>1.0294117647058825</v>
      </c>
      <c r="T121">
        <f t="shared" si="50"/>
        <v>1.0294117647058822</v>
      </c>
      <c r="U121">
        <f t="shared" si="46"/>
        <v>3.2044319999999988</v>
      </c>
      <c r="V121" t="s">
        <v>18</v>
      </c>
      <c r="X121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</v>
      </c>
      <c r="Y121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</v>
      </c>
      <c r="Z121" t="str">
        <f t="shared" si="57"/>
        <v>"120":20</v>
      </c>
      <c r="AA121" t="str">
        <f t="shared" si="58"/>
        <v>"120":1832</v>
      </c>
    </row>
    <row r="122" spans="1:27" x14ac:dyDescent="0.3">
      <c r="A122">
        <v>121</v>
      </c>
      <c r="C122">
        <v>15059</v>
      </c>
      <c r="D122">
        <f t="shared" si="59"/>
        <v>15059</v>
      </c>
      <c r="E122">
        <f t="shared" si="60"/>
        <v>1835</v>
      </c>
      <c r="F122">
        <v>11.5</v>
      </c>
      <c r="G122">
        <f t="shared" si="56"/>
        <v>1.02</v>
      </c>
      <c r="J122">
        <f t="shared" si="51"/>
        <v>485.72937442026756</v>
      </c>
      <c r="K122" s="2">
        <f t="shared" si="47"/>
        <v>1064247.8158132003</v>
      </c>
      <c r="L122" s="2">
        <f t="shared" si="48"/>
        <v>98284.303105350977</v>
      </c>
      <c r="M122" s="2"/>
      <c r="N122" s="2"/>
      <c r="O122" s="2">
        <f t="shared" si="42"/>
        <v>1064247.8158132003</v>
      </c>
      <c r="P122" s="2">
        <f t="shared" si="43"/>
        <v>98284.303105350977</v>
      </c>
      <c r="Q122" s="2">
        <f t="shared" si="44"/>
        <v>194560.84384153568</v>
      </c>
      <c r="R122" s="2">
        <f t="shared" si="45"/>
        <v>60716.171802533427</v>
      </c>
      <c r="S122">
        <f t="shared" si="49"/>
        <v>1.02</v>
      </c>
      <c r="T122">
        <f t="shared" si="50"/>
        <v>1.02</v>
      </c>
      <c r="U122">
        <f t="shared" si="46"/>
        <v>3.2044319999999979</v>
      </c>
      <c r="V122" t="s">
        <v>18</v>
      </c>
      <c r="X122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</v>
      </c>
      <c r="Y122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</v>
      </c>
      <c r="Z122" t="str">
        <f t="shared" si="57"/>
        <v>"121":15059</v>
      </c>
      <c r="AA122" t="str">
        <f t="shared" si="58"/>
        <v>"121":1835</v>
      </c>
    </row>
    <row r="123" spans="1:27" x14ac:dyDescent="0.3">
      <c r="A123">
        <v>122</v>
      </c>
      <c r="C123">
        <v>15070</v>
      </c>
      <c r="D123">
        <f t="shared" si="59"/>
        <v>15070</v>
      </c>
      <c r="E123">
        <f t="shared" si="60"/>
        <v>1838</v>
      </c>
      <c r="F123">
        <v>11.5</v>
      </c>
      <c r="G123">
        <f t="shared" si="56"/>
        <v>1.05</v>
      </c>
      <c r="H123">
        <f t="shared" si="64"/>
        <v>0.98039215686274506</v>
      </c>
      <c r="I123">
        <f t="shared" si="64"/>
        <v>0.98039215686274506</v>
      </c>
      <c r="J123">
        <f t="shared" si="51"/>
        <v>500.01553249145195</v>
      </c>
      <c r="K123" s="2">
        <f t="shared" si="47"/>
        <v>1095549.2221606474</v>
      </c>
      <c r="L123" s="2">
        <f t="shared" si="48"/>
        <v>101175.01790256718</v>
      </c>
      <c r="M123" s="2"/>
      <c r="N123" s="2"/>
      <c r="O123" s="2">
        <f t="shared" si="42"/>
        <v>1095549.2221606474</v>
      </c>
      <c r="P123" s="2">
        <f t="shared" si="43"/>
        <v>101175.01790256718</v>
      </c>
      <c r="Q123" s="2">
        <f t="shared" si="44"/>
        <v>200283.22160158085</v>
      </c>
      <c r="R123" s="2">
        <f t="shared" si="45"/>
        <v>62501.941561431464</v>
      </c>
      <c r="S123">
        <f t="shared" si="49"/>
        <v>1.0294117647058822</v>
      </c>
      <c r="T123">
        <f t="shared" si="50"/>
        <v>1.0294117647058822</v>
      </c>
      <c r="U123">
        <f t="shared" si="46"/>
        <v>3.2044319999999984</v>
      </c>
      <c r="V123" t="s">
        <v>18</v>
      </c>
      <c r="X123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</v>
      </c>
      <c r="Y123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</v>
      </c>
      <c r="Z123" t="str">
        <f t="shared" si="57"/>
        <v>"122":15070</v>
      </c>
      <c r="AA123" t="str">
        <f t="shared" si="58"/>
        <v>"122":1838</v>
      </c>
    </row>
    <row r="124" spans="1:27" x14ac:dyDescent="0.3">
      <c r="A124">
        <v>123</v>
      </c>
      <c r="C124">
        <v>15081</v>
      </c>
      <c r="D124">
        <f t="shared" si="59"/>
        <v>15081</v>
      </c>
      <c r="E124">
        <f t="shared" si="60"/>
        <v>1841</v>
      </c>
      <c r="F124">
        <v>11.5</v>
      </c>
      <c r="G124">
        <f t="shared" si="56"/>
        <v>1.07</v>
      </c>
      <c r="H124">
        <f t="shared" si="64"/>
        <v>0.98039215686274506</v>
      </c>
      <c r="I124">
        <f t="shared" si="64"/>
        <v>0.98039215686274506</v>
      </c>
      <c r="J124">
        <f t="shared" si="51"/>
        <v>524.52609780966043</v>
      </c>
      <c r="K124" s="2">
        <f t="shared" si="47"/>
        <v>1149252.6154038166</v>
      </c>
      <c r="L124" s="2">
        <f t="shared" si="48"/>
        <v>106134.57760367342</v>
      </c>
      <c r="M124" s="2"/>
      <c r="N124" s="2"/>
      <c r="O124" s="2">
        <f t="shared" si="42"/>
        <v>1149252.6154038166</v>
      </c>
      <c r="P124" s="2">
        <f t="shared" si="43"/>
        <v>106134.57760367342</v>
      </c>
      <c r="Q124" s="2">
        <f t="shared" si="44"/>
        <v>210101.02658205054</v>
      </c>
      <c r="R124" s="2">
        <f t="shared" si="45"/>
        <v>65565.762226207517</v>
      </c>
      <c r="S124">
        <f t="shared" si="49"/>
        <v>1.0490196078431375</v>
      </c>
      <c r="T124">
        <f t="shared" si="50"/>
        <v>1.0490196078431373</v>
      </c>
      <c r="U124">
        <f t="shared" si="46"/>
        <v>3.2044319999999993</v>
      </c>
      <c r="V124" t="s">
        <v>18</v>
      </c>
      <c r="X124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</v>
      </c>
      <c r="Y124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</v>
      </c>
      <c r="Z124" t="str">
        <f t="shared" si="57"/>
        <v>"123":15081</v>
      </c>
      <c r="AA124" t="str">
        <f t="shared" si="58"/>
        <v>"123":1841</v>
      </c>
    </row>
    <row r="125" spans="1:27" x14ac:dyDescent="0.3">
      <c r="A125">
        <v>124</v>
      </c>
      <c r="C125">
        <v>15092</v>
      </c>
      <c r="D125">
        <f t="shared" si="59"/>
        <v>15092</v>
      </c>
      <c r="E125">
        <f t="shared" si="60"/>
        <v>1844</v>
      </c>
      <c r="F125">
        <v>11.5</v>
      </c>
      <c r="G125">
        <f t="shared" si="56"/>
        <v>1.04</v>
      </c>
      <c r="H125">
        <f t="shared" si="64"/>
        <v>0.98039215686274506</v>
      </c>
      <c r="I125">
        <f t="shared" si="64"/>
        <v>0.98039215686274506</v>
      </c>
      <c r="J125">
        <f t="shared" si="51"/>
        <v>534.81092325690872</v>
      </c>
      <c r="K125" s="2">
        <f t="shared" si="47"/>
        <v>1171786.9804117344</v>
      </c>
      <c r="L125" s="2">
        <f t="shared" si="48"/>
        <v>108215.64775276506</v>
      </c>
      <c r="M125" s="2"/>
      <c r="N125" s="2"/>
      <c r="O125" s="2">
        <f t="shared" si="42"/>
        <v>1171786.9804117344</v>
      </c>
      <c r="P125" s="2">
        <f t="shared" si="43"/>
        <v>108215.64775276506</v>
      </c>
      <c r="Q125" s="2">
        <f t="shared" si="44"/>
        <v>214220.65455424759</v>
      </c>
      <c r="R125" s="2">
        <f t="shared" si="45"/>
        <v>66851.365407113553</v>
      </c>
      <c r="S125">
        <f t="shared" si="49"/>
        <v>1.0196078431372548</v>
      </c>
      <c r="T125">
        <f t="shared" si="50"/>
        <v>1.0196078431372548</v>
      </c>
      <c r="U125">
        <f t="shared" si="46"/>
        <v>3.2044319999999984</v>
      </c>
      <c r="V125" t="s">
        <v>18</v>
      </c>
      <c r="X125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</v>
      </c>
      <c r="Y125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</v>
      </c>
      <c r="Z125" t="str">
        <f t="shared" si="57"/>
        <v>"124":15092</v>
      </c>
      <c r="AA125" t="str">
        <f t="shared" si="58"/>
        <v>"124":1844</v>
      </c>
    </row>
    <row r="126" spans="1:27" x14ac:dyDescent="0.3">
      <c r="A126">
        <v>125</v>
      </c>
      <c r="B126">
        <v>10</v>
      </c>
      <c r="D126" t="str">
        <f t="shared" si="59"/>
        <v>삭</v>
      </c>
      <c r="E126">
        <f t="shared" si="60"/>
        <v>1847</v>
      </c>
      <c r="F126">
        <v>11.5</v>
      </c>
      <c r="G126">
        <f t="shared" si="56"/>
        <v>1.05</v>
      </c>
      <c r="H126">
        <f t="shared" si="64"/>
        <v>0.98039215686274506</v>
      </c>
      <c r="I126">
        <f t="shared" si="64"/>
        <v>0.98039215686274506</v>
      </c>
      <c r="J126">
        <f t="shared" si="51"/>
        <v>550.54065629387662</v>
      </c>
      <c r="K126" s="2">
        <f t="shared" si="47"/>
        <v>1206251.3033650208</v>
      </c>
      <c r="L126" s="2">
        <f t="shared" si="48"/>
        <v>111398.46092196403</v>
      </c>
      <c r="M126" s="2"/>
      <c r="N126" s="2"/>
      <c r="O126" s="2">
        <f t="shared" si="42"/>
        <v>1206251.3033650208</v>
      </c>
      <c r="P126" s="2">
        <f t="shared" si="43"/>
        <v>111398.46092196403</v>
      </c>
      <c r="Q126" s="2">
        <f t="shared" si="44"/>
        <v>220521.26204113723</v>
      </c>
      <c r="R126" s="2">
        <f t="shared" si="45"/>
        <v>68817.582036734544</v>
      </c>
      <c r="S126">
        <f t="shared" si="49"/>
        <v>1.0294117647058825</v>
      </c>
      <c r="T126">
        <f t="shared" si="50"/>
        <v>1.0294117647058822</v>
      </c>
      <c r="U126">
        <f t="shared" si="46"/>
        <v>3.2044319999999984</v>
      </c>
      <c r="V126" t="s">
        <v>18</v>
      </c>
      <c r="X126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</v>
      </c>
      <c r="Y126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</v>
      </c>
      <c r="Z126" t="str">
        <f t="shared" si="57"/>
        <v>"125":10</v>
      </c>
      <c r="AA126" t="str">
        <f t="shared" si="58"/>
        <v>"125":1847</v>
      </c>
    </row>
    <row r="127" spans="1:27" x14ac:dyDescent="0.3">
      <c r="A127">
        <v>126</v>
      </c>
      <c r="C127">
        <v>15103</v>
      </c>
      <c r="D127">
        <f t="shared" si="59"/>
        <v>15103</v>
      </c>
      <c r="E127">
        <f t="shared" si="60"/>
        <v>1850</v>
      </c>
      <c r="F127">
        <v>11.5</v>
      </c>
      <c r="G127">
        <f t="shared" si="56"/>
        <v>1.07</v>
      </c>
      <c r="H127">
        <f t="shared" si="64"/>
        <v>0.98039215686274506</v>
      </c>
      <c r="I127">
        <f t="shared" si="64"/>
        <v>0.98039215686274506</v>
      </c>
      <c r="J127">
        <f t="shared" si="51"/>
        <v>577.52794336710588</v>
      </c>
      <c r="K127" s="2">
        <f t="shared" si="47"/>
        <v>1265381.2692162474</v>
      </c>
      <c r="L127" s="2">
        <f t="shared" si="48"/>
        <v>116859.16979068775</v>
      </c>
      <c r="M127" s="2"/>
      <c r="N127" s="2"/>
      <c r="O127" s="2">
        <f t="shared" si="42"/>
        <v>1265381.2692162474</v>
      </c>
      <c r="P127" s="2">
        <f t="shared" si="43"/>
        <v>116859.16979068775</v>
      </c>
      <c r="Q127" s="2">
        <f t="shared" si="44"/>
        <v>231331.12782746751</v>
      </c>
      <c r="R127" s="2">
        <f t="shared" si="45"/>
        <v>72190.992920888195</v>
      </c>
      <c r="S127">
        <f t="shared" si="49"/>
        <v>1.0490196078431373</v>
      </c>
      <c r="T127">
        <f t="shared" si="50"/>
        <v>1.0490196078431373</v>
      </c>
      <c r="U127">
        <f t="shared" si="46"/>
        <v>3.2044319999999988</v>
      </c>
      <c r="V127" t="s">
        <v>18</v>
      </c>
      <c r="X127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</v>
      </c>
      <c r="Y127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</v>
      </c>
      <c r="Z127" t="str">
        <f t="shared" si="57"/>
        <v>"126":15103</v>
      </c>
      <c r="AA127" t="str">
        <f t="shared" si="58"/>
        <v>"126":1850</v>
      </c>
    </row>
    <row r="128" spans="1:27" x14ac:dyDescent="0.3">
      <c r="A128">
        <v>127</v>
      </c>
      <c r="C128">
        <v>15114</v>
      </c>
      <c r="D128">
        <f t="shared" si="59"/>
        <v>15114</v>
      </c>
      <c r="E128">
        <f t="shared" si="60"/>
        <v>1853</v>
      </c>
      <c r="F128">
        <v>11.5</v>
      </c>
      <c r="G128">
        <f t="shared" si="56"/>
        <v>1.0900000000000001</v>
      </c>
      <c r="H128">
        <f t="shared" si="64"/>
        <v>0.98039215686274506</v>
      </c>
      <c r="I128">
        <f t="shared" si="64"/>
        <v>0.98039215686274506</v>
      </c>
      <c r="J128">
        <f t="shared" si="51"/>
        <v>617.16221399033873</v>
      </c>
      <c r="K128" s="2">
        <f t="shared" si="47"/>
        <v>1352221.1602408919</v>
      </c>
      <c r="L128" s="2">
        <f t="shared" si="48"/>
        <v>124878.9167371075</v>
      </c>
      <c r="M128" s="2"/>
      <c r="N128" s="2"/>
      <c r="O128" s="2">
        <f t="shared" si="42"/>
        <v>1352221.1602408919</v>
      </c>
      <c r="P128" s="2">
        <f t="shared" si="43"/>
        <v>124878.9167371075</v>
      </c>
      <c r="Q128" s="2">
        <f t="shared" si="44"/>
        <v>247206.79346268586</v>
      </c>
      <c r="R128" s="2">
        <f t="shared" si="45"/>
        <v>77145.276748792283</v>
      </c>
      <c r="S128">
        <f t="shared" si="49"/>
        <v>1.0686274509803921</v>
      </c>
      <c r="T128">
        <f t="shared" si="50"/>
        <v>1.0686274509803921</v>
      </c>
      <c r="U128">
        <f t="shared" si="46"/>
        <v>3.2044319999999988</v>
      </c>
      <c r="V128" t="s">
        <v>18</v>
      </c>
      <c r="X128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</v>
      </c>
      <c r="Y128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</v>
      </c>
      <c r="Z128" t="str">
        <f t="shared" si="57"/>
        <v>"127":15114</v>
      </c>
      <c r="AA128" t="str">
        <f t="shared" si="58"/>
        <v>"127":1853</v>
      </c>
    </row>
    <row r="129" spans="1:27" x14ac:dyDescent="0.3">
      <c r="A129">
        <v>128</v>
      </c>
      <c r="C129">
        <v>15125</v>
      </c>
      <c r="D129">
        <f t="shared" si="59"/>
        <v>15125</v>
      </c>
      <c r="E129">
        <f t="shared" si="60"/>
        <v>1856</v>
      </c>
      <c r="F129">
        <v>11.5</v>
      </c>
      <c r="G129">
        <f t="shared" si="56"/>
        <v>1.03</v>
      </c>
      <c r="H129">
        <f t="shared" si="64"/>
        <v>0.98039215686274506</v>
      </c>
      <c r="I129">
        <f t="shared" si="64"/>
        <v>0.98039215686274506</v>
      </c>
      <c r="J129">
        <f t="shared" si="51"/>
        <v>623.21282393142053</v>
      </c>
      <c r="K129" s="2">
        <f t="shared" si="47"/>
        <v>1365478.2304393318</v>
      </c>
      <c r="L129" s="2">
        <f t="shared" si="48"/>
        <v>126103.21984237325</v>
      </c>
      <c r="M129" s="2"/>
      <c r="N129" s="2"/>
      <c r="O129" s="2">
        <f t="shared" si="42"/>
        <v>1365478.2304393318</v>
      </c>
      <c r="P129" s="2">
        <f t="shared" si="43"/>
        <v>126103.21984237325</v>
      </c>
      <c r="Q129" s="2">
        <f t="shared" si="44"/>
        <v>249630.38947702589</v>
      </c>
      <c r="R129" s="2">
        <f t="shared" si="45"/>
        <v>77901.602991427499</v>
      </c>
      <c r="S129">
        <f t="shared" si="49"/>
        <v>1.0098039215686274</v>
      </c>
      <c r="T129">
        <f t="shared" si="50"/>
        <v>1.0098039215686274</v>
      </c>
      <c r="U129">
        <f t="shared" si="46"/>
        <v>3.2044319999999984</v>
      </c>
      <c r="V129" t="s">
        <v>18</v>
      </c>
      <c r="X129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</v>
      </c>
      <c r="Y129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</v>
      </c>
      <c r="Z129" t="str">
        <f t="shared" si="57"/>
        <v>"128":15125</v>
      </c>
      <c r="AA129" t="str">
        <f t="shared" si="58"/>
        <v>"128":1856</v>
      </c>
    </row>
    <row r="130" spans="1:27" x14ac:dyDescent="0.3">
      <c r="A130">
        <v>129</v>
      </c>
      <c r="C130">
        <v>15136</v>
      </c>
      <c r="D130">
        <f t="shared" si="59"/>
        <v>15136</v>
      </c>
      <c r="E130">
        <f t="shared" si="60"/>
        <v>1859</v>
      </c>
      <c r="F130">
        <v>11.5</v>
      </c>
      <c r="G130">
        <f t="shared" ref="G130:G151" si="65">IF(MOD(A130,10)=1,1.02,
IF(MOD(A130,10)=2,1.05,
IF(MOD(A130,10)=3,1.07,
IF(MOD(A130,10)=4,1.04,
IF(MOD(A130,10)=5,1.05,
IF(MOD(A130,10)=6,1.07,
IF(MOD(A130,10)=7,1.09,
IF(MOD(A130,10)=8,1.03,
IF(MOD(A130,10)=9,1.04,
IF(MOD(A130,10)=0,1.05,
"해당없음"))))))))))</f>
        <v>1.04</v>
      </c>
      <c r="H130">
        <f t="shared" si="64"/>
        <v>0.98039215686274506</v>
      </c>
      <c r="I130">
        <f t="shared" si="64"/>
        <v>0.98039215686274506</v>
      </c>
      <c r="J130">
        <f t="shared" si="51"/>
        <v>635.43268322419351</v>
      </c>
      <c r="K130" s="2">
        <f t="shared" si="47"/>
        <v>1392252.3133891225</v>
      </c>
      <c r="L130" s="2">
        <f t="shared" si="48"/>
        <v>128575.83199614527</v>
      </c>
      <c r="M130" s="2"/>
      <c r="N130" s="2"/>
      <c r="O130" s="2">
        <f t="shared" si="42"/>
        <v>1392252.3133891225</v>
      </c>
      <c r="P130" s="2">
        <f t="shared" si="43"/>
        <v>128575.83199614527</v>
      </c>
      <c r="Q130" s="2">
        <f t="shared" si="44"/>
        <v>254525.10299618324</v>
      </c>
      <c r="R130" s="2">
        <f t="shared" si="45"/>
        <v>79429.085403024103</v>
      </c>
      <c r="S130">
        <f t="shared" si="49"/>
        <v>1.0196078431372548</v>
      </c>
      <c r="T130">
        <f t="shared" si="50"/>
        <v>1.0196078431372548</v>
      </c>
      <c r="U130">
        <f t="shared" si="46"/>
        <v>3.2044319999999988</v>
      </c>
      <c r="V130" t="s">
        <v>18</v>
      </c>
      <c r="X130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</v>
      </c>
      <c r="Y130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</v>
      </c>
      <c r="Z130" t="str">
        <f t="shared" ref="Z130:Z151" si="66">""""&amp;$A130&amp;""""&amp;""&amp;":"&amp;IF(ISBLANK(B130),C130,B130)</f>
        <v>"129":15136</v>
      </c>
      <c r="AA130" t="str">
        <f t="shared" ref="AA130:AA151" si="67">""""&amp;$A130&amp;""""&amp;""&amp;":"&amp;E130</f>
        <v>"129":1859</v>
      </c>
    </row>
    <row r="131" spans="1:27" x14ac:dyDescent="0.3">
      <c r="A131">
        <v>130</v>
      </c>
      <c r="B131">
        <v>20</v>
      </c>
      <c r="D131" t="str">
        <f t="shared" ref="D131:D151" si="68">IF(NOT(ISBLANK(B131)),"삭",
IF(MOD(A130,10)=0,D129+1050,
IF(MOD(A130,10)=5,D129+11,
D130+11)))</f>
        <v>삭</v>
      </c>
      <c r="E131">
        <f t="shared" ref="E131:E151" si="69">E130+3</f>
        <v>1862</v>
      </c>
      <c r="F131">
        <v>11.5</v>
      </c>
      <c r="G131">
        <f t="shared" si="65"/>
        <v>1.05</v>
      </c>
      <c r="H131">
        <f t="shared" si="64"/>
        <v>0.98039215686274506</v>
      </c>
      <c r="I131">
        <f t="shared" si="64"/>
        <v>0.98039215686274506</v>
      </c>
      <c r="J131">
        <f t="shared" si="51"/>
        <v>654.12187978961094</v>
      </c>
      <c r="K131" s="2">
        <f t="shared" si="47"/>
        <v>1433200.9108417437</v>
      </c>
      <c r="L131" s="2">
        <f t="shared" si="48"/>
        <v>132357.47411367894</v>
      </c>
      <c r="M131" s="2"/>
      <c r="N131" s="2"/>
      <c r="O131" s="2">
        <f t="shared" ref="O131:O151" si="70">IF(ISBLANK(M131),K131,M131)</f>
        <v>1433200.9108417437</v>
      </c>
      <c r="P131" s="2">
        <f t="shared" ref="P131:P151" si="71">IF(ISBLANK(N131),L131,N131)</f>
        <v>132357.47411367894</v>
      </c>
      <c r="Q131" s="2">
        <f t="shared" ref="Q131:Q151" si="72">O131/((1+1.485+0.25)*2)</f>
        <v>262011.13543724746</v>
      </c>
      <c r="R131" s="2">
        <f t="shared" ref="R131:R151" si="73">P131/(1+0.61875)</f>
        <v>81765.234973701285</v>
      </c>
      <c r="S131">
        <f t="shared" si="49"/>
        <v>1.0294117647058822</v>
      </c>
      <c r="T131">
        <f t="shared" si="50"/>
        <v>1.0294117647058822</v>
      </c>
      <c r="U131">
        <f t="shared" ref="U131:U151" si="74">Q131/R131</f>
        <v>3.2044319999999988</v>
      </c>
      <c r="V131" t="s">
        <v>18</v>
      </c>
      <c r="X131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</v>
      </c>
      <c r="Y131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</v>
      </c>
      <c r="Z131" t="str">
        <f t="shared" si="66"/>
        <v>"130":20</v>
      </c>
      <c r="AA131" t="str">
        <f t="shared" si="67"/>
        <v>"130":1862</v>
      </c>
    </row>
    <row r="132" spans="1:27" x14ac:dyDescent="0.3">
      <c r="A132">
        <v>131</v>
      </c>
      <c r="C132">
        <v>16186</v>
      </c>
      <c r="D132">
        <f t="shared" si="68"/>
        <v>16186</v>
      </c>
      <c r="E132">
        <f t="shared" si="69"/>
        <v>1865</v>
      </c>
      <c r="F132">
        <v>13.5</v>
      </c>
      <c r="G132">
        <f t="shared" si="65"/>
        <v>1.02</v>
      </c>
      <c r="J132">
        <f t="shared" si="51"/>
        <v>667.20431738540321</v>
      </c>
      <c r="K132" s="2">
        <f t="shared" ref="K132:K151" si="75">O131*$G132*IF(ISBLANK($H132),1,$H132)</f>
        <v>1461864.9290585786</v>
      </c>
      <c r="L132" s="2">
        <f t="shared" ref="L132:L151" si="76">P131*$G132*IF(ISBLANK($I132),1,$I132)</f>
        <v>135004.62359595252</v>
      </c>
      <c r="M132" s="2"/>
      <c r="N132" s="2"/>
      <c r="O132" s="2">
        <f t="shared" si="70"/>
        <v>1461864.9290585786</v>
      </c>
      <c r="P132" s="2">
        <f t="shared" si="71"/>
        <v>135004.62359595252</v>
      </c>
      <c r="Q132" s="2">
        <f t="shared" si="72"/>
        <v>267251.35814599239</v>
      </c>
      <c r="R132" s="2">
        <f t="shared" si="73"/>
        <v>83400.539673175314</v>
      </c>
      <c r="S132">
        <f t="shared" ref="S132:S151" si="77">O132/O131</f>
        <v>1.02</v>
      </c>
      <c r="T132">
        <f t="shared" ref="T132:T151" si="78">P132/P131</f>
        <v>1.02</v>
      </c>
      <c r="U132">
        <f t="shared" si="74"/>
        <v>3.2044319999999984</v>
      </c>
      <c r="V132" t="s">
        <v>18</v>
      </c>
      <c r="X132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</v>
      </c>
      <c r="Y132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</v>
      </c>
      <c r="Z132" t="str">
        <f t="shared" si="66"/>
        <v>"131":16186</v>
      </c>
      <c r="AA132" t="str">
        <f t="shared" si="67"/>
        <v>"131":1865</v>
      </c>
    </row>
    <row r="133" spans="1:27" x14ac:dyDescent="0.3">
      <c r="A133">
        <v>132</v>
      </c>
      <c r="C133">
        <v>16197</v>
      </c>
      <c r="D133">
        <f t="shared" si="68"/>
        <v>16197</v>
      </c>
      <c r="E133">
        <f t="shared" si="69"/>
        <v>1868</v>
      </c>
      <c r="F133">
        <v>13.5</v>
      </c>
      <c r="G133">
        <f t="shared" si="65"/>
        <v>1.05</v>
      </c>
      <c r="H133">
        <f t="shared" si="64"/>
        <v>0.98039215686274506</v>
      </c>
      <c r="I133">
        <f t="shared" si="64"/>
        <v>0.98039215686274506</v>
      </c>
      <c r="J133">
        <f t="shared" ref="J133:J151" si="79">J132*G133*IF(ISBLANK($I133),1,$I133)</f>
        <v>686.82797377909151</v>
      </c>
      <c r="K133" s="2">
        <f t="shared" si="75"/>
        <v>1504860.9563838309</v>
      </c>
      <c r="L133" s="2">
        <f t="shared" si="76"/>
        <v>138975.34781936291</v>
      </c>
      <c r="M133" s="2"/>
      <c r="N133" s="2"/>
      <c r="O133" s="2">
        <f t="shared" si="70"/>
        <v>1504860.9563838309</v>
      </c>
      <c r="P133" s="2">
        <f t="shared" si="71"/>
        <v>138975.34781936291</v>
      </c>
      <c r="Q133" s="2">
        <f t="shared" si="72"/>
        <v>275111.69220910984</v>
      </c>
      <c r="R133" s="2">
        <f t="shared" si="73"/>
        <v>85853.496722386364</v>
      </c>
      <c r="S133">
        <f t="shared" si="77"/>
        <v>1.0294117647058822</v>
      </c>
      <c r="T133">
        <f t="shared" si="78"/>
        <v>1.0294117647058825</v>
      </c>
      <c r="U133">
        <f t="shared" si="74"/>
        <v>3.2044319999999984</v>
      </c>
      <c r="V133" t="s">
        <v>18</v>
      </c>
      <c r="X133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</v>
      </c>
      <c r="Y133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</v>
      </c>
      <c r="Z133" t="str">
        <f t="shared" si="66"/>
        <v>"132":16197</v>
      </c>
      <c r="AA133" t="str">
        <f t="shared" si="67"/>
        <v>"132":1868</v>
      </c>
    </row>
    <row r="134" spans="1:27" x14ac:dyDescent="0.3">
      <c r="A134">
        <v>133</v>
      </c>
      <c r="C134">
        <v>16208</v>
      </c>
      <c r="D134">
        <f t="shared" si="68"/>
        <v>16208</v>
      </c>
      <c r="E134">
        <f t="shared" si="69"/>
        <v>1871</v>
      </c>
      <c r="F134">
        <v>13.5</v>
      </c>
      <c r="G134">
        <f t="shared" si="65"/>
        <v>1.07</v>
      </c>
      <c r="H134">
        <f t="shared" si="64"/>
        <v>0.98039215686274506</v>
      </c>
      <c r="I134">
        <f t="shared" si="64"/>
        <v>0.98039215686274506</v>
      </c>
      <c r="J134">
        <f t="shared" si="79"/>
        <v>720.49601170943913</v>
      </c>
      <c r="K134" s="2">
        <f t="shared" si="75"/>
        <v>1578628.6503242147</v>
      </c>
      <c r="L134" s="2">
        <f t="shared" si="76"/>
        <v>145787.86486933168</v>
      </c>
      <c r="M134" s="2"/>
      <c r="N134" s="2"/>
      <c r="O134" s="2">
        <f t="shared" si="70"/>
        <v>1578628.6503242147</v>
      </c>
      <c r="P134" s="2">
        <f t="shared" si="71"/>
        <v>145787.86486933168</v>
      </c>
      <c r="Q134" s="2">
        <f t="shared" si="72"/>
        <v>288597.55947426223</v>
      </c>
      <c r="R134" s="2">
        <f t="shared" si="73"/>
        <v>90062.001463679801</v>
      </c>
      <c r="S134">
        <f t="shared" si="77"/>
        <v>1.0490196078431373</v>
      </c>
      <c r="T134">
        <f t="shared" si="78"/>
        <v>1.0490196078431373</v>
      </c>
      <c r="U134">
        <f t="shared" si="74"/>
        <v>3.2044319999999984</v>
      </c>
      <c r="V134" t="s">
        <v>18</v>
      </c>
      <c r="X134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</v>
      </c>
      <c r="Y134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</v>
      </c>
      <c r="Z134" t="str">
        <f t="shared" si="66"/>
        <v>"133":16208</v>
      </c>
      <c r="AA134" t="str">
        <f t="shared" si="67"/>
        <v>"133":1871</v>
      </c>
    </row>
    <row r="135" spans="1:27" x14ac:dyDescent="0.3">
      <c r="A135">
        <v>134</v>
      </c>
      <c r="C135">
        <v>16219</v>
      </c>
      <c r="D135">
        <f t="shared" si="68"/>
        <v>16219</v>
      </c>
      <c r="E135">
        <f t="shared" si="69"/>
        <v>1874</v>
      </c>
      <c r="F135">
        <v>13.5</v>
      </c>
      <c r="G135">
        <f t="shared" si="65"/>
        <v>1.04</v>
      </c>
      <c r="H135">
        <f t="shared" si="64"/>
        <v>0.98039215686274506</v>
      </c>
      <c r="I135">
        <f t="shared" si="64"/>
        <v>0.98039215686274506</v>
      </c>
      <c r="J135">
        <f t="shared" si="79"/>
        <v>734.62338448805565</v>
      </c>
      <c r="K135" s="2">
        <f t="shared" si="75"/>
        <v>1609582.1532717482</v>
      </c>
      <c r="L135" s="2">
        <f t="shared" si="76"/>
        <v>148646.45045500484</v>
      </c>
      <c r="M135" s="2"/>
      <c r="N135" s="2"/>
      <c r="O135" s="2">
        <f t="shared" si="70"/>
        <v>1609582.1532717482</v>
      </c>
      <c r="P135" s="2">
        <f t="shared" si="71"/>
        <v>148646.45045500484</v>
      </c>
      <c r="Q135" s="2">
        <f t="shared" si="72"/>
        <v>294256.33515022817</v>
      </c>
      <c r="R135" s="2">
        <f t="shared" si="73"/>
        <v>91827.923061006863</v>
      </c>
      <c r="S135">
        <f t="shared" si="77"/>
        <v>1.0196078431372548</v>
      </c>
      <c r="T135">
        <f t="shared" si="78"/>
        <v>1.0196078431372548</v>
      </c>
      <c r="U135">
        <f t="shared" si="74"/>
        <v>3.2044319999999979</v>
      </c>
      <c r="V135" t="s">
        <v>18</v>
      </c>
      <c r="X135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</v>
      </c>
      <c r="Y135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</v>
      </c>
      <c r="Z135" t="str">
        <f t="shared" si="66"/>
        <v>"134":16219</v>
      </c>
      <c r="AA135" t="str">
        <f t="shared" si="67"/>
        <v>"134":1874</v>
      </c>
    </row>
    <row r="136" spans="1:27" x14ac:dyDescent="0.3">
      <c r="A136">
        <v>135</v>
      </c>
      <c r="B136">
        <v>10</v>
      </c>
      <c r="D136" t="str">
        <f t="shared" si="68"/>
        <v>삭</v>
      </c>
      <c r="E136">
        <f t="shared" si="69"/>
        <v>1877</v>
      </c>
      <c r="F136">
        <v>13.5</v>
      </c>
      <c r="G136">
        <f t="shared" si="65"/>
        <v>1.05</v>
      </c>
      <c r="H136">
        <f t="shared" si="64"/>
        <v>0.98039215686274506</v>
      </c>
      <c r="I136">
        <f t="shared" si="64"/>
        <v>0.98039215686274506</v>
      </c>
      <c r="J136">
        <f t="shared" si="79"/>
        <v>756.22995462005736</v>
      </c>
      <c r="K136" s="2">
        <f t="shared" si="75"/>
        <v>1656922.8048385642</v>
      </c>
      <c r="L136" s="2">
        <f t="shared" si="76"/>
        <v>153018.40488015203</v>
      </c>
      <c r="M136" s="2"/>
      <c r="N136" s="2"/>
      <c r="O136" s="2">
        <f t="shared" si="70"/>
        <v>1656922.8048385642</v>
      </c>
      <c r="P136" s="2">
        <f t="shared" si="71"/>
        <v>153018.40488015203</v>
      </c>
      <c r="Q136" s="2">
        <f t="shared" si="72"/>
        <v>302910.9332428819</v>
      </c>
      <c r="R136" s="2">
        <f t="shared" si="73"/>
        <v>94528.744327507055</v>
      </c>
      <c r="S136">
        <f t="shared" si="77"/>
        <v>1.0294117647058822</v>
      </c>
      <c r="T136">
        <f t="shared" si="78"/>
        <v>1.0294117647058822</v>
      </c>
      <c r="U136">
        <f t="shared" si="74"/>
        <v>3.2044319999999979</v>
      </c>
      <c r="V136" t="s">
        <v>18</v>
      </c>
      <c r="X136" t="str">
        <f t="shared" si="52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</v>
      </c>
      <c r="Y136" t="str">
        <f t="shared" si="53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</v>
      </c>
      <c r="Z136" t="str">
        <f t="shared" si="66"/>
        <v>"135":10</v>
      </c>
      <c r="AA136" t="str">
        <f t="shared" si="67"/>
        <v>"135":1877</v>
      </c>
    </row>
    <row r="137" spans="1:27" x14ac:dyDescent="0.3">
      <c r="A137">
        <v>136</v>
      </c>
      <c r="C137">
        <v>16230</v>
      </c>
      <c r="D137">
        <f t="shared" si="68"/>
        <v>16230</v>
      </c>
      <c r="E137">
        <f t="shared" si="69"/>
        <v>1880</v>
      </c>
      <c r="F137">
        <v>13.5</v>
      </c>
      <c r="G137">
        <f t="shared" si="65"/>
        <v>1.07</v>
      </c>
      <c r="H137">
        <f t="shared" si="64"/>
        <v>0.98039215686274506</v>
      </c>
      <c r="J137">
        <f t="shared" si="79"/>
        <v>809.16605144346147</v>
      </c>
      <c r="K137" s="2">
        <f t="shared" si="75"/>
        <v>1738144.5109581016</v>
      </c>
      <c r="L137" s="2">
        <f t="shared" si="76"/>
        <v>163729.69322176269</v>
      </c>
      <c r="M137" s="2"/>
      <c r="N137" s="2"/>
      <c r="O137" s="2">
        <f t="shared" si="70"/>
        <v>1738144.5109581016</v>
      </c>
      <c r="P137" s="2">
        <f t="shared" si="71"/>
        <v>163729.69322176269</v>
      </c>
      <c r="Q137" s="2">
        <f t="shared" si="72"/>
        <v>317759.50840184669</v>
      </c>
      <c r="R137" s="2">
        <f t="shared" si="73"/>
        <v>101145.75643043255</v>
      </c>
      <c r="S137">
        <f t="shared" si="77"/>
        <v>1.0490196078431371</v>
      </c>
      <c r="T137">
        <f t="shared" si="78"/>
        <v>1.07</v>
      </c>
      <c r="U137">
        <f t="shared" si="74"/>
        <v>3.1415999999999977</v>
      </c>
      <c r="V137" t="s">
        <v>18</v>
      </c>
      <c r="X137" t="str">
        <f t="shared" ref="X137:X151" si="80">X136&amp;","&amp;Z137</f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</v>
      </c>
      <c r="Y137" t="str">
        <f t="shared" ref="Y137:Y151" si="81">Y136&amp;","&amp;AA137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</v>
      </c>
      <c r="Z137" t="str">
        <f t="shared" si="66"/>
        <v>"136":16230</v>
      </c>
      <c r="AA137" t="str">
        <f t="shared" si="67"/>
        <v>"136":1880</v>
      </c>
    </row>
    <row r="138" spans="1:27" x14ac:dyDescent="0.3">
      <c r="A138">
        <v>137</v>
      </c>
      <c r="C138">
        <v>16241</v>
      </c>
      <c r="D138">
        <f t="shared" si="68"/>
        <v>16241</v>
      </c>
      <c r="E138">
        <f t="shared" si="69"/>
        <v>1883</v>
      </c>
      <c r="F138">
        <v>13.5</v>
      </c>
      <c r="G138">
        <f t="shared" si="65"/>
        <v>1.0900000000000001</v>
      </c>
      <c r="J138">
        <f t="shared" si="79"/>
        <v>881.99099607337303</v>
      </c>
      <c r="K138" s="2">
        <f t="shared" si="75"/>
        <v>1894577.5169443309</v>
      </c>
      <c r="L138" s="2">
        <f t="shared" si="76"/>
        <v>178465.36561172135</v>
      </c>
      <c r="M138" s="2"/>
      <c r="N138" s="2"/>
      <c r="O138" s="2">
        <f t="shared" si="70"/>
        <v>1894577.5169443309</v>
      </c>
      <c r="P138" s="2">
        <f t="shared" si="71"/>
        <v>178465.36561172135</v>
      </c>
      <c r="Q138" s="2">
        <f t="shared" si="72"/>
        <v>346357.8641580129</v>
      </c>
      <c r="R138" s="2">
        <f t="shared" si="73"/>
        <v>110248.8745091715</v>
      </c>
      <c r="S138">
        <f t="shared" si="77"/>
        <v>1.0900000000000001</v>
      </c>
      <c r="T138">
        <f t="shared" si="78"/>
        <v>1.0900000000000001</v>
      </c>
      <c r="U138">
        <f t="shared" si="74"/>
        <v>3.1415999999999977</v>
      </c>
      <c r="V138" t="s">
        <v>18</v>
      </c>
      <c r="X138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</v>
      </c>
      <c r="Y138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</v>
      </c>
      <c r="Z138" t="str">
        <f t="shared" si="66"/>
        <v>"137":16241</v>
      </c>
      <c r="AA138" t="str">
        <f t="shared" si="67"/>
        <v>"137":1883</v>
      </c>
    </row>
    <row r="139" spans="1:27" x14ac:dyDescent="0.3">
      <c r="A139">
        <v>138</v>
      </c>
      <c r="C139">
        <v>16252</v>
      </c>
      <c r="D139">
        <f t="shared" si="68"/>
        <v>16252</v>
      </c>
      <c r="E139">
        <f t="shared" si="69"/>
        <v>1886</v>
      </c>
      <c r="F139">
        <v>13.5</v>
      </c>
      <c r="G139">
        <f t="shared" si="65"/>
        <v>1.03</v>
      </c>
      <c r="J139">
        <f t="shared" si="79"/>
        <v>908.45072595557428</v>
      </c>
      <c r="K139" s="2">
        <f t="shared" si="75"/>
        <v>1951414.8424526609</v>
      </c>
      <c r="L139" s="2">
        <f t="shared" si="76"/>
        <v>183819.32658007299</v>
      </c>
      <c r="M139" s="2"/>
      <c r="N139" s="2"/>
      <c r="O139" s="2">
        <f t="shared" si="70"/>
        <v>1951414.8424526609</v>
      </c>
      <c r="P139" s="2">
        <f t="shared" si="71"/>
        <v>183819.32658007299</v>
      </c>
      <c r="Q139" s="2">
        <f t="shared" si="72"/>
        <v>356748.60008275334</v>
      </c>
      <c r="R139" s="2">
        <f t="shared" si="73"/>
        <v>113556.34074444664</v>
      </c>
      <c r="S139">
        <f t="shared" si="77"/>
        <v>1.03</v>
      </c>
      <c r="T139">
        <f t="shared" si="78"/>
        <v>1.03</v>
      </c>
      <c r="U139">
        <f t="shared" si="74"/>
        <v>3.1415999999999982</v>
      </c>
      <c r="V139" t="s">
        <v>18</v>
      </c>
      <c r="X139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</v>
      </c>
      <c r="Y139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</v>
      </c>
      <c r="Z139" t="str">
        <f t="shared" si="66"/>
        <v>"138":16252</v>
      </c>
      <c r="AA139" t="str">
        <f t="shared" si="67"/>
        <v>"138":1886</v>
      </c>
    </row>
    <row r="140" spans="1:27" x14ac:dyDescent="0.3">
      <c r="A140">
        <v>139</v>
      </c>
      <c r="C140">
        <v>16263</v>
      </c>
      <c r="D140">
        <f t="shared" si="68"/>
        <v>16263</v>
      </c>
      <c r="E140">
        <f t="shared" si="69"/>
        <v>1889</v>
      </c>
      <c r="F140">
        <v>13.5</v>
      </c>
      <c r="G140">
        <f t="shared" si="65"/>
        <v>1.04</v>
      </c>
      <c r="J140">
        <f t="shared" si="79"/>
        <v>944.78875499379728</v>
      </c>
      <c r="K140" s="2">
        <f t="shared" si="75"/>
        <v>2029471.4361507674</v>
      </c>
      <c r="L140" s="2">
        <f t="shared" si="76"/>
        <v>191172.0996432759</v>
      </c>
      <c r="M140" s="2"/>
      <c r="N140" s="2"/>
      <c r="O140" s="2">
        <f t="shared" si="70"/>
        <v>2029471.4361507674</v>
      </c>
      <c r="P140" s="2">
        <f t="shared" si="71"/>
        <v>191172.0996432759</v>
      </c>
      <c r="Q140" s="2">
        <f t="shared" si="72"/>
        <v>371018.54408606346</v>
      </c>
      <c r="R140" s="2">
        <f t="shared" si="73"/>
        <v>118098.5943742245</v>
      </c>
      <c r="S140">
        <f t="shared" si="77"/>
        <v>1.04</v>
      </c>
      <c r="T140">
        <f t="shared" si="78"/>
        <v>1.04</v>
      </c>
      <c r="U140">
        <f t="shared" si="74"/>
        <v>3.1415999999999982</v>
      </c>
      <c r="V140" t="s">
        <v>18</v>
      </c>
      <c r="X140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</v>
      </c>
      <c r="Y140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</v>
      </c>
      <c r="Z140" t="str">
        <f t="shared" si="66"/>
        <v>"139":16263</v>
      </c>
      <c r="AA140" t="str">
        <f t="shared" si="67"/>
        <v>"139":1889</v>
      </c>
    </row>
    <row r="141" spans="1:27" x14ac:dyDescent="0.3">
      <c r="A141">
        <v>140</v>
      </c>
      <c r="B141">
        <v>20</v>
      </c>
      <c r="D141" t="str">
        <f t="shared" si="68"/>
        <v>삭</v>
      </c>
      <c r="E141">
        <f t="shared" si="69"/>
        <v>1892</v>
      </c>
      <c r="F141">
        <v>13.5</v>
      </c>
      <c r="G141">
        <f t="shared" si="65"/>
        <v>1.05</v>
      </c>
      <c r="J141">
        <f t="shared" si="79"/>
        <v>992.02819274348724</v>
      </c>
      <c r="K141" s="2">
        <f t="shared" si="75"/>
        <v>2130945.007958306</v>
      </c>
      <c r="L141" s="2">
        <f t="shared" si="76"/>
        <v>200730.70462543971</v>
      </c>
      <c r="M141" s="2"/>
      <c r="N141" s="2"/>
      <c r="O141" s="2">
        <f t="shared" si="70"/>
        <v>2130945.007958306</v>
      </c>
      <c r="P141" s="2">
        <f t="shared" si="71"/>
        <v>200730.70462543971</v>
      </c>
      <c r="Q141" s="2">
        <f t="shared" si="72"/>
        <v>389569.47129036667</v>
      </c>
      <c r="R141" s="2">
        <f t="shared" si="73"/>
        <v>124003.52409293574</v>
      </c>
      <c r="S141">
        <f t="shared" si="77"/>
        <v>1.05</v>
      </c>
      <c r="T141">
        <f t="shared" si="78"/>
        <v>1.05</v>
      </c>
      <c r="U141">
        <f t="shared" si="74"/>
        <v>3.1415999999999982</v>
      </c>
      <c r="V141" t="s">
        <v>18</v>
      </c>
      <c r="X141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</v>
      </c>
      <c r="Y141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</v>
      </c>
      <c r="Z141" t="str">
        <f t="shared" si="66"/>
        <v>"140":20</v>
      </c>
      <c r="AA141" t="str">
        <f t="shared" si="67"/>
        <v>"140":1892</v>
      </c>
    </row>
    <row r="142" spans="1:27" x14ac:dyDescent="0.3">
      <c r="A142">
        <v>141</v>
      </c>
      <c r="C142">
        <v>17313</v>
      </c>
      <c r="D142">
        <f t="shared" si="68"/>
        <v>17313</v>
      </c>
      <c r="E142">
        <f t="shared" si="69"/>
        <v>1895</v>
      </c>
      <c r="F142">
        <v>14.5</v>
      </c>
      <c r="G142">
        <f t="shared" si="65"/>
        <v>1.02</v>
      </c>
      <c r="J142">
        <f t="shared" si="79"/>
        <v>1011.868756598357</v>
      </c>
      <c r="K142" s="2">
        <f t="shared" si="75"/>
        <v>2173563.9081174722</v>
      </c>
      <c r="L142" s="2">
        <f t="shared" si="76"/>
        <v>204745.31871794851</v>
      </c>
      <c r="M142" s="2"/>
      <c r="N142" s="2"/>
      <c r="O142" s="2">
        <f t="shared" si="70"/>
        <v>2173563.9081174722</v>
      </c>
      <c r="P142" s="2">
        <f t="shared" si="71"/>
        <v>204745.31871794851</v>
      </c>
      <c r="Q142" s="2">
        <f t="shared" si="72"/>
        <v>397360.86071617401</v>
      </c>
      <c r="R142" s="2">
        <f t="shared" si="73"/>
        <v>126483.59457479445</v>
      </c>
      <c r="S142">
        <f t="shared" si="77"/>
        <v>1.02</v>
      </c>
      <c r="T142">
        <f t="shared" si="78"/>
        <v>1.02</v>
      </c>
      <c r="U142">
        <f t="shared" si="74"/>
        <v>3.1415999999999982</v>
      </c>
      <c r="V142" t="s">
        <v>18</v>
      </c>
      <c r="X142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</v>
      </c>
      <c r="Y142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</v>
      </c>
      <c r="Z142" t="str">
        <f t="shared" si="66"/>
        <v>"141":17313</v>
      </c>
      <c r="AA142" t="str">
        <f t="shared" si="67"/>
        <v>"141":1895</v>
      </c>
    </row>
    <row r="143" spans="1:27" x14ac:dyDescent="0.3">
      <c r="A143">
        <v>142</v>
      </c>
      <c r="C143">
        <v>17324</v>
      </c>
      <c r="D143">
        <f t="shared" si="68"/>
        <v>17324</v>
      </c>
      <c r="E143">
        <f t="shared" si="69"/>
        <v>1898</v>
      </c>
      <c r="F143">
        <v>14.5</v>
      </c>
      <c r="G143">
        <f t="shared" si="65"/>
        <v>1.05</v>
      </c>
      <c r="J143">
        <f t="shared" si="79"/>
        <v>1062.4621944282749</v>
      </c>
      <c r="K143" s="2">
        <f t="shared" si="75"/>
        <v>2282242.1035233461</v>
      </c>
      <c r="L143" s="2">
        <f t="shared" si="76"/>
        <v>214982.58465384596</v>
      </c>
      <c r="M143" s="2"/>
      <c r="N143" s="2"/>
      <c r="O143" s="2">
        <f t="shared" si="70"/>
        <v>2282242.1035233461</v>
      </c>
      <c r="P143" s="2">
        <f t="shared" si="71"/>
        <v>214982.58465384596</v>
      </c>
      <c r="Q143" s="2">
        <f t="shared" si="72"/>
        <v>417228.90375198278</v>
      </c>
      <c r="R143" s="2">
        <f t="shared" si="73"/>
        <v>132807.77430353418</v>
      </c>
      <c r="S143">
        <f t="shared" si="77"/>
        <v>1.05</v>
      </c>
      <c r="T143">
        <f t="shared" si="78"/>
        <v>1.05</v>
      </c>
      <c r="U143">
        <f t="shared" si="74"/>
        <v>3.1415999999999986</v>
      </c>
      <c r="V143" t="s">
        <v>18</v>
      </c>
      <c r="X143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</v>
      </c>
      <c r="Y143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</v>
      </c>
      <c r="Z143" t="str">
        <f t="shared" si="66"/>
        <v>"142":17324</v>
      </c>
      <c r="AA143" t="str">
        <f t="shared" si="67"/>
        <v>"142":1898</v>
      </c>
    </row>
    <row r="144" spans="1:27" x14ac:dyDescent="0.3">
      <c r="A144">
        <v>143</v>
      </c>
      <c r="C144">
        <v>17335</v>
      </c>
      <c r="D144">
        <f t="shared" si="68"/>
        <v>17335</v>
      </c>
      <c r="E144">
        <f t="shared" si="69"/>
        <v>1901</v>
      </c>
      <c r="F144">
        <v>14.5</v>
      </c>
      <c r="G144">
        <f t="shared" si="65"/>
        <v>1.07</v>
      </c>
      <c r="J144">
        <f t="shared" si="79"/>
        <v>1136.8345480382541</v>
      </c>
      <c r="K144" s="2">
        <f t="shared" si="75"/>
        <v>2441999.0507699805</v>
      </c>
      <c r="L144" s="2">
        <f t="shared" si="76"/>
        <v>230031.3655796152</v>
      </c>
      <c r="M144" s="2"/>
      <c r="N144" s="2"/>
      <c r="O144" s="2">
        <f t="shared" si="70"/>
        <v>2441999.0507699805</v>
      </c>
      <c r="P144" s="2">
        <f t="shared" si="71"/>
        <v>230031.3655796152</v>
      </c>
      <c r="Q144" s="2">
        <f t="shared" si="72"/>
        <v>446434.92701462161</v>
      </c>
      <c r="R144" s="2">
        <f t="shared" si="73"/>
        <v>142104.31850478161</v>
      </c>
      <c r="S144">
        <f t="shared" si="77"/>
        <v>1.07</v>
      </c>
      <c r="T144">
        <f t="shared" si="78"/>
        <v>1.07</v>
      </c>
      <c r="U144">
        <f t="shared" si="74"/>
        <v>3.1415999999999982</v>
      </c>
      <c r="V144" t="s">
        <v>18</v>
      </c>
      <c r="X144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</v>
      </c>
      <c r="Y144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</v>
      </c>
      <c r="Z144" t="str">
        <f t="shared" si="66"/>
        <v>"143":17335</v>
      </c>
      <c r="AA144" t="str">
        <f t="shared" si="67"/>
        <v>"143":1901</v>
      </c>
    </row>
    <row r="145" spans="1:27" x14ac:dyDescent="0.3">
      <c r="A145">
        <v>144</v>
      </c>
      <c r="C145">
        <v>17346</v>
      </c>
      <c r="D145">
        <f t="shared" si="68"/>
        <v>17346</v>
      </c>
      <c r="E145">
        <f t="shared" si="69"/>
        <v>1904</v>
      </c>
      <c r="F145">
        <v>14.5</v>
      </c>
      <c r="G145">
        <f t="shared" si="65"/>
        <v>1.04</v>
      </c>
      <c r="J145">
        <f t="shared" si="79"/>
        <v>1182.3079299597844</v>
      </c>
      <c r="K145" s="2">
        <f t="shared" si="75"/>
        <v>2539679.0128007797</v>
      </c>
      <c r="L145" s="2">
        <f t="shared" si="76"/>
        <v>239232.62020279982</v>
      </c>
      <c r="M145" s="2"/>
      <c r="N145" s="2"/>
      <c r="O145" s="2">
        <f t="shared" si="70"/>
        <v>2539679.0128007797</v>
      </c>
      <c r="P145" s="2">
        <f t="shared" si="71"/>
        <v>239232.62020279982</v>
      </c>
      <c r="Q145" s="2">
        <f t="shared" si="72"/>
        <v>464292.32409520645</v>
      </c>
      <c r="R145" s="2">
        <f t="shared" si="73"/>
        <v>147788.49124497286</v>
      </c>
      <c r="S145">
        <f t="shared" si="77"/>
        <v>1.04</v>
      </c>
      <c r="T145">
        <f t="shared" si="78"/>
        <v>1.04</v>
      </c>
      <c r="U145">
        <f t="shared" si="74"/>
        <v>3.1415999999999982</v>
      </c>
      <c r="V145" t="s">
        <v>18</v>
      </c>
      <c r="X145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</v>
      </c>
      <c r="Y145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</v>
      </c>
      <c r="Z145" t="str">
        <f t="shared" si="66"/>
        <v>"144":17346</v>
      </c>
      <c r="AA145" t="str">
        <f t="shared" si="67"/>
        <v>"144":1904</v>
      </c>
    </row>
    <row r="146" spans="1:27" x14ac:dyDescent="0.3">
      <c r="A146">
        <v>145</v>
      </c>
      <c r="B146">
        <v>10</v>
      </c>
      <c r="D146" t="str">
        <f t="shared" si="68"/>
        <v>삭</v>
      </c>
      <c r="E146">
        <f t="shared" si="69"/>
        <v>1907</v>
      </c>
      <c r="F146">
        <v>14.5</v>
      </c>
      <c r="G146">
        <f t="shared" si="65"/>
        <v>1.05</v>
      </c>
      <c r="J146">
        <f t="shared" si="79"/>
        <v>1241.4233264577736</v>
      </c>
      <c r="K146" s="2">
        <f t="shared" si="75"/>
        <v>2666662.9634408187</v>
      </c>
      <c r="L146" s="2">
        <f t="shared" si="76"/>
        <v>251194.25121293982</v>
      </c>
      <c r="M146" s="2"/>
      <c r="N146" s="2"/>
      <c r="O146" s="2">
        <f t="shared" si="70"/>
        <v>2666662.9634408187</v>
      </c>
      <c r="P146" s="2">
        <f t="shared" si="71"/>
        <v>251194.25121293982</v>
      </c>
      <c r="Q146" s="2">
        <f t="shared" si="72"/>
        <v>487506.94029996678</v>
      </c>
      <c r="R146" s="2">
        <f t="shared" si="73"/>
        <v>155177.91580722152</v>
      </c>
      <c r="S146">
        <f t="shared" si="77"/>
        <v>1.05</v>
      </c>
      <c r="T146">
        <f t="shared" si="78"/>
        <v>1.05</v>
      </c>
      <c r="U146">
        <f t="shared" si="74"/>
        <v>3.1415999999999977</v>
      </c>
      <c r="V146" t="s">
        <v>18</v>
      </c>
      <c r="X146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</v>
      </c>
      <c r="Y146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</v>
      </c>
      <c r="Z146" t="str">
        <f t="shared" si="66"/>
        <v>"145":10</v>
      </c>
      <c r="AA146" t="str">
        <f t="shared" si="67"/>
        <v>"145":1907</v>
      </c>
    </row>
    <row r="147" spans="1:27" x14ac:dyDescent="0.3">
      <c r="A147">
        <v>146</v>
      </c>
      <c r="C147">
        <v>17357</v>
      </c>
      <c r="D147">
        <f t="shared" si="68"/>
        <v>17357</v>
      </c>
      <c r="E147">
        <f t="shared" si="69"/>
        <v>1910</v>
      </c>
      <c r="F147">
        <v>14.5</v>
      </c>
      <c r="G147">
        <f t="shared" si="65"/>
        <v>1.07</v>
      </c>
      <c r="J147">
        <f t="shared" si="79"/>
        <v>1328.3229593098179</v>
      </c>
      <c r="K147" s="2">
        <f t="shared" si="75"/>
        <v>2853329.3708816762</v>
      </c>
      <c r="L147" s="2">
        <f t="shared" si="76"/>
        <v>268777.84879784565</v>
      </c>
      <c r="M147" s="2"/>
      <c r="N147" s="2"/>
      <c r="O147" s="2">
        <f t="shared" si="70"/>
        <v>2853329.3708816762</v>
      </c>
      <c r="P147" s="2">
        <f t="shared" si="71"/>
        <v>268777.84879784565</v>
      </c>
      <c r="Q147" s="2">
        <f t="shared" si="72"/>
        <v>521632.42612096452</v>
      </c>
      <c r="R147" s="2">
        <f t="shared" si="73"/>
        <v>166040.36991372705</v>
      </c>
      <c r="S147">
        <f t="shared" si="77"/>
        <v>1.07</v>
      </c>
      <c r="T147">
        <f t="shared" si="78"/>
        <v>1.07</v>
      </c>
      <c r="U147">
        <f t="shared" si="74"/>
        <v>3.1415999999999977</v>
      </c>
      <c r="V147" t="s">
        <v>18</v>
      </c>
      <c r="X147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</v>
      </c>
      <c r="Y147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</v>
      </c>
      <c r="Z147" t="str">
        <f t="shared" si="66"/>
        <v>"146":17357</v>
      </c>
      <c r="AA147" t="str">
        <f t="shared" si="67"/>
        <v>"146":1910</v>
      </c>
    </row>
    <row r="148" spans="1:27" x14ac:dyDescent="0.3">
      <c r="A148">
        <v>147</v>
      </c>
      <c r="C148">
        <v>17368</v>
      </c>
      <c r="D148">
        <f t="shared" si="68"/>
        <v>17368</v>
      </c>
      <c r="E148">
        <f t="shared" si="69"/>
        <v>1913</v>
      </c>
      <c r="F148">
        <v>14.5</v>
      </c>
      <c r="G148">
        <f t="shared" si="65"/>
        <v>1.0900000000000001</v>
      </c>
      <c r="J148">
        <f t="shared" si="79"/>
        <v>1447.8720256477015</v>
      </c>
      <c r="K148" s="2">
        <f t="shared" si="75"/>
        <v>3110129.0142610273</v>
      </c>
      <c r="L148" s="2">
        <f t="shared" si="76"/>
        <v>292967.85518965177</v>
      </c>
      <c r="M148" s="2"/>
      <c r="N148" s="2"/>
      <c r="O148" s="2">
        <f t="shared" si="70"/>
        <v>3110129.0142610273</v>
      </c>
      <c r="P148" s="2">
        <f t="shared" si="71"/>
        <v>292967.85518965177</v>
      </c>
      <c r="Q148" s="2">
        <f t="shared" si="72"/>
        <v>568579.34447185136</v>
      </c>
      <c r="R148" s="2">
        <f t="shared" si="73"/>
        <v>180984.00320596251</v>
      </c>
      <c r="S148">
        <f t="shared" si="77"/>
        <v>1.0900000000000001</v>
      </c>
      <c r="T148">
        <f t="shared" si="78"/>
        <v>1.0900000000000001</v>
      </c>
      <c r="U148">
        <f t="shared" si="74"/>
        <v>3.1415999999999973</v>
      </c>
      <c r="V148" t="s">
        <v>18</v>
      </c>
      <c r="X148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</v>
      </c>
      <c r="Y148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</v>
      </c>
      <c r="Z148" t="str">
        <f t="shared" si="66"/>
        <v>"147":17368</v>
      </c>
      <c r="AA148" t="str">
        <f t="shared" si="67"/>
        <v>"147":1913</v>
      </c>
    </row>
    <row r="149" spans="1:27" x14ac:dyDescent="0.3">
      <c r="A149">
        <v>148</v>
      </c>
      <c r="C149">
        <v>17379</v>
      </c>
      <c r="D149">
        <f t="shared" si="68"/>
        <v>17379</v>
      </c>
      <c r="E149">
        <f t="shared" si="69"/>
        <v>1916</v>
      </c>
      <c r="F149">
        <v>14.5</v>
      </c>
      <c r="G149">
        <f t="shared" si="65"/>
        <v>1.03</v>
      </c>
      <c r="J149">
        <f t="shared" si="79"/>
        <v>1491.3081864171327</v>
      </c>
      <c r="K149" s="2">
        <f t="shared" si="75"/>
        <v>3203432.8846888584</v>
      </c>
      <c r="L149" s="2">
        <f t="shared" si="76"/>
        <v>301756.89084534132</v>
      </c>
      <c r="M149" s="2"/>
      <c r="N149" s="2"/>
      <c r="O149" s="2">
        <f t="shared" si="70"/>
        <v>3203432.8846888584</v>
      </c>
      <c r="P149" s="2">
        <f t="shared" si="71"/>
        <v>301756.89084534132</v>
      </c>
      <c r="Q149" s="2">
        <f t="shared" si="72"/>
        <v>585636.724806007</v>
      </c>
      <c r="R149" s="2">
        <f t="shared" si="73"/>
        <v>186413.52330214137</v>
      </c>
      <c r="S149">
        <f t="shared" si="77"/>
        <v>1.03</v>
      </c>
      <c r="T149">
        <f t="shared" si="78"/>
        <v>1.03</v>
      </c>
      <c r="U149">
        <f t="shared" si="74"/>
        <v>3.1415999999999982</v>
      </c>
      <c r="V149" t="s">
        <v>18</v>
      </c>
      <c r="X149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</v>
      </c>
      <c r="Y149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</v>
      </c>
      <c r="Z149" t="str">
        <f t="shared" si="66"/>
        <v>"148":17379</v>
      </c>
      <c r="AA149" t="str">
        <f t="shared" si="67"/>
        <v>"148":1916</v>
      </c>
    </row>
    <row r="150" spans="1:27" x14ac:dyDescent="0.3">
      <c r="A150">
        <v>149</v>
      </c>
      <c r="C150">
        <v>17390</v>
      </c>
      <c r="D150">
        <f t="shared" si="68"/>
        <v>17390</v>
      </c>
      <c r="E150">
        <f t="shared" si="69"/>
        <v>1919</v>
      </c>
      <c r="F150">
        <v>14.5</v>
      </c>
      <c r="G150">
        <f t="shared" si="65"/>
        <v>1.04</v>
      </c>
      <c r="J150">
        <f t="shared" si="79"/>
        <v>1550.9605138738179</v>
      </c>
      <c r="K150" s="2">
        <f t="shared" si="75"/>
        <v>3331570.2000764129</v>
      </c>
      <c r="L150" s="2">
        <f t="shared" si="76"/>
        <v>313827.16647915496</v>
      </c>
      <c r="M150" s="2"/>
      <c r="N150" s="2"/>
      <c r="O150" s="2">
        <f t="shared" si="70"/>
        <v>3331570.2000764129</v>
      </c>
      <c r="P150" s="2">
        <f t="shared" si="71"/>
        <v>313827.16647915496</v>
      </c>
      <c r="Q150" s="2">
        <f t="shared" si="72"/>
        <v>609062.19379824726</v>
      </c>
      <c r="R150" s="2">
        <f t="shared" si="73"/>
        <v>193870.064234227</v>
      </c>
      <c r="S150">
        <f t="shared" si="77"/>
        <v>1.04</v>
      </c>
      <c r="T150">
        <f t="shared" si="78"/>
        <v>1.04</v>
      </c>
      <c r="U150">
        <f t="shared" si="74"/>
        <v>3.1415999999999986</v>
      </c>
      <c r="V150" t="s">
        <v>18</v>
      </c>
      <c r="X150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</v>
      </c>
      <c r="Y150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</v>
      </c>
      <c r="Z150" t="str">
        <f t="shared" si="66"/>
        <v>"149":17390</v>
      </c>
      <c r="AA150" t="str">
        <f t="shared" si="67"/>
        <v>"149":1919</v>
      </c>
    </row>
    <row r="151" spans="1:27" x14ac:dyDescent="0.3">
      <c r="A151">
        <v>150</v>
      </c>
      <c r="B151">
        <v>25</v>
      </c>
      <c r="D151" t="str">
        <f t="shared" si="68"/>
        <v>삭</v>
      </c>
      <c r="E151">
        <f t="shared" si="69"/>
        <v>1922</v>
      </c>
      <c r="F151">
        <v>14.5</v>
      </c>
      <c r="G151">
        <f t="shared" si="65"/>
        <v>1.05</v>
      </c>
      <c r="J151">
        <f t="shared" si="79"/>
        <v>1628.5085395675089</v>
      </c>
      <c r="K151" s="2">
        <f t="shared" si="75"/>
        <v>3498148.7100802339</v>
      </c>
      <c r="L151" s="2">
        <f t="shared" si="76"/>
        <v>329518.52480311273</v>
      </c>
      <c r="M151" s="2"/>
      <c r="N151" s="2"/>
      <c r="O151" s="2">
        <f t="shared" si="70"/>
        <v>3498148.7100802339</v>
      </c>
      <c r="P151" s="2">
        <f t="shared" si="71"/>
        <v>329518.52480311273</v>
      </c>
      <c r="Q151" s="2">
        <f t="shared" si="72"/>
        <v>639515.30348815967</v>
      </c>
      <c r="R151" s="2">
        <f t="shared" si="73"/>
        <v>203563.56744593839</v>
      </c>
      <c r="S151">
        <f t="shared" si="77"/>
        <v>1.05</v>
      </c>
      <c r="T151">
        <f t="shared" si="78"/>
        <v>1.05</v>
      </c>
      <c r="U151">
        <f t="shared" si="74"/>
        <v>3.1415999999999982</v>
      </c>
      <c r="V151" t="s">
        <v>18</v>
      </c>
      <c r="X151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,"150":25</v>
      </c>
      <c r="Y151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</v>
      </c>
      <c r="Z151" t="str">
        <f t="shared" si="66"/>
        <v>"150":25</v>
      </c>
      <c r="AA151" t="str">
        <f t="shared" si="67"/>
        <v>"150":1922</v>
      </c>
    </row>
  </sheetData>
  <autoFilter ref="F1:F151" xr:uid="{15A49A21-F739-4696-BA1F-3B6DC435DC5E}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C30-492D-4DDE-A5D3-F3C0AAD6EFDB}">
  <dimension ref="A1:K48"/>
  <sheetViews>
    <sheetView workbookViewId="0">
      <pane ySplit="1" topLeftCell="A23" activePane="bottomLeft" state="frozen"/>
      <selection pane="bottomLeft" activeCell="A33" sqref="A33"/>
    </sheetView>
  </sheetViews>
  <sheetFormatPr defaultRowHeight="16.5" x14ac:dyDescent="0.3"/>
  <cols>
    <col min="1" max="1" width="23.375" customWidth="1"/>
  </cols>
  <sheetData>
    <row r="1" spans="1:11" ht="27" customHeight="1" x14ac:dyDescent="0.3">
      <c r="A1" t="s">
        <v>9</v>
      </c>
      <c r="B1" t="s">
        <v>24</v>
      </c>
      <c r="C1" t="s">
        <v>23</v>
      </c>
      <c r="D1" t="s">
        <v>10</v>
      </c>
      <c r="E1" t="s">
        <v>11</v>
      </c>
      <c r="F1" t="s">
        <v>15</v>
      </c>
      <c r="G1" t="s">
        <v>12</v>
      </c>
      <c r="H1" t="s">
        <v>21</v>
      </c>
      <c r="I1" t="s">
        <v>13</v>
      </c>
      <c r="J1" t="s">
        <v>22</v>
      </c>
      <c r="K1" t="s">
        <v>14</v>
      </c>
    </row>
    <row r="2" spans="1:11" x14ac:dyDescent="0.3">
      <c r="A2" t="s">
        <v>8</v>
      </c>
      <c r="C2">
        <v>1</v>
      </c>
      <c r="D2">
        <v>1</v>
      </c>
      <c r="E2">
        <v>0.5</v>
      </c>
      <c r="F2">
        <v>1</v>
      </c>
      <c r="G2">
        <v>0.5</v>
      </c>
      <c r="H2">
        <v>0.1</v>
      </c>
      <c r="K2" t="b">
        <v>1</v>
      </c>
    </row>
    <row r="3" spans="1:11" x14ac:dyDescent="0.3">
      <c r="A3" t="s">
        <v>17</v>
      </c>
      <c r="C3">
        <v>1</v>
      </c>
      <c r="D3">
        <v>1</v>
      </c>
      <c r="E3">
        <v>5</v>
      </c>
      <c r="F3">
        <v>1</v>
      </c>
      <c r="G3">
        <v>1.2</v>
      </c>
      <c r="H3">
        <v>0.2</v>
      </c>
      <c r="K3" t="b">
        <v>1</v>
      </c>
    </row>
    <row r="4" spans="1:11" x14ac:dyDescent="0.3">
      <c r="A4" t="s">
        <v>8</v>
      </c>
      <c r="C4">
        <v>2</v>
      </c>
      <c r="D4">
        <v>1</v>
      </c>
      <c r="E4">
        <v>0.5</v>
      </c>
      <c r="F4">
        <v>1</v>
      </c>
      <c r="G4">
        <v>0.4</v>
      </c>
      <c r="H4">
        <v>0.1</v>
      </c>
      <c r="K4" t="b">
        <v>1</v>
      </c>
    </row>
    <row r="5" spans="1:11" x14ac:dyDescent="0.3">
      <c r="A5" t="s">
        <v>19</v>
      </c>
      <c r="C5">
        <v>2</v>
      </c>
      <c r="D5">
        <v>1</v>
      </c>
      <c r="E5">
        <v>5</v>
      </c>
      <c r="F5">
        <v>0.5</v>
      </c>
      <c r="G5">
        <v>5</v>
      </c>
      <c r="H5">
        <v>1</v>
      </c>
      <c r="I5">
        <v>6</v>
      </c>
      <c r="J5">
        <v>6</v>
      </c>
      <c r="K5" t="b">
        <v>0</v>
      </c>
    </row>
    <row r="6" spans="1:11" x14ac:dyDescent="0.3">
      <c r="A6" t="s">
        <v>8</v>
      </c>
      <c r="C6">
        <v>3</v>
      </c>
      <c r="D6">
        <v>1</v>
      </c>
      <c r="E6">
        <v>0.5</v>
      </c>
      <c r="F6">
        <v>1</v>
      </c>
      <c r="G6">
        <v>0.6</v>
      </c>
      <c r="H6">
        <v>0.1</v>
      </c>
      <c r="K6" t="b">
        <v>1</v>
      </c>
    </row>
    <row r="7" spans="1:11" x14ac:dyDescent="0.3">
      <c r="A7" t="s">
        <v>17</v>
      </c>
      <c r="C7">
        <v>3</v>
      </c>
      <c r="D7">
        <v>1</v>
      </c>
      <c r="E7">
        <v>10</v>
      </c>
      <c r="F7">
        <v>1</v>
      </c>
      <c r="G7">
        <v>0.9</v>
      </c>
      <c r="H7">
        <v>0.2</v>
      </c>
      <c r="K7" t="b">
        <v>1</v>
      </c>
    </row>
    <row r="8" spans="1:11" x14ac:dyDescent="0.3">
      <c r="A8" t="s">
        <v>19</v>
      </c>
      <c r="C8">
        <v>3</v>
      </c>
      <c r="D8">
        <v>1</v>
      </c>
      <c r="E8">
        <v>20</v>
      </c>
      <c r="F8">
        <v>0.5</v>
      </c>
      <c r="G8">
        <v>3</v>
      </c>
      <c r="H8">
        <v>1</v>
      </c>
      <c r="I8">
        <v>6</v>
      </c>
      <c r="J8">
        <v>6</v>
      </c>
      <c r="K8" t="b">
        <v>0</v>
      </c>
    </row>
    <row r="9" spans="1:11" x14ac:dyDescent="0.3">
      <c r="A9" t="s">
        <v>8</v>
      </c>
      <c r="C9">
        <v>4</v>
      </c>
      <c r="D9">
        <v>1</v>
      </c>
      <c r="E9">
        <v>0.5</v>
      </c>
      <c r="F9">
        <v>1</v>
      </c>
      <c r="G9">
        <v>0.4</v>
      </c>
      <c r="H9">
        <v>0.1</v>
      </c>
      <c r="K9" t="b">
        <v>1</v>
      </c>
    </row>
    <row r="10" spans="1:11" x14ac:dyDescent="0.3">
      <c r="A10" t="s">
        <v>17</v>
      </c>
      <c r="C10">
        <v>4</v>
      </c>
      <c r="D10">
        <v>1</v>
      </c>
      <c r="E10">
        <v>10</v>
      </c>
      <c r="F10">
        <v>1</v>
      </c>
      <c r="G10">
        <v>0.7</v>
      </c>
      <c r="H10">
        <v>0.2</v>
      </c>
      <c r="K10" t="b">
        <v>1</v>
      </c>
    </row>
    <row r="11" spans="1:11" x14ac:dyDescent="0.3">
      <c r="A11" t="s">
        <v>8</v>
      </c>
      <c r="C11">
        <v>5</v>
      </c>
      <c r="D11">
        <v>1</v>
      </c>
      <c r="E11">
        <v>0.5</v>
      </c>
      <c r="F11">
        <v>1</v>
      </c>
      <c r="G11">
        <v>0.4</v>
      </c>
      <c r="H11">
        <v>0.1</v>
      </c>
      <c r="K11" t="b">
        <v>1</v>
      </c>
    </row>
    <row r="12" spans="1:11" x14ac:dyDescent="0.3">
      <c r="A12" t="s">
        <v>17</v>
      </c>
      <c r="C12">
        <v>5</v>
      </c>
      <c r="D12">
        <v>1</v>
      </c>
      <c r="E12">
        <v>10</v>
      </c>
      <c r="F12">
        <v>1</v>
      </c>
      <c r="G12">
        <v>0.7</v>
      </c>
      <c r="H12">
        <v>0.2</v>
      </c>
      <c r="K12" t="b">
        <v>1</v>
      </c>
    </row>
    <row r="13" spans="1:11" x14ac:dyDescent="0.3">
      <c r="A13" t="s">
        <v>19</v>
      </c>
      <c r="C13">
        <v>5</v>
      </c>
      <c r="D13">
        <v>1</v>
      </c>
      <c r="E13">
        <v>30</v>
      </c>
      <c r="F13">
        <v>0.5</v>
      </c>
      <c r="G13">
        <v>3</v>
      </c>
      <c r="H13">
        <v>1</v>
      </c>
      <c r="I13">
        <v>4</v>
      </c>
      <c r="J13">
        <v>4</v>
      </c>
      <c r="K13" t="b">
        <v>0</v>
      </c>
    </row>
    <row r="14" spans="1:11" x14ac:dyDescent="0.3">
      <c r="A14" t="s">
        <v>8</v>
      </c>
      <c r="C14">
        <v>6</v>
      </c>
      <c r="D14">
        <v>1</v>
      </c>
      <c r="E14">
        <v>0.5</v>
      </c>
      <c r="F14">
        <v>1</v>
      </c>
      <c r="G14">
        <v>0.6</v>
      </c>
      <c r="H14">
        <v>0.1</v>
      </c>
      <c r="K14" t="b">
        <v>1</v>
      </c>
    </row>
    <row r="15" spans="1:11" x14ac:dyDescent="0.3">
      <c r="A15" t="s">
        <v>17</v>
      </c>
      <c r="C15">
        <v>6</v>
      </c>
      <c r="D15">
        <v>1</v>
      </c>
      <c r="E15">
        <v>5</v>
      </c>
      <c r="F15">
        <v>1</v>
      </c>
      <c r="G15">
        <v>0.9</v>
      </c>
      <c r="H15">
        <v>0.2</v>
      </c>
      <c r="K15" t="b">
        <v>1</v>
      </c>
    </row>
    <row r="16" spans="1:11" x14ac:dyDescent="0.3">
      <c r="A16" t="s">
        <v>20</v>
      </c>
      <c r="C16">
        <v>6</v>
      </c>
      <c r="D16">
        <v>1</v>
      </c>
      <c r="E16">
        <v>15</v>
      </c>
      <c r="F16">
        <v>0.5</v>
      </c>
      <c r="G16">
        <v>2.5</v>
      </c>
      <c r="H16">
        <v>1</v>
      </c>
      <c r="I16">
        <v>3</v>
      </c>
      <c r="J16">
        <v>3</v>
      </c>
      <c r="K16" t="b">
        <v>0</v>
      </c>
    </row>
    <row r="17" spans="1:11" x14ac:dyDescent="0.3">
      <c r="A17" t="s">
        <v>8</v>
      </c>
      <c r="C17">
        <v>7</v>
      </c>
      <c r="D17">
        <v>1</v>
      </c>
      <c r="E17">
        <v>0.5</v>
      </c>
      <c r="F17">
        <v>1</v>
      </c>
      <c r="G17">
        <v>0.6</v>
      </c>
      <c r="H17">
        <v>0.1</v>
      </c>
      <c r="K17" t="b">
        <v>1</v>
      </c>
    </row>
    <row r="18" spans="1:11" x14ac:dyDescent="0.3">
      <c r="A18" t="s">
        <v>17</v>
      </c>
      <c r="C18">
        <v>7</v>
      </c>
      <c r="D18">
        <v>1</v>
      </c>
      <c r="E18">
        <v>10</v>
      </c>
      <c r="F18">
        <v>1</v>
      </c>
      <c r="G18">
        <v>0.9</v>
      </c>
      <c r="H18">
        <v>0.2</v>
      </c>
      <c r="K18" t="b">
        <v>1</v>
      </c>
    </row>
    <row r="19" spans="1:11" x14ac:dyDescent="0.3">
      <c r="A19" t="s">
        <v>19</v>
      </c>
      <c r="C19">
        <v>7</v>
      </c>
      <c r="D19">
        <v>1</v>
      </c>
      <c r="E19">
        <v>15</v>
      </c>
      <c r="F19">
        <v>0.5</v>
      </c>
      <c r="G19">
        <v>3</v>
      </c>
      <c r="H19">
        <v>1</v>
      </c>
      <c r="I19">
        <v>2</v>
      </c>
      <c r="J19">
        <v>2</v>
      </c>
      <c r="K19" t="b">
        <v>0</v>
      </c>
    </row>
    <row r="20" spans="1:11" x14ac:dyDescent="0.3">
      <c r="A20" t="s">
        <v>20</v>
      </c>
      <c r="C20">
        <v>7</v>
      </c>
      <c r="D20">
        <v>1</v>
      </c>
      <c r="E20">
        <v>20</v>
      </c>
      <c r="F20">
        <v>0.5</v>
      </c>
      <c r="G20">
        <v>2.5</v>
      </c>
      <c r="H20">
        <v>1</v>
      </c>
      <c r="I20">
        <v>3</v>
      </c>
      <c r="J20">
        <v>3</v>
      </c>
      <c r="K20" t="b">
        <v>0</v>
      </c>
    </row>
    <row r="21" spans="1:11" x14ac:dyDescent="0.3">
      <c r="A21" t="s">
        <v>8</v>
      </c>
      <c r="C21">
        <v>8</v>
      </c>
      <c r="D21">
        <v>1</v>
      </c>
      <c r="E21">
        <v>0.5</v>
      </c>
      <c r="F21">
        <v>1</v>
      </c>
      <c r="G21">
        <v>0.6</v>
      </c>
      <c r="H21">
        <v>0.1</v>
      </c>
      <c r="K21" t="b">
        <v>1</v>
      </c>
    </row>
    <row r="22" spans="1:11" x14ac:dyDescent="0.3">
      <c r="A22" t="s">
        <v>17</v>
      </c>
      <c r="C22">
        <v>8</v>
      </c>
      <c r="D22">
        <v>1</v>
      </c>
      <c r="E22">
        <v>10</v>
      </c>
      <c r="F22">
        <v>1</v>
      </c>
      <c r="G22">
        <v>0.9</v>
      </c>
      <c r="H22">
        <v>0.2</v>
      </c>
      <c r="K22" t="b">
        <v>1</v>
      </c>
    </row>
    <row r="23" spans="1:11" x14ac:dyDescent="0.3">
      <c r="A23" t="s">
        <v>19</v>
      </c>
      <c r="C23">
        <v>8</v>
      </c>
      <c r="D23">
        <v>1</v>
      </c>
      <c r="E23">
        <v>30</v>
      </c>
      <c r="F23">
        <v>0.5</v>
      </c>
      <c r="G23">
        <v>3</v>
      </c>
      <c r="H23">
        <v>1</v>
      </c>
      <c r="I23">
        <v>6</v>
      </c>
      <c r="J23">
        <v>6</v>
      </c>
      <c r="K23" t="b">
        <v>0</v>
      </c>
    </row>
    <row r="24" spans="1:11" x14ac:dyDescent="0.3">
      <c r="A24" t="s">
        <v>25</v>
      </c>
      <c r="C24">
        <v>8</v>
      </c>
      <c r="D24">
        <v>1</v>
      </c>
      <c r="E24">
        <v>20</v>
      </c>
      <c r="F24">
        <v>1</v>
      </c>
      <c r="G24">
        <v>1</v>
      </c>
      <c r="H24">
        <v>1</v>
      </c>
      <c r="I24">
        <v>1</v>
      </c>
      <c r="J24">
        <v>2</v>
      </c>
      <c r="K24" t="b">
        <v>0</v>
      </c>
    </row>
    <row r="25" spans="1:11" x14ac:dyDescent="0.3">
      <c r="A25" t="s">
        <v>8</v>
      </c>
      <c r="C25">
        <v>9</v>
      </c>
      <c r="D25">
        <v>1</v>
      </c>
      <c r="E25">
        <v>0.5</v>
      </c>
      <c r="F25">
        <v>1</v>
      </c>
      <c r="G25">
        <v>0.4</v>
      </c>
      <c r="H25">
        <v>0.1</v>
      </c>
      <c r="K25" t="b">
        <v>1</v>
      </c>
    </row>
    <row r="26" spans="1:11" x14ac:dyDescent="0.3">
      <c r="A26" t="s">
        <v>17</v>
      </c>
      <c r="C26">
        <v>9</v>
      </c>
      <c r="D26">
        <v>1</v>
      </c>
      <c r="E26">
        <v>10</v>
      </c>
      <c r="F26">
        <v>1</v>
      </c>
      <c r="G26">
        <v>0.7</v>
      </c>
      <c r="H26">
        <v>0.2</v>
      </c>
      <c r="K26" t="b">
        <v>1</v>
      </c>
    </row>
    <row r="27" spans="1:11" x14ac:dyDescent="0.3">
      <c r="A27" t="s">
        <v>19</v>
      </c>
      <c r="C27">
        <v>9</v>
      </c>
      <c r="D27">
        <v>1</v>
      </c>
      <c r="E27">
        <v>30</v>
      </c>
      <c r="F27">
        <v>0.5</v>
      </c>
      <c r="G27">
        <v>2</v>
      </c>
      <c r="H27">
        <v>1</v>
      </c>
      <c r="I27">
        <v>8</v>
      </c>
      <c r="J27">
        <v>8</v>
      </c>
      <c r="K27" t="b">
        <v>0</v>
      </c>
    </row>
    <row r="28" spans="1:11" x14ac:dyDescent="0.3">
      <c r="A28" t="s">
        <v>25</v>
      </c>
      <c r="C28">
        <v>9</v>
      </c>
      <c r="D28">
        <v>1</v>
      </c>
      <c r="E28">
        <v>20</v>
      </c>
      <c r="F28">
        <v>1</v>
      </c>
      <c r="G28">
        <v>1</v>
      </c>
      <c r="H28">
        <v>1</v>
      </c>
      <c r="I28">
        <v>1</v>
      </c>
      <c r="J28">
        <v>2</v>
      </c>
      <c r="K28" t="b">
        <v>0</v>
      </c>
    </row>
    <row r="29" spans="1:11" x14ac:dyDescent="0.3">
      <c r="A29" t="s">
        <v>8</v>
      </c>
      <c r="C29">
        <v>0</v>
      </c>
      <c r="D29">
        <v>1</v>
      </c>
      <c r="E29">
        <v>0.5</v>
      </c>
      <c r="F29">
        <v>1</v>
      </c>
      <c r="G29">
        <v>0.4</v>
      </c>
      <c r="H29">
        <v>0.1</v>
      </c>
      <c r="K29" t="b">
        <v>1</v>
      </c>
    </row>
    <row r="30" spans="1:11" x14ac:dyDescent="0.3">
      <c r="A30" t="s">
        <v>17</v>
      </c>
      <c r="C30">
        <v>0</v>
      </c>
      <c r="D30">
        <v>1</v>
      </c>
      <c r="E30">
        <v>10</v>
      </c>
      <c r="F30">
        <v>1</v>
      </c>
      <c r="G30">
        <v>0.7</v>
      </c>
      <c r="H30">
        <v>0.2</v>
      </c>
      <c r="K30" t="b">
        <v>1</v>
      </c>
    </row>
    <row r="31" spans="1:11" x14ac:dyDescent="0.3">
      <c r="A31" t="s">
        <v>19</v>
      </c>
      <c r="C31">
        <v>0</v>
      </c>
      <c r="D31">
        <v>1</v>
      </c>
      <c r="E31">
        <v>30</v>
      </c>
      <c r="F31">
        <v>0.5</v>
      </c>
      <c r="G31">
        <v>2</v>
      </c>
      <c r="H31">
        <v>1</v>
      </c>
      <c r="I31">
        <v>7</v>
      </c>
      <c r="J31">
        <v>7</v>
      </c>
      <c r="K31" t="b">
        <v>0</v>
      </c>
    </row>
    <row r="32" spans="1:11" x14ac:dyDescent="0.3">
      <c r="A32" t="s">
        <v>20</v>
      </c>
      <c r="C32">
        <v>0</v>
      </c>
      <c r="D32">
        <v>1</v>
      </c>
      <c r="E32">
        <v>30</v>
      </c>
      <c r="F32">
        <v>0.5</v>
      </c>
      <c r="G32">
        <v>2</v>
      </c>
      <c r="H32">
        <v>1</v>
      </c>
      <c r="I32">
        <v>1</v>
      </c>
      <c r="J32">
        <v>2</v>
      </c>
      <c r="K32" t="b">
        <v>0</v>
      </c>
    </row>
    <row r="33" spans="1:11" x14ac:dyDescent="0.3">
      <c r="A33" t="s">
        <v>25</v>
      </c>
      <c r="C33">
        <v>0</v>
      </c>
      <c r="D33">
        <v>1</v>
      </c>
      <c r="E33">
        <v>20</v>
      </c>
      <c r="F33">
        <v>1</v>
      </c>
      <c r="G33">
        <v>1</v>
      </c>
      <c r="H33">
        <v>1</v>
      </c>
      <c r="I33">
        <v>1</v>
      </c>
      <c r="J33">
        <v>2</v>
      </c>
      <c r="K33" t="b">
        <v>0</v>
      </c>
    </row>
    <row r="34" spans="1:11" x14ac:dyDescent="0.3">
      <c r="A34" t="s">
        <v>8</v>
      </c>
      <c r="B34">
        <v>30</v>
      </c>
      <c r="D34">
        <v>1</v>
      </c>
      <c r="E34">
        <v>0.5</v>
      </c>
      <c r="F34">
        <v>1</v>
      </c>
      <c r="G34">
        <v>0.4</v>
      </c>
      <c r="H34">
        <v>0.1</v>
      </c>
      <c r="K34" t="b">
        <v>1</v>
      </c>
    </row>
    <row r="35" spans="1:11" x14ac:dyDescent="0.3">
      <c r="A35" t="s">
        <v>17</v>
      </c>
      <c r="B35">
        <v>30</v>
      </c>
      <c r="D35">
        <v>1</v>
      </c>
      <c r="E35">
        <v>10</v>
      </c>
      <c r="F35">
        <v>1</v>
      </c>
      <c r="G35">
        <v>0.7</v>
      </c>
      <c r="H35">
        <v>0.2</v>
      </c>
      <c r="K35" t="b">
        <v>1</v>
      </c>
    </row>
    <row r="36" spans="1:11" x14ac:dyDescent="0.3">
      <c r="A36" t="s">
        <v>19</v>
      </c>
      <c r="B36">
        <v>30</v>
      </c>
      <c r="D36">
        <v>1</v>
      </c>
      <c r="E36">
        <v>20</v>
      </c>
      <c r="F36">
        <v>0.5</v>
      </c>
      <c r="G36">
        <v>2</v>
      </c>
      <c r="H36">
        <f t="shared" ref="H36" si="0">G36/4</f>
        <v>0.5</v>
      </c>
      <c r="I36">
        <v>8</v>
      </c>
      <c r="J36">
        <v>8</v>
      </c>
      <c r="K36" t="b">
        <v>0</v>
      </c>
    </row>
    <row r="37" spans="1:11" x14ac:dyDescent="0.3">
      <c r="A37" t="s">
        <v>20</v>
      </c>
      <c r="B37">
        <v>30</v>
      </c>
      <c r="D37">
        <v>1</v>
      </c>
      <c r="E37">
        <v>30</v>
      </c>
      <c r="F37">
        <v>0.5</v>
      </c>
      <c r="G37">
        <v>2</v>
      </c>
      <c r="H37">
        <f>G37/1</f>
        <v>2</v>
      </c>
      <c r="I37">
        <v>2</v>
      </c>
      <c r="J37">
        <v>2</v>
      </c>
      <c r="K37" t="b">
        <v>0</v>
      </c>
    </row>
    <row r="38" spans="1:11" x14ac:dyDescent="0.3">
      <c r="A38" t="s">
        <v>25</v>
      </c>
      <c r="B38">
        <v>30</v>
      </c>
      <c r="D38">
        <v>1</v>
      </c>
      <c r="E38">
        <v>20</v>
      </c>
      <c r="F38">
        <v>1</v>
      </c>
      <c r="G38">
        <v>1</v>
      </c>
      <c r="H38">
        <f>G38/1</f>
        <v>1</v>
      </c>
      <c r="I38">
        <v>1</v>
      </c>
      <c r="J38">
        <v>2</v>
      </c>
      <c r="K38" t="b">
        <v>0</v>
      </c>
    </row>
    <row r="39" spans="1:11" x14ac:dyDescent="0.3">
      <c r="A39" t="s">
        <v>8</v>
      </c>
      <c r="B39">
        <v>40</v>
      </c>
      <c r="D39">
        <v>1</v>
      </c>
      <c r="E39">
        <v>0.5</v>
      </c>
      <c r="F39">
        <v>1</v>
      </c>
      <c r="G39">
        <v>0.4</v>
      </c>
      <c r="H39">
        <v>0.1</v>
      </c>
      <c r="K39" t="b">
        <v>1</v>
      </c>
    </row>
    <row r="40" spans="1:11" x14ac:dyDescent="0.3">
      <c r="A40" t="s">
        <v>17</v>
      </c>
      <c r="B40">
        <v>40</v>
      </c>
      <c r="D40">
        <v>1</v>
      </c>
      <c r="E40">
        <v>10</v>
      </c>
      <c r="F40">
        <v>1</v>
      </c>
      <c r="G40">
        <v>0.7</v>
      </c>
      <c r="H40">
        <v>0.2</v>
      </c>
      <c r="K40" t="b">
        <v>1</v>
      </c>
    </row>
    <row r="41" spans="1:11" x14ac:dyDescent="0.3">
      <c r="A41" t="s">
        <v>19</v>
      </c>
      <c r="B41">
        <v>40</v>
      </c>
      <c r="D41">
        <v>1</v>
      </c>
      <c r="E41">
        <v>20</v>
      </c>
      <c r="F41">
        <v>0.5</v>
      </c>
      <c r="G41">
        <v>2</v>
      </c>
      <c r="H41">
        <f t="shared" ref="H41" si="1">G41/4</f>
        <v>0.5</v>
      </c>
      <c r="I41">
        <v>8</v>
      </c>
      <c r="J41">
        <v>8</v>
      </c>
      <c r="K41" t="b">
        <v>0</v>
      </c>
    </row>
    <row r="42" spans="1:11" x14ac:dyDescent="0.3">
      <c r="A42" t="s">
        <v>20</v>
      </c>
      <c r="B42">
        <v>40</v>
      </c>
      <c r="D42">
        <v>1</v>
      </c>
      <c r="E42">
        <v>30</v>
      </c>
      <c r="F42">
        <v>0.5</v>
      </c>
      <c r="G42">
        <v>2</v>
      </c>
      <c r="H42">
        <f>G42/1</f>
        <v>2</v>
      </c>
      <c r="I42">
        <v>3</v>
      </c>
      <c r="J42">
        <v>3</v>
      </c>
      <c r="K42" t="b">
        <v>0</v>
      </c>
    </row>
    <row r="43" spans="1:11" x14ac:dyDescent="0.3">
      <c r="A43" t="s">
        <v>25</v>
      </c>
      <c r="B43">
        <v>40</v>
      </c>
      <c r="D43">
        <v>1</v>
      </c>
      <c r="E43">
        <v>20</v>
      </c>
      <c r="F43">
        <v>1</v>
      </c>
      <c r="G43">
        <v>1</v>
      </c>
      <c r="H43">
        <f>G43/1</f>
        <v>1</v>
      </c>
      <c r="I43">
        <v>1</v>
      </c>
      <c r="J43">
        <v>2</v>
      </c>
      <c r="K43" t="b">
        <v>0</v>
      </c>
    </row>
    <row r="44" spans="1:11" x14ac:dyDescent="0.3">
      <c r="A44" t="s">
        <v>8</v>
      </c>
      <c r="B44">
        <v>50</v>
      </c>
      <c r="D44">
        <v>1</v>
      </c>
      <c r="E44">
        <v>0.5</v>
      </c>
      <c r="F44">
        <v>1</v>
      </c>
      <c r="G44">
        <v>0.4</v>
      </c>
      <c r="H44">
        <v>0.1</v>
      </c>
      <c r="K44" t="b">
        <v>1</v>
      </c>
    </row>
    <row r="45" spans="1:11" x14ac:dyDescent="0.3">
      <c r="A45" t="s">
        <v>17</v>
      </c>
      <c r="B45">
        <v>50</v>
      </c>
      <c r="D45">
        <v>1</v>
      </c>
      <c r="E45">
        <v>10</v>
      </c>
      <c r="F45">
        <v>1</v>
      </c>
      <c r="G45">
        <v>0.7</v>
      </c>
      <c r="H45">
        <v>0.2</v>
      </c>
      <c r="K45" t="b">
        <v>1</v>
      </c>
    </row>
    <row r="46" spans="1:11" x14ac:dyDescent="0.3">
      <c r="A46" t="s">
        <v>19</v>
      </c>
      <c r="B46">
        <v>50</v>
      </c>
      <c r="D46">
        <v>1</v>
      </c>
      <c r="E46">
        <v>20</v>
      </c>
      <c r="F46">
        <v>0.5</v>
      </c>
      <c r="G46">
        <v>2</v>
      </c>
      <c r="H46">
        <f t="shared" ref="H46" si="2">G46/4</f>
        <v>0.5</v>
      </c>
      <c r="I46">
        <v>8</v>
      </c>
      <c r="J46">
        <v>8</v>
      </c>
      <c r="K46" t="b">
        <v>0</v>
      </c>
    </row>
    <row r="47" spans="1:11" x14ac:dyDescent="0.3">
      <c r="A47" t="s">
        <v>20</v>
      </c>
      <c r="B47">
        <v>50</v>
      </c>
      <c r="D47">
        <v>1</v>
      </c>
      <c r="E47">
        <v>30</v>
      </c>
      <c r="F47">
        <v>0.5</v>
      </c>
      <c r="G47">
        <v>2</v>
      </c>
      <c r="H47">
        <f>G47/1</f>
        <v>2</v>
      </c>
      <c r="I47">
        <v>4</v>
      </c>
      <c r="J47">
        <v>4</v>
      </c>
      <c r="K47" t="b">
        <v>0</v>
      </c>
    </row>
    <row r="48" spans="1:11" x14ac:dyDescent="0.3">
      <c r="A48" t="s">
        <v>25</v>
      </c>
      <c r="B48">
        <v>50</v>
      </c>
      <c r="D48">
        <v>1</v>
      </c>
      <c r="E48">
        <v>15</v>
      </c>
      <c r="F48">
        <v>1</v>
      </c>
      <c r="G48">
        <v>1</v>
      </c>
      <c r="H48">
        <f>G48/1</f>
        <v>1</v>
      </c>
      <c r="I48">
        <v>1</v>
      </c>
      <c r="J48">
        <v>2</v>
      </c>
      <c r="K48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6387-5136-4565-9CA6-4645A4F33399}">
  <dimension ref="A1:I12"/>
  <sheetViews>
    <sheetView workbookViewId="0">
      <selection activeCell="A12" sqref="A12"/>
    </sheetView>
  </sheetViews>
  <sheetFormatPr defaultRowHeight="16.5" x14ac:dyDescent="0.3"/>
  <cols>
    <col min="1" max="1" width="23.375" customWidth="1"/>
  </cols>
  <sheetData>
    <row r="1" spans="1:9" ht="27" customHeight="1" x14ac:dyDescent="0.3">
      <c r="A1" t="s">
        <v>32</v>
      </c>
      <c r="B1" t="s">
        <v>24</v>
      </c>
      <c r="C1" t="s">
        <v>23</v>
      </c>
      <c r="D1" t="s">
        <v>11</v>
      </c>
      <c r="E1" t="s">
        <v>33</v>
      </c>
      <c r="F1" t="s">
        <v>34</v>
      </c>
      <c r="G1" t="s">
        <v>35</v>
      </c>
      <c r="H1" t="s">
        <v>36</v>
      </c>
      <c r="I1" t="s">
        <v>45</v>
      </c>
    </row>
    <row r="2" spans="1:9" x14ac:dyDescent="0.3">
      <c r="A2" t="s">
        <v>26</v>
      </c>
      <c r="C2">
        <v>1</v>
      </c>
      <c r="G2">
        <v>0.8</v>
      </c>
      <c r="H2">
        <v>1.5</v>
      </c>
      <c r="I2">
        <v>12</v>
      </c>
    </row>
    <row r="3" spans="1:9" x14ac:dyDescent="0.3">
      <c r="A3" t="s">
        <v>26</v>
      </c>
      <c r="C3">
        <v>2</v>
      </c>
      <c r="G3">
        <v>0.8</v>
      </c>
      <c r="H3">
        <v>1.5</v>
      </c>
      <c r="I3">
        <v>12</v>
      </c>
    </row>
    <row r="4" spans="1:9" x14ac:dyDescent="0.3">
      <c r="A4" t="s">
        <v>26</v>
      </c>
      <c r="C4">
        <v>3</v>
      </c>
      <c r="G4">
        <v>0.8</v>
      </c>
      <c r="H4">
        <v>1.5</v>
      </c>
      <c r="I4">
        <v>12</v>
      </c>
    </row>
    <row r="5" spans="1:9" x14ac:dyDescent="0.3">
      <c r="A5" t="s">
        <v>26</v>
      </c>
      <c r="C5">
        <v>4</v>
      </c>
      <c r="D5">
        <v>17</v>
      </c>
      <c r="E5">
        <v>1.5</v>
      </c>
      <c r="F5">
        <v>4.5</v>
      </c>
      <c r="G5">
        <v>0.2</v>
      </c>
      <c r="H5">
        <v>0.5</v>
      </c>
      <c r="I5">
        <v>12</v>
      </c>
    </row>
    <row r="6" spans="1:9" x14ac:dyDescent="0.3">
      <c r="A6" t="s">
        <v>26</v>
      </c>
      <c r="C6">
        <v>5</v>
      </c>
      <c r="D6">
        <v>17</v>
      </c>
      <c r="E6">
        <v>1.5</v>
      </c>
      <c r="F6">
        <v>4.5</v>
      </c>
      <c r="G6">
        <v>0.2</v>
      </c>
      <c r="H6">
        <v>0.5</v>
      </c>
      <c r="I6">
        <v>12</v>
      </c>
    </row>
    <row r="7" spans="1:9" x14ac:dyDescent="0.3">
      <c r="A7" t="s">
        <v>26</v>
      </c>
      <c r="C7">
        <v>6</v>
      </c>
      <c r="G7">
        <v>0.8</v>
      </c>
      <c r="H7">
        <v>1.5</v>
      </c>
      <c r="I7">
        <v>12</v>
      </c>
    </row>
    <row r="8" spans="1:9" x14ac:dyDescent="0.3">
      <c r="A8" t="s">
        <v>26</v>
      </c>
      <c r="C8">
        <v>7</v>
      </c>
      <c r="G8">
        <v>0.8</v>
      </c>
      <c r="H8">
        <v>1.5</v>
      </c>
      <c r="I8">
        <v>12</v>
      </c>
    </row>
    <row r="9" spans="1:9" x14ac:dyDescent="0.3">
      <c r="A9" t="s">
        <v>26</v>
      </c>
      <c r="C9">
        <v>8</v>
      </c>
      <c r="G9">
        <v>0.8</v>
      </c>
      <c r="H9">
        <v>1.5</v>
      </c>
      <c r="I9">
        <v>12</v>
      </c>
    </row>
    <row r="10" spans="1:9" x14ac:dyDescent="0.3">
      <c r="A10" t="s">
        <v>26</v>
      </c>
      <c r="C10">
        <v>9</v>
      </c>
      <c r="D10">
        <v>17</v>
      </c>
      <c r="E10">
        <v>1.5</v>
      </c>
      <c r="F10">
        <v>4.5</v>
      </c>
      <c r="G10">
        <v>0.2</v>
      </c>
      <c r="H10">
        <v>0.5</v>
      </c>
      <c r="I10">
        <v>12</v>
      </c>
    </row>
    <row r="11" spans="1:9" x14ac:dyDescent="0.3">
      <c r="A11" t="s">
        <v>26</v>
      </c>
      <c r="C11">
        <v>0</v>
      </c>
      <c r="D11">
        <v>17</v>
      </c>
      <c r="E11">
        <v>1.5</v>
      </c>
      <c r="F11">
        <v>4.5</v>
      </c>
      <c r="G11">
        <v>0.2</v>
      </c>
      <c r="H11">
        <v>0.5</v>
      </c>
      <c r="I11">
        <v>12</v>
      </c>
    </row>
    <row r="12" spans="1:9" x14ac:dyDescent="0.3">
      <c r="A12" t="s">
        <v>26</v>
      </c>
      <c r="B12">
        <v>50</v>
      </c>
      <c r="D12">
        <v>10</v>
      </c>
      <c r="E12">
        <v>1.5</v>
      </c>
      <c r="F12">
        <v>4.5</v>
      </c>
      <c r="G12">
        <v>0.2</v>
      </c>
      <c r="H12">
        <v>0.5</v>
      </c>
      <c r="I12">
        <v>12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NodeWarTable</vt:lpstr>
      <vt:lpstr>NodeWarSpawnTable</vt:lpstr>
      <vt:lpstr>NodeWarTrapTable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2021-05-26T14:03:11Z</dcterms:modified>
</cp:coreProperties>
</file>