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B5F3994-931B-4B52-AABB-EA2E1219DD46}" xr6:coauthVersionLast="45" xr6:coauthVersionMax="45" xr10:uidLastSave="{00000000-0000-0000-0000-000000000000}"/>
  <bookViews>
    <workbookView xWindow="-28920" yWindow="-120" windowWidth="29040" windowHeight="15840" xr2:uid="{744FAB8B-2B4C-47C4-9B52-EAF29B7E3396}"/>
  </bookViews>
  <sheets>
    <sheet name="EquipTable" sheetId="1" r:id="rId1"/>
    <sheet name="EnhanceTable" sheetId="2" r:id="rId2"/>
    <sheet name="EnhanceGradeTable" sheetId="6" r:id="rId3"/>
    <sheet name="EquipOption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8" i="1" l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93" i="1"/>
  <c r="L21" i="1"/>
  <c r="L116" i="1"/>
  <c r="L98" i="1"/>
  <c r="L80" i="1"/>
  <c r="L68" i="1"/>
  <c r="L56" i="1"/>
  <c r="L44" i="1"/>
  <c r="L32" i="1"/>
  <c r="L20" i="1"/>
  <c r="L8" i="1"/>
  <c r="L115" i="1"/>
  <c r="L103" i="1"/>
  <c r="L91" i="1"/>
  <c r="L79" i="1"/>
  <c r="L67" i="1"/>
  <c r="L55" i="1"/>
  <c r="L37" i="1"/>
  <c r="L31" i="1"/>
  <c r="L19" i="1"/>
  <c r="L108" i="1"/>
  <c r="L90" i="1"/>
  <c r="L78" i="1"/>
  <c r="L60" i="1"/>
  <c r="L48" i="1"/>
  <c r="L36" i="1"/>
  <c r="L24" i="1"/>
  <c r="L12" i="1"/>
  <c r="L96" i="1"/>
  <c r="L113" i="1"/>
  <c r="L107" i="1"/>
  <c r="L101" i="1"/>
  <c r="L95" i="1"/>
  <c r="L89" i="1"/>
  <c r="L83" i="1"/>
  <c r="L77" i="1"/>
  <c r="L71" i="1"/>
  <c r="L65" i="1"/>
  <c r="L59" i="1"/>
  <c r="L53" i="1"/>
  <c r="L47" i="1"/>
  <c r="L41" i="1"/>
  <c r="L35" i="1"/>
  <c r="L29" i="1"/>
  <c r="L23" i="1"/>
  <c r="L17" i="1"/>
  <c r="L11" i="1"/>
  <c r="L5" i="1"/>
  <c r="L118" i="1"/>
  <c r="L112" i="1"/>
  <c r="L106" i="1"/>
  <c r="L100" i="1"/>
  <c r="L94" i="1"/>
  <c r="L88" i="1"/>
  <c r="L82" i="1"/>
  <c r="L76" i="1"/>
  <c r="L70" i="1"/>
  <c r="L64" i="1"/>
  <c r="L58" i="1"/>
  <c r="L52" i="1"/>
  <c r="L46" i="1"/>
  <c r="L40" i="1"/>
  <c r="L34" i="1"/>
  <c r="L28" i="1"/>
  <c r="L22" i="1"/>
  <c r="L16" i="1"/>
  <c r="L10" i="1"/>
  <c r="L4" i="1"/>
  <c r="L117" i="1"/>
  <c r="L111" i="1"/>
  <c r="L105" i="1"/>
  <c r="L99" i="1"/>
  <c r="L87" i="1"/>
  <c r="L81" i="1"/>
  <c r="L75" i="1"/>
  <c r="L69" i="1"/>
  <c r="L63" i="1"/>
  <c r="L57" i="1"/>
  <c r="L51" i="1"/>
  <c r="L45" i="1"/>
  <c r="L39" i="1"/>
  <c r="L33" i="1"/>
  <c r="L27" i="1"/>
  <c r="L15" i="1"/>
  <c r="L9" i="1"/>
  <c r="L3" i="1"/>
  <c r="L110" i="1"/>
  <c r="L104" i="1"/>
  <c r="L92" i="1"/>
  <c r="L86" i="1"/>
  <c r="L74" i="1"/>
  <c r="L62" i="1"/>
  <c r="L50" i="1"/>
  <c r="L38" i="1"/>
  <c r="L26" i="1"/>
  <c r="L14" i="1"/>
  <c r="L109" i="1"/>
  <c r="L97" i="1"/>
  <c r="L85" i="1"/>
  <c r="L73" i="1"/>
  <c r="L61" i="1"/>
  <c r="L49" i="1"/>
  <c r="L43" i="1"/>
  <c r="L25" i="1"/>
  <c r="L13" i="1"/>
  <c r="L7" i="1"/>
  <c r="L114" i="1"/>
  <c r="L102" i="1"/>
  <c r="L84" i="1"/>
  <c r="L72" i="1"/>
  <c r="L66" i="1"/>
  <c r="L54" i="1"/>
  <c r="L42" i="1"/>
  <c r="L30" i="1"/>
  <c r="L18" i="1"/>
  <c r="L6" i="1"/>
  <c r="H118" i="1" l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Q6" i="1"/>
  <c r="P6" i="1"/>
  <c r="Q5" i="1"/>
  <c r="P5" i="1"/>
  <c r="Q4" i="1"/>
  <c r="P4" i="1"/>
  <c r="Q3" i="1"/>
  <c r="P3" i="1"/>
  <c r="H5" i="1"/>
  <c r="H3" i="1"/>
  <c r="Q2" i="1" l="1"/>
  <c r="P2" i="1" l="1"/>
  <c r="C3" i="6" l="1"/>
  <c r="D4" i="6"/>
  <c r="C4" i="6"/>
  <c r="E5" i="6"/>
  <c r="D5" i="6"/>
  <c r="C5" i="6" s="1"/>
  <c r="E6" i="6"/>
  <c r="D6" i="6"/>
  <c r="C6" i="6"/>
  <c r="F6" i="6"/>
  <c r="G5" i="6"/>
  <c r="F4" i="6"/>
  <c r="G4" i="6" s="1"/>
  <c r="G3" i="6"/>
  <c r="F3" i="6"/>
  <c r="E3" i="6"/>
  <c r="D3" i="6"/>
  <c r="E4" i="6"/>
  <c r="F5" i="6"/>
  <c r="G6" i="6"/>
  <c r="J2" i="2"/>
  <c r="J3" i="2"/>
  <c r="J4" i="2"/>
  <c r="J5" i="2" s="1"/>
  <c r="J6" i="2" s="1"/>
  <c r="J7" i="2" s="1"/>
  <c r="J8" i="2"/>
  <c r="J9" i="2"/>
  <c r="J10" i="2"/>
  <c r="J11" i="2" s="1"/>
  <c r="J12" i="2" s="1"/>
  <c r="J13" i="2" s="1"/>
  <c r="J14" i="2" s="1"/>
  <c r="J15" i="2" s="1"/>
  <c r="J16" i="2" s="1"/>
  <c r="J17" i="2" s="1"/>
  <c r="J18" i="2" s="1"/>
  <c r="J19" i="2"/>
  <c r="J20" i="2"/>
  <c r="J21" i="2"/>
  <c r="J22" i="2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/>
  <c r="J36" i="2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/>
  <c r="J57" i="2"/>
  <c r="J58" i="2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E56" i="2" l="1"/>
  <c r="E35" i="2"/>
  <c r="E19" i="2"/>
  <c r="E8" i="2"/>
  <c r="E2" i="2"/>
  <c r="D2" i="6"/>
  <c r="E2" i="6" s="1"/>
  <c r="F2" i="6" s="1"/>
  <c r="G2" i="6" s="1"/>
  <c r="E7" i="2"/>
  <c r="D56" i="2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35" i="2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19" i="2"/>
  <c r="G19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2" i="2"/>
  <c r="G2" i="2" s="1"/>
  <c r="C56" i="2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19" i="2"/>
  <c r="C20" i="2" s="1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2" i="2"/>
  <c r="P7" i="2" l="1"/>
  <c r="K7" i="2"/>
  <c r="H35" i="2"/>
  <c r="P35" i="2"/>
  <c r="K35" i="2"/>
  <c r="R19" i="2"/>
  <c r="M19" i="2"/>
  <c r="H56" i="2"/>
  <c r="P56" i="2"/>
  <c r="K56" i="2"/>
  <c r="H2" i="2"/>
  <c r="P2" i="2"/>
  <c r="K2" i="2"/>
  <c r="H8" i="2"/>
  <c r="P8" i="2"/>
  <c r="K8" i="2"/>
  <c r="M2" i="2"/>
  <c r="R2" i="2"/>
  <c r="K19" i="2"/>
  <c r="P19" i="2"/>
  <c r="E3" i="2"/>
  <c r="H19" i="2"/>
  <c r="H7" i="2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F2" i="2"/>
  <c r="D3" i="2"/>
  <c r="G3" i="2" s="1"/>
  <c r="E5" i="2"/>
  <c r="C21" i="2"/>
  <c r="C3" i="2"/>
  <c r="G35" i="2"/>
  <c r="D4" i="2"/>
  <c r="E4" i="2"/>
  <c r="G8" i="2"/>
  <c r="F8" i="2"/>
  <c r="E6" i="2"/>
  <c r="F9" i="2"/>
  <c r="G56" i="2"/>
  <c r="F16" i="2"/>
  <c r="F11" i="2" l="1"/>
  <c r="Q11" i="2" s="1"/>
  <c r="F10" i="2"/>
  <c r="Q10" i="2" s="1"/>
  <c r="F18" i="2"/>
  <c r="L18" i="2" s="1"/>
  <c r="F15" i="2"/>
  <c r="Q15" i="2" s="1"/>
  <c r="F17" i="2"/>
  <c r="F13" i="2"/>
  <c r="Q13" i="2" s="1"/>
  <c r="F14" i="2"/>
  <c r="L14" i="2" s="1"/>
  <c r="F12" i="2"/>
  <c r="L12" i="2" s="1"/>
  <c r="L9" i="2"/>
  <c r="Q9" i="2"/>
  <c r="L16" i="2"/>
  <c r="Q16" i="2"/>
  <c r="P5" i="2"/>
  <c r="K5" i="2"/>
  <c r="N2" i="2"/>
  <c r="S2" i="2"/>
  <c r="S56" i="2"/>
  <c r="N56" i="2"/>
  <c r="M56" i="2"/>
  <c r="R56" i="2"/>
  <c r="R3" i="2"/>
  <c r="M3" i="2"/>
  <c r="N7" i="2"/>
  <c r="S7" i="2"/>
  <c r="L2" i="2"/>
  <c r="Q2" i="2"/>
  <c r="N19" i="2"/>
  <c r="S19" i="2"/>
  <c r="N8" i="2"/>
  <c r="S8" i="2"/>
  <c r="L11" i="2"/>
  <c r="M8" i="2"/>
  <c r="R8" i="2"/>
  <c r="M35" i="2"/>
  <c r="R35" i="2"/>
  <c r="H3" i="2"/>
  <c r="P3" i="2"/>
  <c r="K3" i="2"/>
  <c r="Q8" i="2"/>
  <c r="L8" i="2"/>
  <c r="P6" i="2"/>
  <c r="K6" i="2"/>
  <c r="K4" i="2"/>
  <c r="P4" i="2"/>
  <c r="N35" i="2"/>
  <c r="S35" i="2"/>
  <c r="G34" i="2"/>
  <c r="G27" i="2"/>
  <c r="G21" i="2"/>
  <c r="I8" i="2"/>
  <c r="I2" i="2"/>
  <c r="H4" i="2"/>
  <c r="H6" i="2"/>
  <c r="G31" i="2"/>
  <c r="H5" i="2"/>
  <c r="D5" i="2"/>
  <c r="G4" i="2"/>
  <c r="C4" i="2"/>
  <c r="F3" i="2"/>
  <c r="C22" i="2"/>
  <c r="L13" i="2" l="1"/>
  <c r="L10" i="2"/>
  <c r="G30" i="2"/>
  <c r="M30" i="2" s="1"/>
  <c r="G33" i="2"/>
  <c r="R33" i="2" s="1"/>
  <c r="Q18" i="2"/>
  <c r="Q14" i="2"/>
  <c r="G29" i="2"/>
  <c r="R29" i="2" s="1"/>
  <c r="G28" i="2"/>
  <c r="R28" i="2" s="1"/>
  <c r="L15" i="2"/>
  <c r="L17" i="2"/>
  <c r="E18" i="2"/>
  <c r="E9" i="2"/>
  <c r="E13" i="2"/>
  <c r="E11" i="2"/>
  <c r="E15" i="2"/>
  <c r="E17" i="2"/>
  <c r="E14" i="2"/>
  <c r="E16" i="2"/>
  <c r="E12" i="2"/>
  <c r="E10" i="2"/>
  <c r="Q17" i="2"/>
  <c r="G20" i="2"/>
  <c r="R20" i="2" s="1"/>
  <c r="G25" i="2"/>
  <c r="M25" i="2" s="1"/>
  <c r="G22" i="2"/>
  <c r="R22" i="2" s="1"/>
  <c r="G32" i="2"/>
  <c r="M32" i="2" s="1"/>
  <c r="G26" i="2"/>
  <c r="R26" i="2" s="1"/>
  <c r="Q12" i="2"/>
  <c r="G24" i="2"/>
  <c r="M24" i="2" s="1"/>
  <c r="G23" i="2"/>
  <c r="R23" i="2" s="1"/>
  <c r="G13" i="2"/>
  <c r="G15" i="2"/>
  <c r="G17" i="2"/>
  <c r="G12" i="2"/>
  <c r="G14" i="2"/>
  <c r="G16" i="2"/>
  <c r="G11" i="2"/>
  <c r="G9" i="2"/>
  <c r="G10" i="2"/>
  <c r="G18" i="2"/>
  <c r="L3" i="2"/>
  <c r="Q3" i="2"/>
  <c r="R31" i="2"/>
  <c r="M31" i="2"/>
  <c r="T8" i="2"/>
  <c r="O8" i="2"/>
  <c r="N6" i="2"/>
  <c r="S6" i="2"/>
  <c r="T2" i="2"/>
  <c r="O2" i="2"/>
  <c r="N4" i="2"/>
  <c r="S4" i="2"/>
  <c r="R4" i="2"/>
  <c r="M4" i="2"/>
  <c r="R27" i="2"/>
  <c r="M27" i="2"/>
  <c r="R21" i="2"/>
  <c r="M21" i="2"/>
  <c r="R34" i="2"/>
  <c r="M34" i="2"/>
  <c r="N5" i="2"/>
  <c r="S5" i="2"/>
  <c r="N3" i="2"/>
  <c r="S3" i="2"/>
  <c r="I3" i="2"/>
  <c r="C5" i="2"/>
  <c r="F4" i="2"/>
  <c r="C23" i="2"/>
  <c r="D6" i="2"/>
  <c r="G5" i="2"/>
  <c r="R30" i="2" l="1"/>
  <c r="M28" i="2"/>
  <c r="M20" i="2"/>
  <c r="M33" i="2"/>
  <c r="M26" i="2"/>
  <c r="M22" i="2"/>
  <c r="R32" i="2"/>
  <c r="M29" i="2"/>
  <c r="K18" i="2"/>
  <c r="P18" i="2"/>
  <c r="H18" i="2"/>
  <c r="F19" i="2"/>
  <c r="F20" i="2"/>
  <c r="F21" i="2"/>
  <c r="R24" i="2"/>
  <c r="R25" i="2"/>
  <c r="R16" i="2"/>
  <c r="M16" i="2"/>
  <c r="R13" i="2"/>
  <c r="M13" i="2"/>
  <c r="P16" i="2"/>
  <c r="K16" i="2"/>
  <c r="H16" i="2"/>
  <c r="P9" i="2"/>
  <c r="K9" i="2"/>
  <c r="H9" i="2"/>
  <c r="R12" i="2"/>
  <c r="M12" i="2"/>
  <c r="P17" i="2"/>
  <c r="K17" i="2"/>
  <c r="H17" i="2"/>
  <c r="K14" i="2"/>
  <c r="P14" i="2"/>
  <c r="H14" i="2"/>
  <c r="F22" i="2"/>
  <c r="I22" i="2" s="1"/>
  <c r="M23" i="2"/>
  <c r="R10" i="2"/>
  <c r="M10" i="2"/>
  <c r="R17" i="2"/>
  <c r="M17" i="2"/>
  <c r="H15" i="2"/>
  <c r="P15" i="2"/>
  <c r="K15" i="2"/>
  <c r="M14" i="2"/>
  <c r="R14" i="2"/>
  <c r="R9" i="2"/>
  <c r="M9" i="2"/>
  <c r="R15" i="2"/>
  <c r="M15" i="2"/>
  <c r="P10" i="2"/>
  <c r="H10" i="2"/>
  <c r="K10" i="2"/>
  <c r="P11" i="2"/>
  <c r="K11" i="2"/>
  <c r="H11" i="2"/>
  <c r="R18" i="2"/>
  <c r="M18" i="2"/>
  <c r="M11" i="2"/>
  <c r="R11" i="2"/>
  <c r="I10" i="2"/>
  <c r="I12" i="2"/>
  <c r="I11" i="2"/>
  <c r="I13" i="2"/>
  <c r="I18" i="2"/>
  <c r="I15" i="2"/>
  <c r="I9" i="2"/>
  <c r="I14" i="2"/>
  <c r="I16" i="2"/>
  <c r="P12" i="2"/>
  <c r="K12" i="2"/>
  <c r="H12" i="2"/>
  <c r="P13" i="2"/>
  <c r="H13" i="2"/>
  <c r="K13" i="2"/>
  <c r="I17" i="2"/>
  <c r="R5" i="2"/>
  <c r="M5" i="2"/>
  <c r="T3" i="2"/>
  <c r="O3" i="2"/>
  <c r="L4" i="2"/>
  <c r="Q4" i="2"/>
  <c r="I4" i="2"/>
  <c r="C6" i="2"/>
  <c r="F5" i="2"/>
  <c r="D7" i="2"/>
  <c r="G7" i="2" s="1"/>
  <c r="G6" i="2"/>
  <c r="C24" i="2"/>
  <c r="F23" i="2"/>
  <c r="G40" i="2"/>
  <c r="L22" i="2" l="1"/>
  <c r="Q22" i="2"/>
  <c r="T9" i="2"/>
  <c r="O9" i="2"/>
  <c r="N13" i="2"/>
  <c r="S13" i="2"/>
  <c r="T14" i="2"/>
  <c r="O14" i="2"/>
  <c r="O12" i="2"/>
  <c r="T12" i="2"/>
  <c r="N11" i="2"/>
  <c r="S11" i="2"/>
  <c r="N17" i="2"/>
  <c r="S17" i="2"/>
  <c r="Q20" i="2"/>
  <c r="I20" i="2"/>
  <c r="L20" i="2"/>
  <c r="T15" i="2"/>
  <c r="O15" i="2"/>
  <c r="N15" i="2"/>
  <c r="S15" i="2"/>
  <c r="N16" i="2"/>
  <c r="S16" i="2"/>
  <c r="E20" i="2"/>
  <c r="E22" i="2"/>
  <c r="E34" i="2"/>
  <c r="E27" i="2"/>
  <c r="E29" i="2"/>
  <c r="E21" i="2"/>
  <c r="E33" i="2"/>
  <c r="E24" i="2"/>
  <c r="E23" i="2"/>
  <c r="E32" i="2"/>
  <c r="E26" i="2"/>
  <c r="E25" i="2"/>
  <c r="E30" i="2"/>
  <c r="E31" i="2"/>
  <c r="E28" i="2"/>
  <c r="T10" i="2"/>
  <c r="O10" i="2"/>
  <c r="S12" i="2"/>
  <c r="N12" i="2"/>
  <c r="G38" i="2"/>
  <c r="G37" i="2"/>
  <c r="G36" i="2"/>
  <c r="G39" i="2"/>
  <c r="T18" i="2"/>
  <c r="O18" i="2"/>
  <c r="N14" i="2"/>
  <c r="S14" i="2"/>
  <c r="N18" i="2"/>
  <c r="S18" i="2"/>
  <c r="T17" i="2"/>
  <c r="O17" i="2"/>
  <c r="T13" i="2"/>
  <c r="O13" i="2"/>
  <c r="S10" i="2"/>
  <c r="N10" i="2"/>
  <c r="L19" i="2"/>
  <c r="I19" i="2"/>
  <c r="Q19" i="2"/>
  <c r="T16" i="2"/>
  <c r="O16" i="2"/>
  <c r="T11" i="2"/>
  <c r="O11" i="2"/>
  <c r="S9" i="2"/>
  <c r="N9" i="2"/>
  <c r="Q21" i="2"/>
  <c r="I21" i="2"/>
  <c r="L21" i="2"/>
  <c r="L23" i="2"/>
  <c r="Q23" i="2"/>
  <c r="T22" i="2"/>
  <c r="O22" i="2"/>
  <c r="R40" i="2"/>
  <c r="M40" i="2"/>
  <c r="R6" i="2"/>
  <c r="M6" i="2"/>
  <c r="R7" i="2"/>
  <c r="M7" i="2"/>
  <c r="T4" i="2"/>
  <c r="O4" i="2"/>
  <c r="L5" i="2"/>
  <c r="Q5" i="2"/>
  <c r="I5" i="2"/>
  <c r="I23" i="2"/>
  <c r="C25" i="2"/>
  <c r="F24" i="2"/>
  <c r="G41" i="2"/>
  <c r="C7" i="2"/>
  <c r="F7" i="2" s="1"/>
  <c r="F6" i="2"/>
  <c r="M38" i="2" l="1"/>
  <c r="R38" i="2"/>
  <c r="H28" i="2"/>
  <c r="K28" i="2"/>
  <c r="P28" i="2"/>
  <c r="H23" i="2"/>
  <c r="P23" i="2"/>
  <c r="K23" i="2"/>
  <c r="H34" i="2"/>
  <c r="P34" i="2"/>
  <c r="K34" i="2"/>
  <c r="E42" i="2"/>
  <c r="F38" i="2"/>
  <c r="F36" i="2"/>
  <c r="F35" i="2"/>
  <c r="F37" i="2"/>
  <c r="F39" i="2"/>
  <c r="F40" i="2"/>
  <c r="K22" i="2"/>
  <c r="P22" i="2"/>
  <c r="H22" i="2"/>
  <c r="H30" i="2"/>
  <c r="P30" i="2"/>
  <c r="K30" i="2"/>
  <c r="K33" i="2"/>
  <c r="P33" i="2"/>
  <c r="H33" i="2"/>
  <c r="H20" i="2"/>
  <c r="K20" i="2"/>
  <c r="P20" i="2"/>
  <c r="H24" i="2"/>
  <c r="P24" i="2"/>
  <c r="K24" i="2"/>
  <c r="R39" i="2"/>
  <c r="M39" i="2"/>
  <c r="H25" i="2"/>
  <c r="P25" i="2"/>
  <c r="K25" i="2"/>
  <c r="H21" i="2"/>
  <c r="P21" i="2"/>
  <c r="K21" i="2"/>
  <c r="T19" i="2"/>
  <c r="O19" i="2"/>
  <c r="P26" i="2"/>
  <c r="H26" i="2"/>
  <c r="K26" i="2"/>
  <c r="H29" i="2"/>
  <c r="P29" i="2"/>
  <c r="K29" i="2"/>
  <c r="T20" i="2"/>
  <c r="O20" i="2"/>
  <c r="H31" i="2"/>
  <c r="P31" i="2"/>
  <c r="K31" i="2"/>
  <c r="T21" i="2"/>
  <c r="O21" i="2"/>
  <c r="R36" i="2"/>
  <c r="M36" i="2"/>
  <c r="F41" i="2"/>
  <c r="Q41" i="2" s="1"/>
  <c r="R37" i="2"/>
  <c r="M37" i="2"/>
  <c r="H32" i="2"/>
  <c r="P32" i="2"/>
  <c r="K32" i="2"/>
  <c r="H27" i="2"/>
  <c r="K27" i="2"/>
  <c r="P27" i="2"/>
  <c r="R41" i="2"/>
  <c r="M41" i="2"/>
  <c r="T5" i="2"/>
  <c r="O5" i="2"/>
  <c r="L24" i="2"/>
  <c r="Q24" i="2"/>
  <c r="L7" i="2"/>
  <c r="Q7" i="2"/>
  <c r="T23" i="2"/>
  <c r="O23" i="2"/>
  <c r="L6" i="2"/>
  <c r="Q6" i="2"/>
  <c r="I6" i="2"/>
  <c r="I24" i="2"/>
  <c r="I7" i="2"/>
  <c r="F42" i="2"/>
  <c r="G42" i="2"/>
  <c r="C26" i="2"/>
  <c r="F25" i="2"/>
  <c r="G74" i="2" l="1"/>
  <c r="G85" i="2"/>
  <c r="G59" i="2"/>
  <c r="G61" i="2"/>
  <c r="G73" i="2"/>
  <c r="G75" i="2"/>
  <c r="G79" i="2"/>
  <c r="G80" i="2"/>
  <c r="G76" i="2"/>
  <c r="G62" i="2"/>
  <c r="G68" i="2"/>
  <c r="G63" i="2"/>
  <c r="G72" i="2"/>
  <c r="G67" i="2"/>
  <c r="G81" i="2"/>
  <c r="G86" i="2"/>
  <c r="G60" i="2"/>
  <c r="G66" i="2"/>
  <c r="G65" i="2"/>
  <c r="G77" i="2"/>
  <c r="G64" i="2"/>
  <c r="G69" i="2"/>
  <c r="G57" i="2"/>
  <c r="G78" i="2"/>
  <c r="G70" i="2"/>
  <c r="G83" i="2"/>
  <c r="G71" i="2"/>
  <c r="G84" i="2"/>
  <c r="G58" i="2"/>
  <c r="G82" i="2"/>
  <c r="L41" i="2"/>
  <c r="N25" i="2"/>
  <c r="S25" i="2"/>
  <c r="Q40" i="2"/>
  <c r="I40" i="2"/>
  <c r="L40" i="2"/>
  <c r="E36" i="2"/>
  <c r="E37" i="2"/>
  <c r="E38" i="2"/>
  <c r="E39" i="2"/>
  <c r="E40" i="2"/>
  <c r="E41" i="2"/>
  <c r="N23" i="2"/>
  <c r="S23" i="2"/>
  <c r="I41" i="2"/>
  <c r="O41" i="2" s="1"/>
  <c r="S31" i="2"/>
  <c r="N31" i="2"/>
  <c r="N20" i="2"/>
  <c r="S20" i="2"/>
  <c r="S30" i="2"/>
  <c r="N30" i="2"/>
  <c r="I37" i="2"/>
  <c r="Q37" i="2"/>
  <c r="L37" i="2"/>
  <c r="N27" i="2"/>
  <c r="S27" i="2"/>
  <c r="S26" i="2"/>
  <c r="N26" i="2"/>
  <c r="N21" i="2"/>
  <c r="S21" i="2"/>
  <c r="N33" i="2"/>
  <c r="S33" i="2"/>
  <c r="S22" i="2"/>
  <c r="N22" i="2"/>
  <c r="I35" i="2"/>
  <c r="Q35" i="2"/>
  <c r="L35" i="2"/>
  <c r="N34" i="2"/>
  <c r="S34" i="2"/>
  <c r="N28" i="2"/>
  <c r="S28" i="2"/>
  <c r="N29" i="2"/>
  <c r="S29" i="2"/>
  <c r="N32" i="2"/>
  <c r="S32" i="2"/>
  <c r="I36" i="2"/>
  <c r="L36" i="2"/>
  <c r="Q36" i="2"/>
  <c r="Q39" i="2"/>
  <c r="L39" i="2"/>
  <c r="I39" i="2"/>
  <c r="N24" i="2"/>
  <c r="S24" i="2"/>
  <c r="L38" i="2"/>
  <c r="I38" i="2"/>
  <c r="Q38" i="2"/>
  <c r="P42" i="2"/>
  <c r="K42" i="2"/>
  <c r="L25" i="2"/>
  <c r="Q25" i="2"/>
  <c r="T7" i="2"/>
  <c r="O7" i="2"/>
  <c r="O6" i="2"/>
  <c r="T6" i="2"/>
  <c r="R42" i="2"/>
  <c r="M42" i="2"/>
  <c r="L42" i="2"/>
  <c r="Q42" i="2"/>
  <c r="O24" i="2"/>
  <c r="T24" i="2"/>
  <c r="I42" i="2"/>
  <c r="I25" i="2"/>
  <c r="H42" i="2"/>
  <c r="C27" i="2"/>
  <c r="F26" i="2"/>
  <c r="E43" i="2"/>
  <c r="G43" i="2"/>
  <c r="F43" i="2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T41" i="2" l="1"/>
  <c r="M58" i="2"/>
  <c r="R58" i="2"/>
  <c r="O36" i="2"/>
  <c r="T36" i="2"/>
  <c r="T37" i="2"/>
  <c r="O37" i="2"/>
  <c r="P39" i="2"/>
  <c r="H39" i="2"/>
  <c r="K39" i="2"/>
  <c r="R84" i="2"/>
  <c r="M84" i="2"/>
  <c r="M69" i="2"/>
  <c r="R69" i="2"/>
  <c r="M86" i="2"/>
  <c r="R86" i="2"/>
  <c r="M62" i="2"/>
  <c r="R62" i="2"/>
  <c r="R61" i="2"/>
  <c r="M61" i="2"/>
  <c r="R60" i="2"/>
  <c r="M60" i="2"/>
  <c r="O39" i="2"/>
  <c r="T39" i="2"/>
  <c r="P38" i="2"/>
  <c r="H38" i="2"/>
  <c r="K38" i="2"/>
  <c r="R71" i="2"/>
  <c r="M71" i="2"/>
  <c r="M64" i="2"/>
  <c r="R64" i="2"/>
  <c r="M81" i="2"/>
  <c r="R81" i="2"/>
  <c r="R76" i="2"/>
  <c r="M76" i="2"/>
  <c r="M59" i="2"/>
  <c r="R59" i="2"/>
  <c r="T35" i="2"/>
  <c r="O35" i="2"/>
  <c r="O40" i="2"/>
  <c r="T40" i="2"/>
  <c r="M68" i="2"/>
  <c r="R68" i="2"/>
  <c r="P37" i="2"/>
  <c r="K37" i="2"/>
  <c r="H37" i="2"/>
  <c r="M83" i="2"/>
  <c r="R83" i="2"/>
  <c r="R77" i="2"/>
  <c r="M77" i="2"/>
  <c r="R67" i="2"/>
  <c r="M67" i="2"/>
  <c r="M80" i="2"/>
  <c r="R80" i="2"/>
  <c r="R85" i="2"/>
  <c r="M85" i="2"/>
  <c r="H40" i="2"/>
  <c r="K40" i="2"/>
  <c r="P40" i="2"/>
  <c r="R73" i="2"/>
  <c r="M73" i="2"/>
  <c r="T38" i="2"/>
  <c r="O38" i="2"/>
  <c r="H36" i="2"/>
  <c r="P36" i="2"/>
  <c r="K36" i="2"/>
  <c r="R70" i="2"/>
  <c r="M70" i="2"/>
  <c r="M65" i="2"/>
  <c r="R65" i="2"/>
  <c r="M72" i="2"/>
  <c r="R72" i="2"/>
  <c r="R79" i="2"/>
  <c r="M79" i="2"/>
  <c r="R74" i="2"/>
  <c r="M74" i="2"/>
  <c r="R57" i="2"/>
  <c r="M57" i="2"/>
  <c r="P41" i="2"/>
  <c r="K41" i="2"/>
  <c r="H41" i="2"/>
  <c r="M82" i="2"/>
  <c r="R82" i="2"/>
  <c r="R78" i="2"/>
  <c r="M78" i="2"/>
  <c r="R66" i="2"/>
  <c r="M66" i="2"/>
  <c r="M63" i="2"/>
  <c r="R63" i="2"/>
  <c r="R75" i="2"/>
  <c r="M75" i="2"/>
  <c r="F86" i="2"/>
  <c r="F57" i="2"/>
  <c r="F68" i="2"/>
  <c r="F74" i="2"/>
  <c r="F85" i="2"/>
  <c r="F67" i="2"/>
  <c r="F78" i="2"/>
  <c r="F73" i="2"/>
  <c r="F84" i="2"/>
  <c r="F80" i="2"/>
  <c r="F59" i="2"/>
  <c r="F70" i="2"/>
  <c r="F83" i="2"/>
  <c r="F56" i="2"/>
  <c r="F69" i="2"/>
  <c r="F75" i="2"/>
  <c r="F72" i="2"/>
  <c r="F58" i="2"/>
  <c r="F71" i="2"/>
  <c r="F81" i="2"/>
  <c r="F77" i="2"/>
  <c r="F62" i="2"/>
  <c r="F64" i="2"/>
  <c r="F76" i="2"/>
  <c r="F66" i="2"/>
  <c r="F79" i="2"/>
  <c r="F65" i="2"/>
  <c r="F82" i="2"/>
  <c r="F60" i="2"/>
  <c r="F61" i="2"/>
  <c r="F63" i="2"/>
  <c r="L43" i="2"/>
  <c r="Q43" i="2"/>
  <c r="P43" i="2"/>
  <c r="K43" i="2"/>
  <c r="T42" i="2"/>
  <c r="O42" i="2"/>
  <c r="N42" i="2"/>
  <c r="S42" i="2"/>
  <c r="R43" i="2"/>
  <c r="M43" i="2"/>
  <c r="Q26" i="2"/>
  <c r="L26" i="2"/>
  <c r="T25" i="2"/>
  <c r="O25" i="2"/>
  <c r="I43" i="2"/>
  <c r="I26" i="2"/>
  <c r="H43" i="2"/>
  <c r="F44" i="2"/>
  <c r="E44" i="2"/>
  <c r="G44" i="2"/>
  <c r="C28" i="2"/>
  <c r="F27" i="2"/>
  <c r="Q82" i="2" l="1"/>
  <c r="L82" i="2"/>
  <c r="I82" i="2"/>
  <c r="I60" i="2"/>
  <c r="Q60" i="2"/>
  <c r="L60" i="2"/>
  <c r="Q64" i="2"/>
  <c r="L64" i="2"/>
  <c r="I64" i="2"/>
  <c r="L72" i="2"/>
  <c r="Q72" i="2"/>
  <c r="I72" i="2"/>
  <c r="L59" i="2"/>
  <c r="Q59" i="2"/>
  <c r="I59" i="2"/>
  <c r="Q85" i="2"/>
  <c r="L85" i="2"/>
  <c r="I85" i="2"/>
  <c r="L62" i="2"/>
  <c r="Q62" i="2"/>
  <c r="I62" i="2"/>
  <c r="Q65" i="2"/>
  <c r="L65" i="2"/>
  <c r="I65" i="2"/>
  <c r="L77" i="2"/>
  <c r="Q77" i="2"/>
  <c r="I77" i="2"/>
  <c r="I69" i="2"/>
  <c r="L69" i="2"/>
  <c r="Q69" i="2"/>
  <c r="Q84" i="2"/>
  <c r="L84" i="2"/>
  <c r="I84" i="2"/>
  <c r="L68" i="2"/>
  <c r="Q68" i="2"/>
  <c r="I68" i="2"/>
  <c r="L75" i="2"/>
  <c r="Q75" i="2"/>
  <c r="I75" i="2"/>
  <c r="Q79" i="2"/>
  <c r="I79" i="2"/>
  <c r="L79" i="2"/>
  <c r="I81" i="2"/>
  <c r="Q81" i="2"/>
  <c r="L81" i="2"/>
  <c r="L56" i="2"/>
  <c r="Q56" i="2"/>
  <c r="I56" i="2"/>
  <c r="Q73" i="2"/>
  <c r="I73" i="2"/>
  <c r="L73" i="2"/>
  <c r="I57" i="2"/>
  <c r="L57" i="2"/>
  <c r="Q57" i="2"/>
  <c r="S36" i="2"/>
  <c r="N36" i="2"/>
  <c r="N37" i="2"/>
  <c r="S37" i="2"/>
  <c r="Q80" i="2"/>
  <c r="L80" i="2"/>
  <c r="I80" i="2"/>
  <c r="L63" i="2"/>
  <c r="Q63" i="2"/>
  <c r="I63" i="2"/>
  <c r="Q66" i="2"/>
  <c r="I66" i="2"/>
  <c r="L66" i="2"/>
  <c r="I71" i="2"/>
  <c r="L71" i="2"/>
  <c r="Q71" i="2"/>
  <c r="Q83" i="2"/>
  <c r="L83" i="2"/>
  <c r="I83" i="2"/>
  <c r="L78" i="2"/>
  <c r="I78" i="2"/>
  <c r="Q78" i="2"/>
  <c r="Q86" i="2"/>
  <c r="I86" i="2"/>
  <c r="L86" i="2"/>
  <c r="N41" i="2"/>
  <c r="S41" i="2"/>
  <c r="N40" i="2"/>
  <c r="S40" i="2"/>
  <c r="S39" i="2"/>
  <c r="N39" i="2"/>
  <c r="L74" i="2"/>
  <c r="I74" i="2"/>
  <c r="Q74" i="2"/>
  <c r="L61" i="2"/>
  <c r="Q61" i="2"/>
  <c r="I61" i="2"/>
  <c r="L76" i="2"/>
  <c r="I76" i="2"/>
  <c r="Q76" i="2"/>
  <c r="Q58" i="2"/>
  <c r="L58" i="2"/>
  <c r="I58" i="2"/>
  <c r="I70" i="2"/>
  <c r="L70" i="2"/>
  <c r="Q70" i="2"/>
  <c r="I67" i="2"/>
  <c r="Q67" i="2"/>
  <c r="L67" i="2"/>
  <c r="E86" i="2"/>
  <c r="E81" i="2"/>
  <c r="E61" i="2"/>
  <c r="E62" i="2"/>
  <c r="E75" i="2"/>
  <c r="E83" i="2"/>
  <c r="E63" i="2"/>
  <c r="E80" i="2"/>
  <c r="E64" i="2"/>
  <c r="E76" i="2"/>
  <c r="E59" i="2"/>
  <c r="E85" i="2"/>
  <c r="E65" i="2"/>
  <c r="E78" i="2"/>
  <c r="E82" i="2"/>
  <c r="E66" i="2"/>
  <c r="E84" i="2"/>
  <c r="E68" i="2"/>
  <c r="E74" i="2"/>
  <c r="E67" i="2"/>
  <c r="E73" i="2"/>
  <c r="E70" i="2"/>
  <c r="E79" i="2"/>
  <c r="E58" i="2"/>
  <c r="E71" i="2"/>
  <c r="E77" i="2"/>
  <c r="E60" i="2"/>
  <c r="E72" i="2"/>
  <c r="E57" i="2"/>
  <c r="E69" i="2"/>
  <c r="N38" i="2"/>
  <c r="S38" i="2"/>
  <c r="T43" i="2"/>
  <c r="O43" i="2"/>
  <c r="L44" i="2"/>
  <c r="Q44" i="2"/>
  <c r="R44" i="2"/>
  <c r="M44" i="2"/>
  <c r="L27" i="2"/>
  <c r="Q27" i="2"/>
  <c r="N43" i="2"/>
  <c r="S43" i="2"/>
  <c r="P44" i="2"/>
  <c r="K44" i="2"/>
  <c r="T26" i="2"/>
  <c r="O26" i="2"/>
  <c r="I44" i="2"/>
  <c r="I27" i="2"/>
  <c r="H44" i="2"/>
  <c r="C29" i="2"/>
  <c r="F28" i="2"/>
  <c r="E45" i="2"/>
  <c r="G45" i="2"/>
  <c r="F45" i="2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" i="1"/>
  <c r="H6" i="1"/>
  <c r="H7" i="1"/>
  <c r="H8" i="1"/>
  <c r="H9" i="1"/>
  <c r="H2" i="1"/>
  <c r="O67" i="2" l="1"/>
  <c r="T67" i="2"/>
  <c r="H57" i="2"/>
  <c r="K57" i="2"/>
  <c r="P57" i="2"/>
  <c r="K79" i="2"/>
  <c r="P79" i="2"/>
  <c r="H79" i="2"/>
  <c r="P84" i="2"/>
  <c r="H84" i="2"/>
  <c r="K84" i="2"/>
  <c r="H59" i="2"/>
  <c r="P59" i="2"/>
  <c r="K59" i="2"/>
  <c r="H75" i="2"/>
  <c r="K75" i="2"/>
  <c r="P75" i="2"/>
  <c r="O86" i="2"/>
  <c r="T86" i="2"/>
  <c r="T66" i="2"/>
  <c r="O66" i="2"/>
  <c r="O56" i="2"/>
  <c r="T56" i="2"/>
  <c r="O68" i="2"/>
  <c r="T68" i="2"/>
  <c r="T65" i="2"/>
  <c r="O65" i="2"/>
  <c r="T85" i="2"/>
  <c r="O85" i="2"/>
  <c r="T72" i="2"/>
  <c r="O72" i="2"/>
  <c r="H66" i="2"/>
  <c r="K66" i="2"/>
  <c r="P66" i="2"/>
  <c r="P60" i="2"/>
  <c r="K60" i="2"/>
  <c r="H60" i="2"/>
  <c r="P73" i="2"/>
  <c r="K73" i="2"/>
  <c r="H73" i="2"/>
  <c r="K82" i="2"/>
  <c r="P82" i="2"/>
  <c r="H82" i="2"/>
  <c r="H64" i="2"/>
  <c r="K64" i="2"/>
  <c r="P64" i="2"/>
  <c r="H61" i="2"/>
  <c r="K61" i="2"/>
  <c r="P61" i="2"/>
  <c r="T63" i="2"/>
  <c r="O63" i="2"/>
  <c r="O57" i="2"/>
  <c r="T57" i="2"/>
  <c r="T69" i="2"/>
  <c r="O69" i="2"/>
  <c r="O60" i="2"/>
  <c r="T60" i="2"/>
  <c r="K72" i="2"/>
  <c r="P72" i="2"/>
  <c r="H72" i="2"/>
  <c r="H62" i="2"/>
  <c r="P62" i="2"/>
  <c r="K62" i="2"/>
  <c r="K78" i="2"/>
  <c r="H78" i="2"/>
  <c r="P78" i="2"/>
  <c r="K81" i="2"/>
  <c r="H81" i="2"/>
  <c r="P81" i="2"/>
  <c r="O76" i="2"/>
  <c r="T76" i="2"/>
  <c r="T74" i="2"/>
  <c r="O74" i="2"/>
  <c r="O78" i="2"/>
  <c r="T78" i="2"/>
  <c r="T75" i="2"/>
  <c r="O75" i="2"/>
  <c r="O84" i="2"/>
  <c r="T84" i="2"/>
  <c r="T77" i="2"/>
  <c r="O77" i="2"/>
  <c r="O62" i="2"/>
  <c r="T62" i="2"/>
  <c r="O59" i="2"/>
  <c r="T59" i="2"/>
  <c r="T64" i="2"/>
  <c r="O64" i="2"/>
  <c r="T82" i="2"/>
  <c r="O82" i="2"/>
  <c r="P70" i="2"/>
  <c r="K70" i="2"/>
  <c r="H70" i="2"/>
  <c r="T79" i="2"/>
  <c r="O79" i="2"/>
  <c r="H77" i="2"/>
  <c r="K77" i="2"/>
  <c r="P77" i="2"/>
  <c r="H80" i="2"/>
  <c r="P80" i="2"/>
  <c r="K80" i="2"/>
  <c r="H71" i="2"/>
  <c r="P71" i="2"/>
  <c r="K71" i="2"/>
  <c r="K74" i="2"/>
  <c r="P74" i="2"/>
  <c r="H74" i="2"/>
  <c r="H65" i="2"/>
  <c r="P65" i="2"/>
  <c r="K65" i="2"/>
  <c r="P63" i="2"/>
  <c r="H63" i="2"/>
  <c r="K63" i="2"/>
  <c r="H86" i="2"/>
  <c r="P86" i="2"/>
  <c r="K86" i="2"/>
  <c r="T70" i="2"/>
  <c r="O70" i="2"/>
  <c r="O71" i="2"/>
  <c r="T71" i="2"/>
  <c r="O73" i="2"/>
  <c r="T73" i="2"/>
  <c r="P76" i="2"/>
  <c r="H76" i="2"/>
  <c r="K76" i="2"/>
  <c r="K67" i="2"/>
  <c r="P67" i="2"/>
  <c r="H67" i="2"/>
  <c r="P69" i="2"/>
  <c r="K69" i="2"/>
  <c r="H69" i="2"/>
  <c r="K58" i="2"/>
  <c r="P58" i="2"/>
  <c r="H58" i="2"/>
  <c r="P68" i="2"/>
  <c r="K68" i="2"/>
  <c r="H68" i="2"/>
  <c r="K85" i="2"/>
  <c r="P85" i="2"/>
  <c r="H85" i="2"/>
  <c r="P83" i="2"/>
  <c r="K83" i="2"/>
  <c r="H83" i="2"/>
  <c r="T58" i="2"/>
  <c r="O58" i="2"/>
  <c r="O61" i="2"/>
  <c r="T61" i="2"/>
  <c r="T83" i="2"/>
  <c r="O83" i="2"/>
  <c r="O80" i="2"/>
  <c r="T80" i="2"/>
  <c r="T81" i="2"/>
  <c r="O81" i="2"/>
  <c r="T44" i="2"/>
  <c r="O44" i="2"/>
  <c r="P45" i="2"/>
  <c r="K45" i="2"/>
  <c r="L28" i="2"/>
  <c r="Q28" i="2"/>
  <c r="L45" i="2"/>
  <c r="Q45" i="2"/>
  <c r="N44" i="2"/>
  <c r="S44" i="2"/>
  <c r="R45" i="2"/>
  <c r="M45" i="2"/>
  <c r="T27" i="2"/>
  <c r="O27" i="2"/>
  <c r="I45" i="2"/>
  <c r="I28" i="2"/>
  <c r="H45" i="2"/>
  <c r="F46" i="2"/>
  <c r="E46" i="2"/>
  <c r="G46" i="2"/>
  <c r="C30" i="2"/>
  <c r="F29" i="2"/>
  <c r="S86" i="2" l="1"/>
  <c r="N86" i="2"/>
  <c r="N78" i="2"/>
  <c r="S78" i="2"/>
  <c r="S72" i="2"/>
  <c r="N72" i="2"/>
  <c r="S59" i="2"/>
  <c r="N59" i="2"/>
  <c r="S61" i="2"/>
  <c r="N61" i="2"/>
  <c r="N83" i="2"/>
  <c r="S83" i="2"/>
  <c r="N68" i="2"/>
  <c r="S68" i="2"/>
  <c r="S69" i="2"/>
  <c r="N69" i="2"/>
  <c r="N74" i="2"/>
  <c r="S74" i="2"/>
  <c r="N73" i="2"/>
  <c r="S73" i="2"/>
  <c r="N84" i="2"/>
  <c r="S84" i="2"/>
  <c r="S65" i="2"/>
  <c r="N65" i="2"/>
  <c r="N76" i="2"/>
  <c r="S76" i="2"/>
  <c r="S63" i="2"/>
  <c r="N63" i="2"/>
  <c r="S75" i="2"/>
  <c r="N75" i="2"/>
  <c r="N57" i="2"/>
  <c r="S57" i="2"/>
  <c r="S71" i="2"/>
  <c r="N71" i="2"/>
  <c r="S80" i="2"/>
  <c r="N80" i="2"/>
  <c r="S70" i="2"/>
  <c r="N70" i="2"/>
  <c r="S81" i="2"/>
  <c r="N81" i="2"/>
  <c r="S64" i="2"/>
  <c r="N64" i="2"/>
  <c r="S66" i="2"/>
  <c r="N66" i="2"/>
  <c r="S79" i="2"/>
  <c r="N79" i="2"/>
  <c r="N77" i="2"/>
  <c r="S77" i="2"/>
  <c r="S85" i="2"/>
  <c r="N85" i="2"/>
  <c r="S58" i="2"/>
  <c r="N58" i="2"/>
  <c r="N67" i="2"/>
  <c r="S67" i="2"/>
  <c r="S62" i="2"/>
  <c r="N62" i="2"/>
  <c r="S82" i="2"/>
  <c r="N82" i="2"/>
  <c r="S60" i="2"/>
  <c r="N60" i="2"/>
  <c r="T45" i="2"/>
  <c r="O45" i="2"/>
  <c r="L46" i="2"/>
  <c r="Q46" i="2"/>
  <c r="K46" i="2"/>
  <c r="P46" i="2"/>
  <c r="L29" i="2"/>
  <c r="Q29" i="2"/>
  <c r="N45" i="2"/>
  <c r="S45" i="2"/>
  <c r="R46" i="2"/>
  <c r="M46" i="2"/>
  <c r="T28" i="2"/>
  <c r="O28" i="2"/>
  <c r="I29" i="2"/>
  <c r="I46" i="2"/>
  <c r="H46" i="2"/>
  <c r="C31" i="2"/>
  <c r="F30" i="2"/>
  <c r="E47" i="2"/>
  <c r="F47" i="2"/>
  <c r="G47" i="2"/>
  <c r="T29" i="2" l="1"/>
  <c r="O29" i="2"/>
  <c r="P47" i="2"/>
  <c r="K47" i="2"/>
  <c r="L30" i="2"/>
  <c r="Q30" i="2"/>
  <c r="M47" i="2"/>
  <c r="R47" i="2"/>
  <c r="N46" i="2"/>
  <c r="S46" i="2"/>
  <c r="L47" i="2"/>
  <c r="Q47" i="2"/>
  <c r="T46" i="2"/>
  <c r="O46" i="2"/>
  <c r="I47" i="2"/>
  <c r="I30" i="2"/>
  <c r="H47" i="2"/>
  <c r="E48" i="2"/>
  <c r="F48" i="2"/>
  <c r="G48" i="2"/>
  <c r="C32" i="2"/>
  <c r="F31" i="2"/>
  <c r="T47" i="2" l="1"/>
  <c r="O47" i="2"/>
  <c r="R48" i="2"/>
  <c r="M48" i="2"/>
  <c r="L48" i="2"/>
  <c r="Q48" i="2"/>
  <c r="P48" i="2"/>
  <c r="K48" i="2"/>
  <c r="L31" i="2"/>
  <c r="Q31" i="2"/>
  <c r="N47" i="2"/>
  <c r="S47" i="2"/>
  <c r="T30" i="2"/>
  <c r="O30" i="2"/>
  <c r="I31" i="2"/>
  <c r="I48" i="2"/>
  <c r="H48" i="2"/>
  <c r="C33" i="2"/>
  <c r="F32" i="2"/>
  <c r="E49" i="2"/>
  <c r="F49" i="2"/>
  <c r="G49" i="2"/>
  <c r="T31" i="2" l="1"/>
  <c r="O31" i="2"/>
  <c r="K49" i="2"/>
  <c r="P49" i="2"/>
  <c r="L49" i="2"/>
  <c r="Q49" i="2"/>
  <c r="L32" i="2"/>
  <c r="Q32" i="2"/>
  <c r="N48" i="2"/>
  <c r="S48" i="2"/>
  <c r="R49" i="2"/>
  <c r="M49" i="2"/>
  <c r="T48" i="2"/>
  <c r="O48" i="2"/>
  <c r="I49" i="2"/>
  <c r="I32" i="2"/>
  <c r="H49" i="2"/>
  <c r="E50" i="2"/>
  <c r="F50" i="2"/>
  <c r="G50" i="2"/>
  <c r="C34" i="2"/>
  <c r="F34" i="2" s="1"/>
  <c r="F33" i="2"/>
  <c r="R50" i="2" l="1"/>
  <c r="M50" i="2"/>
  <c r="T49" i="2"/>
  <c r="O49" i="2"/>
  <c r="L34" i="2"/>
  <c r="Q34" i="2"/>
  <c r="L50" i="2"/>
  <c r="Q50" i="2"/>
  <c r="T32" i="2"/>
  <c r="O32" i="2"/>
  <c r="P50" i="2"/>
  <c r="K50" i="2"/>
  <c r="L33" i="2"/>
  <c r="Q33" i="2"/>
  <c r="N49" i="2"/>
  <c r="S49" i="2"/>
  <c r="I33" i="2"/>
  <c r="I34" i="2"/>
  <c r="I50" i="2"/>
  <c r="H50" i="2"/>
  <c r="E51" i="2"/>
  <c r="G51" i="2"/>
  <c r="F51" i="2"/>
  <c r="R51" i="2" l="1"/>
  <c r="M51" i="2"/>
  <c r="N50" i="2"/>
  <c r="S50" i="2"/>
  <c r="T50" i="2"/>
  <c r="O50" i="2"/>
  <c r="T34" i="2"/>
  <c r="O34" i="2"/>
  <c r="L51" i="2"/>
  <c r="Q51" i="2"/>
  <c r="O33" i="2"/>
  <c r="T33" i="2"/>
  <c r="P51" i="2"/>
  <c r="K51" i="2"/>
  <c r="I51" i="2"/>
  <c r="H51" i="2"/>
  <c r="E52" i="2"/>
  <c r="F52" i="2"/>
  <c r="G52" i="2"/>
  <c r="O51" i="2" l="1"/>
  <c r="T51" i="2"/>
  <c r="R52" i="2"/>
  <c r="M52" i="2"/>
  <c r="L52" i="2"/>
  <c r="Q52" i="2"/>
  <c r="P52" i="2"/>
  <c r="K52" i="2"/>
  <c r="N51" i="2"/>
  <c r="S51" i="2"/>
  <c r="I52" i="2"/>
  <c r="H52" i="2"/>
  <c r="E53" i="2"/>
  <c r="G53" i="2"/>
  <c r="F53" i="2"/>
  <c r="Q53" i="2" l="1"/>
  <c r="L53" i="2"/>
  <c r="K53" i="2"/>
  <c r="P53" i="2"/>
  <c r="M53" i="2"/>
  <c r="R53" i="2"/>
  <c r="N52" i="2"/>
  <c r="S52" i="2"/>
  <c r="T52" i="2"/>
  <c r="O52" i="2"/>
  <c r="I53" i="2"/>
  <c r="H53" i="2"/>
  <c r="E54" i="2"/>
  <c r="F54" i="2"/>
  <c r="G54" i="2"/>
  <c r="L54" i="2" l="1"/>
  <c r="Q54" i="2"/>
  <c r="P54" i="2"/>
  <c r="K54" i="2"/>
  <c r="S53" i="2"/>
  <c r="N53" i="2"/>
  <c r="O53" i="2"/>
  <c r="T53" i="2"/>
  <c r="R54" i="2"/>
  <c r="M54" i="2"/>
  <c r="I54" i="2"/>
  <c r="H54" i="2"/>
  <c r="E55" i="2"/>
  <c r="G55" i="2"/>
  <c r="F55" i="2"/>
  <c r="M55" i="2" l="1"/>
  <c r="R55" i="2"/>
  <c r="Q55" i="2"/>
  <c r="L55" i="2"/>
  <c r="K55" i="2"/>
  <c r="P55" i="2"/>
  <c r="S54" i="2"/>
  <c r="N54" i="2"/>
  <c r="O54" i="2"/>
  <c r="T54" i="2"/>
  <c r="I55" i="2"/>
  <c r="H55" i="2"/>
  <c r="N55" i="2" l="1"/>
  <c r="S55" i="2"/>
  <c r="O55" i="2"/>
  <c r="T55" i="2"/>
  <c r="C84" i="1"/>
  <c r="A84" i="1" l="1"/>
  <c r="C95" i="1"/>
  <c r="A95" i="1" l="1"/>
  <c r="C106" i="1"/>
  <c r="A106" i="1" l="1"/>
  <c r="C117" i="1"/>
  <c r="A117" i="1" l="1"/>
  <c r="C9" i="1"/>
  <c r="A9" i="1" l="1"/>
  <c r="C115" i="1"/>
  <c r="A115" i="1" l="1"/>
  <c r="C55" i="1"/>
  <c r="A55" i="1" l="1"/>
  <c r="C49" i="1"/>
  <c r="A49" i="1" l="1"/>
  <c r="C31" i="1"/>
  <c r="A31" i="1" l="1"/>
  <c r="C17" i="1"/>
  <c r="A17" i="1" l="1"/>
  <c r="C28" i="1"/>
  <c r="A28" i="1" l="1"/>
  <c r="C75" i="1"/>
  <c r="A75" i="1" l="1"/>
  <c r="C80" i="1"/>
  <c r="A80" i="1" l="1"/>
  <c r="C103" i="1"/>
  <c r="A103" i="1" l="1"/>
  <c r="C6" i="1"/>
  <c r="A6" i="1" l="1"/>
  <c r="C37" i="1"/>
  <c r="A37" i="1" l="1"/>
  <c r="C30" i="1"/>
  <c r="A30" i="1" l="1"/>
  <c r="C47" i="1"/>
  <c r="A47" i="1" l="1"/>
  <c r="C11" i="1"/>
  <c r="A11" i="1" l="1"/>
  <c r="C94" i="1"/>
  <c r="A94" i="1" l="1"/>
  <c r="C58" i="1"/>
  <c r="A58" i="1" l="1"/>
  <c r="C105" i="1"/>
  <c r="A105" i="1" l="1"/>
  <c r="C33" i="1"/>
  <c r="A33" i="1" l="1"/>
  <c r="C110" i="1"/>
  <c r="A110" i="1" l="1"/>
  <c r="C74" i="1"/>
  <c r="A74" i="1" l="1"/>
  <c r="C32" i="1"/>
  <c r="A32" i="1" l="1"/>
  <c r="C97" i="1"/>
  <c r="A97" i="1" l="1"/>
  <c r="C25" i="1"/>
  <c r="A25" i="1" l="1"/>
  <c r="C78" i="1"/>
  <c r="A78" i="1" l="1"/>
  <c r="C2" i="1"/>
  <c r="A2" i="1" l="1"/>
  <c r="C109" i="1"/>
  <c r="A109" i="1" l="1"/>
  <c r="C19" i="1"/>
  <c r="A19" i="1" l="1"/>
  <c r="C48" i="1"/>
  <c r="A48" i="1" l="1"/>
  <c r="C113" i="1"/>
  <c r="A113" i="1" l="1"/>
  <c r="C77" i="1"/>
  <c r="A77" i="1" l="1"/>
  <c r="C41" i="1"/>
  <c r="A41" i="1" l="1"/>
  <c r="C5" i="1"/>
  <c r="A5" i="1" l="1"/>
  <c r="C88" i="1"/>
  <c r="A88" i="1" l="1"/>
  <c r="C52" i="1"/>
  <c r="A52" i="1" l="1"/>
  <c r="C16" i="1"/>
  <c r="A16" i="1" l="1"/>
  <c r="C99" i="1"/>
  <c r="A99" i="1" l="1"/>
  <c r="C63" i="1"/>
  <c r="A63" i="1" l="1"/>
  <c r="C27" i="1"/>
  <c r="A27" i="1" l="1"/>
  <c r="C104" i="1"/>
  <c r="A104" i="1" l="1"/>
  <c r="C68" i="1"/>
  <c r="A68" i="1" l="1"/>
  <c r="C26" i="1"/>
  <c r="A26" i="1" l="1"/>
  <c r="C85" i="1"/>
  <c r="A85" i="1" l="1"/>
  <c r="C13" i="1"/>
  <c r="A13" i="1" l="1"/>
  <c r="C66" i="1"/>
  <c r="A66" i="1" l="1"/>
  <c r="C61" i="1"/>
  <c r="A61" i="1" l="1"/>
  <c r="C59" i="1"/>
  <c r="A59" i="1" l="1"/>
  <c r="C70" i="1"/>
  <c r="A70" i="1" l="1"/>
  <c r="C45" i="1"/>
  <c r="A45" i="1" l="1"/>
  <c r="C50" i="1"/>
  <c r="A50" i="1" l="1"/>
  <c r="C96" i="1"/>
  <c r="A96" i="1" l="1"/>
  <c r="C38" i="1"/>
  <c r="A38" i="1" l="1"/>
  <c r="C89" i="1"/>
  <c r="A89" i="1" l="1"/>
  <c r="C100" i="1"/>
  <c r="A100" i="1" l="1"/>
  <c r="C111" i="1"/>
  <c r="A111" i="1" l="1"/>
  <c r="C116" i="1"/>
  <c r="A116" i="1" l="1"/>
  <c r="C44" i="1"/>
  <c r="A44" i="1" l="1"/>
  <c r="C90" i="1"/>
  <c r="A90" i="1" l="1"/>
  <c r="C20" i="1"/>
  <c r="A20" i="1" l="1"/>
  <c r="C83" i="1"/>
  <c r="A83" i="1" l="1"/>
  <c r="C22" i="1"/>
  <c r="A22" i="1" l="1"/>
  <c r="C91" i="1"/>
  <c r="A91" i="1" l="1"/>
  <c r="C7" i="1"/>
  <c r="A7" i="1" l="1"/>
  <c r="C36" i="1"/>
  <c r="A36" i="1" l="1"/>
  <c r="C107" i="1"/>
  <c r="A107" i="1" l="1"/>
  <c r="C71" i="1"/>
  <c r="A71" i="1" l="1"/>
  <c r="C35" i="1"/>
  <c r="A35" i="1" l="1"/>
  <c r="C118" i="1"/>
  <c r="A118" i="1" l="1"/>
  <c r="C82" i="1"/>
  <c r="A82" i="1" l="1"/>
  <c r="C46" i="1"/>
  <c r="A46" i="1" l="1"/>
  <c r="C10" i="1"/>
  <c r="A10" i="1" l="1"/>
  <c r="C93" i="1"/>
  <c r="A93" i="1" l="1"/>
  <c r="C57" i="1"/>
  <c r="A57" i="1" l="1"/>
  <c r="C21" i="1"/>
  <c r="A21" i="1" l="1"/>
  <c r="C98" i="1"/>
  <c r="A98" i="1" l="1"/>
  <c r="C62" i="1"/>
  <c r="A62" i="1" l="1"/>
  <c r="C14" i="1"/>
  <c r="A14" i="1" l="1"/>
  <c r="C79" i="1"/>
  <c r="A79" i="1" l="1"/>
  <c r="C108" i="1"/>
  <c r="A108" i="1" l="1"/>
  <c r="C54" i="1"/>
  <c r="A54" i="1" l="1"/>
  <c r="C3" i="1"/>
  <c r="A3" i="1" l="1"/>
  <c r="C12" i="1"/>
  <c r="A12" i="1" l="1"/>
  <c r="C23" i="1"/>
  <c r="A23" i="1" l="1"/>
  <c r="C34" i="1"/>
  <c r="A34" i="1" l="1"/>
  <c r="C81" i="1"/>
  <c r="A81" i="1" l="1"/>
  <c r="C86" i="1"/>
  <c r="A86" i="1" l="1"/>
  <c r="C24" i="1"/>
  <c r="A24" i="1" l="1"/>
  <c r="C72" i="1"/>
  <c r="A72" i="1" l="1"/>
  <c r="C53" i="1"/>
  <c r="A53" i="1" l="1"/>
  <c r="C64" i="1"/>
  <c r="A64" i="1" l="1"/>
  <c r="C39" i="1"/>
  <c r="A39" i="1" l="1"/>
  <c r="C43" i="1"/>
  <c r="A43" i="1" l="1"/>
  <c r="C60" i="1"/>
  <c r="A60" i="1" l="1"/>
  <c r="C69" i="1"/>
  <c r="A69" i="1" l="1"/>
  <c r="C73" i="1"/>
  <c r="A73" i="1" l="1"/>
  <c r="C114" i="1"/>
  <c r="A114" i="1" l="1"/>
  <c r="C18" i="1"/>
  <c r="A18" i="1" l="1"/>
  <c r="C101" i="1"/>
  <c r="A101" i="1" l="1"/>
  <c r="C65" i="1"/>
  <c r="A65" i="1" l="1"/>
  <c r="C29" i="1"/>
  <c r="A29" i="1" l="1"/>
  <c r="C112" i="1"/>
  <c r="A112" i="1" l="1"/>
  <c r="C76" i="1"/>
  <c r="A76" i="1" l="1"/>
  <c r="C40" i="1"/>
  <c r="A40" i="1" l="1"/>
  <c r="C4" i="1"/>
  <c r="A4" i="1" l="1"/>
  <c r="C87" i="1"/>
  <c r="A87" i="1" l="1"/>
  <c r="C51" i="1"/>
  <c r="A51" i="1" l="1"/>
  <c r="C15" i="1"/>
  <c r="A15" i="1" l="1"/>
  <c r="C92" i="1"/>
  <c r="A92" i="1" l="1"/>
  <c r="C56" i="1"/>
  <c r="A56" i="1" l="1"/>
  <c r="C8" i="1"/>
  <c r="A8" i="1" l="1"/>
  <c r="C67" i="1"/>
  <c r="A67" i="1" l="1"/>
  <c r="C102" i="1"/>
  <c r="A102" i="1" l="1"/>
  <c r="C42" i="1"/>
  <c r="L2" i="1"/>
  <c r="A42" i="1" l="1"/>
</calcChain>
</file>

<file path=xl/sharedStrings.xml><?xml version="1.0" encoding="utf-8"?>
<sst xmlns="http://schemas.openxmlformats.org/spreadsheetml/2006/main" count="381" uniqueCount="85">
  <si>
    <t>grade|Int</t>
    <phoneticPr fontId="1" type="noConversion"/>
  </si>
  <si>
    <t>equipId|String</t>
    <phoneticPr fontId="1" type="noConversion"/>
  </si>
  <si>
    <t>min|Float</t>
    <phoneticPr fontId="1" type="noConversion"/>
  </si>
  <si>
    <t>max|Float</t>
    <phoneticPr fontId="1" type="noConversion"/>
  </si>
  <si>
    <t>f1|Float</t>
    <phoneticPr fontId="1" type="noConversion"/>
  </si>
  <si>
    <t>f2|Float</t>
    <phoneticPr fontId="1" type="noConversion"/>
  </si>
  <si>
    <t>f3|Float</t>
    <phoneticPr fontId="1" type="noConversion"/>
  </si>
  <si>
    <t>f4|Float</t>
    <phoneticPr fontId="1" type="noConversion"/>
  </si>
  <si>
    <t>upgradeF1|Float</t>
    <phoneticPr fontId="1" type="noConversion"/>
  </si>
  <si>
    <t>upgradeF2|Float</t>
    <phoneticPr fontId="1" type="noConversion"/>
  </si>
  <si>
    <t>upgradeF3|Float</t>
    <phoneticPr fontId="1" type="noConversion"/>
  </si>
  <si>
    <t>upgradeF4|Float</t>
    <phoneticPr fontId="1" type="noConversion"/>
  </si>
  <si>
    <t>multi|Float</t>
    <phoneticPr fontId="1" type="noConversion"/>
  </si>
  <si>
    <t>enhance|Int</t>
    <phoneticPr fontId="1" type="noConversion"/>
  </si>
  <si>
    <t>type|String</t>
    <phoneticPr fontId="1" type="noConversion"/>
  </si>
  <si>
    <t>Ulti</t>
    <phoneticPr fontId="1" type="noConversion"/>
  </si>
  <si>
    <t>optionCount|Int</t>
    <phoneticPr fontId="1" type="noConversion"/>
  </si>
  <si>
    <t>공퍼</t>
    <phoneticPr fontId="1" type="noConversion"/>
  </si>
  <si>
    <t>공격</t>
    <phoneticPr fontId="1" type="noConversion"/>
  </si>
  <si>
    <t>보스몹</t>
    <phoneticPr fontId="1" type="noConversion"/>
  </si>
  <si>
    <t>이동</t>
    <phoneticPr fontId="1" type="noConversion"/>
  </si>
  <si>
    <t>equipType|Int</t>
    <phoneticPr fontId="1" type="noConversion"/>
  </si>
  <si>
    <t>순번</t>
    <phoneticPr fontId="1" type="noConversion"/>
  </si>
  <si>
    <t>일반몹</t>
    <phoneticPr fontId="1" type="noConversion"/>
  </si>
  <si>
    <t>HP퍼</t>
  </si>
  <si>
    <t>HP</t>
  </si>
  <si>
    <t>보스몹 대미지 경감</t>
  </si>
  <si>
    <t>일반몹 대미지 경감</t>
  </si>
  <si>
    <t>스왑 시 회복량 증가</t>
  </si>
  <si>
    <t>하트의 회복량</t>
  </si>
  <si>
    <t>전투 중 레벨업 회복량</t>
  </si>
  <si>
    <t>requiredGold|Int</t>
    <phoneticPr fontId="1" type="noConversion"/>
  </si>
  <si>
    <t>innergrade|Int</t>
    <phoneticPr fontId="1" type="noConversion"/>
  </si>
  <si>
    <t>optionType|Int</t>
    <phoneticPr fontId="1" type="noConversion"/>
  </si>
  <si>
    <t>max|Int</t>
    <phoneticPr fontId="1" type="noConversion"/>
  </si>
  <si>
    <t>TwoHanded</t>
    <phoneticPr fontId="1" type="noConversion"/>
  </si>
  <si>
    <t>Axe</t>
  </si>
  <si>
    <t>Dagger</t>
  </si>
  <si>
    <t>Bow</t>
  </si>
  <si>
    <t>Staff</t>
  </si>
  <si>
    <t>Hammer</t>
  </si>
  <si>
    <t>Sword</t>
  </si>
  <si>
    <t>Gun</t>
  </si>
  <si>
    <t>Shield</t>
  </si>
  <si>
    <t>gradeZeroProb|Float</t>
    <phoneticPr fontId="1" type="noConversion"/>
  </si>
  <si>
    <t>gradeOneProb|Float</t>
    <phoneticPr fontId="1" type="noConversion"/>
  </si>
  <si>
    <t>gradeTwoProb|Float</t>
    <phoneticPr fontId="1" type="noConversion"/>
  </si>
  <si>
    <t>gradeThreeProb|Float</t>
    <phoneticPr fontId="1" type="noConversion"/>
  </si>
  <si>
    <t>gradeFourProb|Float</t>
    <phoneticPr fontId="1" type="noConversion"/>
  </si>
  <si>
    <t>gradeZeroProb표준수치</t>
    <phoneticPr fontId="1" type="noConversion"/>
  </si>
  <si>
    <t>gradeOneProb표준수치</t>
    <phoneticPr fontId="1" type="noConversion"/>
  </si>
  <si>
    <t>gradeTwoProb표준수치</t>
    <phoneticPr fontId="1" type="noConversion"/>
  </si>
  <si>
    <t>gradeThreeProb표준수치</t>
    <phoneticPr fontId="1" type="noConversion"/>
  </si>
  <si>
    <t>gradeFourProb표준수치</t>
    <phoneticPr fontId="1" type="noConversion"/>
  </si>
  <si>
    <t>평균근사0</t>
  </si>
  <si>
    <t>평균근사1</t>
  </si>
  <si>
    <t>평균근사2</t>
  </si>
  <si>
    <t>평균근사3</t>
  </si>
  <si>
    <t>평균근사4</t>
  </si>
  <si>
    <t>강화감소</t>
    <phoneticPr fontId="1" type="noConversion"/>
  </si>
  <si>
    <t>prefabAddress|String</t>
    <phoneticPr fontId="1" type="noConversion"/>
  </si>
  <si>
    <t>shotAddress|String</t>
    <phoneticPr fontId="1" type="noConversion"/>
  </si>
  <si>
    <t>RunicAxe</t>
    <phoneticPr fontId="1" type="noConversion"/>
  </si>
  <si>
    <t>nameId|String</t>
    <phoneticPr fontId="1" type="noConversion"/>
  </si>
  <si>
    <t>f1|Float</t>
    <phoneticPr fontId="1" type="noConversion"/>
  </si>
  <si>
    <t>유니티 랜덤</t>
    <phoneticPr fontId="1" type="noConversion"/>
  </si>
  <si>
    <t>커브</t>
    <phoneticPr fontId="1" type="noConversion"/>
  </si>
  <si>
    <t>익스포넨셜</t>
    <phoneticPr fontId="1" type="noConversion"/>
  </si>
  <si>
    <t>리니어</t>
  </si>
  <si>
    <t>리니어</t>
    <phoneticPr fontId="1" type="noConversion"/>
  </si>
  <si>
    <t>정규분포</t>
    <phoneticPr fontId="1" type="noConversion"/>
  </si>
  <si>
    <t>f1</t>
    <phoneticPr fontId="1" type="noConversion"/>
  </si>
  <si>
    <t>leftright</t>
    <phoneticPr fontId="1" type="noConversion"/>
  </si>
  <si>
    <t>skew</t>
    <phoneticPr fontId="1" type="noConversion"/>
  </si>
  <si>
    <t>사용</t>
    <phoneticPr fontId="1" type="noConversion"/>
  </si>
  <si>
    <t>randType</t>
    <phoneticPr fontId="1" type="noConversion"/>
  </si>
  <si>
    <t>exponent</t>
    <phoneticPr fontId="1" type="noConversion"/>
  </si>
  <si>
    <t>slope</t>
    <phoneticPr fontId="1" type="noConversion"/>
  </si>
  <si>
    <t>leftRight|Int</t>
    <phoneticPr fontId="1" type="noConversion"/>
  </si>
  <si>
    <t>equipType_Verify</t>
    <phoneticPr fontId="1" type="noConversion"/>
  </si>
  <si>
    <t>value</t>
    <phoneticPr fontId="1" type="noConversion"/>
  </si>
  <si>
    <t>equipType</t>
    <phoneticPr fontId="1" type="noConversion"/>
  </si>
  <si>
    <t>TwoHanded</t>
  </si>
  <si>
    <t>randType_Verify</t>
    <phoneticPr fontId="1" type="noConversion"/>
  </si>
  <si>
    <t>randType|Int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</si>
</sst>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Y118"/>
  <sheetViews>
    <sheetView tabSelected="1" workbookViewId="0">
      <pane ySplit="1" topLeftCell="A2" activePane="bottomLeft" state="frozen"/>
      <selection pane="bottomLeft" activeCell="G6" sqref="G6"/>
    </sheetView>
  </sheetViews>
  <sheetFormatPr defaultRowHeight="16.5" outlineLevelCol="1" x14ac:dyDescent="0.3"/>
  <cols>
    <col min="1" max="1" width="12.5" customWidth="1"/>
    <col min="2" max="2" width="9" hidden="1" customWidth="1" outlineLevel="1"/>
    <col min="3" max="3" width="9" customWidth="1" collapsed="1"/>
    <col min="6" max="6" width="5.875" hidden="1" customWidth="1" outlineLevel="1"/>
    <col min="7" max="7" width="9" collapsed="1"/>
    <col min="11" max="11" width="12.375" hidden="1" customWidth="1" outlineLevel="1"/>
    <col min="12" max="12" width="9" collapsed="1"/>
    <col min="14" max="14" width="11.625" customWidth="1"/>
    <col min="19" max="20" width="9" hidden="1" customWidth="1" outlineLevel="1"/>
    <col min="21" max="21" width="9" collapsed="1"/>
    <col min="22" max="22" width="17.75" customWidth="1"/>
  </cols>
  <sheetData>
    <row r="1" spans="1:25" ht="27" customHeight="1" x14ac:dyDescent="0.3">
      <c r="A1" t="s">
        <v>1</v>
      </c>
      <c r="B1" t="s">
        <v>81</v>
      </c>
      <c r="C1" t="s">
        <v>21</v>
      </c>
      <c r="D1" t="s">
        <v>0</v>
      </c>
      <c r="E1" t="s">
        <v>32</v>
      </c>
      <c r="F1" t="s">
        <v>22</v>
      </c>
      <c r="G1" t="s">
        <v>33</v>
      </c>
      <c r="H1" t="s">
        <v>16</v>
      </c>
      <c r="I1" t="s">
        <v>2</v>
      </c>
      <c r="J1" t="s">
        <v>3</v>
      </c>
      <c r="K1" t="s">
        <v>75</v>
      </c>
      <c r="L1" t="s">
        <v>84</v>
      </c>
      <c r="M1" t="s">
        <v>64</v>
      </c>
      <c r="N1" t="s">
        <v>78</v>
      </c>
      <c r="O1" t="s">
        <v>60</v>
      </c>
      <c r="P1" t="s">
        <v>61</v>
      </c>
      <c r="Q1" t="s">
        <v>63</v>
      </c>
      <c r="S1" t="s">
        <v>79</v>
      </c>
      <c r="T1" t="s">
        <v>80</v>
      </c>
      <c r="V1" t="s">
        <v>83</v>
      </c>
      <c r="W1" t="s">
        <v>80</v>
      </c>
      <c r="X1" t="s">
        <v>71</v>
      </c>
      <c r="Y1" t="s">
        <v>72</v>
      </c>
    </row>
    <row r="2" spans="1:25" x14ac:dyDescent="0.3">
      <c r="A2" t="str">
        <f ca="1">"Equip"&amp;C2&amp;D2&amp;TEXT(F2,"00")</f>
        <v>Equip0001</v>
      </c>
      <c r="B2" t="s">
        <v>36</v>
      </c>
      <c r="C2" s="2">
        <f t="shared" ref="C2:C65" ca="1" si="0">VLOOKUP(B2,OFFSET(INDIRECT("$A:$B"),0,MATCH(B$1&amp;"_Verify",INDIRECT("$1:$1"),0)-1),2,0)</f>
        <v>0</v>
      </c>
      <c r="D2">
        <v>0</v>
      </c>
      <c r="E2">
        <v>0</v>
      </c>
      <c r="F2">
        <v>1</v>
      </c>
      <c r="G2">
        <v>0</v>
      </c>
      <c r="H2">
        <f t="shared" ref="H2:H35" si="1">INT(D2/2)+1</f>
        <v>1</v>
      </c>
      <c r="I2">
        <v>100</v>
      </c>
      <c r="J2">
        <v>115</v>
      </c>
      <c r="K2" t="s">
        <v>68</v>
      </c>
      <c r="L2" s="2">
        <f t="shared" ref="L1:L64" ca="1" si="2">VLOOKUP(K2,OFFSET(INDIRECT("$A:$B"),0,MATCH(K$1&amp;"_Verify",INDIRECT("$1:$1"),0)-1),2,0)</f>
        <v>3</v>
      </c>
      <c r="M2">
        <f>IF(E2&lt;=3,0,
IF(E2=4,-20,
IF(E2=5,-10,
IF(E2=6,-5,
"없음"))))</f>
        <v>0</v>
      </c>
      <c r="O2" t="s">
        <v>62</v>
      </c>
      <c r="P2" t="str">
        <f>"Shot_"&amp;O2</f>
        <v>Shot_RunicAxe</v>
      </c>
      <c r="Q2" t="str">
        <f>"EquipName_"&amp;O2</f>
        <v>EquipName_RunicAxe</v>
      </c>
      <c r="S2" t="s">
        <v>36</v>
      </c>
      <c r="T2">
        <v>0</v>
      </c>
      <c r="V2" t="s">
        <v>65</v>
      </c>
      <c r="W2">
        <v>0</v>
      </c>
    </row>
    <row r="3" spans="1:25" x14ac:dyDescent="0.3">
      <c r="A3" t="str">
        <f ca="1">"Equip"&amp;C3&amp;D3&amp;TEXT(F3,"00")</f>
        <v>Equip0002</v>
      </c>
      <c r="B3" t="s">
        <v>36</v>
      </c>
      <c r="C3" s="2">
        <f t="shared" ca="1" si="0"/>
        <v>0</v>
      </c>
      <c r="D3">
        <v>0</v>
      </c>
      <c r="E3">
        <v>0</v>
      </c>
      <c r="F3">
        <v>2</v>
      </c>
      <c r="G3">
        <v>0</v>
      </c>
      <c r="H3">
        <f t="shared" ref="H3" si="3">INT(D3/2)+1</f>
        <v>1</v>
      </c>
      <c r="I3">
        <v>100</v>
      </c>
      <c r="J3">
        <v>115</v>
      </c>
      <c r="K3" t="s">
        <v>68</v>
      </c>
      <c r="L3" s="2">
        <f t="shared" ca="1" si="2"/>
        <v>3</v>
      </c>
      <c r="M3">
        <f t="shared" ref="M3:M66" si="4">IF(E3&lt;=3,0,
IF(E3=4,-20,
IF(E3=5,-10,
IF(E3=6,-5,
"없음"))))</f>
        <v>0</v>
      </c>
      <c r="O3" t="s">
        <v>62</v>
      </c>
      <c r="P3" t="str">
        <f t="shared" ref="P3:P6" si="5">"Shot_"&amp;O3</f>
        <v>Shot_RunicAxe</v>
      </c>
      <c r="Q3" t="str">
        <f t="shared" ref="Q3:Q6" si="6">"EquipName_"&amp;O3</f>
        <v>EquipName_RunicAxe</v>
      </c>
      <c r="S3" t="s">
        <v>37</v>
      </c>
      <c r="T3">
        <v>1</v>
      </c>
      <c r="V3" t="s">
        <v>66</v>
      </c>
      <c r="W3">
        <v>1</v>
      </c>
      <c r="X3" t="s">
        <v>73</v>
      </c>
      <c r="Y3" t="s">
        <v>74</v>
      </c>
    </row>
    <row r="4" spans="1:25" x14ac:dyDescent="0.3">
      <c r="A4" t="str">
        <f ca="1">"Equip"&amp;C4&amp;D4&amp;TEXT(F4,"00")</f>
        <v>Equip0101</v>
      </c>
      <c r="B4" t="s">
        <v>36</v>
      </c>
      <c r="C4" s="2">
        <f t="shared" ca="1" si="0"/>
        <v>0</v>
      </c>
      <c r="D4">
        <v>1</v>
      </c>
      <c r="E4">
        <v>1</v>
      </c>
      <c r="F4">
        <v>1</v>
      </c>
      <c r="G4">
        <v>0</v>
      </c>
      <c r="H4">
        <f t="shared" si="1"/>
        <v>1</v>
      </c>
      <c r="I4">
        <v>100</v>
      </c>
      <c r="J4">
        <v>115</v>
      </c>
      <c r="K4" t="s">
        <v>68</v>
      </c>
      <c r="L4" s="2">
        <f t="shared" ca="1" si="2"/>
        <v>3</v>
      </c>
      <c r="M4">
        <f t="shared" si="4"/>
        <v>0</v>
      </c>
      <c r="O4" t="s">
        <v>62</v>
      </c>
      <c r="P4" t="str">
        <f t="shared" si="5"/>
        <v>Shot_RunicAxe</v>
      </c>
      <c r="Q4" t="str">
        <f t="shared" si="6"/>
        <v>EquipName_RunicAxe</v>
      </c>
      <c r="S4" t="s">
        <v>38</v>
      </c>
      <c r="T4">
        <v>2</v>
      </c>
      <c r="V4" t="s">
        <v>67</v>
      </c>
      <c r="W4">
        <v>2</v>
      </c>
      <c r="X4" t="s">
        <v>76</v>
      </c>
      <c r="Y4" t="s">
        <v>74</v>
      </c>
    </row>
    <row r="5" spans="1:25" x14ac:dyDescent="0.3">
      <c r="A5" t="str">
        <f ca="1">"Equip"&amp;C5&amp;D5&amp;TEXT(F5,"00")</f>
        <v>Equip0102</v>
      </c>
      <c r="B5" t="s">
        <v>36</v>
      </c>
      <c r="C5" s="2">
        <f t="shared" ca="1" si="0"/>
        <v>0</v>
      </c>
      <c r="D5">
        <v>1</v>
      </c>
      <c r="E5">
        <v>1</v>
      </c>
      <c r="F5">
        <v>2</v>
      </c>
      <c r="G5">
        <v>0</v>
      </c>
      <c r="H5">
        <f t="shared" ref="H5" si="7">INT(D5/2)+1</f>
        <v>1</v>
      </c>
      <c r="I5">
        <v>100</v>
      </c>
      <c r="J5">
        <v>115</v>
      </c>
      <c r="K5" t="s">
        <v>68</v>
      </c>
      <c r="L5" s="2">
        <f t="shared" ca="1" si="2"/>
        <v>3</v>
      </c>
      <c r="M5">
        <f t="shared" si="4"/>
        <v>0</v>
      </c>
      <c r="O5" t="s">
        <v>62</v>
      </c>
      <c r="P5" t="str">
        <f t="shared" si="5"/>
        <v>Shot_RunicAxe</v>
      </c>
      <c r="Q5" t="str">
        <f t="shared" si="6"/>
        <v>EquipName_RunicAxe</v>
      </c>
      <c r="S5" t="s">
        <v>39</v>
      </c>
      <c r="T5">
        <v>3</v>
      </c>
      <c r="V5" t="s">
        <v>69</v>
      </c>
      <c r="W5">
        <v>3</v>
      </c>
      <c r="X5" t="s">
        <v>77</v>
      </c>
    </row>
    <row r="6" spans="1:25" x14ac:dyDescent="0.3">
      <c r="A6" t="str">
        <f ca="1">"Equip"&amp;C6&amp;D6&amp;TEXT(F6,"00")</f>
        <v>Equip0201</v>
      </c>
      <c r="B6" t="s">
        <v>36</v>
      </c>
      <c r="C6" s="2">
        <f t="shared" ca="1" si="0"/>
        <v>0</v>
      </c>
      <c r="D6">
        <v>2</v>
      </c>
      <c r="E6">
        <v>2</v>
      </c>
      <c r="F6">
        <v>1</v>
      </c>
      <c r="G6">
        <v>0</v>
      </c>
      <c r="H6">
        <f t="shared" si="1"/>
        <v>2</v>
      </c>
      <c r="I6">
        <v>100</v>
      </c>
      <c r="J6">
        <v>115</v>
      </c>
      <c r="K6" t="s">
        <v>68</v>
      </c>
      <c r="L6" s="2">
        <f t="shared" ca="1" si="2"/>
        <v>3</v>
      </c>
      <c r="M6">
        <f t="shared" si="4"/>
        <v>0</v>
      </c>
      <c r="O6" t="s">
        <v>62</v>
      </c>
      <c r="P6" t="str">
        <f t="shared" si="5"/>
        <v>Shot_RunicAxe</v>
      </c>
      <c r="Q6" t="str">
        <f t="shared" si="6"/>
        <v>EquipName_RunicAxe</v>
      </c>
      <c r="S6" t="s">
        <v>40</v>
      </c>
      <c r="T6">
        <v>4</v>
      </c>
      <c r="V6" t="s">
        <v>70</v>
      </c>
      <c r="W6">
        <v>4</v>
      </c>
    </row>
    <row r="7" spans="1:25" x14ac:dyDescent="0.3">
      <c r="A7" t="str">
        <f ca="1">"Equip"&amp;C7&amp;D7&amp;TEXT(F7,"00")</f>
        <v>Equip0202</v>
      </c>
      <c r="B7" t="s">
        <v>36</v>
      </c>
      <c r="C7" s="2">
        <f t="shared" ca="1" si="0"/>
        <v>0</v>
      </c>
      <c r="D7">
        <v>2</v>
      </c>
      <c r="E7">
        <v>2</v>
      </c>
      <c r="F7">
        <v>2</v>
      </c>
      <c r="G7">
        <v>0</v>
      </c>
      <c r="H7">
        <f t="shared" si="1"/>
        <v>2</v>
      </c>
      <c r="I7">
        <v>100</v>
      </c>
      <c r="J7">
        <v>115</v>
      </c>
      <c r="K7" t="s">
        <v>68</v>
      </c>
      <c r="L7" s="2">
        <f t="shared" ca="1" si="2"/>
        <v>3</v>
      </c>
      <c r="M7">
        <f t="shared" si="4"/>
        <v>0</v>
      </c>
      <c r="S7" t="s">
        <v>41</v>
      </c>
      <c r="T7">
        <v>5</v>
      </c>
    </row>
    <row r="8" spans="1:25" x14ac:dyDescent="0.3">
      <c r="A8" t="str">
        <f ca="1">"Equip"&amp;C8&amp;D8&amp;TEXT(F8,"00")</f>
        <v>Equip0301</v>
      </c>
      <c r="B8" t="s">
        <v>36</v>
      </c>
      <c r="C8" s="2">
        <f t="shared" ca="1" si="0"/>
        <v>0</v>
      </c>
      <c r="D8">
        <v>3</v>
      </c>
      <c r="E8">
        <v>3</v>
      </c>
      <c r="F8">
        <v>1</v>
      </c>
      <c r="G8">
        <v>0</v>
      </c>
      <c r="H8">
        <f t="shared" si="1"/>
        <v>2</v>
      </c>
      <c r="I8">
        <v>100</v>
      </c>
      <c r="J8">
        <v>115</v>
      </c>
      <c r="K8" t="s">
        <v>68</v>
      </c>
      <c r="L8" s="2">
        <f t="shared" ca="1" si="2"/>
        <v>3</v>
      </c>
      <c r="M8">
        <f t="shared" si="4"/>
        <v>0</v>
      </c>
      <c r="S8" t="s">
        <v>42</v>
      </c>
      <c r="T8">
        <v>6</v>
      </c>
    </row>
    <row r="9" spans="1:25" x14ac:dyDescent="0.3">
      <c r="A9" t="str">
        <f ca="1">"Equip"&amp;C9&amp;D9&amp;TEXT(F9,"00")</f>
        <v>Equip0302</v>
      </c>
      <c r="B9" t="s">
        <v>36</v>
      </c>
      <c r="C9" s="2">
        <f t="shared" ca="1" si="0"/>
        <v>0</v>
      </c>
      <c r="D9">
        <v>3</v>
      </c>
      <c r="E9">
        <v>3</v>
      </c>
      <c r="F9">
        <v>2</v>
      </c>
      <c r="G9">
        <v>0</v>
      </c>
      <c r="H9">
        <f t="shared" si="1"/>
        <v>2</v>
      </c>
      <c r="I9">
        <v>100</v>
      </c>
      <c r="J9">
        <v>115</v>
      </c>
      <c r="K9" t="s">
        <v>68</v>
      </c>
      <c r="L9" s="2">
        <f t="shared" ca="1" si="2"/>
        <v>3</v>
      </c>
      <c r="M9">
        <f t="shared" si="4"/>
        <v>0</v>
      </c>
      <c r="S9" t="s">
        <v>43</v>
      </c>
      <c r="T9">
        <v>7</v>
      </c>
    </row>
    <row r="10" spans="1:25" x14ac:dyDescent="0.3">
      <c r="A10" t="str">
        <f ca="1">"Equip"&amp;C10&amp;D10&amp;TEXT(F10,"00")</f>
        <v>Equip0401</v>
      </c>
      <c r="B10" t="s">
        <v>36</v>
      </c>
      <c r="C10" s="2">
        <f t="shared" ca="1" si="0"/>
        <v>0</v>
      </c>
      <c r="D10">
        <v>4</v>
      </c>
      <c r="E10">
        <v>4</v>
      </c>
      <c r="F10">
        <v>1</v>
      </c>
      <c r="G10">
        <v>0</v>
      </c>
      <c r="H10">
        <f t="shared" si="1"/>
        <v>3</v>
      </c>
      <c r="I10">
        <v>100</v>
      </c>
      <c r="J10">
        <v>115</v>
      </c>
      <c r="K10" t="s">
        <v>68</v>
      </c>
      <c r="L10" s="2">
        <f t="shared" ca="1" si="2"/>
        <v>3</v>
      </c>
      <c r="M10">
        <f t="shared" si="4"/>
        <v>-20</v>
      </c>
      <c r="S10" t="s">
        <v>35</v>
      </c>
      <c r="T10">
        <v>8</v>
      </c>
    </row>
    <row r="11" spans="1:25" x14ac:dyDescent="0.3">
      <c r="A11" t="str">
        <f ca="1">"Equip"&amp;C11&amp;D11&amp;TEXT(F11,"00")</f>
        <v>Equip0402</v>
      </c>
      <c r="B11" t="s">
        <v>36</v>
      </c>
      <c r="C11" s="2">
        <f t="shared" ca="1" si="0"/>
        <v>0</v>
      </c>
      <c r="D11">
        <v>4</v>
      </c>
      <c r="E11">
        <v>4</v>
      </c>
      <c r="F11">
        <v>2</v>
      </c>
      <c r="G11">
        <v>0</v>
      </c>
      <c r="H11">
        <f t="shared" si="1"/>
        <v>3</v>
      </c>
      <c r="I11">
        <v>100</v>
      </c>
      <c r="J11">
        <v>115</v>
      </c>
      <c r="K11" t="s">
        <v>68</v>
      </c>
      <c r="L11" s="2">
        <f t="shared" ca="1" si="2"/>
        <v>3</v>
      </c>
      <c r="M11">
        <f t="shared" si="4"/>
        <v>-20</v>
      </c>
    </row>
    <row r="12" spans="1:25" x14ac:dyDescent="0.3">
      <c r="A12" t="str">
        <f ca="1">"Equip"&amp;C12&amp;D12&amp;TEXT(F12,"00")</f>
        <v>Equip0403</v>
      </c>
      <c r="B12" t="s">
        <v>36</v>
      </c>
      <c r="C12" s="2">
        <f t="shared" ca="1" si="0"/>
        <v>0</v>
      </c>
      <c r="D12">
        <v>4</v>
      </c>
      <c r="E12">
        <v>5</v>
      </c>
      <c r="F12">
        <v>3</v>
      </c>
      <c r="G12">
        <v>0</v>
      </c>
      <c r="H12">
        <f t="shared" si="1"/>
        <v>3</v>
      </c>
      <c r="I12">
        <v>100</v>
      </c>
      <c r="J12">
        <v>115</v>
      </c>
      <c r="K12" t="s">
        <v>68</v>
      </c>
      <c r="L12" s="2">
        <f t="shared" ca="1" si="2"/>
        <v>3</v>
      </c>
      <c r="M12">
        <f t="shared" si="4"/>
        <v>-10</v>
      </c>
    </row>
    <row r="13" spans="1:25" x14ac:dyDescent="0.3">
      <c r="A13" t="str">
        <f ca="1">"Equip"&amp;C13&amp;D13&amp;TEXT(F13,"00")</f>
        <v>Equip0404</v>
      </c>
      <c r="B13" t="s">
        <v>36</v>
      </c>
      <c r="C13" s="2">
        <f t="shared" ca="1" si="0"/>
        <v>0</v>
      </c>
      <c r="D13">
        <v>4</v>
      </c>
      <c r="E13">
        <v>5</v>
      </c>
      <c r="F13">
        <v>4</v>
      </c>
      <c r="G13">
        <v>0</v>
      </c>
      <c r="H13">
        <f t="shared" si="1"/>
        <v>3</v>
      </c>
      <c r="I13">
        <v>100</v>
      </c>
      <c r="J13">
        <v>115</v>
      </c>
      <c r="K13" t="s">
        <v>68</v>
      </c>
      <c r="L13" s="2">
        <f t="shared" ca="1" si="2"/>
        <v>3</v>
      </c>
      <c r="M13">
        <f t="shared" si="4"/>
        <v>-10</v>
      </c>
    </row>
    <row r="14" spans="1:25" x14ac:dyDescent="0.3">
      <c r="A14" t="str">
        <f ca="1">"Equip"&amp;C14&amp;D14&amp;TEXT(F14,"00")</f>
        <v>Equip0405</v>
      </c>
      <c r="B14" t="s">
        <v>36</v>
      </c>
      <c r="C14" s="2">
        <f t="shared" ca="1" si="0"/>
        <v>0</v>
      </c>
      <c r="D14">
        <v>4</v>
      </c>
      <c r="E14">
        <v>6</v>
      </c>
      <c r="F14">
        <v>5</v>
      </c>
      <c r="G14">
        <v>0</v>
      </c>
      <c r="H14">
        <f t="shared" si="1"/>
        <v>3</v>
      </c>
      <c r="I14">
        <v>100</v>
      </c>
      <c r="J14">
        <v>115</v>
      </c>
      <c r="K14" t="s">
        <v>68</v>
      </c>
      <c r="L14" s="2">
        <f t="shared" ca="1" si="2"/>
        <v>3</v>
      </c>
      <c r="M14">
        <f t="shared" si="4"/>
        <v>-5</v>
      </c>
    </row>
    <row r="15" spans="1:25" x14ac:dyDescent="0.3">
      <c r="A15" t="str">
        <f ca="1">"Equip"&amp;C15&amp;D15&amp;TEXT(F15,"00")</f>
        <v>Equip1001</v>
      </c>
      <c r="B15" t="s">
        <v>37</v>
      </c>
      <c r="C15" s="2">
        <f t="shared" ca="1" si="0"/>
        <v>1</v>
      </c>
      <c r="D15">
        <v>0</v>
      </c>
      <c r="E15">
        <v>0</v>
      </c>
      <c r="F15">
        <v>1</v>
      </c>
      <c r="G15">
        <v>1</v>
      </c>
      <c r="H15">
        <f t="shared" si="1"/>
        <v>1</v>
      </c>
      <c r="I15">
        <v>100</v>
      </c>
      <c r="J15">
        <v>115</v>
      </c>
      <c r="K15" t="s">
        <v>68</v>
      </c>
      <c r="L15" s="2">
        <f t="shared" ca="1" si="2"/>
        <v>3</v>
      </c>
      <c r="M15">
        <f t="shared" si="4"/>
        <v>0</v>
      </c>
    </row>
    <row r="16" spans="1:25" x14ac:dyDescent="0.3">
      <c r="A16" t="str">
        <f ca="1">"Equip"&amp;C16&amp;D16&amp;TEXT(F16,"00")</f>
        <v>Equip1002</v>
      </c>
      <c r="B16" t="s">
        <v>37</v>
      </c>
      <c r="C16" s="2">
        <f t="shared" ca="1" si="0"/>
        <v>1</v>
      </c>
      <c r="D16">
        <v>0</v>
      </c>
      <c r="E16">
        <v>0</v>
      </c>
      <c r="F16">
        <v>2</v>
      </c>
      <c r="G16">
        <v>1</v>
      </c>
      <c r="H16">
        <f t="shared" si="1"/>
        <v>1</v>
      </c>
      <c r="I16">
        <v>100</v>
      </c>
      <c r="J16">
        <v>115</v>
      </c>
      <c r="K16" t="s">
        <v>68</v>
      </c>
      <c r="L16" s="2">
        <f t="shared" ca="1" si="2"/>
        <v>3</v>
      </c>
      <c r="M16">
        <f t="shared" si="4"/>
        <v>0</v>
      </c>
    </row>
    <row r="17" spans="1:13" x14ac:dyDescent="0.3">
      <c r="A17" t="str">
        <f ca="1">"Equip"&amp;C17&amp;D17&amp;TEXT(F17,"00")</f>
        <v>Equip1101</v>
      </c>
      <c r="B17" t="s">
        <v>37</v>
      </c>
      <c r="C17" s="2">
        <f t="shared" ca="1" si="0"/>
        <v>1</v>
      </c>
      <c r="D17">
        <v>1</v>
      </c>
      <c r="E17">
        <v>1</v>
      </c>
      <c r="F17">
        <v>1</v>
      </c>
      <c r="G17">
        <v>1</v>
      </c>
      <c r="H17">
        <f t="shared" si="1"/>
        <v>1</v>
      </c>
      <c r="I17">
        <v>100</v>
      </c>
      <c r="J17">
        <v>115</v>
      </c>
      <c r="K17" t="s">
        <v>68</v>
      </c>
      <c r="L17" s="2">
        <f t="shared" ca="1" si="2"/>
        <v>3</v>
      </c>
      <c r="M17">
        <f t="shared" si="4"/>
        <v>0</v>
      </c>
    </row>
    <row r="18" spans="1:13" x14ac:dyDescent="0.3">
      <c r="A18" t="str">
        <f ca="1">"Equip"&amp;C18&amp;D18&amp;TEXT(F18,"00")</f>
        <v>Equip1102</v>
      </c>
      <c r="B18" t="s">
        <v>37</v>
      </c>
      <c r="C18" s="2">
        <f t="shared" ca="1" si="0"/>
        <v>1</v>
      </c>
      <c r="D18">
        <v>1</v>
      </c>
      <c r="E18">
        <v>1</v>
      </c>
      <c r="F18">
        <v>2</v>
      </c>
      <c r="G18">
        <v>1</v>
      </c>
      <c r="H18">
        <f t="shared" si="1"/>
        <v>1</v>
      </c>
      <c r="I18">
        <v>100</v>
      </c>
      <c r="J18">
        <v>115</v>
      </c>
      <c r="K18" t="s">
        <v>68</v>
      </c>
      <c r="L18" s="2">
        <f t="shared" ca="1" si="2"/>
        <v>3</v>
      </c>
      <c r="M18">
        <f t="shared" si="4"/>
        <v>0</v>
      </c>
    </row>
    <row r="19" spans="1:13" x14ac:dyDescent="0.3">
      <c r="A19" t="str">
        <f ca="1">"Equip"&amp;C19&amp;D19&amp;TEXT(F19,"00")</f>
        <v>Equip1201</v>
      </c>
      <c r="B19" t="s">
        <v>37</v>
      </c>
      <c r="C19" s="2">
        <f t="shared" ca="1" si="0"/>
        <v>1</v>
      </c>
      <c r="D19">
        <v>2</v>
      </c>
      <c r="E19">
        <v>2</v>
      </c>
      <c r="F19">
        <v>1</v>
      </c>
      <c r="G19">
        <v>1</v>
      </c>
      <c r="H19">
        <f t="shared" si="1"/>
        <v>2</v>
      </c>
      <c r="I19">
        <v>100</v>
      </c>
      <c r="J19">
        <v>115</v>
      </c>
      <c r="K19" t="s">
        <v>68</v>
      </c>
      <c r="L19" s="2">
        <f t="shared" ca="1" si="2"/>
        <v>3</v>
      </c>
      <c r="M19">
        <f t="shared" si="4"/>
        <v>0</v>
      </c>
    </row>
    <row r="20" spans="1:13" x14ac:dyDescent="0.3">
      <c r="A20" t="str">
        <f ca="1">"Equip"&amp;C20&amp;D20&amp;TEXT(F20,"00")</f>
        <v>Equip1202</v>
      </c>
      <c r="B20" t="s">
        <v>37</v>
      </c>
      <c r="C20" s="2">
        <f t="shared" ca="1" si="0"/>
        <v>1</v>
      </c>
      <c r="D20">
        <v>2</v>
      </c>
      <c r="E20">
        <v>2</v>
      </c>
      <c r="F20">
        <v>2</v>
      </c>
      <c r="G20">
        <v>1</v>
      </c>
      <c r="H20">
        <f t="shared" si="1"/>
        <v>2</v>
      </c>
      <c r="I20">
        <v>100</v>
      </c>
      <c r="J20">
        <v>115</v>
      </c>
      <c r="K20" t="s">
        <v>68</v>
      </c>
      <c r="L20" s="2">
        <f t="shared" ca="1" si="2"/>
        <v>3</v>
      </c>
      <c r="M20">
        <f t="shared" si="4"/>
        <v>0</v>
      </c>
    </row>
    <row r="21" spans="1:13" x14ac:dyDescent="0.3">
      <c r="A21" t="str">
        <f ca="1">"Equip"&amp;C21&amp;D21&amp;TEXT(F21,"00")</f>
        <v>Equip1301</v>
      </c>
      <c r="B21" t="s">
        <v>37</v>
      </c>
      <c r="C21" s="2">
        <f t="shared" ca="1" si="0"/>
        <v>1</v>
      </c>
      <c r="D21">
        <v>3</v>
      </c>
      <c r="E21">
        <v>3</v>
      </c>
      <c r="F21">
        <v>1</v>
      </c>
      <c r="G21">
        <v>1</v>
      </c>
      <c r="H21">
        <f t="shared" si="1"/>
        <v>2</v>
      </c>
      <c r="I21">
        <v>100</v>
      </c>
      <c r="J21">
        <v>115</v>
      </c>
      <c r="K21" t="s">
        <v>68</v>
      </c>
      <c r="L21" s="2">
        <f t="shared" ca="1" si="2"/>
        <v>3</v>
      </c>
      <c r="M21">
        <f t="shared" si="4"/>
        <v>0</v>
      </c>
    </row>
    <row r="22" spans="1:13" x14ac:dyDescent="0.3">
      <c r="A22" t="str">
        <f ca="1">"Equip"&amp;C22&amp;D22&amp;TEXT(F22,"00")</f>
        <v>Equip1302</v>
      </c>
      <c r="B22" t="s">
        <v>37</v>
      </c>
      <c r="C22" s="2">
        <f t="shared" ca="1" si="0"/>
        <v>1</v>
      </c>
      <c r="D22">
        <v>3</v>
      </c>
      <c r="E22">
        <v>3</v>
      </c>
      <c r="F22">
        <v>2</v>
      </c>
      <c r="G22">
        <v>1</v>
      </c>
      <c r="H22">
        <f t="shared" si="1"/>
        <v>2</v>
      </c>
      <c r="I22">
        <v>100</v>
      </c>
      <c r="J22">
        <v>115</v>
      </c>
      <c r="K22" t="s">
        <v>68</v>
      </c>
      <c r="L22" s="2">
        <f t="shared" ca="1" si="2"/>
        <v>3</v>
      </c>
      <c r="M22">
        <f t="shared" si="4"/>
        <v>0</v>
      </c>
    </row>
    <row r="23" spans="1:13" x14ac:dyDescent="0.3">
      <c r="A23" t="str">
        <f ca="1">"Equip"&amp;C23&amp;D23&amp;TEXT(F23,"00")</f>
        <v>Equip1401</v>
      </c>
      <c r="B23" t="s">
        <v>37</v>
      </c>
      <c r="C23" s="2">
        <f t="shared" ca="1" si="0"/>
        <v>1</v>
      </c>
      <c r="D23">
        <v>4</v>
      </c>
      <c r="E23">
        <v>4</v>
      </c>
      <c r="F23">
        <v>1</v>
      </c>
      <c r="G23">
        <v>1</v>
      </c>
      <c r="H23">
        <f t="shared" si="1"/>
        <v>3</v>
      </c>
      <c r="I23">
        <v>100</v>
      </c>
      <c r="J23">
        <v>115</v>
      </c>
      <c r="K23" t="s">
        <v>68</v>
      </c>
      <c r="L23" s="2">
        <f t="shared" ca="1" si="2"/>
        <v>3</v>
      </c>
      <c r="M23">
        <f t="shared" si="4"/>
        <v>-20</v>
      </c>
    </row>
    <row r="24" spans="1:13" x14ac:dyDescent="0.3">
      <c r="A24" t="str">
        <f ca="1">"Equip"&amp;C24&amp;D24&amp;TEXT(F24,"00")</f>
        <v>Equip1402</v>
      </c>
      <c r="B24" t="s">
        <v>37</v>
      </c>
      <c r="C24" s="2">
        <f t="shared" ca="1" si="0"/>
        <v>1</v>
      </c>
      <c r="D24">
        <v>4</v>
      </c>
      <c r="E24">
        <v>4</v>
      </c>
      <c r="F24">
        <v>2</v>
      </c>
      <c r="G24">
        <v>1</v>
      </c>
      <c r="H24">
        <f t="shared" si="1"/>
        <v>3</v>
      </c>
      <c r="I24">
        <v>100</v>
      </c>
      <c r="J24">
        <v>115</v>
      </c>
      <c r="K24" t="s">
        <v>68</v>
      </c>
      <c r="L24" s="2">
        <f t="shared" ca="1" si="2"/>
        <v>3</v>
      </c>
      <c r="M24">
        <f t="shared" si="4"/>
        <v>-20</v>
      </c>
    </row>
    <row r="25" spans="1:13" x14ac:dyDescent="0.3">
      <c r="A25" t="str">
        <f ca="1">"Equip"&amp;C25&amp;D25&amp;TEXT(F25,"00")</f>
        <v>Equip1403</v>
      </c>
      <c r="B25" t="s">
        <v>37</v>
      </c>
      <c r="C25" s="2">
        <f t="shared" ca="1" si="0"/>
        <v>1</v>
      </c>
      <c r="D25">
        <v>4</v>
      </c>
      <c r="E25">
        <v>5</v>
      </c>
      <c r="F25">
        <v>3</v>
      </c>
      <c r="G25">
        <v>1</v>
      </c>
      <c r="H25">
        <f t="shared" si="1"/>
        <v>3</v>
      </c>
      <c r="I25">
        <v>100</v>
      </c>
      <c r="J25">
        <v>115</v>
      </c>
      <c r="K25" t="s">
        <v>68</v>
      </c>
      <c r="L25" s="2">
        <f t="shared" ca="1" si="2"/>
        <v>3</v>
      </c>
      <c r="M25">
        <f t="shared" si="4"/>
        <v>-10</v>
      </c>
    </row>
    <row r="26" spans="1:13" x14ac:dyDescent="0.3">
      <c r="A26" t="str">
        <f ca="1">"Equip"&amp;C26&amp;D26&amp;TEXT(F26,"00")</f>
        <v>Equip1404</v>
      </c>
      <c r="B26" t="s">
        <v>37</v>
      </c>
      <c r="C26" s="2">
        <f t="shared" ca="1" si="0"/>
        <v>1</v>
      </c>
      <c r="D26">
        <v>4</v>
      </c>
      <c r="E26">
        <v>5</v>
      </c>
      <c r="F26">
        <v>4</v>
      </c>
      <c r="G26">
        <v>1</v>
      </c>
      <c r="H26">
        <f t="shared" si="1"/>
        <v>3</v>
      </c>
      <c r="I26">
        <v>100</v>
      </c>
      <c r="J26">
        <v>115</v>
      </c>
      <c r="K26" t="s">
        <v>68</v>
      </c>
      <c r="L26" s="2">
        <f t="shared" ca="1" si="2"/>
        <v>3</v>
      </c>
      <c r="M26">
        <f t="shared" si="4"/>
        <v>-10</v>
      </c>
    </row>
    <row r="27" spans="1:13" x14ac:dyDescent="0.3">
      <c r="A27" t="str">
        <f ca="1">"Equip"&amp;C27&amp;D27&amp;TEXT(F27,"00")</f>
        <v>Equip1405</v>
      </c>
      <c r="B27" t="s">
        <v>37</v>
      </c>
      <c r="C27" s="2">
        <f t="shared" ca="1" si="0"/>
        <v>1</v>
      </c>
      <c r="D27">
        <v>4</v>
      </c>
      <c r="E27">
        <v>6</v>
      </c>
      <c r="F27">
        <v>5</v>
      </c>
      <c r="G27">
        <v>1</v>
      </c>
      <c r="H27">
        <f t="shared" si="1"/>
        <v>3</v>
      </c>
      <c r="I27">
        <v>100</v>
      </c>
      <c r="J27">
        <v>115</v>
      </c>
      <c r="K27" t="s">
        <v>68</v>
      </c>
      <c r="L27" s="2">
        <f t="shared" ca="1" si="2"/>
        <v>3</v>
      </c>
      <c r="M27">
        <f t="shared" si="4"/>
        <v>-5</v>
      </c>
    </row>
    <row r="28" spans="1:13" x14ac:dyDescent="0.3">
      <c r="A28" t="str">
        <f ca="1">"Equip"&amp;C28&amp;D28&amp;TEXT(F28,"00")</f>
        <v>Equip2001</v>
      </c>
      <c r="B28" t="s">
        <v>38</v>
      </c>
      <c r="C28" s="2">
        <f t="shared" ca="1" si="0"/>
        <v>2</v>
      </c>
      <c r="D28">
        <v>0</v>
      </c>
      <c r="E28">
        <v>0</v>
      </c>
      <c r="F28">
        <v>1</v>
      </c>
      <c r="G28">
        <v>0</v>
      </c>
      <c r="H28">
        <f t="shared" si="1"/>
        <v>1</v>
      </c>
      <c r="I28">
        <v>100</v>
      </c>
      <c r="J28">
        <v>115</v>
      </c>
      <c r="K28" t="s">
        <v>68</v>
      </c>
      <c r="L28" s="2">
        <f t="shared" ca="1" si="2"/>
        <v>3</v>
      </c>
      <c r="M28">
        <f t="shared" si="4"/>
        <v>0</v>
      </c>
    </row>
    <row r="29" spans="1:13" x14ac:dyDescent="0.3">
      <c r="A29" t="str">
        <f ca="1">"Equip"&amp;C29&amp;D29&amp;TEXT(F29,"00")</f>
        <v>Equip2002</v>
      </c>
      <c r="B29" t="s">
        <v>38</v>
      </c>
      <c r="C29" s="2">
        <f t="shared" ca="1" si="0"/>
        <v>2</v>
      </c>
      <c r="D29">
        <v>0</v>
      </c>
      <c r="E29">
        <v>0</v>
      </c>
      <c r="F29">
        <v>2</v>
      </c>
      <c r="G29">
        <v>0</v>
      </c>
      <c r="H29">
        <f t="shared" si="1"/>
        <v>1</v>
      </c>
      <c r="I29">
        <v>100</v>
      </c>
      <c r="J29">
        <v>115</v>
      </c>
      <c r="K29" t="s">
        <v>68</v>
      </c>
      <c r="L29" s="2">
        <f t="shared" ca="1" si="2"/>
        <v>3</v>
      </c>
      <c r="M29">
        <f t="shared" si="4"/>
        <v>0</v>
      </c>
    </row>
    <row r="30" spans="1:13" x14ac:dyDescent="0.3">
      <c r="A30" t="str">
        <f ca="1">"Equip"&amp;C30&amp;D30&amp;TEXT(F30,"00")</f>
        <v>Equip2101</v>
      </c>
      <c r="B30" t="s">
        <v>38</v>
      </c>
      <c r="C30" s="2">
        <f t="shared" ca="1" si="0"/>
        <v>2</v>
      </c>
      <c r="D30">
        <v>1</v>
      </c>
      <c r="E30">
        <v>1</v>
      </c>
      <c r="F30">
        <v>1</v>
      </c>
      <c r="G30">
        <v>0</v>
      </c>
      <c r="H30">
        <f t="shared" si="1"/>
        <v>1</v>
      </c>
      <c r="I30">
        <v>100</v>
      </c>
      <c r="J30">
        <v>115</v>
      </c>
      <c r="K30" t="s">
        <v>68</v>
      </c>
      <c r="L30" s="2">
        <f t="shared" ca="1" si="2"/>
        <v>3</v>
      </c>
      <c r="M30">
        <f t="shared" si="4"/>
        <v>0</v>
      </c>
    </row>
    <row r="31" spans="1:13" x14ac:dyDescent="0.3">
      <c r="A31" t="str">
        <f ca="1">"Equip"&amp;C31&amp;D31&amp;TEXT(F31,"00")</f>
        <v>Equip2102</v>
      </c>
      <c r="B31" t="s">
        <v>38</v>
      </c>
      <c r="C31" s="2">
        <f t="shared" ca="1" si="0"/>
        <v>2</v>
      </c>
      <c r="D31">
        <v>1</v>
      </c>
      <c r="E31">
        <v>1</v>
      </c>
      <c r="F31">
        <v>2</v>
      </c>
      <c r="G31">
        <v>0</v>
      </c>
      <c r="H31">
        <f t="shared" si="1"/>
        <v>1</v>
      </c>
      <c r="I31">
        <v>100</v>
      </c>
      <c r="J31">
        <v>115</v>
      </c>
      <c r="K31" t="s">
        <v>68</v>
      </c>
      <c r="L31" s="2">
        <f t="shared" ca="1" si="2"/>
        <v>3</v>
      </c>
      <c r="M31">
        <f t="shared" si="4"/>
        <v>0</v>
      </c>
    </row>
    <row r="32" spans="1:13" x14ac:dyDescent="0.3">
      <c r="A32" t="str">
        <f ca="1">"Equip"&amp;C32&amp;D32&amp;TEXT(F32,"00")</f>
        <v>Equip2201</v>
      </c>
      <c r="B32" t="s">
        <v>38</v>
      </c>
      <c r="C32" s="2">
        <f t="shared" ca="1" si="0"/>
        <v>2</v>
      </c>
      <c r="D32">
        <v>2</v>
      </c>
      <c r="E32">
        <v>2</v>
      </c>
      <c r="F32">
        <v>1</v>
      </c>
      <c r="G32">
        <v>0</v>
      </c>
      <c r="H32">
        <f t="shared" si="1"/>
        <v>2</v>
      </c>
      <c r="I32">
        <v>100</v>
      </c>
      <c r="J32">
        <v>115</v>
      </c>
      <c r="K32" t="s">
        <v>68</v>
      </c>
      <c r="L32" s="2">
        <f t="shared" ca="1" si="2"/>
        <v>3</v>
      </c>
      <c r="M32">
        <f t="shared" si="4"/>
        <v>0</v>
      </c>
    </row>
    <row r="33" spans="1:13" x14ac:dyDescent="0.3">
      <c r="A33" t="str">
        <f ca="1">"Equip"&amp;C33&amp;D33&amp;TEXT(F33,"00")</f>
        <v>Equip2202</v>
      </c>
      <c r="B33" t="s">
        <v>38</v>
      </c>
      <c r="C33" s="2">
        <f t="shared" ca="1" si="0"/>
        <v>2</v>
      </c>
      <c r="D33">
        <v>2</v>
      </c>
      <c r="E33">
        <v>2</v>
      </c>
      <c r="F33">
        <v>2</v>
      </c>
      <c r="G33">
        <v>0</v>
      </c>
      <c r="H33">
        <f t="shared" si="1"/>
        <v>2</v>
      </c>
      <c r="I33">
        <v>100</v>
      </c>
      <c r="J33">
        <v>115</v>
      </c>
      <c r="K33" t="s">
        <v>68</v>
      </c>
      <c r="L33" s="2">
        <f t="shared" ca="1" si="2"/>
        <v>3</v>
      </c>
      <c r="M33">
        <f t="shared" si="4"/>
        <v>0</v>
      </c>
    </row>
    <row r="34" spans="1:13" x14ac:dyDescent="0.3">
      <c r="A34" t="str">
        <f ca="1">"Equip"&amp;C34&amp;D34&amp;TEXT(F34,"00")</f>
        <v>Equip2301</v>
      </c>
      <c r="B34" t="s">
        <v>38</v>
      </c>
      <c r="C34" s="2">
        <f t="shared" ca="1" si="0"/>
        <v>2</v>
      </c>
      <c r="D34">
        <v>3</v>
      </c>
      <c r="E34">
        <v>3</v>
      </c>
      <c r="F34">
        <v>1</v>
      </c>
      <c r="G34">
        <v>0</v>
      </c>
      <c r="H34">
        <f t="shared" si="1"/>
        <v>2</v>
      </c>
      <c r="I34">
        <v>100</v>
      </c>
      <c r="J34">
        <v>115</v>
      </c>
      <c r="K34" t="s">
        <v>68</v>
      </c>
      <c r="L34" s="2">
        <f t="shared" ca="1" si="2"/>
        <v>3</v>
      </c>
      <c r="M34">
        <f t="shared" si="4"/>
        <v>0</v>
      </c>
    </row>
    <row r="35" spans="1:13" x14ac:dyDescent="0.3">
      <c r="A35" t="str">
        <f ca="1">"Equip"&amp;C35&amp;D35&amp;TEXT(F35,"00")</f>
        <v>Equip2302</v>
      </c>
      <c r="B35" t="s">
        <v>38</v>
      </c>
      <c r="C35" s="2">
        <f t="shared" ca="1" si="0"/>
        <v>2</v>
      </c>
      <c r="D35">
        <v>3</v>
      </c>
      <c r="E35">
        <v>3</v>
      </c>
      <c r="F35">
        <v>2</v>
      </c>
      <c r="G35">
        <v>0</v>
      </c>
      <c r="H35">
        <f t="shared" si="1"/>
        <v>2</v>
      </c>
      <c r="I35">
        <v>100</v>
      </c>
      <c r="J35">
        <v>115</v>
      </c>
      <c r="K35" t="s">
        <v>68</v>
      </c>
      <c r="L35" s="2">
        <f t="shared" ca="1" si="2"/>
        <v>3</v>
      </c>
      <c r="M35">
        <f t="shared" si="4"/>
        <v>0</v>
      </c>
    </row>
    <row r="36" spans="1:13" x14ac:dyDescent="0.3">
      <c r="A36" t="str">
        <f ca="1">"Equip"&amp;C36&amp;D36&amp;TEXT(F36,"00")</f>
        <v>Equip2401</v>
      </c>
      <c r="B36" t="s">
        <v>38</v>
      </c>
      <c r="C36" s="2">
        <f t="shared" ca="1" si="0"/>
        <v>2</v>
      </c>
      <c r="D36">
        <v>4</v>
      </c>
      <c r="E36">
        <v>4</v>
      </c>
      <c r="F36">
        <v>1</v>
      </c>
      <c r="G36">
        <v>0</v>
      </c>
      <c r="H36">
        <f t="shared" ref="H36:H67" si="8">INT(D36/2)+1</f>
        <v>3</v>
      </c>
      <c r="I36">
        <v>100</v>
      </c>
      <c r="J36">
        <v>115</v>
      </c>
      <c r="K36" t="s">
        <v>68</v>
      </c>
      <c r="L36" s="2">
        <f t="shared" ca="1" si="2"/>
        <v>3</v>
      </c>
      <c r="M36">
        <f t="shared" si="4"/>
        <v>-20</v>
      </c>
    </row>
    <row r="37" spans="1:13" x14ac:dyDescent="0.3">
      <c r="A37" t="str">
        <f ca="1">"Equip"&amp;C37&amp;D37&amp;TEXT(F37,"00")</f>
        <v>Equip2402</v>
      </c>
      <c r="B37" t="s">
        <v>38</v>
      </c>
      <c r="C37" s="2">
        <f t="shared" ca="1" si="0"/>
        <v>2</v>
      </c>
      <c r="D37">
        <v>4</v>
      </c>
      <c r="E37">
        <v>4</v>
      </c>
      <c r="F37">
        <v>2</v>
      </c>
      <c r="G37">
        <v>0</v>
      </c>
      <c r="H37">
        <f t="shared" si="8"/>
        <v>3</v>
      </c>
      <c r="I37">
        <v>100</v>
      </c>
      <c r="J37">
        <v>115</v>
      </c>
      <c r="K37" t="s">
        <v>68</v>
      </c>
      <c r="L37" s="2">
        <f t="shared" ca="1" si="2"/>
        <v>3</v>
      </c>
      <c r="M37">
        <f t="shared" si="4"/>
        <v>-20</v>
      </c>
    </row>
    <row r="38" spans="1:13" x14ac:dyDescent="0.3">
      <c r="A38" t="str">
        <f ca="1">"Equip"&amp;C38&amp;D38&amp;TEXT(F38,"00")</f>
        <v>Equip2403</v>
      </c>
      <c r="B38" t="s">
        <v>38</v>
      </c>
      <c r="C38" s="2">
        <f t="shared" ca="1" si="0"/>
        <v>2</v>
      </c>
      <c r="D38">
        <v>4</v>
      </c>
      <c r="E38">
        <v>5</v>
      </c>
      <c r="F38">
        <v>3</v>
      </c>
      <c r="G38">
        <v>0</v>
      </c>
      <c r="H38">
        <f t="shared" si="8"/>
        <v>3</v>
      </c>
      <c r="I38">
        <v>100</v>
      </c>
      <c r="J38">
        <v>115</v>
      </c>
      <c r="K38" t="s">
        <v>68</v>
      </c>
      <c r="L38" s="2">
        <f t="shared" ca="1" si="2"/>
        <v>3</v>
      </c>
      <c r="M38">
        <f t="shared" si="4"/>
        <v>-10</v>
      </c>
    </row>
    <row r="39" spans="1:13" x14ac:dyDescent="0.3">
      <c r="A39" t="str">
        <f ca="1">"Equip"&amp;C39&amp;D39&amp;TEXT(F39,"00")</f>
        <v>Equip2404</v>
      </c>
      <c r="B39" t="s">
        <v>38</v>
      </c>
      <c r="C39" s="2">
        <f t="shared" ca="1" si="0"/>
        <v>2</v>
      </c>
      <c r="D39">
        <v>4</v>
      </c>
      <c r="E39">
        <v>5</v>
      </c>
      <c r="F39">
        <v>4</v>
      </c>
      <c r="G39">
        <v>0</v>
      </c>
      <c r="H39">
        <f t="shared" si="8"/>
        <v>3</v>
      </c>
      <c r="I39">
        <v>100</v>
      </c>
      <c r="J39">
        <v>115</v>
      </c>
      <c r="K39" t="s">
        <v>68</v>
      </c>
      <c r="L39" s="2">
        <f t="shared" ca="1" si="2"/>
        <v>3</v>
      </c>
      <c r="M39">
        <f t="shared" si="4"/>
        <v>-10</v>
      </c>
    </row>
    <row r="40" spans="1:13" x14ac:dyDescent="0.3">
      <c r="A40" t="str">
        <f ca="1">"Equip"&amp;C40&amp;D40&amp;TEXT(F40,"00")</f>
        <v>Equip2405</v>
      </c>
      <c r="B40" t="s">
        <v>38</v>
      </c>
      <c r="C40" s="2">
        <f t="shared" ca="1" si="0"/>
        <v>2</v>
      </c>
      <c r="D40">
        <v>4</v>
      </c>
      <c r="E40">
        <v>6</v>
      </c>
      <c r="F40">
        <v>5</v>
      </c>
      <c r="G40">
        <v>0</v>
      </c>
      <c r="H40">
        <f t="shared" si="8"/>
        <v>3</v>
      </c>
      <c r="I40">
        <v>100</v>
      </c>
      <c r="J40">
        <v>115</v>
      </c>
      <c r="K40" t="s">
        <v>68</v>
      </c>
      <c r="L40" s="2">
        <f t="shared" ca="1" si="2"/>
        <v>3</v>
      </c>
      <c r="M40">
        <f t="shared" si="4"/>
        <v>-5</v>
      </c>
    </row>
    <row r="41" spans="1:13" x14ac:dyDescent="0.3">
      <c r="A41" t="str">
        <f ca="1">"Equip"&amp;C41&amp;D41&amp;TEXT(F41,"00")</f>
        <v>Equip3001</v>
      </c>
      <c r="B41" t="s">
        <v>39</v>
      </c>
      <c r="C41" s="2">
        <f t="shared" ca="1" si="0"/>
        <v>3</v>
      </c>
      <c r="D41">
        <v>0</v>
      </c>
      <c r="E41">
        <v>0</v>
      </c>
      <c r="F41">
        <v>1</v>
      </c>
      <c r="G41">
        <v>1</v>
      </c>
      <c r="H41">
        <f t="shared" si="8"/>
        <v>1</v>
      </c>
      <c r="I41">
        <v>100</v>
      </c>
      <c r="J41">
        <v>115</v>
      </c>
      <c r="K41" t="s">
        <v>68</v>
      </c>
      <c r="L41" s="2">
        <f t="shared" ca="1" si="2"/>
        <v>3</v>
      </c>
      <c r="M41">
        <f t="shared" si="4"/>
        <v>0</v>
      </c>
    </row>
    <row r="42" spans="1:13" x14ac:dyDescent="0.3">
      <c r="A42" t="str">
        <f ca="1">"Equip"&amp;C42&amp;D42&amp;TEXT(F42,"00")</f>
        <v>Equip3002</v>
      </c>
      <c r="B42" t="s">
        <v>39</v>
      </c>
      <c r="C42" s="2">
        <f t="shared" ca="1" si="0"/>
        <v>3</v>
      </c>
      <c r="D42">
        <v>0</v>
      </c>
      <c r="E42">
        <v>0</v>
      </c>
      <c r="F42">
        <v>2</v>
      </c>
      <c r="G42">
        <v>1</v>
      </c>
      <c r="H42">
        <f t="shared" si="8"/>
        <v>1</v>
      </c>
      <c r="I42">
        <v>100</v>
      </c>
      <c r="J42">
        <v>115</v>
      </c>
      <c r="K42" t="s">
        <v>68</v>
      </c>
      <c r="L42" s="2">
        <f t="shared" ca="1" si="2"/>
        <v>3</v>
      </c>
      <c r="M42">
        <f t="shared" si="4"/>
        <v>0</v>
      </c>
    </row>
    <row r="43" spans="1:13" x14ac:dyDescent="0.3">
      <c r="A43" t="str">
        <f ca="1">"Equip"&amp;C43&amp;D43&amp;TEXT(F43,"00")</f>
        <v>Equip3101</v>
      </c>
      <c r="B43" t="s">
        <v>39</v>
      </c>
      <c r="C43" s="2">
        <f t="shared" ca="1" si="0"/>
        <v>3</v>
      </c>
      <c r="D43">
        <v>1</v>
      </c>
      <c r="E43">
        <v>1</v>
      </c>
      <c r="F43">
        <v>1</v>
      </c>
      <c r="G43">
        <v>1</v>
      </c>
      <c r="H43">
        <f t="shared" si="8"/>
        <v>1</v>
      </c>
      <c r="I43">
        <v>100</v>
      </c>
      <c r="J43">
        <v>115</v>
      </c>
      <c r="K43" t="s">
        <v>68</v>
      </c>
      <c r="L43" s="2">
        <f t="shared" ca="1" si="2"/>
        <v>3</v>
      </c>
      <c r="M43">
        <f t="shared" si="4"/>
        <v>0</v>
      </c>
    </row>
    <row r="44" spans="1:13" x14ac:dyDescent="0.3">
      <c r="A44" t="str">
        <f ca="1">"Equip"&amp;C44&amp;D44&amp;TEXT(F44,"00")</f>
        <v>Equip3102</v>
      </c>
      <c r="B44" t="s">
        <v>39</v>
      </c>
      <c r="C44" s="2">
        <f t="shared" ca="1" si="0"/>
        <v>3</v>
      </c>
      <c r="D44">
        <v>1</v>
      </c>
      <c r="E44">
        <v>1</v>
      </c>
      <c r="F44">
        <v>2</v>
      </c>
      <c r="G44">
        <v>1</v>
      </c>
      <c r="H44">
        <f t="shared" si="8"/>
        <v>1</v>
      </c>
      <c r="I44">
        <v>100</v>
      </c>
      <c r="J44">
        <v>115</v>
      </c>
      <c r="K44" t="s">
        <v>68</v>
      </c>
      <c r="L44" s="2">
        <f t="shared" ca="1" si="2"/>
        <v>3</v>
      </c>
      <c r="M44">
        <f t="shared" si="4"/>
        <v>0</v>
      </c>
    </row>
    <row r="45" spans="1:13" x14ac:dyDescent="0.3">
      <c r="A45" t="str">
        <f ca="1">"Equip"&amp;C45&amp;D45&amp;TEXT(F45,"00")</f>
        <v>Equip3201</v>
      </c>
      <c r="B45" t="s">
        <v>39</v>
      </c>
      <c r="C45" s="2">
        <f t="shared" ca="1" si="0"/>
        <v>3</v>
      </c>
      <c r="D45">
        <v>2</v>
      </c>
      <c r="E45">
        <v>2</v>
      </c>
      <c r="F45">
        <v>1</v>
      </c>
      <c r="G45">
        <v>1</v>
      </c>
      <c r="H45">
        <f t="shared" si="8"/>
        <v>2</v>
      </c>
      <c r="I45">
        <v>100</v>
      </c>
      <c r="J45">
        <v>115</v>
      </c>
      <c r="K45" t="s">
        <v>68</v>
      </c>
      <c r="L45" s="2">
        <f t="shared" ca="1" si="2"/>
        <v>3</v>
      </c>
      <c r="M45">
        <f t="shared" si="4"/>
        <v>0</v>
      </c>
    </row>
    <row r="46" spans="1:13" x14ac:dyDescent="0.3">
      <c r="A46" t="str">
        <f ca="1">"Equip"&amp;C46&amp;D46&amp;TEXT(F46,"00")</f>
        <v>Equip3202</v>
      </c>
      <c r="B46" t="s">
        <v>39</v>
      </c>
      <c r="C46" s="2">
        <f t="shared" ca="1" si="0"/>
        <v>3</v>
      </c>
      <c r="D46">
        <v>2</v>
      </c>
      <c r="E46">
        <v>2</v>
      </c>
      <c r="F46">
        <v>2</v>
      </c>
      <c r="G46">
        <v>1</v>
      </c>
      <c r="H46">
        <f t="shared" si="8"/>
        <v>2</v>
      </c>
      <c r="I46">
        <v>100</v>
      </c>
      <c r="J46">
        <v>115</v>
      </c>
      <c r="K46" t="s">
        <v>68</v>
      </c>
      <c r="L46" s="2">
        <f t="shared" ca="1" si="2"/>
        <v>3</v>
      </c>
      <c r="M46">
        <f t="shared" si="4"/>
        <v>0</v>
      </c>
    </row>
    <row r="47" spans="1:13" x14ac:dyDescent="0.3">
      <c r="A47" t="str">
        <f ca="1">"Equip"&amp;C47&amp;D47&amp;TEXT(F47,"00")</f>
        <v>Equip3301</v>
      </c>
      <c r="B47" t="s">
        <v>39</v>
      </c>
      <c r="C47" s="2">
        <f t="shared" ca="1" si="0"/>
        <v>3</v>
      </c>
      <c r="D47">
        <v>3</v>
      </c>
      <c r="E47">
        <v>3</v>
      </c>
      <c r="F47">
        <v>1</v>
      </c>
      <c r="G47">
        <v>1</v>
      </c>
      <c r="H47">
        <f t="shared" si="8"/>
        <v>2</v>
      </c>
      <c r="I47">
        <v>100</v>
      </c>
      <c r="J47">
        <v>115</v>
      </c>
      <c r="K47" t="s">
        <v>68</v>
      </c>
      <c r="L47" s="2">
        <f t="shared" ca="1" si="2"/>
        <v>3</v>
      </c>
      <c r="M47">
        <f t="shared" si="4"/>
        <v>0</v>
      </c>
    </row>
    <row r="48" spans="1:13" x14ac:dyDescent="0.3">
      <c r="A48" t="str">
        <f ca="1">"Equip"&amp;C48&amp;D48&amp;TEXT(F48,"00")</f>
        <v>Equip3302</v>
      </c>
      <c r="B48" t="s">
        <v>39</v>
      </c>
      <c r="C48" s="2">
        <f t="shared" ca="1" si="0"/>
        <v>3</v>
      </c>
      <c r="D48">
        <v>3</v>
      </c>
      <c r="E48">
        <v>3</v>
      </c>
      <c r="F48">
        <v>2</v>
      </c>
      <c r="G48">
        <v>1</v>
      </c>
      <c r="H48">
        <f t="shared" si="8"/>
        <v>2</v>
      </c>
      <c r="I48">
        <v>100</v>
      </c>
      <c r="J48">
        <v>115</v>
      </c>
      <c r="K48" t="s">
        <v>68</v>
      </c>
      <c r="L48" s="2">
        <f t="shared" ca="1" si="2"/>
        <v>3</v>
      </c>
      <c r="M48">
        <f t="shared" si="4"/>
        <v>0</v>
      </c>
    </row>
    <row r="49" spans="1:13" x14ac:dyDescent="0.3">
      <c r="A49" t="str">
        <f ca="1">"Equip"&amp;C49&amp;D49&amp;TEXT(F49,"00")</f>
        <v>Equip3401</v>
      </c>
      <c r="B49" t="s">
        <v>39</v>
      </c>
      <c r="C49" s="2">
        <f t="shared" ca="1" si="0"/>
        <v>3</v>
      </c>
      <c r="D49">
        <v>4</v>
      </c>
      <c r="E49">
        <v>4</v>
      </c>
      <c r="F49">
        <v>1</v>
      </c>
      <c r="G49">
        <v>1</v>
      </c>
      <c r="H49">
        <f t="shared" si="8"/>
        <v>3</v>
      </c>
      <c r="I49">
        <v>100</v>
      </c>
      <c r="J49">
        <v>115</v>
      </c>
      <c r="K49" t="s">
        <v>68</v>
      </c>
      <c r="L49" s="2">
        <f t="shared" ca="1" si="2"/>
        <v>3</v>
      </c>
      <c r="M49">
        <f t="shared" si="4"/>
        <v>-20</v>
      </c>
    </row>
    <row r="50" spans="1:13" x14ac:dyDescent="0.3">
      <c r="A50" t="str">
        <f ca="1">"Equip"&amp;C50&amp;D50&amp;TEXT(F50,"00")</f>
        <v>Equip3402</v>
      </c>
      <c r="B50" t="s">
        <v>39</v>
      </c>
      <c r="C50" s="2">
        <f t="shared" ca="1" si="0"/>
        <v>3</v>
      </c>
      <c r="D50">
        <v>4</v>
      </c>
      <c r="E50">
        <v>4</v>
      </c>
      <c r="F50">
        <v>2</v>
      </c>
      <c r="G50">
        <v>1</v>
      </c>
      <c r="H50">
        <f t="shared" si="8"/>
        <v>3</v>
      </c>
      <c r="I50">
        <v>100</v>
      </c>
      <c r="J50">
        <v>115</v>
      </c>
      <c r="K50" t="s">
        <v>68</v>
      </c>
      <c r="L50" s="2">
        <f t="shared" ca="1" si="2"/>
        <v>3</v>
      </c>
      <c r="M50">
        <f t="shared" si="4"/>
        <v>-20</v>
      </c>
    </row>
    <row r="51" spans="1:13" x14ac:dyDescent="0.3">
      <c r="A51" t="str">
        <f ca="1">"Equip"&amp;C51&amp;D51&amp;TEXT(F51,"00")</f>
        <v>Equip3403</v>
      </c>
      <c r="B51" t="s">
        <v>39</v>
      </c>
      <c r="C51" s="2">
        <f t="shared" ca="1" si="0"/>
        <v>3</v>
      </c>
      <c r="D51">
        <v>4</v>
      </c>
      <c r="E51">
        <v>5</v>
      </c>
      <c r="F51">
        <v>3</v>
      </c>
      <c r="G51">
        <v>1</v>
      </c>
      <c r="H51">
        <f t="shared" si="8"/>
        <v>3</v>
      </c>
      <c r="I51">
        <v>100</v>
      </c>
      <c r="J51">
        <v>115</v>
      </c>
      <c r="K51" t="s">
        <v>68</v>
      </c>
      <c r="L51" s="2">
        <f t="shared" ca="1" si="2"/>
        <v>3</v>
      </c>
      <c r="M51">
        <f t="shared" si="4"/>
        <v>-10</v>
      </c>
    </row>
    <row r="52" spans="1:13" x14ac:dyDescent="0.3">
      <c r="A52" t="str">
        <f ca="1">"Equip"&amp;C52&amp;D52&amp;TEXT(F52,"00")</f>
        <v>Equip3404</v>
      </c>
      <c r="B52" t="s">
        <v>39</v>
      </c>
      <c r="C52" s="2">
        <f t="shared" ca="1" si="0"/>
        <v>3</v>
      </c>
      <c r="D52">
        <v>4</v>
      </c>
      <c r="E52">
        <v>5</v>
      </c>
      <c r="F52">
        <v>4</v>
      </c>
      <c r="G52">
        <v>1</v>
      </c>
      <c r="H52">
        <f t="shared" si="8"/>
        <v>3</v>
      </c>
      <c r="I52">
        <v>100</v>
      </c>
      <c r="J52">
        <v>115</v>
      </c>
      <c r="K52" t="s">
        <v>68</v>
      </c>
      <c r="L52" s="2">
        <f t="shared" ca="1" si="2"/>
        <v>3</v>
      </c>
      <c r="M52">
        <f t="shared" si="4"/>
        <v>-10</v>
      </c>
    </row>
    <row r="53" spans="1:13" x14ac:dyDescent="0.3">
      <c r="A53" t="str">
        <f ca="1">"Equip"&amp;C53&amp;D53&amp;TEXT(F53,"00")</f>
        <v>Equip3405</v>
      </c>
      <c r="B53" t="s">
        <v>39</v>
      </c>
      <c r="C53" s="2">
        <f t="shared" ca="1" si="0"/>
        <v>3</v>
      </c>
      <c r="D53">
        <v>4</v>
      </c>
      <c r="E53">
        <v>6</v>
      </c>
      <c r="F53">
        <v>5</v>
      </c>
      <c r="G53">
        <v>1</v>
      </c>
      <c r="H53">
        <f t="shared" si="8"/>
        <v>3</v>
      </c>
      <c r="I53">
        <v>100</v>
      </c>
      <c r="J53">
        <v>115</v>
      </c>
      <c r="K53" t="s">
        <v>68</v>
      </c>
      <c r="L53" s="2">
        <f t="shared" ca="1" si="2"/>
        <v>3</v>
      </c>
      <c r="M53">
        <f t="shared" si="4"/>
        <v>-5</v>
      </c>
    </row>
    <row r="54" spans="1:13" x14ac:dyDescent="0.3">
      <c r="A54" t="str">
        <f ca="1">"Equip"&amp;C54&amp;D54&amp;TEXT(F54,"00")</f>
        <v>Equip4001</v>
      </c>
      <c r="B54" t="s">
        <v>40</v>
      </c>
      <c r="C54" s="2">
        <f t="shared" ca="1" si="0"/>
        <v>4</v>
      </c>
      <c r="D54">
        <v>0</v>
      </c>
      <c r="E54">
        <v>0</v>
      </c>
      <c r="F54">
        <v>1</v>
      </c>
      <c r="G54">
        <v>0</v>
      </c>
      <c r="H54">
        <f t="shared" si="8"/>
        <v>1</v>
      </c>
      <c r="I54">
        <v>100</v>
      </c>
      <c r="J54">
        <v>115</v>
      </c>
      <c r="K54" t="s">
        <v>68</v>
      </c>
      <c r="L54" s="2">
        <f t="shared" ca="1" si="2"/>
        <v>3</v>
      </c>
      <c r="M54">
        <f t="shared" si="4"/>
        <v>0</v>
      </c>
    </row>
    <row r="55" spans="1:13" x14ac:dyDescent="0.3">
      <c r="A55" t="str">
        <f ca="1">"Equip"&amp;C55&amp;D55&amp;TEXT(F55,"00")</f>
        <v>Equip4002</v>
      </c>
      <c r="B55" t="s">
        <v>40</v>
      </c>
      <c r="C55" s="2">
        <f t="shared" ca="1" si="0"/>
        <v>4</v>
      </c>
      <c r="D55">
        <v>0</v>
      </c>
      <c r="E55">
        <v>0</v>
      </c>
      <c r="F55">
        <v>2</v>
      </c>
      <c r="G55">
        <v>0</v>
      </c>
      <c r="H55">
        <f t="shared" si="8"/>
        <v>1</v>
      </c>
      <c r="I55">
        <v>100</v>
      </c>
      <c r="J55">
        <v>115</v>
      </c>
      <c r="K55" t="s">
        <v>68</v>
      </c>
      <c r="L55" s="2">
        <f t="shared" ca="1" si="2"/>
        <v>3</v>
      </c>
      <c r="M55">
        <f t="shared" si="4"/>
        <v>0</v>
      </c>
    </row>
    <row r="56" spans="1:13" x14ac:dyDescent="0.3">
      <c r="A56" t="str">
        <f ca="1">"Equip"&amp;C56&amp;D56&amp;TEXT(F56,"00")</f>
        <v>Equip4101</v>
      </c>
      <c r="B56" t="s">
        <v>40</v>
      </c>
      <c r="C56" s="2">
        <f t="shared" ca="1" si="0"/>
        <v>4</v>
      </c>
      <c r="D56">
        <v>1</v>
      </c>
      <c r="E56">
        <v>1</v>
      </c>
      <c r="F56">
        <v>1</v>
      </c>
      <c r="G56">
        <v>0</v>
      </c>
      <c r="H56">
        <f t="shared" si="8"/>
        <v>1</v>
      </c>
      <c r="I56">
        <v>100</v>
      </c>
      <c r="J56">
        <v>115</v>
      </c>
      <c r="K56" t="s">
        <v>68</v>
      </c>
      <c r="L56" s="2">
        <f t="shared" ca="1" si="2"/>
        <v>3</v>
      </c>
      <c r="M56">
        <f t="shared" si="4"/>
        <v>0</v>
      </c>
    </row>
    <row r="57" spans="1:13" x14ac:dyDescent="0.3">
      <c r="A57" t="str">
        <f ca="1">"Equip"&amp;C57&amp;D57&amp;TEXT(F57,"00")</f>
        <v>Equip4102</v>
      </c>
      <c r="B57" t="s">
        <v>40</v>
      </c>
      <c r="C57" s="2">
        <f t="shared" ca="1" si="0"/>
        <v>4</v>
      </c>
      <c r="D57">
        <v>1</v>
      </c>
      <c r="E57">
        <v>1</v>
      </c>
      <c r="F57">
        <v>2</v>
      </c>
      <c r="G57">
        <v>0</v>
      </c>
      <c r="H57">
        <f t="shared" si="8"/>
        <v>1</v>
      </c>
      <c r="I57">
        <v>100</v>
      </c>
      <c r="J57">
        <v>115</v>
      </c>
      <c r="K57" t="s">
        <v>68</v>
      </c>
      <c r="L57" s="2">
        <f t="shared" ca="1" si="2"/>
        <v>3</v>
      </c>
      <c r="M57">
        <f t="shared" si="4"/>
        <v>0</v>
      </c>
    </row>
    <row r="58" spans="1:13" x14ac:dyDescent="0.3">
      <c r="A58" t="str">
        <f ca="1">"Equip"&amp;C58&amp;D58&amp;TEXT(F58,"00")</f>
        <v>Equip4201</v>
      </c>
      <c r="B58" t="s">
        <v>40</v>
      </c>
      <c r="C58" s="2">
        <f t="shared" ca="1" si="0"/>
        <v>4</v>
      </c>
      <c r="D58">
        <v>2</v>
      </c>
      <c r="E58">
        <v>2</v>
      </c>
      <c r="F58">
        <v>1</v>
      </c>
      <c r="G58">
        <v>0</v>
      </c>
      <c r="H58">
        <f t="shared" si="8"/>
        <v>2</v>
      </c>
      <c r="I58">
        <v>100</v>
      </c>
      <c r="J58">
        <v>115</v>
      </c>
      <c r="K58" t="s">
        <v>68</v>
      </c>
      <c r="L58" s="2">
        <f t="shared" ca="1" si="2"/>
        <v>3</v>
      </c>
      <c r="M58">
        <f t="shared" si="4"/>
        <v>0</v>
      </c>
    </row>
    <row r="59" spans="1:13" x14ac:dyDescent="0.3">
      <c r="A59" t="str">
        <f ca="1">"Equip"&amp;C59&amp;D59&amp;TEXT(F59,"00")</f>
        <v>Equip4202</v>
      </c>
      <c r="B59" t="s">
        <v>40</v>
      </c>
      <c r="C59" s="2">
        <f t="shared" ca="1" si="0"/>
        <v>4</v>
      </c>
      <c r="D59">
        <v>2</v>
      </c>
      <c r="E59">
        <v>2</v>
      </c>
      <c r="F59">
        <v>2</v>
      </c>
      <c r="G59">
        <v>0</v>
      </c>
      <c r="H59">
        <f t="shared" si="8"/>
        <v>2</v>
      </c>
      <c r="I59">
        <v>100</v>
      </c>
      <c r="J59">
        <v>115</v>
      </c>
      <c r="K59" t="s">
        <v>68</v>
      </c>
      <c r="L59" s="2">
        <f t="shared" ca="1" si="2"/>
        <v>3</v>
      </c>
      <c r="M59">
        <f t="shared" si="4"/>
        <v>0</v>
      </c>
    </row>
    <row r="60" spans="1:13" x14ac:dyDescent="0.3">
      <c r="A60" t="str">
        <f ca="1">"Equip"&amp;C60&amp;D60&amp;TEXT(F60,"00")</f>
        <v>Equip4301</v>
      </c>
      <c r="B60" t="s">
        <v>40</v>
      </c>
      <c r="C60" s="2">
        <f t="shared" ca="1" si="0"/>
        <v>4</v>
      </c>
      <c r="D60">
        <v>3</v>
      </c>
      <c r="E60">
        <v>3</v>
      </c>
      <c r="F60">
        <v>1</v>
      </c>
      <c r="G60">
        <v>0</v>
      </c>
      <c r="H60">
        <f t="shared" si="8"/>
        <v>2</v>
      </c>
      <c r="I60">
        <v>100</v>
      </c>
      <c r="J60">
        <v>115</v>
      </c>
      <c r="K60" t="s">
        <v>68</v>
      </c>
      <c r="L60" s="2">
        <f t="shared" ca="1" si="2"/>
        <v>3</v>
      </c>
      <c r="M60">
        <f t="shared" si="4"/>
        <v>0</v>
      </c>
    </row>
    <row r="61" spans="1:13" x14ac:dyDescent="0.3">
      <c r="A61" t="str">
        <f ca="1">"Equip"&amp;C61&amp;D61&amp;TEXT(F61,"00")</f>
        <v>Equip4302</v>
      </c>
      <c r="B61" t="s">
        <v>40</v>
      </c>
      <c r="C61" s="2">
        <f t="shared" ca="1" si="0"/>
        <v>4</v>
      </c>
      <c r="D61">
        <v>3</v>
      </c>
      <c r="E61">
        <v>3</v>
      </c>
      <c r="F61">
        <v>2</v>
      </c>
      <c r="G61">
        <v>0</v>
      </c>
      <c r="H61">
        <f t="shared" si="8"/>
        <v>2</v>
      </c>
      <c r="I61">
        <v>100</v>
      </c>
      <c r="J61">
        <v>115</v>
      </c>
      <c r="K61" t="s">
        <v>68</v>
      </c>
      <c r="L61" s="2">
        <f t="shared" ca="1" si="2"/>
        <v>3</v>
      </c>
      <c r="M61">
        <f t="shared" si="4"/>
        <v>0</v>
      </c>
    </row>
    <row r="62" spans="1:13" x14ac:dyDescent="0.3">
      <c r="A62" t="str">
        <f ca="1">"Equip"&amp;C62&amp;D62&amp;TEXT(F62,"00")</f>
        <v>Equip4401</v>
      </c>
      <c r="B62" t="s">
        <v>40</v>
      </c>
      <c r="C62" s="2">
        <f t="shared" ca="1" si="0"/>
        <v>4</v>
      </c>
      <c r="D62">
        <v>4</v>
      </c>
      <c r="E62">
        <v>4</v>
      </c>
      <c r="F62">
        <v>1</v>
      </c>
      <c r="G62">
        <v>0</v>
      </c>
      <c r="H62">
        <f t="shared" si="8"/>
        <v>3</v>
      </c>
      <c r="I62">
        <v>100</v>
      </c>
      <c r="J62">
        <v>115</v>
      </c>
      <c r="K62" t="s">
        <v>68</v>
      </c>
      <c r="L62" s="2">
        <f t="shared" ca="1" si="2"/>
        <v>3</v>
      </c>
      <c r="M62">
        <f t="shared" si="4"/>
        <v>-20</v>
      </c>
    </row>
    <row r="63" spans="1:13" x14ac:dyDescent="0.3">
      <c r="A63" t="str">
        <f ca="1">"Equip"&amp;C63&amp;D63&amp;TEXT(F63,"00")</f>
        <v>Equip4402</v>
      </c>
      <c r="B63" t="s">
        <v>40</v>
      </c>
      <c r="C63" s="2">
        <f t="shared" ca="1" si="0"/>
        <v>4</v>
      </c>
      <c r="D63">
        <v>4</v>
      </c>
      <c r="E63">
        <v>4</v>
      </c>
      <c r="F63">
        <v>2</v>
      </c>
      <c r="G63">
        <v>0</v>
      </c>
      <c r="H63">
        <f t="shared" si="8"/>
        <v>3</v>
      </c>
      <c r="I63">
        <v>100</v>
      </c>
      <c r="J63">
        <v>115</v>
      </c>
      <c r="K63" t="s">
        <v>68</v>
      </c>
      <c r="L63" s="2">
        <f t="shared" ca="1" si="2"/>
        <v>3</v>
      </c>
      <c r="M63">
        <f t="shared" si="4"/>
        <v>-20</v>
      </c>
    </row>
    <row r="64" spans="1:13" x14ac:dyDescent="0.3">
      <c r="A64" t="str">
        <f ca="1">"Equip"&amp;C64&amp;D64&amp;TEXT(F64,"00")</f>
        <v>Equip4403</v>
      </c>
      <c r="B64" t="s">
        <v>40</v>
      </c>
      <c r="C64" s="2">
        <f t="shared" ca="1" si="0"/>
        <v>4</v>
      </c>
      <c r="D64">
        <v>4</v>
      </c>
      <c r="E64">
        <v>5</v>
      </c>
      <c r="F64">
        <v>3</v>
      </c>
      <c r="G64">
        <v>0</v>
      </c>
      <c r="H64">
        <f t="shared" si="8"/>
        <v>3</v>
      </c>
      <c r="I64">
        <v>100</v>
      </c>
      <c r="J64">
        <v>115</v>
      </c>
      <c r="K64" t="s">
        <v>68</v>
      </c>
      <c r="L64" s="2">
        <f t="shared" ca="1" si="2"/>
        <v>3</v>
      </c>
      <c r="M64">
        <f t="shared" si="4"/>
        <v>-10</v>
      </c>
    </row>
    <row r="65" spans="1:13" x14ac:dyDescent="0.3">
      <c r="A65" t="str">
        <f ca="1">"Equip"&amp;C65&amp;D65&amp;TEXT(F65,"00")</f>
        <v>Equip4404</v>
      </c>
      <c r="B65" t="s">
        <v>40</v>
      </c>
      <c r="C65" s="2">
        <f t="shared" ca="1" si="0"/>
        <v>4</v>
      </c>
      <c r="D65">
        <v>4</v>
      </c>
      <c r="E65">
        <v>5</v>
      </c>
      <c r="F65">
        <v>4</v>
      </c>
      <c r="G65">
        <v>0</v>
      </c>
      <c r="H65">
        <f t="shared" si="8"/>
        <v>3</v>
      </c>
      <c r="I65">
        <v>100</v>
      </c>
      <c r="J65">
        <v>115</v>
      </c>
      <c r="K65" t="s">
        <v>68</v>
      </c>
      <c r="L65" s="2">
        <f t="shared" ref="L65:L118" ca="1" si="9">VLOOKUP(K65,OFFSET(INDIRECT("$A:$B"),0,MATCH(K$1&amp;"_Verify",INDIRECT("$1:$1"),0)-1),2,0)</f>
        <v>3</v>
      </c>
      <c r="M65">
        <f t="shared" si="4"/>
        <v>-10</v>
      </c>
    </row>
    <row r="66" spans="1:13" x14ac:dyDescent="0.3">
      <c r="A66" t="str">
        <f ca="1">"Equip"&amp;C66&amp;D66&amp;TEXT(F66,"00")</f>
        <v>Equip4405</v>
      </c>
      <c r="B66" t="s">
        <v>40</v>
      </c>
      <c r="C66" s="2">
        <f t="shared" ref="C66:C118" ca="1" si="10">VLOOKUP(B66,OFFSET(INDIRECT("$A:$B"),0,MATCH(B$1&amp;"_Verify",INDIRECT("$1:$1"),0)-1),2,0)</f>
        <v>4</v>
      </c>
      <c r="D66">
        <v>4</v>
      </c>
      <c r="E66">
        <v>6</v>
      </c>
      <c r="F66">
        <v>5</v>
      </c>
      <c r="G66">
        <v>0</v>
      </c>
      <c r="H66">
        <f t="shared" si="8"/>
        <v>3</v>
      </c>
      <c r="I66">
        <v>100</v>
      </c>
      <c r="J66">
        <v>115</v>
      </c>
      <c r="K66" t="s">
        <v>68</v>
      </c>
      <c r="L66" s="2">
        <f t="shared" ca="1" si="9"/>
        <v>3</v>
      </c>
      <c r="M66">
        <f t="shared" si="4"/>
        <v>-5</v>
      </c>
    </row>
    <row r="67" spans="1:13" x14ac:dyDescent="0.3">
      <c r="A67" t="str">
        <f ca="1">"Equip"&amp;C67&amp;D67&amp;TEXT(F67,"00")</f>
        <v>Equip5001</v>
      </c>
      <c r="B67" t="s">
        <v>41</v>
      </c>
      <c r="C67" s="2">
        <f t="shared" ca="1" si="10"/>
        <v>5</v>
      </c>
      <c r="D67">
        <v>0</v>
      </c>
      <c r="E67">
        <v>0</v>
      </c>
      <c r="F67">
        <v>1</v>
      </c>
      <c r="G67">
        <v>1</v>
      </c>
      <c r="H67">
        <f t="shared" si="8"/>
        <v>1</v>
      </c>
      <c r="I67">
        <v>100</v>
      </c>
      <c r="J67">
        <v>115</v>
      </c>
      <c r="K67" t="s">
        <v>68</v>
      </c>
      <c r="L67" s="2">
        <f t="shared" ca="1" si="9"/>
        <v>3</v>
      </c>
      <c r="M67">
        <f t="shared" ref="M67:M118" si="11">IF(E67&lt;=3,0,
IF(E67=4,-20,
IF(E67=5,-10,
IF(E67=6,-5,
"없음"))))</f>
        <v>0</v>
      </c>
    </row>
    <row r="68" spans="1:13" x14ac:dyDescent="0.3">
      <c r="A68" t="str">
        <f ca="1">"Equip"&amp;C68&amp;D68&amp;TEXT(F68,"00")</f>
        <v>Equip5002</v>
      </c>
      <c r="B68" t="s">
        <v>41</v>
      </c>
      <c r="C68" s="2">
        <f t="shared" ca="1" si="10"/>
        <v>5</v>
      </c>
      <c r="D68">
        <v>0</v>
      </c>
      <c r="E68">
        <v>0</v>
      </c>
      <c r="F68">
        <v>2</v>
      </c>
      <c r="G68">
        <v>1</v>
      </c>
      <c r="H68">
        <f>INT(D68/2)+1</f>
        <v>1</v>
      </c>
      <c r="I68">
        <v>100</v>
      </c>
      <c r="J68">
        <v>115</v>
      </c>
      <c r="K68" t="s">
        <v>68</v>
      </c>
      <c r="L68" s="2">
        <f t="shared" ca="1" si="9"/>
        <v>3</v>
      </c>
      <c r="M68">
        <f t="shared" si="11"/>
        <v>0</v>
      </c>
    </row>
    <row r="69" spans="1:13" x14ac:dyDescent="0.3">
      <c r="A69" t="str">
        <f ca="1">"Equip"&amp;C69&amp;D69&amp;TEXT(F69,"00")</f>
        <v>Equip5101</v>
      </c>
      <c r="B69" t="s">
        <v>41</v>
      </c>
      <c r="C69" s="2">
        <f t="shared" ca="1" si="10"/>
        <v>5</v>
      </c>
      <c r="D69">
        <v>1</v>
      </c>
      <c r="E69">
        <v>1</v>
      </c>
      <c r="F69">
        <v>1</v>
      </c>
      <c r="G69">
        <v>1</v>
      </c>
      <c r="H69">
        <f>INT(D69/2)+1</f>
        <v>1</v>
      </c>
      <c r="I69">
        <v>100</v>
      </c>
      <c r="J69">
        <v>115</v>
      </c>
      <c r="K69" t="s">
        <v>68</v>
      </c>
      <c r="L69" s="2">
        <f t="shared" ca="1" si="9"/>
        <v>3</v>
      </c>
      <c r="M69">
        <f t="shared" si="11"/>
        <v>0</v>
      </c>
    </row>
    <row r="70" spans="1:13" x14ac:dyDescent="0.3">
      <c r="A70" t="str">
        <f ca="1">"Equip"&amp;C70&amp;D70&amp;TEXT(F70,"00")</f>
        <v>Equip5102</v>
      </c>
      <c r="B70" t="s">
        <v>41</v>
      </c>
      <c r="C70" s="2">
        <f t="shared" ca="1" si="10"/>
        <v>5</v>
      </c>
      <c r="D70">
        <v>1</v>
      </c>
      <c r="E70">
        <v>1</v>
      </c>
      <c r="F70">
        <v>2</v>
      </c>
      <c r="G70">
        <v>1</v>
      </c>
      <c r="H70">
        <f>INT(D70/2)+1</f>
        <v>1</v>
      </c>
      <c r="I70">
        <v>100</v>
      </c>
      <c r="J70">
        <v>115</v>
      </c>
      <c r="K70" t="s">
        <v>68</v>
      </c>
      <c r="L70" s="2">
        <f t="shared" ca="1" si="9"/>
        <v>3</v>
      </c>
      <c r="M70">
        <f t="shared" si="11"/>
        <v>0</v>
      </c>
    </row>
    <row r="71" spans="1:13" x14ac:dyDescent="0.3">
      <c r="A71" t="str">
        <f ca="1">"Equip"&amp;C71&amp;D71&amp;TEXT(F71,"00")</f>
        <v>Equip5201</v>
      </c>
      <c r="B71" t="s">
        <v>41</v>
      </c>
      <c r="C71" s="2">
        <f t="shared" ca="1" si="10"/>
        <v>5</v>
      </c>
      <c r="D71">
        <v>2</v>
      </c>
      <c r="E71">
        <v>2</v>
      </c>
      <c r="F71">
        <v>1</v>
      </c>
      <c r="G71">
        <v>1</v>
      </c>
      <c r="H71">
        <f>INT(D71/2)+1</f>
        <v>2</v>
      </c>
      <c r="I71">
        <v>100</v>
      </c>
      <c r="J71">
        <v>115</v>
      </c>
      <c r="K71" t="s">
        <v>68</v>
      </c>
      <c r="L71" s="2">
        <f t="shared" ca="1" si="9"/>
        <v>3</v>
      </c>
      <c r="M71">
        <f t="shared" si="11"/>
        <v>0</v>
      </c>
    </row>
    <row r="72" spans="1:13" x14ac:dyDescent="0.3">
      <c r="A72" t="str">
        <f ca="1">"Equip"&amp;C72&amp;D72&amp;TEXT(F72,"00")</f>
        <v>Equip5202</v>
      </c>
      <c r="B72" t="s">
        <v>41</v>
      </c>
      <c r="C72" s="2">
        <f t="shared" ca="1" si="10"/>
        <v>5</v>
      </c>
      <c r="D72">
        <v>2</v>
      </c>
      <c r="E72">
        <v>2</v>
      </c>
      <c r="F72">
        <v>2</v>
      </c>
      <c r="G72">
        <v>1</v>
      </c>
      <c r="H72">
        <f>INT(D72/2)+1</f>
        <v>2</v>
      </c>
      <c r="I72">
        <v>100</v>
      </c>
      <c r="J72">
        <v>115</v>
      </c>
      <c r="K72" t="s">
        <v>68</v>
      </c>
      <c r="L72" s="2">
        <f t="shared" ca="1" si="9"/>
        <v>3</v>
      </c>
      <c r="M72">
        <f t="shared" si="11"/>
        <v>0</v>
      </c>
    </row>
    <row r="73" spans="1:13" x14ac:dyDescent="0.3">
      <c r="A73" t="str">
        <f ca="1">"Equip"&amp;C73&amp;D73&amp;TEXT(F73,"00")</f>
        <v>Equip5301</v>
      </c>
      <c r="B73" t="s">
        <v>41</v>
      </c>
      <c r="C73" s="2">
        <f t="shared" ca="1" si="10"/>
        <v>5</v>
      </c>
      <c r="D73">
        <v>3</v>
      </c>
      <c r="E73">
        <v>3</v>
      </c>
      <c r="F73">
        <v>1</v>
      </c>
      <c r="G73">
        <v>1</v>
      </c>
      <c r="H73">
        <f>INT(D73/2)+1</f>
        <v>2</v>
      </c>
      <c r="I73">
        <v>100</v>
      </c>
      <c r="J73">
        <v>115</v>
      </c>
      <c r="K73" t="s">
        <v>68</v>
      </c>
      <c r="L73" s="2">
        <f t="shared" ca="1" si="9"/>
        <v>3</v>
      </c>
      <c r="M73">
        <f t="shared" si="11"/>
        <v>0</v>
      </c>
    </row>
    <row r="74" spans="1:13" x14ac:dyDescent="0.3">
      <c r="A74" t="str">
        <f ca="1">"Equip"&amp;C74&amp;D74&amp;TEXT(F74,"00")</f>
        <v>Equip5302</v>
      </c>
      <c r="B74" t="s">
        <v>41</v>
      </c>
      <c r="C74" s="2">
        <f t="shared" ca="1" si="10"/>
        <v>5</v>
      </c>
      <c r="D74">
        <v>3</v>
      </c>
      <c r="E74">
        <v>3</v>
      </c>
      <c r="F74">
        <v>2</v>
      </c>
      <c r="G74">
        <v>1</v>
      </c>
      <c r="H74">
        <f>INT(D74/2)+1</f>
        <v>2</v>
      </c>
      <c r="I74">
        <v>100</v>
      </c>
      <c r="J74">
        <v>115</v>
      </c>
      <c r="K74" t="s">
        <v>68</v>
      </c>
      <c r="L74" s="2">
        <f t="shared" ca="1" si="9"/>
        <v>3</v>
      </c>
      <c r="M74">
        <f t="shared" si="11"/>
        <v>0</v>
      </c>
    </row>
    <row r="75" spans="1:13" x14ac:dyDescent="0.3">
      <c r="A75" t="str">
        <f ca="1">"Equip"&amp;C75&amp;D75&amp;TEXT(F75,"00")</f>
        <v>Equip5401</v>
      </c>
      <c r="B75" t="s">
        <v>41</v>
      </c>
      <c r="C75" s="2">
        <f t="shared" ca="1" si="10"/>
        <v>5</v>
      </c>
      <c r="D75">
        <v>4</v>
      </c>
      <c r="E75">
        <v>4</v>
      </c>
      <c r="F75">
        <v>1</v>
      </c>
      <c r="G75">
        <v>1</v>
      </c>
      <c r="H75">
        <f>INT(D75/2)+1</f>
        <v>3</v>
      </c>
      <c r="I75">
        <v>100</v>
      </c>
      <c r="J75">
        <v>115</v>
      </c>
      <c r="K75" t="s">
        <v>68</v>
      </c>
      <c r="L75" s="2">
        <f t="shared" ca="1" si="9"/>
        <v>3</v>
      </c>
      <c r="M75">
        <f t="shared" si="11"/>
        <v>-20</v>
      </c>
    </row>
    <row r="76" spans="1:13" x14ac:dyDescent="0.3">
      <c r="A76" t="str">
        <f ca="1">"Equip"&amp;C76&amp;D76&amp;TEXT(F76,"00")</f>
        <v>Equip5402</v>
      </c>
      <c r="B76" t="s">
        <v>41</v>
      </c>
      <c r="C76" s="2">
        <f t="shared" ca="1" si="10"/>
        <v>5</v>
      </c>
      <c r="D76">
        <v>4</v>
      </c>
      <c r="E76">
        <v>4</v>
      </c>
      <c r="F76">
        <v>2</v>
      </c>
      <c r="G76">
        <v>1</v>
      </c>
      <c r="H76">
        <f>INT(D76/2)+1</f>
        <v>3</v>
      </c>
      <c r="I76">
        <v>100</v>
      </c>
      <c r="J76">
        <v>115</v>
      </c>
      <c r="K76" t="s">
        <v>68</v>
      </c>
      <c r="L76" s="2">
        <f t="shared" ca="1" si="9"/>
        <v>3</v>
      </c>
      <c r="M76">
        <f t="shared" si="11"/>
        <v>-20</v>
      </c>
    </row>
    <row r="77" spans="1:13" x14ac:dyDescent="0.3">
      <c r="A77" t="str">
        <f ca="1">"Equip"&amp;C77&amp;D77&amp;TEXT(F77,"00")</f>
        <v>Equip5403</v>
      </c>
      <c r="B77" t="s">
        <v>41</v>
      </c>
      <c r="C77" s="2">
        <f t="shared" ca="1" si="10"/>
        <v>5</v>
      </c>
      <c r="D77">
        <v>4</v>
      </c>
      <c r="E77">
        <v>5</v>
      </c>
      <c r="F77">
        <v>3</v>
      </c>
      <c r="G77">
        <v>1</v>
      </c>
      <c r="H77">
        <f>INT(D77/2)+1</f>
        <v>3</v>
      </c>
      <c r="I77">
        <v>100</v>
      </c>
      <c r="J77">
        <v>115</v>
      </c>
      <c r="K77" t="s">
        <v>68</v>
      </c>
      <c r="L77" s="2">
        <f t="shared" ca="1" si="9"/>
        <v>3</v>
      </c>
      <c r="M77">
        <f t="shared" si="11"/>
        <v>-10</v>
      </c>
    </row>
    <row r="78" spans="1:13" x14ac:dyDescent="0.3">
      <c r="A78" t="str">
        <f ca="1">"Equip"&amp;C78&amp;D78&amp;TEXT(F78,"00")</f>
        <v>Equip5404</v>
      </c>
      <c r="B78" t="s">
        <v>41</v>
      </c>
      <c r="C78" s="2">
        <f t="shared" ca="1" si="10"/>
        <v>5</v>
      </c>
      <c r="D78">
        <v>4</v>
      </c>
      <c r="E78">
        <v>5</v>
      </c>
      <c r="F78">
        <v>4</v>
      </c>
      <c r="G78">
        <v>1</v>
      </c>
      <c r="H78">
        <f>INT(D78/2)+1</f>
        <v>3</v>
      </c>
      <c r="I78">
        <v>100</v>
      </c>
      <c r="J78">
        <v>115</v>
      </c>
      <c r="K78" t="s">
        <v>68</v>
      </c>
      <c r="L78" s="2">
        <f t="shared" ca="1" si="9"/>
        <v>3</v>
      </c>
      <c r="M78">
        <f t="shared" si="11"/>
        <v>-10</v>
      </c>
    </row>
    <row r="79" spans="1:13" x14ac:dyDescent="0.3">
      <c r="A79" t="str">
        <f ca="1">"Equip"&amp;C79&amp;D79&amp;TEXT(F79,"00")</f>
        <v>Equip5405</v>
      </c>
      <c r="B79" t="s">
        <v>41</v>
      </c>
      <c r="C79" s="2">
        <f t="shared" ca="1" si="10"/>
        <v>5</v>
      </c>
      <c r="D79">
        <v>4</v>
      </c>
      <c r="E79">
        <v>6</v>
      </c>
      <c r="F79">
        <v>5</v>
      </c>
      <c r="G79">
        <v>1</v>
      </c>
      <c r="H79">
        <f>INT(D79/2)+1</f>
        <v>3</v>
      </c>
      <c r="I79">
        <v>100</v>
      </c>
      <c r="J79">
        <v>115</v>
      </c>
      <c r="K79" t="s">
        <v>68</v>
      </c>
      <c r="L79" s="2">
        <f t="shared" ca="1" si="9"/>
        <v>3</v>
      </c>
      <c r="M79">
        <f t="shared" si="11"/>
        <v>-5</v>
      </c>
    </row>
    <row r="80" spans="1:13" x14ac:dyDescent="0.3">
      <c r="A80" t="str">
        <f ca="1">"Equip"&amp;C80&amp;D80&amp;TEXT(F80,"00")</f>
        <v>Equip6001</v>
      </c>
      <c r="B80" t="s">
        <v>42</v>
      </c>
      <c r="C80" s="2">
        <f t="shared" ca="1" si="10"/>
        <v>6</v>
      </c>
      <c r="D80">
        <v>0</v>
      </c>
      <c r="E80">
        <v>0</v>
      </c>
      <c r="F80">
        <v>1</v>
      </c>
      <c r="G80">
        <v>0</v>
      </c>
      <c r="H80">
        <f>INT(D80/2)+1</f>
        <v>1</v>
      </c>
      <c r="I80">
        <v>100</v>
      </c>
      <c r="J80">
        <v>115</v>
      </c>
      <c r="K80" t="s">
        <v>68</v>
      </c>
      <c r="L80" s="2">
        <f t="shared" ca="1" si="9"/>
        <v>3</v>
      </c>
      <c r="M80">
        <f t="shared" si="11"/>
        <v>0</v>
      </c>
    </row>
    <row r="81" spans="1:13" x14ac:dyDescent="0.3">
      <c r="A81" t="str">
        <f ca="1">"Equip"&amp;C81&amp;D81&amp;TEXT(F81,"00")</f>
        <v>Equip6002</v>
      </c>
      <c r="B81" t="s">
        <v>42</v>
      </c>
      <c r="C81" s="2">
        <f t="shared" ca="1" si="10"/>
        <v>6</v>
      </c>
      <c r="D81">
        <v>0</v>
      </c>
      <c r="E81">
        <v>0</v>
      </c>
      <c r="F81">
        <v>2</v>
      </c>
      <c r="G81">
        <v>0</v>
      </c>
      <c r="H81">
        <f>INT(D81/2)+1</f>
        <v>1</v>
      </c>
      <c r="I81">
        <v>100</v>
      </c>
      <c r="J81">
        <v>115</v>
      </c>
      <c r="K81" t="s">
        <v>68</v>
      </c>
      <c r="L81" s="2">
        <f t="shared" ca="1" si="9"/>
        <v>3</v>
      </c>
      <c r="M81">
        <f t="shared" si="11"/>
        <v>0</v>
      </c>
    </row>
    <row r="82" spans="1:13" x14ac:dyDescent="0.3">
      <c r="A82" t="str">
        <f ca="1">"Equip"&amp;C82&amp;D82&amp;TEXT(F82,"00")</f>
        <v>Equip6101</v>
      </c>
      <c r="B82" t="s">
        <v>42</v>
      </c>
      <c r="C82" s="2">
        <f t="shared" ca="1" si="10"/>
        <v>6</v>
      </c>
      <c r="D82">
        <v>1</v>
      </c>
      <c r="E82">
        <v>1</v>
      </c>
      <c r="F82">
        <v>1</v>
      </c>
      <c r="G82">
        <v>0</v>
      </c>
      <c r="H82">
        <f>INT(D82/2)+1</f>
        <v>1</v>
      </c>
      <c r="I82">
        <v>100</v>
      </c>
      <c r="J82">
        <v>115</v>
      </c>
      <c r="K82" t="s">
        <v>68</v>
      </c>
      <c r="L82" s="2">
        <f t="shared" ca="1" si="9"/>
        <v>3</v>
      </c>
      <c r="M82">
        <f t="shared" si="11"/>
        <v>0</v>
      </c>
    </row>
    <row r="83" spans="1:13" x14ac:dyDescent="0.3">
      <c r="A83" t="str">
        <f ca="1">"Equip"&amp;C83&amp;D83&amp;TEXT(F83,"00")</f>
        <v>Equip6102</v>
      </c>
      <c r="B83" t="s">
        <v>42</v>
      </c>
      <c r="C83" s="2">
        <f t="shared" ca="1" si="10"/>
        <v>6</v>
      </c>
      <c r="D83">
        <v>1</v>
      </c>
      <c r="E83">
        <v>1</v>
      </c>
      <c r="F83">
        <v>2</v>
      </c>
      <c r="G83">
        <v>0</v>
      </c>
      <c r="H83">
        <f>INT(D83/2)+1</f>
        <v>1</v>
      </c>
      <c r="I83">
        <v>100</v>
      </c>
      <c r="J83">
        <v>115</v>
      </c>
      <c r="K83" t="s">
        <v>68</v>
      </c>
      <c r="L83" s="2">
        <f t="shared" ca="1" si="9"/>
        <v>3</v>
      </c>
      <c r="M83">
        <f t="shared" si="11"/>
        <v>0</v>
      </c>
    </row>
    <row r="84" spans="1:13" x14ac:dyDescent="0.3">
      <c r="A84" t="str">
        <f ca="1">"Equip"&amp;C84&amp;D84&amp;TEXT(F84,"00")</f>
        <v>Equip6201</v>
      </c>
      <c r="B84" t="s">
        <v>42</v>
      </c>
      <c r="C84" s="2">
        <f t="shared" ca="1" si="10"/>
        <v>6</v>
      </c>
      <c r="D84">
        <v>2</v>
      </c>
      <c r="E84">
        <v>2</v>
      </c>
      <c r="F84">
        <v>1</v>
      </c>
      <c r="G84">
        <v>0</v>
      </c>
      <c r="H84">
        <f>INT(D84/2)+1</f>
        <v>2</v>
      </c>
      <c r="I84">
        <v>100</v>
      </c>
      <c r="J84">
        <v>115</v>
      </c>
      <c r="K84" t="s">
        <v>68</v>
      </c>
      <c r="L84" s="2">
        <f t="shared" ca="1" si="9"/>
        <v>3</v>
      </c>
      <c r="M84">
        <f t="shared" si="11"/>
        <v>0</v>
      </c>
    </row>
    <row r="85" spans="1:13" x14ac:dyDescent="0.3">
      <c r="A85" t="str">
        <f ca="1">"Equip"&amp;C85&amp;D85&amp;TEXT(F85,"00")</f>
        <v>Equip6202</v>
      </c>
      <c r="B85" t="s">
        <v>42</v>
      </c>
      <c r="C85" s="2">
        <f t="shared" ca="1" si="10"/>
        <v>6</v>
      </c>
      <c r="D85">
        <v>2</v>
      </c>
      <c r="E85">
        <v>2</v>
      </c>
      <c r="F85">
        <v>2</v>
      </c>
      <c r="G85">
        <v>0</v>
      </c>
      <c r="H85">
        <f>INT(D85/2)+1</f>
        <v>2</v>
      </c>
      <c r="I85">
        <v>100</v>
      </c>
      <c r="J85">
        <v>115</v>
      </c>
      <c r="K85" t="s">
        <v>68</v>
      </c>
      <c r="L85" s="2">
        <f t="shared" ca="1" si="9"/>
        <v>3</v>
      </c>
      <c r="M85">
        <f t="shared" si="11"/>
        <v>0</v>
      </c>
    </row>
    <row r="86" spans="1:13" x14ac:dyDescent="0.3">
      <c r="A86" t="str">
        <f ca="1">"Equip"&amp;C86&amp;D86&amp;TEXT(F86,"00")</f>
        <v>Equip6301</v>
      </c>
      <c r="B86" t="s">
        <v>42</v>
      </c>
      <c r="C86" s="2">
        <f t="shared" ca="1" si="10"/>
        <v>6</v>
      </c>
      <c r="D86">
        <v>3</v>
      </c>
      <c r="E86">
        <v>3</v>
      </c>
      <c r="F86">
        <v>1</v>
      </c>
      <c r="G86">
        <v>0</v>
      </c>
      <c r="H86">
        <f>INT(D86/2)+1</f>
        <v>2</v>
      </c>
      <c r="I86">
        <v>100</v>
      </c>
      <c r="J86">
        <v>115</v>
      </c>
      <c r="K86" t="s">
        <v>68</v>
      </c>
      <c r="L86" s="2">
        <f t="shared" ca="1" si="9"/>
        <v>3</v>
      </c>
      <c r="M86">
        <f t="shared" si="11"/>
        <v>0</v>
      </c>
    </row>
    <row r="87" spans="1:13" x14ac:dyDescent="0.3">
      <c r="A87" t="str">
        <f ca="1">"Equip"&amp;C87&amp;D87&amp;TEXT(F87,"00")</f>
        <v>Equip6302</v>
      </c>
      <c r="B87" t="s">
        <v>42</v>
      </c>
      <c r="C87" s="2">
        <f t="shared" ca="1" si="10"/>
        <v>6</v>
      </c>
      <c r="D87">
        <v>3</v>
      </c>
      <c r="E87">
        <v>3</v>
      </c>
      <c r="F87">
        <v>2</v>
      </c>
      <c r="G87">
        <v>0</v>
      </c>
      <c r="H87">
        <f>INT(D87/2)+1</f>
        <v>2</v>
      </c>
      <c r="I87">
        <v>100</v>
      </c>
      <c r="J87">
        <v>115</v>
      </c>
      <c r="K87" t="s">
        <v>68</v>
      </c>
      <c r="L87" s="2">
        <f t="shared" ca="1" si="9"/>
        <v>3</v>
      </c>
      <c r="M87">
        <f t="shared" si="11"/>
        <v>0</v>
      </c>
    </row>
    <row r="88" spans="1:13" x14ac:dyDescent="0.3">
      <c r="A88" t="str">
        <f ca="1">"Equip"&amp;C88&amp;D88&amp;TEXT(F88,"00")</f>
        <v>Equip6401</v>
      </c>
      <c r="B88" t="s">
        <v>42</v>
      </c>
      <c r="C88" s="2">
        <f t="shared" ca="1" si="10"/>
        <v>6</v>
      </c>
      <c r="D88">
        <v>4</v>
      </c>
      <c r="E88">
        <v>4</v>
      </c>
      <c r="F88">
        <v>1</v>
      </c>
      <c r="G88">
        <v>0</v>
      </c>
      <c r="H88">
        <f>INT(D88/2)+1</f>
        <v>3</v>
      </c>
      <c r="I88">
        <v>100</v>
      </c>
      <c r="J88">
        <v>115</v>
      </c>
      <c r="K88" t="s">
        <v>68</v>
      </c>
      <c r="L88" s="2">
        <f t="shared" ca="1" si="9"/>
        <v>3</v>
      </c>
      <c r="M88">
        <f t="shared" si="11"/>
        <v>-20</v>
      </c>
    </row>
    <row r="89" spans="1:13" x14ac:dyDescent="0.3">
      <c r="A89" t="str">
        <f ca="1">"Equip"&amp;C89&amp;D89&amp;TEXT(F89,"00")</f>
        <v>Equip6402</v>
      </c>
      <c r="B89" t="s">
        <v>42</v>
      </c>
      <c r="C89" s="2">
        <f t="shared" ca="1" si="10"/>
        <v>6</v>
      </c>
      <c r="D89">
        <v>4</v>
      </c>
      <c r="E89">
        <v>4</v>
      </c>
      <c r="F89">
        <v>2</v>
      </c>
      <c r="G89">
        <v>0</v>
      </c>
      <c r="H89">
        <f>INT(D89/2)+1</f>
        <v>3</v>
      </c>
      <c r="I89">
        <v>100</v>
      </c>
      <c r="J89">
        <v>115</v>
      </c>
      <c r="K89" t="s">
        <v>68</v>
      </c>
      <c r="L89" s="2">
        <f t="shared" ca="1" si="9"/>
        <v>3</v>
      </c>
      <c r="M89">
        <f t="shared" si="11"/>
        <v>-20</v>
      </c>
    </row>
    <row r="90" spans="1:13" x14ac:dyDescent="0.3">
      <c r="A90" t="str">
        <f ca="1">"Equip"&amp;C90&amp;D90&amp;TEXT(F90,"00")</f>
        <v>Equip6403</v>
      </c>
      <c r="B90" t="s">
        <v>42</v>
      </c>
      <c r="C90" s="2">
        <f t="shared" ca="1" si="10"/>
        <v>6</v>
      </c>
      <c r="D90">
        <v>4</v>
      </c>
      <c r="E90">
        <v>5</v>
      </c>
      <c r="F90">
        <v>3</v>
      </c>
      <c r="G90">
        <v>0</v>
      </c>
      <c r="H90">
        <f>INT(D90/2)+1</f>
        <v>3</v>
      </c>
      <c r="I90">
        <v>100</v>
      </c>
      <c r="J90">
        <v>115</v>
      </c>
      <c r="K90" t="s">
        <v>68</v>
      </c>
      <c r="L90" s="2">
        <f t="shared" ca="1" si="9"/>
        <v>3</v>
      </c>
      <c r="M90">
        <f t="shared" si="11"/>
        <v>-10</v>
      </c>
    </row>
    <row r="91" spans="1:13" x14ac:dyDescent="0.3">
      <c r="A91" t="str">
        <f ca="1">"Equip"&amp;C91&amp;D91&amp;TEXT(F91,"00")</f>
        <v>Equip6404</v>
      </c>
      <c r="B91" t="s">
        <v>42</v>
      </c>
      <c r="C91" s="2">
        <f t="shared" ca="1" si="10"/>
        <v>6</v>
      </c>
      <c r="D91">
        <v>4</v>
      </c>
      <c r="E91">
        <v>5</v>
      </c>
      <c r="F91">
        <v>4</v>
      </c>
      <c r="G91">
        <v>0</v>
      </c>
      <c r="H91">
        <f>INT(D91/2)+1</f>
        <v>3</v>
      </c>
      <c r="I91">
        <v>100</v>
      </c>
      <c r="J91">
        <v>115</v>
      </c>
      <c r="K91" t="s">
        <v>68</v>
      </c>
      <c r="L91" s="2">
        <f t="shared" ca="1" si="9"/>
        <v>3</v>
      </c>
      <c r="M91">
        <f t="shared" si="11"/>
        <v>-10</v>
      </c>
    </row>
    <row r="92" spans="1:13" x14ac:dyDescent="0.3">
      <c r="A92" t="str">
        <f ca="1">"Equip"&amp;C92&amp;D92&amp;TEXT(F92,"00")</f>
        <v>Equip6405</v>
      </c>
      <c r="B92" t="s">
        <v>42</v>
      </c>
      <c r="C92" s="2">
        <f t="shared" ca="1" si="10"/>
        <v>6</v>
      </c>
      <c r="D92">
        <v>4</v>
      </c>
      <c r="E92">
        <v>6</v>
      </c>
      <c r="F92">
        <v>5</v>
      </c>
      <c r="G92">
        <v>0</v>
      </c>
      <c r="H92">
        <f>INT(D92/2)+1</f>
        <v>3</v>
      </c>
      <c r="I92">
        <v>100</v>
      </c>
      <c r="J92">
        <v>115</v>
      </c>
      <c r="K92" t="s">
        <v>68</v>
      </c>
      <c r="L92" s="2">
        <f t="shared" ca="1" si="9"/>
        <v>3</v>
      </c>
      <c r="M92">
        <f t="shared" si="11"/>
        <v>-5</v>
      </c>
    </row>
    <row r="93" spans="1:13" x14ac:dyDescent="0.3">
      <c r="A93" t="str">
        <f ca="1">"Equip"&amp;C93&amp;D93&amp;TEXT(F93,"00")</f>
        <v>Equip7001</v>
      </c>
      <c r="B93" t="s">
        <v>43</v>
      </c>
      <c r="C93" s="2">
        <f t="shared" ca="1" si="10"/>
        <v>7</v>
      </c>
      <c r="D93">
        <v>0</v>
      </c>
      <c r="E93">
        <v>0</v>
      </c>
      <c r="F93">
        <v>1</v>
      </c>
      <c r="G93">
        <v>1</v>
      </c>
      <c r="H93">
        <f>INT(D93/2)+1</f>
        <v>1</v>
      </c>
      <c r="I93">
        <v>100</v>
      </c>
      <c r="J93">
        <v>115</v>
      </c>
      <c r="K93" t="s">
        <v>68</v>
      </c>
      <c r="L93" s="2">
        <f t="shared" ca="1" si="9"/>
        <v>3</v>
      </c>
      <c r="M93">
        <f t="shared" si="11"/>
        <v>0</v>
      </c>
    </row>
    <row r="94" spans="1:13" x14ac:dyDescent="0.3">
      <c r="A94" t="str">
        <f ca="1">"Equip"&amp;C94&amp;D94&amp;TEXT(F94,"00")</f>
        <v>Equip7002</v>
      </c>
      <c r="B94" t="s">
        <v>43</v>
      </c>
      <c r="C94" s="2">
        <f t="shared" ca="1" si="10"/>
        <v>7</v>
      </c>
      <c r="D94">
        <v>0</v>
      </c>
      <c r="E94">
        <v>0</v>
      </c>
      <c r="F94">
        <v>2</v>
      </c>
      <c r="G94">
        <v>1</v>
      </c>
      <c r="H94">
        <f>INT(D94/2)+1</f>
        <v>1</v>
      </c>
      <c r="I94">
        <v>100</v>
      </c>
      <c r="J94">
        <v>115</v>
      </c>
      <c r="K94" t="s">
        <v>68</v>
      </c>
      <c r="L94" s="2">
        <f t="shared" ca="1" si="9"/>
        <v>3</v>
      </c>
      <c r="M94">
        <f t="shared" si="11"/>
        <v>0</v>
      </c>
    </row>
    <row r="95" spans="1:13" x14ac:dyDescent="0.3">
      <c r="A95" t="str">
        <f ca="1">"Equip"&amp;C95&amp;D95&amp;TEXT(F95,"00")</f>
        <v>Equip7101</v>
      </c>
      <c r="B95" t="s">
        <v>43</v>
      </c>
      <c r="C95" s="2">
        <f t="shared" ca="1" si="10"/>
        <v>7</v>
      </c>
      <c r="D95">
        <v>1</v>
      </c>
      <c r="E95">
        <v>1</v>
      </c>
      <c r="F95">
        <v>1</v>
      </c>
      <c r="G95">
        <v>1</v>
      </c>
      <c r="H95">
        <f>INT(D95/2)+1</f>
        <v>1</v>
      </c>
      <c r="I95">
        <v>100</v>
      </c>
      <c r="J95">
        <v>115</v>
      </c>
      <c r="K95" t="s">
        <v>68</v>
      </c>
      <c r="L95" s="2">
        <f t="shared" ca="1" si="9"/>
        <v>3</v>
      </c>
      <c r="M95">
        <f t="shared" si="11"/>
        <v>0</v>
      </c>
    </row>
    <row r="96" spans="1:13" x14ac:dyDescent="0.3">
      <c r="A96" t="str">
        <f ca="1">"Equip"&amp;C96&amp;D96&amp;TEXT(F96,"00")</f>
        <v>Equip7102</v>
      </c>
      <c r="B96" t="s">
        <v>43</v>
      </c>
      <c r="C96" s="2">
        <f t="shared" ca="1" si="10"/>
        <v>7</v>
      </c>
      <c r="D96">
        <v>1</v>
      </c>
      <c r="E96">
        <v>1</v>
      </c>
      <c r="F96">
        <v>2</v>
      </c>
      <c r="G96">
        <v>1</v>
      </c>
      <c r="H96">
        <f>INT(D96/2)+1</f>
        <v>1</v>
      </c>
      <c r="I96">
        <v>100</v>
      </c>
      <c r="J96">
        <v>115</v>
      </c>
      <c r="K96" t="s">
        <v>68</v>
      </c>
      <c r="L96" s="2">
        <f t="shared" ca="1" si="9"/>
        <v>3</v>
      </c>
      <c r="M96">
        <f t="shared" si="11"/>
        <v>0</v>
      </c>
    </row>
    <row r="97" spans="1:13" x14ac:dyDescent="0.3">
      <c r="A97" t="str">
        <f ca="1">"Equip"&amp;C97&amp;D97&amp;TEXT(F97,"00")</f>
        <v>Equip7201</v>
      </c>
      <c r="B97" t="s">
        <v>43</v>
      </c>
      <c r="C97" s="2">
        <f t="shared" ca="1" si="10"/>
        <v>7</v>
      </c>
      <c r="D97">
        <v>2</v>
      </c>
      <c r="E97">
        <v>2</v>
      </c>
      <c r="F97">
        <v>1</v>
      </c>
      <c r="G97">
        <v>1</v>
      </c>
      <c r="H97">
        <f>INT(D97/2)+1</f>
        <v>2</v>
      </c>
      <c r="I97">
        <v>100</v>
      </c>
      <c r="J97">
        <v>115</v>
      </c>
      <c r="K97" t="s">
        <v>68</v>
      </c>
      <c r="L97" s="2">
        <f t="shared" ca="1" si="9"/>
        <v>3</v>
      </c>
      <c r="M97">
        <f t="shared" si="11"/>
        <v>0</v>
      </c>
    </row>
    <row r="98" spans="1:13" x14ac:dyDescent="0.3">
      <c r="A98" t="str">
        <f ca="1">"Equip"&amp;C98&amp;D98&amp;TEXT(F98,"00")</f>
        <v>Equip7202</v>
      </c>
      <c r="B98" t="s">
        <v>43</v>
      </c>
      <c r="C98" s="2">
        <f t="shared" ca="1" si="10"/>
        <v>7</v>
      </c>
      <c r="D98">
        <v>2</v>
      </c>
      <c r="E98">
        <v>2</v>
      </c>
      <c r="F98">
        <v>2</v>
      </c>
      <c r="G98">
        <v>1</v>
      </c>
      <c r="H98">
        <f>INT(D98/2)+1</f>
        <v>2</v>
      </c>
      <c r="I98">
        <v>100</v>
      </c>
      <c r="J98">
        <v>115</v>
      </c>
      <c r="K98" t="s">
        <v>68</v>
      </c>
      <c r="L98" s="2">
        <f t="shared" ca="1" si="9"/>
        <v>3</v>
      </c>
      <c r="M98">
        <f t="shared" si="11"/>
        <v>0</v>
      </c>
    </row>
    <row r="99" spans="1:13" x14ac:dyDescent="0.3">
      <c r="A99" t="str">
        <f ca="1">"Equip"&amp;C99&amp;D99&amp;TEXT(F99,"00")</f>
        <v>Equip7301</v>
      </c>
      <c r="B99" t="s">
        <v>43</v>
      </c>
      <c r="C99" s="2">
        <f t="shared" ca="1" si="10"/>
        <v>7</v>
      </c>
      <c r="D99">
        <v>3</v>
      </c>
      <c r="E99">
        <v>3</v>
      </c>
      <c r="F99">
        <v>1</v>
      </c>
      <c r="G99">
        <v>1</v>
      </c>
      <c r="H99">
        <f>INT(D99/2)+1</f>
        <v>2</v>
      </c>
      <c r="I99">
        <v>100</v>
      </c>
      <c r="J99">
        <v>115</v>
      </c>
      <c r="K99" t="s">
        <v>68</v>
      </c>
      <c r="L99" s="2">
        <f t="shared" ca="1" si="9"/>
        <v>3</v>
      </c>
      <c r="M99">
        <f t="shared" si="11"/>
        <v>0</v>
      </c>
    </row>
    <row r="100" spans="1:13" x14ac:dyDescent="0.3">
      <c r="A100" t="str">
        <f ca="1">"Equip"&amp;C100&amp;D100&amp;TEXT(F100,"00")</f>
        <v>Equip7302</v>
      </c>
      <c r="B100" t="s">
        <v>43</v>
      </c>
      <c r="C100" s="2">
        <f t="shared" ca="1" si="10"/>
        <v>7</v>
      </c>
      <c r="D100">
        <v>3</v>
      </c>
      <c r="E100">
        <v>3</v>
      </c>
      <c r="F100">
        <v>2</v>
      </c>
      <c r="G100">
        <v>1</v>
      </c>
      <c r="H100">
        <f>INT(D100/2)+1</f>
        <v>2</v>
      </c>
      <c r="I100">
        <v>100</v>
      </c>
      <c r="J100">
        <v>115</v>
      </c>
      <c r="K100" t="s">
        <v>68</v>
      </c>
      <c r="L100" s="2">
        <f t="shared" ca="1" si="9"/>
        <v>3</v>
      </c>
      <c r="M100">
        <f t="shared" si="11"/>
        <v>0</v>
      </c>
    </row>
    <row r="101" spans="1:13" x14ac:dyDescent="0.3">
      <c r="A101" t="str">
        <f ca="1">"Equip"&amp;C101&amp;D101&amp;TEXT(F101,"00")</f>
        <v>Equip7401</v>
      </c>
      <c r="B101" t="s">
        <v>43</v>
      </c>
      <c r="C101" s="2">
        <f t="shared" ca="1" si="10"/>
        <v>7</v>
      </c>
      <c r="D101">
        <v>4</v>
      </c>
      <c r="E101">
        <v>4</v>
      </c>
      <c r="F101">
        <v>1</v>
      </c>
      <c r="G101">
        <v>1</v>
      </c>
      <c r="H101">
        <f>INT(D101/2)+1</f>
        <v>3</v>
      </c>
      <c r="I101">
        <v>100</v>
      </c>
      <c r="J101">
        <v>115</v>
      </c>
      <c r="K101" t="s">
        <v>68</v>
      </c>
      <c r="L101" s="2">
        <f t="shared" ca="1" si="9"/>
        <v>3</v>
      </c>
      <c r="M101">
        <f t="shared" si="11"/>
        <v>-20</v>
      </c>
    </row>
    <row r="102" spans="1:13" x14ac:dyDescent="0.3">
      <c r="A102" t="str">
        <f ca="1">"Equip"&amp;C102&amp;D102&amp;TEXT(F102,"00")</f>
        <v>Equip7402</v>
      </c>
      <c r="B102" t="s">
        <v>43</v>
      </c>
      <c r="C102" s="2">
        <f t="shared" ca="1" si="10"/>
        <v>7</v>
      </c>
      <c r="D102">
        <v>4</v>
      </c>
      <c r="E102">
        <v>4</v>
      </c>
      <c r="F102">
        <v>2</v>
      </c>
      <c r="G102">
        <v>1</v>
      </c>
      <c r="H102">
        <f>INT(D102/2)+1</f>
        <v>3</v>
      </c>
      <c r="I102">
        <v>100</v>
      </c>
      <c r="J102">
        <v>115</v>
      </c>
      <c r="K102" t="s">
        <v>68</v>
      </c>
      <c r="L102" s="2">
        <f t="shared" ca="1" si="9"/>
        <v>3</v>
      </c>
      <c r="M102">
        <f t="shared" si="11"/>
        <v>-20</v>
      </c>
    </row>
    <row r="103" spans="1:13" x14ac:dyDescent="0.3">
      <c r="A103" t="str">
        <f ca="1">"Equip"&amp;C103&amp;D103&amp;TEXT(F103,"00")</f>
        <v>Equip7403</v>
      </c>
      <c r="B103" t="s">
        <v>43</v>
      </c>
      <c r="C103" s="2">
        <f t="shared" ca="1" si="10"/>
        <v>7</v>
      </c>
      <c r="D103">
        <v>4</v>
      </c>
      <c r="E103">
        <v>5</v>
      </c>
      <c r="F103">
        <v>3</v>
      </c>
      <c r="G103">
        <v>1</v>
      </c>
      <c r="H103">
        <f>INT(D103/2)+1</f>
        <v>3</v>
      </c>
      <c r="I103">
        <v>100</v>
      </c>
      <c r="J103">
        <v>115</v>
      </c>
      <c r="K103" t="s">
        <v>68</v>
      </c>
      <c r="L103" s="2">
        <f t="shared" ca="1" si="9"/>
        <v>3</v>
      </c>
      <c r="M103">
        <f t="shared" si="11"/>
        <v>-10</v>
      </c>
    </row>
    <row r="104" spans="1:13" x14ac:dyDescent="0.3">
      <c r="A104" t="str">
        <f ca="1">"Equip"&amp;C104&amp;D104&amp;TEXT(F104,"00")</f>
        <v>Equip7404</v>
      </c>
      <c r="B104" t="s">
        <v>43</v>
      </c>
      <c r="C104" s="2">
        <f t="shared" ca="1" si="10"/>
        <v>7</v>
      </c>
      <c r="D104">
        <v>4</v>
      </c>
      <c r="E104">
        <v>5</v>
      </c>
      <c r="F104">
        <v>4</v>
      </c>
      <c r="G104">
        <v>1</v>
      </c>
      <c r="H104">
        <f>INT(D104/2)+1</f>
        <v>3</v>
      </c>
      <c r="I104">
        <v>100</v>
      </c>
      <c r="J104">
        <v>115</v>
      </c>
      <c r="K104" t="s">
        <v>68</v>
      </c>
      <c r="L104" s="2">
        <f t="shared" ca="1" si="9"/>
        <v>3</v>
      </c>
      <c r="M104">
        <f t="shared" si="11"/>
        <v>-10</v>
      </c>
    </row>
    <row r="105" spans="1:13" x14ac:dyDescent="0.3">
      <c r="A105" t="str">
        <f ca="1">"Equip"&amp;C105&amp;D105&amp;TEXT(F105,"00")</f>
        <v>Equip7405</v>
      </c>
      <c r="B105" t="s">
        <v>43</v>
      </c>
      <c r="C105" s="2">
        <f t="shared" ca="1" si="10"/>
        <v>7</v>
      </c>
      <c r="D105">
        <v>4</v>
      </c>
      <c r="E105">
        <v>6</v>
      </c>
      <c r="F105">
        <v>5</v>
      </c>
      <c r="G105">
        <v>1</v>
      </c>
      <c r="H105">
        <f>INT(D105/2)+1</f>
        <v>3</v>
      </c>
      <c r="I105">
        <v>100</v>
      </c>
      <c r="J105">
        <v>115</v>
      </c>
      <c r="K105" t="s">
        <v>68</v>
      </c>
      <c r="L105" s="2">
        <f t="shared" ca="1" si="9"/>
        <v>3</v>
      </c>
      <c r="M105">
        <f t="shared" si="11"/>
        <v>-5</v>
      </c>
    </row>
    <row r="106" spans="1:13" x14ac:dyDescent="0.3">
      <c r="A106" t="str">
        <f ca="1">"Equip"&amp;C106&amp;D106&amp;TEXT(F106,"00")</f>
        <v>Equip8001</v>
      </c>
      <c r="B106" t="s">
        <v>82</v>
      </c>
      <c r="C106" s="2">
        <f t="shared" ca="1" si="10"/>
        <v>8</v>
      </c>
      <c r="D106">
        <v>0</v>
      </c>
      <c r="E106">
        <v>0</v>
      </c>
      <c r="F106">
        <v>1</v>
      </c>
      <c r="G106">
        <v>0</v>
      </c>
      <c r="H106">
        <f>INT(D106/2)+1</f>
        <v>1</v>
      </c>
      <c r="I106">
        <v>100</v>
      </c>
      <c r="J106">
        <v>115</v>
      </c>
      <c r="K106" t="s">
        <v>68</v>
      </c>
      <c r="L106" s="2">
        <f t="shared" ca="1" si="9"/>
        <v>3</v>
      </c>
      <c r="M106">
        <f t="shared" si="11"/>
        <v>0</v>
      </c>
    </row>
    <row r="107" spans="1:13" x14ac:dyDescent="0.3">
      <c r="A107" t="str">
        <f ca="1">"Equip"&amp;C107&amp;D107&amp;TEXT(F107,"00")</f>
        <v>Equip8002</v>
      </c>
      <c r="B107" t="s">
        <v>82</v>
      </c>
      <c r="C107" s="2">
        <f t="shared" ca="1" si="10"/>
        <v>8</v>
      </c>
      <c r="D107">
        <v>0</v>
      </c>
      <c r="E107">
        <v>0</v>
      </c>
      <c r="F107">
        <v>2</v>
      </c>
      <c r="G107">
        <v>0</v>
      </c>
      <c r="H107">
        <f>INT(D107/2)+1</f>
        <v>1</v>
      </c>
      <c r="I107">
        <v>100</v>
      </c>
      <c r="J107">
        <v>115</v>
      </c>
      <c r="K107" t="s">
        <v>68</v>
      </c>
      <c r="L107" s="2">
        <f t="shared" ca="1" si="9"/>
        <v>3</v>
      </c>
      <c r="M107">
        <f t="shared" si="11"/>
        <v>0</v>
      </c>
    </row>
    <row r="108" spans="1:13" x14ac:dyDescent="0.3">
      <c r="A108" t="str">
        <f ca="1">"Equip"&amp;C108&amp;D108&amp;TEXT(F108,"00")</f>
        <v>Equip8101</v>
      </c>
      <c r="B108" t="s">
        <v>82</v>
      </c>
      <c r="C108" s="2">
        <f t="shared" ca="1" si="10"/>
        <v>8</v>
      </c>
      <c r="D108">
        <v>1</v>
      </c>
      <c r="E108">
        <v>1</v>
      </c>
      <c r="F108">
        <v>1</v>
      </c>
      <c r="G108">
        <v>0</v>
      </c>
      <c r="H108">
        <f>INT(D108/2)+1</f>
        <v>1</v>
      </c>
      <c r="I108">
        <v>100</v>
      </c>
      <c r="J108">
        <v>115</v>
      </c>
      <c r="K108" t="s">
        <v>68</v>
      </c>
      <c r="L108" s="2">
        <f t="shared" ca="1" si="9"/>
        <v>3</v>
      </c>
      <c r="M108">
        <f t="shared" si="11"/>
        <v>0</v>
      </c>
    </row>
    <row r="109" spans="1:13" x14ac:dyDescent="0.3">
      <c r="A109" t="str">
        <f ca="1">"Equip"&amp;C109&amp;D109&amp;TEXT(F109,"00")</f>
        <v>Equip8102</v>
      </c>
      <c r="B109" t="s">
        <v>82</v>
      </c>
      <c r="C109" s="2">
        <f t="shared" ca="1" si="10"/>
        <v>8</v>
      </c>
      <c r="D109">
        <v>1</v>
      </c>
      <c r="E109">
        <v>1</v>
      </c>
      <c r="F109">
        <v>2</v>
      </c>
      <c r="G109">
        <v>0</v>
      </c>
      <c r="H109">
        <f>INT(D109/2)+1</f>
        <v>1</v>
      </c>
      <c r="I109">
        <v>100</v>
      </c>
      <c r="J109">
        <v>115</v>
      </c>
      <c r="K109" t="s">
        <v>68</v>
      </c>
      <c r="L109" s="2">
        <f t="shared" ca="1" si="9"/>
        <v>3</v>
      </c>
      <c r="M109">
        <f t="shared" si="11"/>
        <v>0</v>
      </c>
    </row>
    <row r="110" spans="1:13" x14ac:dyDescent="0.3">
      <c r="A110" t="str">
        <f ca="1">"Equip"&amp;C110&amp;D110&amp;TEXT(F110,"00")</f>
        <v>Equip8201</v>
      </c>
      <c r="B110" t="s">
        <v>82</v>
      </c>
      <c r="C110" s="2">
        <f t="shared" ca="1" si="10"/>
        <v>8</v>
      </c>
      <c r="D110">
        <v>2</v>
      </c>
      <c r="E110">
        <v>2</v>
      </c>
      <c r="F110">
        <v>1</v>
      </c>
      <c r="G110">
        <v>0</v>
      </c>
      <c r="H110">
        <f>INT(D110/2)+1</f>
        <v>2</v>
      </c>
      <c r="I110">
        <v>100</v>
      </c>
      <c r="J110">
        <v>115</v>
      </c>
      <c r="K110" t="s">
        <v>68</v>
      </c>
      <c r="L110" s="2">
        <f t="shared" ca="1" si="9"/>
        <v>3</v>
      </c>
      <c r="M110">
        <f t="shared" si="11"/>
        <v>0</v>
      </c>
    </row>
    <row r="111" spans="1:13" x14ac:dyDescent="0.3">
      <c r="A111" t="str">
        <f ca="1">"Equip"&amp;C111&amp;D111&amp;TEXT(F111,"00")</f>
        <v>Equip8202</v>
      </c>
      <c r="B111" t="s">
        <v>82</v>
      </c>
      <c r="C111" s="2">
        <f t="shared" ca="1" si="10"/>
        <v>8</v>
      </c>
      <c r="D111">
        <v>2</v>
      </c>
      <c r="E111">
        <v>2</v>
      </c>
      <c r="F111">
        <v>2</v>
      </c>
      <c r="G111">
        <v>0</v>
      </c>
      <c r="H111">
        <f>INT(D111/2)+1</f>
        <v>2</v>
      </c>
      <c r="I111">
        <v>100</v>
      </c>
      <c r="J111">
        <v>115</v>
      </c>
      <c r="K111" t="s">
        <v>68</v>
      </c>
      <c r="L111" s="2">
        <f t="shared" ca="1" si="9"/>
        <v>3</v>
      </c>
      <c r="M111">
        <f t="shared" si="11"/>
        <v>0</v>
      </c>
    </row>
    <row r="112" spans="1:13" x14ac:dyDescent="0.3">
      <c r="A112" t="str">
        <f ca="1">"Equip"&amp;C112&amp;D112&amp;TEXT(F112,"00")</f>
        <v>Equip8301</v>
      </c>
      <c r="B112" t="s">
        <v>82</v>
      </c>
      <c r="C112" s="2">
        <f t="shared" ca="1" si="10"/>
        <v>8</v>
      </c>
      <c r="D112">
        <v>3</v>
      </c>
      <c r="E112">
        <v>3</v>
      </c>
      <c r="F112">
        <v>1</v>
      </c>
      <c r="G112">
        <v>0</v>
      </c>
      <c r="H112">
        <f>INT(D112/2)+1</f>
        <v>2</v>
      </c>
      <c r="I112">
        <v>100</v>
      </c>
      <c r="J112">
        <v>115</v>
      </c>
      <c r="K112" t="s">
        <v>68</v>
      </c>
      <c r="L112" s="2">
        <f t="shared" ca="1" si="9"/>
        <v>3</v>
      </c>
      <c r="M112">
        <f t="shared" si="11"/>
        <v>0</v>
      </c>
    </row>
    <row r="113" spans="1:13" x14ac:dyDescent="0.3">
      <c r="A113" t="str">
        <f ca="1">"Equip"&amp;C113&amp;D113&amp;TEXT(F113,"00")</f>
        <v>Equip8302</v>
      </c>
      <c r="B113" t="s">
        <v>82</v>
      </c>
      <c r="C113" s="2">
        <f t="shared" ca="1" si="10"/>
        <v>8</v>
      </c>
      <c r="D113">
        <v>3</v>
      </c>
      <c r="E113">
        <v>3</v>
      </c>
      <c r="F113">
        <v>2</v>
      </c>
      <c r="G113">
        <v>0</v>
      </c>
      <c r="H113">
        <f>INT(D113/2)+1</f>
        <v>2</v>
      </c>
      <c r="I113">
        <v>100</v>
      </c>
      <c r="J113">
        <v>115</v>
      </c>
      <c r="K113" t="s">
        <v>68</v>
      </c>
      <c r="L113" s="2">
        <f t="shared" ca="1" si="9"/>
        <v>3</v>
      </c>
      <c r="M113">
        <f t="shared" si="11"/>
        <v>0</v>
      </c>
    </row>
    <row r="114" spans="1:13" x14ac:dyDescent="0.3">
      <c r="A114" t="str">
        <f ca="1">"Equip"&amp;C114&amp;D114&amp;TEXT(F114,"00")</f>
        <v>Equip8401</v>
      </c>
      <c r="B114" t="s">
        <v>82</v>
      </c>
      <c r="C114" s="2">
        <f t="shared" ca="1" si="10"/>
        <v>8</v>
      </c>
      <c r="D114">
        <v>4</v>
      </c>
      <c r="E114">
        <v>4</v>
      </c>
      <c r="F114">
        <v>1</v>
      </c>
      <c r="G114">
        <v>0</v>
      </c>
      <c r="H114">
        <f>INT(D114/2)+1</f>
        <v>3</v>
      </c>
      <c r="I114">
        <v>100</v>
      </c>
      <c r="J114">
        <v>115</v>
      </c>
      <c r="K114" t="s">
        <v>68</v>
      </c>
      <c r="L114" s="2">
        <f t="shared" ca="1" si="9"/>
        <v>3</v>
      </c>
      <c r="M114">
        <f t="shared" si="11"/>
        <v>-20</v>
      </c>
    </row>
    <row r="115" spans="1:13" x14ac:dyDescent="0.3">
      <c r="A115" t="str">
        <f ca="1">"Equip"&amp;C115&amp;D115&amp;TEXT(F115,"00")</f>
        <v>Equip8402</v>
      </c>
      <c r="B115" t="s">
        <v>82</v>
      </c>
      <c r="C115" s="2">
        <f t="shared" ca="1" si="10"/>
        <v>8</v>
      </c>
      <c r="D115">
        <v>4</v>
      </c>
      <c r="E115">
        <v>4</v>
      </c>
      <c r="F115">
        <v>2</v>
      </c>
      <c r="G115">
        <v>0</v>
      </c>
      <c r="H115">
        <f>INT(D115/2)+1</f>
        <v>3</v>
      </c>
      <c r="I115">
        <v>100</v>
      </c>
      <c r="J115">
        <v>115</v>
      </c>
      <c r="K115" t="s">
        <v>68</v>
      </c>
      <c r="L115" s="2">
        <f t="shared" ca="1" si="9"/>
        <v>3</v>
      </c>
      <c r="M115">
        <f t="shared" si="11"/>
        <v>-20</v>
      </c>
    </row>
    <row r="116" spans="1:13" x14ac:dyDescent="0.3">
      <c r="A116" t="str">
        <f ca="1">"Equip"&amp;C116&amp;D116&amp;TEXT(F116,"00")</f>
        <v>Equip8403</v>
      </c>
      <c r="B116" t="s">
        <v>82</v>
      </c>
      <c r="C116" s="2">
        <f t="shared" ca="1" si="10"/>
        <v>8</v>
      </c>
      <c r="D116">
        <v>4</v>
      </c>
      <c r="E116">
        <v>5</v>
      </c>
      <c r="F116">
        <v>3</v>
      </c>
      <c r="G116">
        <v>0</v>
      </c>
      <c r="H116">
        <f>INT(D116/2)+1</f>
        <v>3</v>
      </c>
      <c r="I116">
        <v>100</v>
      </c>
      <c r="J116">
        <v>115</v>
      </c>
      <c r="K116" t="s">
        <v>68</v>
      </c>
      <c r="L116" s="2">
        <f t="shared" ca="1" si="9"/>
        <v>3</v>
      </c>
      <c r="M116">
        <f t="shared" si="11"/>
        <v>-10</v>
      </c>
    </row>
    <row r="117" spans="1:13" x14ac:dyDescent="0.3">
      <c r="A117" t="str">
        <f ca="1">"Equip"&amp;C117&amp;D117&amp;TEXT(F117,"00")</f>
        <v>Equip8404</v>
      </c>
      <c r="B117" t="s">
        <v>82</v>
      </c>
      <c r="C117" s="2">
        <f t="shared" ca="1" si="10"/>
        <v>8</v>
      </c>
      <c r="D117">
        <v>4</v>
      </c>
      <c r="E117">
        <v>5</v>
      </c>
      <c r="F117">
        <v>4</v>
      </c>
      <c r="G117">
        <v>0</v>
      </c>
      <c r="H117">
        <f>INT(D117/2)+1</f>
        <v>3</v>
      </c>
      <c r="I117">
        <v>100</v>
      </c>
      <c r="J117">
        <v>115</v>
      </c>
      <c r="K117" t="s">
        <v>68</v>
      </c>
      <c r="L117" s="2">
        <f t="shared" ca="1" si="9"/>
        <v>3</v>
      </c>
      <c r="M117">
        <f t="shared" si="11"/>
        <v>-10</v>
      </c>
    </row>
    <row r="118" spans="1:13" x14ac:dyDescent="0.3">
      <c r="A118" t="str">
        <f ca="1">"Equip"&amp;C118&amp;D118&amp;TEXT(F118,"00")</f>
        <v>Equip8405</v>
      </c>
      <c r="B118" t="s">
        <v>82</v>
      </c>
      <c r="C118" s="2">
        <f t="shared" ca="1" si="10"/>
        <v>8</v>
      </c>
      <c r="D118">
        <v>4</v>
      </c>
      <c r="E118">
        <v>6</v>
      </c>
      <c r="F118">
        <v>5</v>
      </c>
      <c r="G118">
        <v>0</v>
      </c>
      <c r="H118">
        <f>INT(D118/2)+1</f>
        <v>3</v>
      </c>
      <c r="I118">
        <v>100</v>
      </c>
      <c r="J118">
        <v>115</v>
      </c>
      <c r="K118" t="s">
        <v>68</v>
      </c>
      <c r="L118" s="2">
        <f t="shared" ca="1" si="9"/>
        <v>3</v>
      </c>
      <c r="M118">
        <f t="shared" si="11"/>
        <v>-5</v>
      </c>
    </row>
  </sheetData>
  <phoneticPr fontId="1" type="noConversion"/>
  <dataValidations count="1">
    <dataValidation type="list" allowBlank="1" showInputMessage="1" showErrorMessage="1" sqref="B2:B118 K2:K118" xr:uid="{4CFF60CD-122A-4C9B-BDA3-F78EAB505EE2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U86"/>
  <sheetViews>
    <sheetView workbookViewId="0">
      <pane ySplit="1" topLeftCell="A68" activePane="bottomLeft" state="frozen"/>
      <selection pane="bottomLeft" activeCell="D85" sqref="D85"/>
    </sheetView>
  </sheetViews>
  <sheetFormatPr defaultRowHeight="16.5" outlineLevelCol="1" x14ac:dyDescent="0.3"/>
  <cols>
    <col min="2" max="2" width="13.125" customWidth="1"/>
    <col min="3" max="3" width="9" customWidth="1"/>
    <col min="10" max="10" width="0" hidden="1" customWidth="1" outlineLevel="1"/>
    <col min="11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</v>
      </c>
      <c r="C1" t="s">
        <v>12</v>
      </c>
      <c r="D1" t="s">
        <v>31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59</v>
      </c>
      <c r="K1">
        <v>50</v>
      </c>
      <c r="L1">
        <v>50</v>
      </c>
      <c r="M1">
        <v>50</v>
      </c>
      <c r="N1">
        <v>50</v>
      </c>
      <c r="O1">
        <v>50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</row>
    <row r="2" spans="1:20" x14ac:dyDescent="0.3">
      <c r="A2">
        <v>0</v>
      </c>
      <c r="B2">
        <v>0</v>
      </c>
      <c r="C2" s="1">
        <f t="shared" ref="C2:C33" si="0">IF(B2=0,1,C1*1.09)</f>
        <v>1</v>
      </c>
      <c r="D2">
        <f t="shared" ref="D2:D33" si="1">IF(B2=0,0,D1+2500)</f>
        <v>0</v>
      </c>
      <c r="E2">
        <f>MIN(1,IF(B2=0,0,
VLOOKUP($A2,EnhanceGradeTable!$A:$G,MATCH(SUBSTITUTE(E$1,"|Float","표준수치"),EnhanceGradeTable!$1:$1,0),0)*EnhanceTable!$J2))</f>
        <v>0</v>
      </c>
      <c r="F2">
        <f>MIN(1,IF(C2=0,0,
VLOOKUP($A2,EnhanceGradeTable!$A:$G,MATCH(SUBSTITUTE(F$1,"|Float","표준수치"),EnhanceGradeTable!$1:$1,0),0)*EnhanceTable!$J2))</f>
        <v>0</v>
      </c>
      <c r="G2">
        <f>MIN(1,IF(D2=0,0,
VLOOKUP($A2,EnhanceGradeTable!$A:$G,MATCH(SUBSTITUTE(G$1,"|Float","표준수치"),EnhanceGradeTable!$1:$1,0),0)*EnhanceTable!$J2))</f>
        <v>0</v>
      </c>
      <c r="H2">
        <f>MIN(1,IF(E2=0,0,
VLOOKUP($A2,EnhanceGradeTable!$A:$G,MATCH(SUBSTITUTE(H$1,"|Float","표준수치"),EnhanceGradeTable!$1:$1,0),0)*EnhanceTable!$J2))</f>
        <v>0</v>
      </c>
      <c r="I2">
        <f>MIN(1,IF(F2=0,0,
VLOOKUP($A2,EnhanceGradeTable!$A:$G,MATCH(SUBSTITUTE(I$1,"|Float","표준수치"),EnhanceGradeTable!$1:$1,0),0)*EnhanceTable!$J2))</f>
        <v>0</v>
      </c>
      <c r="J2">
        <f t="shared" ref="J2:J33" si="2">IF(B2=0,0,
IF(B2=1,1,
J1/IF(B2=5,1.2,
IF(B2=10,1.3,
IF(B2=15,1.6,
IF(B2=20,1.7,
IF(B2=25,2,
IF(B2=30,3,
1.08))))))))</f>
        <v>0</v>
      </c>
      <c r="K2">
        <f t="shared" ref="K2:K33" si="3">1-(1-E2)^K$1</f>
        <v>0</v>
      </c>
      <c r="L2">
        <f t="shared" ref="L2:L33" si="4">1-(1-F2)^L$1</f>
        <v>0</v>
      </c>
      <c r="M2">
        <f t="shared" ref="M2:M33" si="5">1-(1-G2)^M$1</f>
        <v>0</v>
      </c>
      <c r="N2">
        <f t="shared" ref="N2:N33" si="6">1-(1-H2)^N$1</f>
        <v>0</v>
      </c>
      <c r="O2">
        <f t="shared" ref="O2:O33" si="7">1-(1-I2)^O$1</f>
        <v>0</v>
      </c>
      <c r="P2" t="e">
        <f t="shared" ref="P2:P33" si="8">SQRT((1-E2)/E2^2)</f>
        <v>#DIV/0!</v>
      </c>
      <c r="Q2" t="e">
        <f t="shared" ref="Q2:Q33" si="9">SQRT((1-F2)/F2^2)</f>
        <v>#DIV/0!</v>
      </c>
      <c r="R2" t="e">
        <f t="shared" ref="R2:R33" si="10">SQRT((1-G2)/G2^2)</f>
        <v>#DIV/0!</v>
      </c>
      <c r="S2" t="e">
        <f t="shared" ref="S2:S33" si="11">SQRT((1-H2)/H2^2)</f>
        <v>#DIV/0!</v>
      </c>
      <c r="T2" t="e">
        <f t="shared" ref="T2:T33" si="12">SQRT((1-I2)/I2^2)</f>
        <v>#DIV/0!</v>
      </c>
    </row>
    <row r="3" spans="1:20" x14ac:dyDescent="0.3">
      <c r="A3">
        <v>0</v>
      </c>
      <c r="B3">
        <v>1</v>
      </c>
      <c r="C3" s="1">
        <f t="shared" si="0"/>
        <v>1.0900000000000001</v>
      </c>
      <c r="D3">
        <f t="shared" si="1"/>
        <v>2500</v>
      </c>
      <c r="E3">
        <f>MIN(1,IF(B3=0,0,
VLOOKUP($A3,EnhanceGradeTable!$A:$G,MATCH(SUBSTITUTE(E$1,"|Float","표준수치"),EnhanceGradeTable!$1:$1,0),0)*EnhanceTable!$J3))</f>
        <v>1</v>
      </c>
      <c r="F3">
        <f>MIN(1,IF(C3=0,0,
VLOOKUP($A3,EnhanceGradeTable!$A:$G,MATCH(SUBSTITUTE(F$1,"|Float","표준수치"),EnhanceGradeTable!$1:$1,0),0)*EnhanceTable!$J3))</f>
        <v>1</v>
      </c>
      <c r="G3">
        <f>MIN(1,IF(D3=0,0,
VLOOKUP($A3,EnhanceGradeTable!$A:$G,MATCH(SUBSTITUTE(G$1,"|Float","표준수치"),EnhanceGradeTable!$1:$1,0),0)*EnhanceTable!$J3))</f>
        <v>1</v>
      </c>
      <c r="H3">
        <f>MIN(1,IF(E3=0,0,
VLOOKUP($A3,EnhanceGradeTable!$A:$G,MATCH(SUBSTITUTE(H$1,"|Float","표준수치"),EnhanceGradeTable!$1:$1,0),0)*EnhanceTable!$J3))</f>
        <v>1</v>
      </c>
      <c r="I3">
        <f>MIN(1,IF(F3=0,0,
VLOOKUP($A3,EnhanceGradeTable!$A:$G,MATCH(SUBSTITUTE(I$1,"|Float","표준수치"),EnhanceGradeTable!$1:$1,0),0)*EnhanceTable!$J3))</f>
        <v>1</v>
      </c>
      <c r="J3">
        <f t="shared" si="2"/>
        <v>1</v>
      </c>
      <c r="K3">
        <f t="shared" si="3"/>
        <v>1</v>
      </c>
      <c r="L3">
        <f t="shared" si="4"/>
        <v>1</v>
      </c>
      <c r="M3">
        <f t="shared" si="5"/>
        <v>1</v>
      </c>
      <c r="N3">
        <f t="shared" si="6"/>
        <v>1</v>
      </c>
      <c r="O3">
        <f t="shared" si="7"/>
        <v>1</v>
      </c>
      <c r="P3">
        <f t="shared" si="8"/>
        <v>0</v>
      </c>
      <c r="Q3">
        <f t="shared" si="9"/>
        <v>0</v>
      </c>
      <c r="R3">
        <f t="shared" si="10"/>
        <v>0</v>
      </c>
      <c r="S3">
        <f t="shared" si="11"/>
        <v>0</v>
      </c>
      <c r="T3">
        <f t="shared" si="12"/>
        <v>0</v>
      </c>
    </row>
    <row r="4" spans="1:20" x14ac:dyDescent="0.3">
      <c r="A4">
        <v>0</v>
      </c>
      <c r="B4">
        <v>2</v>
      </c>
      <c r="C4" s="1">
        <f t="shared" si="0"/>
        <v>1.1881000000000002</v>
      </c>
      <c r="D4">
        <f t="shared" si="1"/>
        <v>5000</v>
      </c>
      <c r="E4">
        <f>MIN(1,IF(B4=0,0,
VLOOKUP($A4,EnhanceGradeTable!$A:$G,MATCH(SUBSTITUTE(E$1,"|Float","표준수치"),EnhanceGradeTable!$1:$1,0),0)*EnhanceTable!$J4))</f>
        <v>0.92592592592592582</v>
      </c>
      <c r="F4">
        <f>MIN(1,IF(C4=0,0,
VLOOKUP($A4,EnhanceGradeTable!$A:$G,MATCH(SUBSTITUTE(F$1,"|Float","표준수치"),EnhanceGradeTable!$1:$1,0),0)*EnhanceTable!$J4))</f>
        <v>1</v>
      </c>
      <c r="G4">
        <f>MIN(1,IF(D4=0,0,
VLOOKUP($A4,EnhanceGradeTable!$A:$G,MATCH(SUBSTITUTE(G$1,"|Float","표준수치"),EnhanceGradeTable!$1:$1,0),0)*EnhanceTable!$J4))</f>
        <v>1</v>
      </c>
      <c r="H4">
        <f>MIN(1,IF(E4=0,0,
VLOOKUP($A4,EnhanceGradeTable!$A:$G,MATCH(SUBSTITUTE(H$1,"|Float","표준수치"),EnhanceGradeTable!$1:$1,0),0)*EnhanceTable!$J4))</f>
        <v>1</v>
      </c>
      <c r="I4">
        <f>MIN(1,IF(F4=0,0,
VLOOKUP($A4,EnhanceGradeTable!$A:$G,MATCH(SUBSTITUTE(I$1,"|Float","표준수치"),EnhanceGradeTable!$1:$1,0),0)*EnhanceTable!$J4))</f>
        <v>1</v>
      </c>
      <c r="J4">
        <f t="shared" si="2"/>
        <v>0.92592592592592582</v>
      </c>
      <c r="K4">
        <f t="shared" si="3"/>
        <v>1</v>
      </c>
      <c r="L4">
        <f t="shared" si="4"/>
        <v>1</v>
      </c>
      <c r="M4">
        <f t="shared" si="5"/>
        <v>1</v>
      </c>
      <c r="N4">
        <f t="shared" si="6"/>
        <v>1</v>
      </c>
      <c r="O4">
        <f t="shared" si="7"/>
        <v>1</v>
      </c>
      <c r="P4">
        <f t="shared" si="8"/>
        <v>0.29393876913398159</v>
      </c>
      <c r="Q4">
        <f t="shared" si="9"/>
        <v>0</v>
      </c>
      <c r="R4">
        <f t="shared" si="10"/>
        <v>0</v>
      </c>
      <c r="S4">
        <f t="shared" si="11"/>
        <v>0</v>
      </c>
      <c r="T4">
        <f t="shared" si="12"/>
        <v>0</v>
      </c>
    </row>
    <row r="5" spans="1:20" x14ac:dyDescent="0.3">
      <c r="A5">
        <v>0</v>
      </c>
      <c r="B5">
        <v>3</v>
      </c>
      <c r="C5" s="1">
        <f t="shared" si="0"/>
        <v>1.2950290000000002</v>
      </c>
      <c r="D5">
        <f t="shared" si="1"/>
        <v>7500</v>
      </c>
      <c r="E5">
        <f>MIN(1,IF(B5=0,0,
VLOOKUP($A5,EnhanceGradeTable!$A:$G,MATCH(SUBSTITUTE(E$1,"|Float","표준수치"),EnhanceGradeTable!$1:$1,0),0)*EnhanceTable!$J5))</f>
        <v>0.8573388203017831</v>
      </c>
      <c r="F5">
        <f>MIN(1,IF(C5=0,0,
VLOOKUP($A5,EnhanceGradeTable!$A:$G,MATCH(SUBSTITUTE(F$1,"|Float","표준수치"),EnhanceGradeTable!$1:$1,0),0)*EnhanceTable!$J5))</f>
        <v>1</v>
      </c>
      <c r="G5">
        <f>MIN(1,IF(D5=0,0,
VLOOKUP($A5,EnhanceGradeTable!$A:$G,MATCH(SUBSTITUTE(G$1,"|Float","표준수치"),EnhanceGradeTable!$1:$1,0),0)*EnhanceTable!$J5))</f>
        <v>1</v>
      </c>
      <c r="H5">
        <f>MIN(1,IF(E5=0,0,
VLOOKUP($A5,EnhanceGradeTable!$A:$G,MATCH(SUBSTITUTE(H$1,"|Float","표준수치"),EnhanceGradeTable!$1:$1,0),0)*EnhanceTable!$J5))</f>
        <v>1</v>
      </c>
      <c r="I5">
        <f>MIN(1,IF(F5=0,0,
VLOOKUP($A5,EnhanceGradeTable!$A:$G,MATCH(SUBSTITUTE(I$1,"|Float","표준수치"),EnhanceGradeTable!$1:$1,0),0)*EnhanceTable!$J5))</f>
        <v>1</v>
      </c>
      <c r="J5">
        <f t="shared" si="2"/>
        <v>0.8573388203017831</v>
      </c>
      <c r="K5">
        <f t="shared" si="3"/>
        <v>1</v>
      </c>
      <c r="L5">
        <f t="shared" si="4"/>
        <v>1</v>
      </c>
      <c r="M5">
        <f t="shared" si="5"/>
        <v>1</v>
      </c>
      <c r="N5">
        <f t="shared" si="6"/>
        <v>1</v>
      </c>
      <c r="O5">
        <f t="shared" si="7"/>
        <v>1</v>
      </c>
      <c r="P5">
        <f t="shared" si="8"/>
        <v>0.44055528597441695</v>
      </c>
      <c r="Q5">
        <f t="shared" si="9"/>
        <v>0</v>
      </c>
      <c r="R5">
        <f t="shared" si="10"/>
        <v>0</v>
      </c>
      <c r="S5">
        <f t="shared" si="11"/>
        <v>0</v>
      </c>
      <c r="T5">
        <f t="shared" si="12"/>
        <v>0</v>
      </c>
    </row>
    <row r="6" spans="1:20" x14ac:dyDescent="0.3">
      <c r="A6">
        <v>0</v>
      </c>
      <c r="B6">
        <v>4</v>
      </c>
      <c r="C6" s="1">
        <f t="shared" si="0"/>
        <v>1.4115816100000003</v>
      </c>
      <c r="D6">
        <f t="shared" si="1"/>
        <v>10000</v>
      </c>
      <c r="E6">
        <f>MIN(1,IF(B6=0,0,
VLOOKUP($A6,EnhanceGradeTable!$A:$G,MATCH(SUBSTITUTE(E$1,"|Float","표준수치"),EnhanceGradeTable!$1:$1,0),0)*EnhanceTable!$J6))</f>
        <v>0.79383224102016947</v>
      </c>
      <c r="F6">
        <f>MIN(1,IF(C6=0,0,
VLOOKUP($A6,EnhanceGradeTable!$A:$G,MATCH(SUBSTITUTE(F$1,"|Float","표준수치"),EnhanceGradeTable!$1:$1,0),0)*EnhanceTable!$J6))</f>
        <v>1</v>
      </c>
      <c r="G6">
        <f>MIN(1,IF(D6=0,0,
VLOOKUP($A6,EnhanceGradeTable!$A:$G,MATCH(SUBSTITUTE(G$1,"|Float","표준수치"),EnhanceGradeTable!$1:$1,0),0)*EnhanceTable!$J6))</f>
        <v>1</v>
      </c>
      <c r="H6">
        <f>MIN(1,IF(E6=0,0,
VLOOKUP($A6,EnhanceGradeTable!$A:$G,MATCH(SUBSTITUTE(H$1,"|Float","표준수치"),EnhanceGradeTable!$1:$1,0),0)*EnhanceTable!$J6))</f>
        <v>1</v>
      </c>
      <c r="I6">
        <f>MIN(1,IF(F6=0,0,
VLOOKUP($A6,EnhanceGradeTable!$A:$G,MATCH(SUBSTITUTE(I$1,"|Float","표준수치"),EnhanceGradeTable!$1:$1,0),0)*EnhanceTable!$J6))</f>
        <v>1</v>
      </c>
      <c r="J6">
        <f t="shared" si="2"/>
        <v>0.79383224102016947</v>
      </c>
      <c r="K6">
        <f t="shared" si="3"/>
        <v>1</v>
      </c>
      <c r="L6">
        <f t="shared" si="4"/>
        <v>1</v>
      </c>
      <c r="M6">
        <f t="shared" si="5"/>
        <v>1</v>
      </c>
      <c r="N6">
        <f t="shared" si="6"/>
        <v>1</v>
      </c>
      <c r="O6">
        <f t="shared" si="7"/>
        <v>1</v>
      </c>
      <c r="P6">
        <f t="shared" si="8"/>
        <v>0.57198105121061538</v>
      </c>
      <c r="Q6">
        <f t="shared" si="9"/>
        <v>0</v>
      </c>
      <c r="R6">
        <f t="shared" si="10"/>
        <v>0</v>
      </c>
      <c r="S6">
        <f t="shared" si="11"/>
        <v>0</v>
      </c>
      <c r="T6">
        <f t="shared" si="12"/>
        <v>0</v>
      </c>
    </row>
    <row r="7" spans="1:20" x14ac:dyDescent="0.3">
      <c r="A7">
        <v>0</v>
      </c>
      <c r="B7">
        <v>5</v>
      </c>
      <c r="C7" s="1">
        <f t="shared" si="0"/>
        <v>1.5386239549000005</v>
      </c>
      <c r="D7">
        <f t="shared" si="1"/>
        <v>12500</v>
      </c>
      <c r="E7">
        <f>MIN(1,IF(B7=0,0,
VLOOKUP($A7,EnhanceGradeTable!$A:$G,MATCH(SUBSTITUTE(E$1,"|Float","표준수치"),EnhanceGradeTable!$1:$1,0),0)*EnhanceTable!$J7))</f>
        <v>0.66152686751680789</v>
      </c>
      <c r="F7">
        <f>MIN(1,IF(C7=0,0,
VLOOKUP($A7,EnhanceGradeTable!$A:$G,MATCH(SUBSTITUTE(F$1,"|Float","표준수치"),EnhanceGradeTable!$1:$1,0),0)*EnhanceTable!$J7))</f>
        <v>1</v>
      </c>
      <c r="G7">
        <f>MIN(1,IF(D7=0,0,
VLOOKUP($A7,EnhanceGradeTable!$A:$G,MATCH(SUBSTITUTE(G$1,"|Float","표준수치"),EnhanceGradeTable!$1:$1,0),0)*EnhanceTable!$J7))</f>
        <v>1</v>
      </c>
      <c r="H7">
        <f>MIN(1,IF(E7=0,0,
VLOOKUP($A7,EnhanceGradeTable!$A:$G,MATCH(SUBSTITUTE(H$1,"|Float","표준수치"),EnhanceGradeTable!$1:$1,0),0)*EnhanceTable!$J7))</f>
        <v>1</v>
      </c>
      <c r="I7">
        <f>MIN(1,IF(F7=0,0,
VLOOKUP($A7,EnhanceGradeTable!$A:$G,MATCH(SUBSTITUTE(I$1,"|Float","표준수치"),EnhanceGradeTable!$1:$1,0),0)*EnhanceTable!$J7))</f>
        <v>1</v>
      </c>
      <c r="J7">
        <f t="shared" si="2"/>
        <v>0.66152686751680789</v>
      </c>
      <c r="K7">
        <f t="shared" si="3"/>
        <v>1</v>
      </c>
      <c r="L7">
        <f t="shared" si="4"/>
        <v>1</v>
      </c>
      <c r="M7">
        <f t="shared" si="5"/>
        <v>1</v>
      </c>
      <c r="N7">
        <f t="shared" si="6"/>
        <v>1</v>
      </c>
      <c r="O7">
        <f t="shared" si="7"/>
        <v>1</v>
      </c>
      <c r="P7">
        <f t="shared" si="8"/>
        <v>0.87945700579355257</v>
      </c>
      <c r="Q7">
        <f t="shared" si="9"/>
        <v>0</v>
      </c>
      <c r="R7">
        <f t="shared" si="10"/>
        <v>0</v>
      </c>
      <c r="S7">
        <f t="shared" si="11"/>
        <v>0</v>
      </c>
      <c r="T7">
        <f t="shared" si="12"/>
        <v>0</v>
      </c>
    </row>
    <row r="8" spans="1:20" x14ac:dyDescent="0.3">
      <c r="A8">
        <v>1</v>
      </c>
      <c r="B8">
        <v>0</v>
      </c>
      <c r="C8" s="1">
        <f t="shared" si="0"/>
        <v>1</v>
      </c>
      <c r="D8">
        <f t="shared" si="1"/>
        <v>0</v>
      </c>
      <c r="E8">
        <f>MIN(1,IF(B8=0,0,
VLOOKUP($A8,EnhanceGradeTable!$A:$G,MATCH(SUBSTITUTE(E$1,"|Float","표준수치"),EnhanceGradeTable!$1:$1,0),0)*EnhanceTable!$J8))</f>
        <v>0</v>
      </c>
      <c r="F8">
        <f>MIN(1,IF(C8=0,0,
VLOOKUP($A8,EnhanceGradeTable!$A:$G,MATCH(SUBSTITUTE(F$1,"|Float","표준수치"),EnhanceGradeTable!$1:$1,0),0)*EnhanceTable!$J8))</f>
        <v>0</v>
      </c>
      <c r="G8">
        <f>MIN(1,IF(D8=0,0,
VLOOKUP($A8,EnhanceGradeTable!$A:$G,MATCH(SUBSTITUTE(G$1,"|Float","표준수치"),EnhanceGradeTable!$1:$1,0),0)*EnhanceTable!$J8))</f>
        <v>0</v>
      </c>
      <c r="H8">
        <f>MIN(1,IF(E8=0,0,
VLOOKUP($A8,EnhanceGradeTable!$A:$G,MATCH(SUBSTITUTE(H$1,"|Float","표준수치"),EnhanceGradeTable!$1:$1,0),0)*EnhanceTable!$J8))</f>
        <v>0</v>
      </c>
      <c r="I8">
        <f>MIN(1,IF(F8=0,0,
VLOOKUP($A8,EnhanceGradeTable!$A:$G,MATCH(SUBSTITUTE(I$1,"|Float","표준수치"),EnhanceGradeTable!$1:$1,0),0)*EnhanceTable!$J8))</f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0</v>
      </c>
      <c r="O8">
        <f t="shared" si="7"/>
        <v>0</v>
      </c>
      <c r="P8" t="e">
        <f t="shared" si="8"/>
        <v>#DIV/0!</v>
      </c>
      <c r="Q8" t="e">
        <f t="shared" si="9"/>
        <v>#DIV/0!</v>
      </c>
      <c r="R8" t="e">
        <f t="shared" si="10"/>
        <v>#DIV/0!</v>
      </c>
      <c r="S8" t="e">
        <f t="shared" si="11"/>
        <v>#DIV/0!</v>
      </c>
      <c r="T8" t="e">
        <f t="shared" si="12"/>
        <v>#DIV/0!</v>
      </c>
    </row>
    <row r="9" spans="1:20" x14ac:dyDescent="0.3">
      <c r="A9">
        <v>1</v>
      </c>
      <c r="B9">
        <v>1</v>
      </c>
      <c r="C9" s="1">
        <f t="shared" si="0"/>
        <v>1.0900000000000001</v>
      </c>
      <c r="D9">
        <f t="shared" si="1"/>
        <v>2500</v>
      </c>
      <c r="E9">
        <f>MIN(1,IF(B9=0,0,
VLOOKUP($A9,EnhanceGradeTable!$A:$G,MATCH(SUBSTITUTE(E$1,"|Float","표준수치"),EnhanceGradeTable!$1:$1,0),0)*EnhanceTable!$J9))</f>
        <v>0.2857142857142857</v>
      </c>
      <c r="F9">
        <f>MIN(1,IF(C9=0,0,
VLOOKUP($A9,EnhanceGradeTable!$A:$G,MATCH(SUBSTITUTE(F$1,"|Float","표준수치"),EnhanceGradeTable!$1:$1,0),0)*EnhanceTable!$J9))</f>
        <v>0.7142857142857143</v>
      </c>
      <c r="G9">
        <f>MIN(1,IF(D9=0,0,
VLOOKUP($A9,EnhanceGradeTable!$A:$G,MATCH(SUBSTITUTE(G$1,"|Float","표준수치"),EnhanceGradeTable!$1:$1,0),0)*EnhanceTable!$J9))</f>
        <v>1</v>
      </c>
      <c r="H9">
        <f>MIN(1,IF(E9=0,0,
VLOOKUP($A9,EnhanceGradeTable!$A:$G,MATCH(SUBSTITUTE(H$1,"|Float","표준수치"),EnhanceGradeTable!$1:$1,0),0)*EnhanceTable!$J9))</f>
        <v>1</v>
      </c>
      <c r="I9">
        <f>MIN(1,IF(F9=0,0,
VLOOKUP($A9,EnhanceGradeTable!$A:$G,MATCH(SUBSTITUTE(I$1,"|Float","표준수치"),EnhanceGradeTable!$1:$1,0),0)*EnhanceTable!$J9))</f>
        <v>1</v>
      </c>
      <c r="J9">
        <f t="shared" si="2"/>
        <v>1</v>
      </c>
      <c r="K9">
        <f t="shared" si="3"/>
        <v>0.99999995061464086</v>
      </c>
      <c r="L9">
        <f t="shared" si="4"/>
        <v>1</v>
      </c>
      <c r="M9">
        <f t="shared" si="5"/>
        <v>1</v>
      </c>
      <c r="N9">
        <f t="shared" si="6"/>
        <v>1</v>
      </c>
      <c r="O9">
        <f t="shared" si="7"/>
        <v>1</v>
      </c>
      <c r="P9">
        <f t="shared" si="8"/>
        <v>2.9580398915498085</v>
      </c>
      <c r="Q9">
        <f t="shared" si="9"/>
        <v>0.74833147735478822</v>
      </c>
      <c r="R9">
        <f t="shared" si="10"/>
        <v>0</v>
      </c>
      <c r="S9">
        <f t="shared" si="11"/>
        <v>0</v>
      </c>
      <c r="T9">
        <f t="shared" si="12"/>
        <v>0</v>
      </c>
    </row>
    <row r="10" spans="1:20" x14ac:dyDescent="0.3">
      <c r="A10">
        <v>1</v>
      </c>
      <c r="B10">
        <v>2</v>
      </c>
      <c r="C10" s="1">
        <f t="shared" si="0"/>
        <v>1.1881000000000002</v>
      </c>
      <c r="D10">
        <f t="shared" si="1"/>
        <v>5000</v>
      </c>
      <c r="E10">
        <f>MIN(1,IF(B10=0,0,
VLOOKUP($A10,EnhanceGradeTable!$A:$G,MATCH(SUBSTITUTE(E$1,"|Float","표준수치"),EnhanceGradeTable!$1:$1,0),0)*EnhanceTable!$J10))</f>
        <v>0.26455026455026448</v>
      </c>
      <c r="F10">
        <f>MIN(1,IF(C10=0,0,
VLOOKUP($A10,EnhanceGradeTable!$A:$G,MATCH(SUBSTITUTE(F$1,"|Float","표준수치"),EnhanceGradeTable!$1:$1,0),0)*EnhanceTable!$J10))</f>
        <v>0.66137566137566128</v>
      </c>
      <c r="G10">
        <f>MIN(1,IF(D10=0,0,
VLOOKUP($A10,EnhanceGradeTable!$A:$G,MATCH(SUBSTITUTE(G$1,"|Float","표준수치"),EnhanceGradeTable!$1:$1,0),0)*EnhanceTable!$J10))</f>
        <v>1</v>
      </c>
      <c r="H10">
        <f>MIN(1,IF(E10=0,0,
VLOOKUP($A10,EnhanceGradeTable!$A:$G,MATCH(SUBSTITUTE(H$1,"|Float","표준수치"),EnhanceGradeTable!$1:$1,0),0)*EnhanceTable!$J10))</f>
        <v>1</v>
      </c>
      <c r="I10">
        <f>MIN(1,IF(F10=0,0,
VLOOKUP($A10,EnhanceGradeTable!$A:$G,MATCH(SUBSTITUTE(I$1,"|Float","표준수치"),EnhanceGradeTable!$1:$1,0),0)*EnhanceTable!$J10))</f>
        <v>1</v>
      </c>
      <c r="J10">
        <f t="shared" si="2"/>
        <v>0.92592592592592582</v>
      </c>
      <c r="K10">
        <f t="shared" si="3"/>
        <v>0.99999978735762995</v>
      </c>
      <c r="L10">
        <f t="shared" si="4"/>
        <v>1</v>
      </c>
      <c r="M10">
        <f t="shared" si="5"/>
        <v>1</v>
      </c>
      <c r="N10">
        <f t="shared" si="6"/>
        <v>1</v>
      </c>
      <c r="O10">
        <f t="shared" si="7"/>
        <v>1</v>
      </c>
      <c r="P10">
        <f t="shared" si="8"/>
        <v>3.2416662382176251</v>
      </c>
      <c r="Q10">
        <f t="shared" si="9"/>
        <v>0.87985453343152153</v>
      </c>
      <c r="R10">
        <f t="shared" si="10"/>
        <v>0</v>
      </c>
      <c r="S10">
        <f t="shared" si="11"/>
        <v>0</v>
      </c>
      <c r="T10">
        <f t="shared" si="12"/>
        <v>0</v>
      </c>
    </row>
    <row r="11" spans="1:20" x14ac:dyDescent="0.3">
      <c r="A11">
        <v>1</v>
      </c>
      <c r="B11">
        <v>3</v>
      </c>
      <c r="C11" s="1">
        <f t="shared" si="0"/>
        <v>1.2950290000000002</v>
      </c>
      <c r="D11">
        <f t="shared" si="1"/>
        <v>7500</v>
      </c>
      <c r="E11">
        <f>MIN(1,IF(B11=0,0,
VLOOKUP($A11,EnhanceGradeTable!$A:$G,MATCH(SUBSTITUTE(E$1,"|Float","표준수치"),EnhanceGradeTable!$1:$1,0),0)*EnhanceTable!$J11))</f>
        <v>0.2449539486576523</v>
      </c>
      <c r="F11">
        <f>MIN(1,IF(C11=0,0,
VLOOKUP($A11,EnhanceGradeTable!$A:$G,MATCH(SUBSTITUTE(F$1,"|Float","표준수치"),EnhanceGradeTable!$1:$1,0),0)*EnhanceTable!$J11))</f>
        <v>0.6123848716441308</v>
      </c>
      <c r="G11">
        <f>MIN(1,IF(D11=0,0,
VLOOKUP($A11,EnhanceGradeTable!$A:$G,MATCH(SUBSTITUTE(G$1,"|Float","표준수치"),EnhanceGradeTable!$1:$1,0),0)*EnhanceTable!$J11))</f>
        <v>1</v>
      </c>
      <c r="H11">
        <f>MIN(1,IF(E11=0,0,
VLOOKUP($A11,EnhanceGradeTable!$A:$G,MATCH(SUBSTITUTE(H$1,"|Float","표준수치"),EnhanceGradeTable!$1:$1,0),0)*EnhanceTable!$J11))</f>
        <v>1</v>
      </c>
      <c r="I11">
        <f>MIN(1,IF(F11=0,0,
VLOOKUP($A11,EnhanceGradeTable!$A:$G,MATCH(SUBSTITUTE(I$1,"|Float","표준수치"),EnhanceGradeTable!$1:$1,0),0)*EnhanceTable!$J11))</f>
        <v>1</v>
      </c>
      <c r="J11">
        <f t="shared" si="2"/>
        <v>0.8573388203017831</v>
      </c>
      <c r="K11">
        <f t="shared" si="3"/>
        <v>0.99999920809691645</v>
      </c>
      <c r="L11">
        <f t="shared" si="4"/>
        <v>1</v>
      </c>
      <c r="M11">
        <f t="shared" si="5"/>
        <v>1</v>
      </c>
      <c r="N11">
        <f t="shared" si="6"/>
        <v>1</v>
      </c>
      <c r="O11">
        <f t="shared" si="7"/>
        <v>1</v>
      </c>
      <c r="P11">
        <f t="shared" si="8"/>
        <v>3.5473355860420095</v>
      </c>
      <c r="Q11">
        <f t="shared" si="9"/>
        <v>1.0166603963959651</v>
      </c>
      <c r="R11">
        <f t="shared" si="10"/>
        <v>0</v>
      </c>
      <c r="S11">
        <f t="shared" si="11"/>
        <v>0</v>
      </c>
      <c r="T11">
        <f t="shared" si="12"/>
        <v>0</v>
      </c>
    </row>
    <row r="12" spans="1:20" x14ac:dyDescent="0.3">
      <c r="A12">
        <v>1</v>
      </c>
      <c r="B12">
        <v>4</v>
      </c>
      <c r="C12" s="1">
        <f t="shared" si="0"/>
        <v>1.4115816100000003</v>
      </c>
      <c r="D12">
        <f t="shared" si="1"/>
        <v>10000</v>
      </c>
      <c r="E12">
        <f>MIN(1,IF(B12=0,0,
VLOOKUP($A12,EnhanceGradeTable!$A:$G,MATCH(SUBSTITUTE(E$1,"|Float","표준수치"),EnhanceGradeTable!$1:$1,0),0)*EnhanceTable!$J12))</f>
        <v>0.22680921172004842</v>
      </c>
      <c r="F12">
        <f>MIN(1,IF(C12=0,0,
VLOOKUP($A12,EnhanceGradeTable!$A:$G,MATCH(SUBSTITUTE(F$1,"|Float","표준수치"),EnhanceGradeTable!$1:$1,0),0)*EnhanceTable!$J12))</f>
        <v>0.56702302930012105</v>
      </c>
      <c r="G12">
        <f>MIN(1,IF(D12=0,0,
VLOOKUP($A12,EnhanceGradeTable!$A:$G,MATCH(SUBSTITUTE(G$1,"|Float","표준수치"),EnhanceGradeTable!$1:$1,0),0)*EnhanceTable!$J12))</f>
        <v>1</v>
      </c>
      <c r="H12">
        <f>MIN(1,IF(E12=0,0,
VLOOKUP($A12,EnhanceGradeTable!$A:$G,MATCH(SUBSTITUTE(H$1,"|Float","표준수치"),EnhanceGradeTable!$1:$1,0),0)*EnhanceTable!$J12))</f>
        <v>1</v>
      </c>
      <c r="I12">
        <f>MIN(1,IF(F12=0,0,
VLOOKUP($A12,EnhanceGradeTable!$A:$G,MATCH(SUBSTITUTE(I$1,"|Float","표준수치"),EnhanceGradeTable!$1:$1,0),0)*EnhanceTable!$J12))</f>
        <v>1</v>
      </c>
      <c r="J12">
        <f t="shared" si="2"/>
        <v>0.79383224102016947</v>
      </c>
      <c r="K12">
        <f t="shared" si="3"/>
        <v>0.99999740382739888</v>
      </c>
      <c r="L12">
        <f t="shared" si="4"/>
        <v>1</v>
      </c>
      <c r="M12">
        <f t="shared" si="5"/>
        <v>1</v>
      </c>
      <c r="N12">
        <f t="shared" si="6"/>
        <v>1</v>
      </c>
      <c r="O12">
        <f t="shared" si="7"/>
        <v>1</v>
      </c>
      <c r="P12">
        <f t="shared" si="8"/>
        <v>3.8768825692899198</v>
      </c>
      <c r="Q12">
        <f t="shared" si="9"/>
        <v>1.1604640765531009</v>
      </c>
      <c r="R12">
        <f t="shared" si="10"/>
        <v>0</v>
      </c>
      <c r="S12">
        <f t="shared" si="11"/>
        <v>0</v>
      </c>
      <c r="T12">
        <f t="shared" si="12"/>
        <v>0</v>
      </c>
    </row>
    <row r="13" spans="1:20" x14ac:dyDescent="0.3">
      <c r="A13">
        <v>1</v>
      </c>
      <c r="B13">
        <v>5</v>
      </c>
      <c r="C13" s="1">
        <f t="shared" si="0"/>
        <v>1.5386239549000005</v>
      </c>
      <c r="D13">
        <f t="shared" si="1"/>
        <v>12500</v>
      </c>
      <c r="E13">
        <f>MIN(1,IF(B13=0,0,
VLOOKUP($A13,EnhanceGradeTable!$A:$G,MATCH(SUBSTITUTE(E$1,"|Float","표준수치"),EnhanceGradeTable!$1:$1,0),0)*EnhanceTable!$J13))</f>
        <v>0.18900767643337368</v>
      </c>
      <c r="F13">
        <f>MIN(1,IF(C13=0,0,
VLOOKUP($A13,EnhanceGradeTable!$A:$G,MATCH(SUBSTITUTE(F$1,"|Float","표준수치"),EnhanceGradeTable!$1:$1,0),0)*EnhanceTable!$J13))</f>
        <v>0.47251919108343421</v>
      </c>
      <c r="G13">
        <f>MIN(1,IF(D13=0,0,
VLOOKUP($A13,EnhanceGradeTable!$A:$G,MATCH(SUBSTITUTE(G$1,"|Float","표준수치"),EnhanceGradeTable!$1:$1,0),0)*EnhanceTable!$J13))</f>
        <v>1</v>
      </c>
      <c r="H13">
        <f>MIN(1,IF(E13=0,0,
VLOOKUP($A13,EnhanceGradeTable!$A:$G,MATCH(SUBSTITUTE(H$1,"|Float","표준수치"),EnhanceGradeTable!$1:$1,0),0)*EnhanceTable!$J13))</f>
        <v>1</v>
      </c>
      <c r="I13">
        <f>MIN(1,IF(F13=0,0,
VLOOKUP($A13,EnhanceGradeTable!$A:$G,MATCH(SUBSTITUTE(I$1,"|Float","표준수치"),EnhanceGradeTable!$1:$1,0),0)*EnhanceTable!$J13))</f>
        <v>1</v>
      </c>
      <c r="J13">
        <f t="shared" si="2"/>
        <v>0.66152686751680789</v>
      </c>
      <c r="K13">
        <f t="shared" si="3"/>
        <v>0.99997176178950831</v>
      </c>
      <c r="L13">
        <f t="shared" si="4"/>
        <v>0.99999999999998712</v>
      </c>
      <c r="M13">
        <f t="shared" si="5"/>
        <v>1</v>
      </c>
      <c r="N13">
        <f t="shared" si="6"/>
        <v>1</v>
      </c>
      <c r="O13">
        <f t="shared" si="7"/>
        <v>1</v>
      </c>
      <c r="P13">
        <f t="shared" si="8"/>
        <v>4.7646272316658909</v>
      </c>
      <c r="Q13">
        <f t="shared" si="9"/>
        <v>1.5370354352054305</v>
      </c>
      <c r="R13">
        <f t="shared" si="10"/>
        <v>0</v>
      </c>
      <c r="S13">
        <f t="shared" si="11"/>
        <v>0</v>
      </c>
      <c r="T13">
        <f t="shared" si="12"/>
        <v>0</v>
      </c>
    </row>
    <row r="14" spans="1:20" x14ac:dyDescent="0.3">
      <c r="A14">
        <v>1</v>
      </c>
      <c r="B14">
        <v>6</v>
      </c>
      <c r="C14" s="1">
        <f t="shared" si="0"/>
        <v>1.6771001108410006</v>
      </c>
      <c r="D14">
        <f t="shared" si="1"/>
        <v>15000</v>
      </c>
      <c r="E14">
        <f>MIN(1,IF(B14=0,0,
VLOOKUP($A14,EnhanceGradeTable!$A:$G,MATCH(SUBSTITUTE(E$1,"|Float","표준수치"),EnhanceGradeTable!$1:$1,0),0)*EnhanceTable!$J14))</f>
        <v>0.17500710780867931</v>
      </c>
      <c r="F14">
        <f>MIN(1,IF(C14=0,0,
VLOOKUP($A14,EnhanceGradeTable!$A:$G,MATCH(SUBSTITUTE(F$1,"|Float","표준수치"),EnhanceGradeTable!$1:$1,0),0)*EnhanceTable!$J14))</f>
        <v>0.4375177695216983</v>
      </c>
      <c r="G14">
        <f>MIN(1,IF(D14=0,0,
VLOOKUP($A14,EnhanceGradeTable!$A:$G,MATCH(SUBSTITUTE(G$1,"|Float","표준수치"),EnhanceGradeTable!$1:$1,0),0)*EnhanceTable!$J14))</f>
        <v>1</v>
      </c>
      <c r="H14">
        <f>MIN(1,IF(E14=0,0,
VLOOKUP($A14,EnhanceGradeTable!$A:$G,MATCH(SUBSTITUTE(H$1,"|Float","표준수치"),EnhanceGradeTable!$1:$1,0),0)*EnhanceTable!$J14))</f>
        <v>1</v>
      </c>
      <c r="I14">
        <f>MIN(1,IF(F14=0,0,
VLOOKUP($A14,EnhanceGradeTable!$A:$G,MATCH(SUBSTITUTE(I$1,"|Float","표준수치"),EnhanceGradeTable!$1:$1,0),0)*EnhanceTable!$J14))</f>
        <v>1</v>
      </c>
      <c r="J14">
        <f t="shared" si="2"/>
        <v>0.61252487733037764</v>
      </c>
      <c r="K14">
        <f t="shared" si="3"/>
        <v>0.99993354765013409</v>
      </c>
      <c r="L14">
        <f t="shared" si="4"/>
        <v>0.99999999999967981</v>
      </c>
      <c r="M14">
        <f t="shared" si="5"/>
        <v>1</v>
      </c>
      <c r="N14">
        <f t="shared" si="6"/>
        <v>1</v>
      </c>
      <c r="O14">
        <f t="shared" si="7"/>
        <v>1</v>
      </c>
      <c r="P14">
        <f t="shared" si="8"/>
        <v>5.1900245931375331</v>
      </c>
      <c r="Q14">
        <f t="shared" si="9"/>
        <v>1.7141890131194943</v>
      </c>
      <c r="R14">
        <f t="shared" si="10"/>
        <v>0</v>
      </c>
      <c r="S14">
        <f t="shared" si="11"/>
        <v>0</v>
      </c>
      <c r="T14">
        <f t="shared" si="12"/>
        <v>0</v>
      </c>
    </row>
    <row r="15" spans="1:20" x14ac:dyDescent="0.3">
      <c r="A15">
        <v>1</v>
      </c>
      <c r="B15">
        <v>7</v>
      </c>
      <c r="C15" s="1">
        <f t="shared" si="0"/>
        <v>1.8280391208166908</v>
      </c>
      <c r="D15">
        <f t="shared" si="1"/>
        <v>17500</v>
      </c>
      <c r="E15">
        <f>MIN(1,IF(B15=0,0,
VLOOKUP($A15,EnhanceGradeTable!$A:$G,MATCH(SUBSTITUTE(E$1,"|Float","표준수치"),EnhanceGradeTable!$1:$1,0),0)*EnhanceTable!$J15))</f>
        <v>0.16204361834136971</v>
      </c>
      <c r="F15">
        <f>MIN(1,IF(C15=0,0,
VLOOKUP($A15,EnhanceGradeTable!$A:$G,MATCH(SUBSTITUTE(F$1,"|Float","표준수치"),EnhanceGradeTable!$1:$1,0),0)*EnhanceTable!$J15))</f>
        <v>0.40510904585342433</v>
      </c>
      <c r="G15">
        <f>MIN(1,IF(D15=0,0,
VLOOKUP($A15,EnhanceGradeTable!$A:$G,MATCH(SUBSTITUTE(G$1,"|Float","표준수치"),EnhanceGradeTable!$1:$1,0),0)*EnhanceTable!$J15))</f>
        <v>1</v>
      </c>
      <c r="H15">
        <f>MIN(1,IF(E15=0,0,
VLOOKUP($A15,EnhanceGradeTable!$A:$G,MATCH(SUBSTITUTE(H$1,"|Float","표준수치"),EnhanceGradeTable!$1:$1,0),0)*EnhanceTable!$J15))</f>
        <v>1</v>
      </c>
      <c r="I15">
        <f>MIN(1,IF(F15=0,0,
VLOOKUP($A15,EnhanceGradeTable!$A:$G,MATCH(SUBSTITUTE(I$1,"|Float","표준수치"),EnhanceGradeTable!$1:$1,0),0)*EnhanceTable!$J15))</f>
        <v>1</v>
      </c>
      <c r="J15">
        <f t="shared" si="2"/>
        <v>0.56715266419479404</v>
      </c>
      <c r="K15">
        <f t="shared" si="3"/>
        <v>0.99985509924802984</v>
      </c>
      <c r="L15">
        <f t="shared" si="4"/>
        <v>0.99999999999472933</v>
      </c>
      <c r="M15">
        <f t="shared" si="5"/>
        <v>1</v>
      </c>
      <c r="N15">
        <f t="shared" si="6"/>
        <v>1</v>
      </c>
      <c r="O15">
        <f t="shared" si="7"/>
        <v>1</v>
      </c>
      <c r="P15">
        <f t="shared" si="8"/>
        <v>5.6490936467128954</v>
      </c>
      <c r="Q15">
        <f t="shared" si="9"/>
        <v>1.903911432624616</v>
      </c>
      <c r="R15">
        <f t="shared" si="10"/>
        <v>0</v>
      </c>
      <c r="S15">
        <f t="shared" si="11"/>
        <v>0</v>
      </c>
      <c r="T15">
        <f t="shared" si="12"/>
        <v>0</v>
      </c>
    </row>
    <row r="16" spans="1:20" x14ac:dyDescent="0.3">
      <c r="A16">
        <v>1</v>
      </c>
      <c r="B16">
        <v>8</v>
      </c>
      <c r="C16" s="1">
        <f t="shared" si="0"/>
        <v>1.9925626416901931</v>
      </c>
      <c r="D16">
        <f t="shared" si="1"/>
        <v>20000</v>
      </c>
      <c r="E16">
        <f>MIN(1,IF(B16=0,0,
VLOOKUP($A16,EnhanceGradeTable!$A:$G,MATCH(SUBSTITUTE(E$1,"|Float","표준수치"),EnhanceGradeTable!$1:$1,0),0)*EnhanceTable!$J16))</f>
        <v>0.15004038735312009</v>
      </c>
      <c r="F16">
        <f>MIN(1,IF(C16=0,0,
VLOOKUP($A16,EnhanceGradeTable!$A:$G,MATCH(SUBSTITUTE(F$1,"|Float","표준수치"),EnhanceGradeTable!$1:$1,0),0)*EnhanceTable!$J16))</f>
        <v>0.37510096838280027</v>
      </c>
      <c r="G16">
        <f>MIN(1,IF(D16=0,0,
VLOOKUP($A16,EnhanceGradeTable!$A:$G,MATCH(SUBSTITUTE(G$1,"|Float","표준수치"),EnhanceGradeTable!$1:$1,0),0)*EnhanceTable!$J16))</f>
        <v>0.93775242095700073</v>
      </c>
      <c r="H16">
        <f>MIN(1,IF(E16=0,0,
VLOOKUP($A16,EnhanceGradeTable!$A:$G,MATCH(SUBSTITUTE(H$1,"|Float","표준수치"),EnhanceGradeTable!$1:$1,0),0)*EnhanceTable!$J16))</f>
        <v>1</v>
      </c>
      <c r="I16">
        <f>MIN(1,IF(F16=0,0,
VLOOKUP($A16,EnhanceGradeTable!$A:$G,MATCH(SUBSTITUTE(I$1,"|Float","표준수치"),EnhanceGradeTable!$1:$1,0),0)*EnhanceTable!$J16))</f>
        <v>1</v>
      </c>
      <c r="J16">
        <f t="shared" si="2"/>
        <v>0.52514135573592036</v>
      </c>
      <c r="K16">
        <f t="shared" si="3"/>
        <v>0.99970493717493758</v>
      </c>
      <c r="L16">
        <f t="shared" si="4"/>
        <v>0.99999999993827049</v>
      </c>
      <c r="M16">
        <f t="shared" si="5"/>
        <v>1</v>
      </c>
      <c r="N16">
        <f t="shared" si="6"/>
        <v>1</v>
      </c>
      <c r="O16">
        <f t="shared" si="7"/>
        <v>1</v>
      </c>
      <c r="P16">
        <f t="shared" si="8"/>
        <v>6.1445625315657777</v>
      </c>
      <c r="Q16">
        <f t="shared" si="9"/>
        <v>2.1074473837237244</v>
      </c>
      <c r="R16">
        <f t="shared" si="10"/>
        <v>0.26605598849718476</v>
      </c>
      <c r="S16">
        <f t="shared" si="11"/>
        <v>0</v>
      </c>
      <c r="T16">
        <f t="shared" si="12"/>
        <v>0</v>
      </c>
    </row>
    <row r="17" spans="1:20" x14ac:dyDescent="0.3">
      <c r="A17">
        <v>1</v>
      </c>
      <c r="B17">
        <v>9</v>
      </c>
      <c r="C17" s="1">
        <f t="shared" si="0"/>
        <v>2.1718932794423105</v>
      </c>
      <c r="D17">
        <f t="shared" si="1"/>
        <v>22500</v>
      </c>
      <c r="E17">
        <f>MIN(1,IF(B17=0,0,
VLOOKUP($A17,EnhanceGradeTable!$A:$G,MATCH(SUBSTITUTE(E$1,"|Float","표준수치"),EnhanceGradeTable!$1:$1,0),0)*EnhanceTable!$J17))</f>
        <v>0.1389262845862223</v>
      </c>
      <c r="F17">
        <f>MIN(1,IF(C17=0,0,
VLOOKUP($A17,EnhanceGradeTable!$A:$G,MATCH(SUBSTITUTE(F$1,"|Float","표준수치"),EnhanceGradeTable!$1:$1,0),0)*EnhanceTable!$J17))</f>
        <v>0.34731571146555579</v>
      </c>
      <c r="G17">
        <f>MIN(1,IF(D17=0,0,
VLOOKUP($A17,EnhanceGradeTable!$A:$G,MATCH(SUBSTITUTE(G$1,"|Float","표준수치"),EnhanceGradeTable!$1:$1,0),0)*EnhanceTable!$J17))</f>
        <v>0.8682892786638895</v>
      </c>
      <c r="H17">
        <f>MIN(1,IF(E17=0,0,
VLOOKUP($A17,EnhanceGradeTable!$A:$G,MATCH(SUBSTITUTE(H$1,"|Float","표준수치"),EnhanceGradeTable!$1:$1,0),0)*EnhanceTable!$J17))</f>
        <v>1</v>
      </c>
      <c r="I17">
        <f>MIN(1,IF(F17=0,0,
VLOOKUP($A17,EnhanceGradeTable!$A:$G,MATCH(SUBSTITUTE(I$1,"|Float","표준수치"),EnhanceGradeTable!$1:$1,0),0)*EnhanceTable!$J17))</f>
        <v>1</v>
      </c>
      <c r="J17">
        <f t="shared" si="2"/>
        <v>0.48624199605177809</v>
      </c>
      <c r="K17">
        <f t="shared" si="3"/>
        <v>0.99943504140278516</v>
      </c>
      <c r="L17">
        <f t="shared" si="4"/>
        <v>0.99999999945655205</v>
      </c>
      <c r="M17">
        <f t="shared" si="5"/>
        <v>1</v>
      </c>
      <c r="N17">
        <f t="shared" si="6"/>
        <v>1</v>
      </c>
      <c r="O17">
        <f t="shared" si="7"/>
        <v>1</v>
      </c>
      <c r="P17">
        <f t="shared" si="8"/>
        <v>6.6793737433258773</v>
      </c>
      <c r="Q17">
        <f t="shared" si="9"/>
        <v>2.3260934017264274</v>
      </c>
      <c r="R17">
        <f t="shared" si="10"/>
        <v>0.41797097626143004</v>
      </c>
      <c r="S17">
        <f t="shared" si="11"/>
        <v>0</v>
      </c>
      <c r="T17">
        <f t="shared" si="12"/>
        <v>0</v>
      </c>
    </row>
    <row r="18" spans="1:20" x14ac:dyDescent="0.3">
      <c r="A18">
        <v>1</v>
      </c>
      <c r="B18">
        <v>10</v>
      </c>
      <c r="C18" s="1">
        <f t="shared" si="0"/>
        <v>2.3673636745921187</v>
      </c>
      <c r="D18">
        <f t="shared" si="1"/>
        <v>25000</v>
      </c>
      <c r="E18">
        <f>MIN(1,IF(B18=0,0,
VLOOKUP($A18,EnhanceGradeTable!$A:$G,MATCH(SUBSTITUTE(E$1,"|Float","표준수치"),EnhanceGradeTable!$1:$1,0),0)*EnhanceTable!$J18))</f>
        <v>0.10686637275863255</v>
      </c>
      <c r="F18">
        <f>MIN(1,IF(C18=0,0,
VLOOKUP($A18,EnhanceGradeTable!$A:$G,MATCH(SUBSTITUTE(F$1,"|Float","표준수치"),EnhanceGradeTable!$1:$1,0),0)*EnhanceTable!$J18))</f>
        <v>0.26716593189658139</v>
      </c>
      <c r="G18">
        <f>MIN(1,IF(D18=0,0,
VLOOKUP($A18,EnhanceGradeTable!$A:$G,MATCH(SUBSTITUTE(G$1,"|Float","표준수치"),EnhanceGradeTable!$1:$1,0),0)*EnhanceTable!$J18))</f>
        <v>0.66791482974145344</v>
      </c>
      <c r="H18">
        <f>MIN(1,IF(E18=0,0,
VLOOKUP($A18,EnhanceGradeTable!$A:$G,MATCH(SUBSTITUTE(H$1,"|Float","표준수치"),EnhanceGradeTable!$1:$1,0),0)*EnhanceTable!$J18))</f>
        <v>1</v>
      </c>
      <c r="I18">
        <f>MIN(1,IF(F18=0,0,
VLOOKUP($A18,EnhanceGradeTable!$A:$G,MATCH(SUBSTITUTE(I$1,"|Float","표준수치"),EnhanceGradeTable!$1:$1,0),0)*EnhanceTable!$J18))</f>
        <v>1</v>
      </c>
      <c r="J18">
        <f t="shared" si="2"/>
        <v>0.37403230465521392</v>
      </c>
      <c r="K18">
        <f t="shared" si="3"/>
        <v>0.9964858357074996</v>
      </c>
      <c r="L18">
        <f t="shared" si="4"/>
        <v>0.99999982205633386</v>
      </c>
      <c r="M18">
        <f t="shared" si="5"/>
        <v>1</v>
      </c>
      <c r="N18">
        <f t="shared" si="6"/>
        <v>1</v>
      </c>
      <c r="O18">
        <f t="shared" si="7"/>
        <v>1</v>
      </c>
      <c r="P18">
        <f t="shared" si="8"/>
        <v>8.8433568819415775</v>
      </c>
      <c r="Q18">
        <f t="shared" si="9"/>
        <v>3.2042157275708933</v>
      </c>
      <c r="R18">
        <f t="shared" si="10"/>
        <v>0.86278712315759187</v>
      </c>
      <c r="S18">
        <f t="shared" si="11"/>
        <v>0</v>
      </c>
      <c r="T18">
        <f t="shared" si="12"/>
        <v>0</v>
      </c>
    </row>
    <row r="19" spans="1:20" x14ac:dyDescent="0.3">
      <c r="A19">
        <v>2</v>
      </c>
      <c r="B19">
        <v>0</v>
      </c>
      <c r="C19" s="1">
        <f t="shared" si="0"/>
        <v>1</v>
      </c>
      <c r="D19">
        <f t="shared" si="1"/>
        <v>0</v>
      </c>
      <c r="E19">
        <f>MIN(1,IF(B19=0,0,
VLOOKUP($A19,EnhanceGradeTable!$A:$G,MATCH(SUBSTITUTE(E$1,"|Float","표준수치"),EnhanceGradeTable!$1:$1,0),0)*EnhanceTable!$J19))</f>
        <v>0</v>
      </c>
      <c r="F19">
        <f>MIN(1,IF(C19=0,0,
VLOOKUP($A19,EnhanceGradeTable!$A:$G,MATCH(SUBSTITUTE(F$1,"|Float","표준수치"),EnhanceGradeTable!$1:$1,0),0)*EnhanceTable!$J19))</f>
        <v>0</v>
      </c>
      <c r="G19">
        <f>MIN(1,IF(D19=0,0,
VLOOKUP($A19,EnhanceGradeTable!$A:$G,MATCH(SUBSTITUTE(G$1,"|Float","표준수치"),EnhanceGradeTable!$1:$1,0),0)*EnhanceTable!$J19))</f>
        <v>0</v>
      </c>
      <c r="H19">
        <f>MIN(1,IF(E19=0,0,
VLOOKUP($A19,EnhanceGradeTable!$A:$G,MATCH(SUBSTITUTE(H$1,"|Float","표준수치"),EnhanceGradeTable!$1:$1,0),0)*EnhanceTable!$J19))</f>
        <v>0</v>
      </c>
      <c r="I19">
        <f>MIN(1,IF(F19=0,0,
VLOOKUP($A19,EnhanceGradeTable!$A:$G,MATCH(SUBSTITUTE(I$1,"|Float","표준수치"),EnhanceGradeTable!$1:$1,0),0)*EnhanceTable!$J19))</f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  <c r="P19" t="e">
        <f t="shared" si="8"/>
        <v>#DIV/0!</v>
      </c>
      <c r="Q19" t="e">
        <f t="shared" si="9"/>
        <v>#DIV/0!</v>
      </c>
      <c r="R19" t="e">
        <f t="shared" si="10"/>
        <v>#DIV/0!</v>
      </c>
      <c r="S19" t="e">
        <f t="shared" si="11"/>
        <v>#DIV/0!</v>
      </c>
      <c r="T19" t="e">
        <f t="shared" si="12"/>
        <v>#DIV/0!</v>
      </c>
    </row>
    <row r="20" spans="1:20" x14ac:dyDescent="0.3">
      <c r="A20">
        <v>2</v>
      </c>
      <c r="B20">
        <v>1</v>
      </c>
      <c r="C20" s="1">
        <f t="shared" si="0"/>
        <v>1.0900000000000001</v>
      </c>
      <c r="D20">
        <f t="shared" si="1"/>
        <v>2500</v>
      </c>
      <c r="E20">
        <f>MIN(1,IF(B20=0,0,
VLOOKUP($A20,EnhanceGradeTable!$A:$G,MATCH(SUBSTITUTE(E$1,"|Float","표준수치"),EnhanceGradeTable!$1:$1,0),0)*EnhanceTable!$J20))</f>
        <v>8.1632653061224497E-2</v>
      </c>
      <c r="F20">
        <f>MIN(1,IF(C20=0,0,
VLOOKUP($A20,EnhanceGradeTable!$A:$G,MATCH(SUBSTITUTE(F$1,"|Float","표준수치"),EnhanceGradeTable!$1:$1,0),0)*EnhanceTable!$J20))</f>
        <v>0.20408163265306123</v>
      </c>
      <c r="G20">
        <f>MIN(1,IF(D20=0,0,
VLOOKUP($A20,EnhanceGradeTable!$A:$G,MATCH(SUBSTITUTE(G$1,"|Float","표준수치"),EnhanceGradeTable!$1:$1,0),0)*EnhanceTable!$J20))</f>
        <v>0.51020408163265307</v>
      </c>
      <c r="H20">
        <f>MIN(1,IF(E20=0,0,
VLOOKUP($A20,EnhanceGradeTable!$A:$G,MATCH(SUBSTITUTE(H$1,"|Float","표준수치"),EnhanceGradeTable!$1:$1,0),0)*EnhanceTable!$J20))</f>
        <v>1</v>
      </c>
      <c r="I20">
        <f>MIN(1,IF(F20=0,0,
VLOOKUP($A20,EnhanceGradeTable!$A:$G,MATCH(SUBSTITUTE(I$1,"|Float","표준수치"),EnhanceGradeTable!$1:$1,0),0)*EnhanceTable!$J20))</f>
        <v>1</v>
      </c>
      <c r="J20">
        <f t="shared" si="2"/>
        <v>1</v>
      </c>
      <c r="K20">
        <f t="shared" si="3"/>
        <v>0.98584787397433182</v>
      </c>
      <c r="L20">
        <f t="shared" si="4"/>
        <v>0.99998894836966268</v>
      </c>
      <c r="M20">
        <f t="shared" si="5"/>
        <v>0.99999999999999967</v>
      </c>
      <c r="N20">
        <f t="shared" si="6"/>
        <v>1</v>
      </c>
      <c r="O20">
        <f t="shared" si="7"/>
        <v>1</v>
      </c>
      <c r="P20">
        <f t="shared" si="8"/>
        <v>11.739356881873894</v>
      </c>
      <c r="Q20">
        <f t="shared" si="9"/>
        <v>4.3714985988788788</v>
      </c>
      <c r="R20">
        <f t="shared" si="10"/>
        <v>1.3717142559585798</v>
      </c>
      <c r="S20">
        <f t="shared" si="11"/>
        <v>0</v>
      </c>
      <c r="T20">
        <f t="shared" si="12"/>
        <v>0</v>
      </c>
    </row>
    <row r="21" spans="1:20" x14ac:dyDescent="0.3">
      <c r="A21">
        <v>2</v>
      </c>
      <c r="B21">
        <v>2</v>
      </c>
      <c r="C21" s="1">
        <f t="shared" si="0"/>
        <v>1.1881000000000002</v>
      </c>
      <c r="D21">
        <f t="shared" si="1"/>
        <v>5000</v>
      </c>
      <c r="E21">
        <f>MIN(1,IF(B21=0,0,
VLOOKUP($A21,EnhanceGradeTable!$A:$G,MATCH(SUBSTITUTE(E$1,"|Float","표준수치"),EnhanceGradeTable!$1:$1,0),0)*EnhanceTable!$J21))</f>
        <v>7.5585789871504161E-2</v>
      </c>
      <c r="F21">
        <f>MIN(1,IF(C21=0,0,
VLOOKUP($A21,EnhanceGradeTable!$A:$G,MATCH(SUBSTITUTE(F$1,"|Float","표준수치"),EnhanceGradeTable!$1:$1,0),0)*EnhanceTable!$J21))</f>
        <v>0.18896447467876037</v>
      </c>
      <c r="G21">
        <f>MIN(1,IF(D21=0,0,
VLOOKUP($A21,EnhanceGradeTable!$A:$G,MATCH(SUBSTITUTE(G$1,"|Float","표준수치"),EnhanceGradeTable!$1:$1,0),0)*EnhanceTable!$J21))</f>
        <v>0.47241118669690096</v>
      </c>
      <c r="H21">
        <f>MIN(1,IF(E21=0,0,
VLOOKUP($A21,EnhanceGradeTable!$A:$G,MATCH(SUBSTITUTE(H$1,"|Float","표준수치"),EnhanceGradeTable!$1:$1,0),0)*EnhanceTable!$J21))</f>
        <v>1</v>
      </c>
      <c r="I21">
        <f>MIN(1,IF(F21=0,0,
VLOOKUP($A21,EnhanceGradeTable!$A:$G,MATCH(SUBSTITUTE(I$1,"|Float","표준수치"),EnhanceGradeTable!$1:$1,0),0)*EnhanceTable!$J21))</f>
        <v>1</v>
      </c>
      <c r="J21">
        <f t="shared" si="2"/>
        <v>0.92592592592592582</v>
      </c>
      <c r="K21">
        <f t="shared" si="3"/>
        <v>0.98035144384314532</v>
      </c>
      <c r="L21">
        <f t="shared" si="4"/>
        <v>0.99997168647845214</v>
      </c>
      <c r="M21">
        <f t="shared" si="5"/>
        <v>0.99999999999998701</v>
      </c>
      <c r="N21">
        <f t="shared" si="6"/>
        <v>1</v>
      </c>
      <c r="O21">
        <f t="shared" si="7"/>
        <v>1</v>
      </c>
      <c r="P21">
        <f t="shared" si="8"/>
        <v>12.720176885562557</v>
      </c>
      <c r="Q21">
        <f t="shared" si="9"/>
        <v>4.7658434720414391</v>
      </c>
      <c r="R21">
        <f t="shared" si="10"/>
        <v>1.5375442237542309</v>
      </c>
      <c r="S21">
        <f t="shared" si="11"/>
        <v>0</v>
      </c>
      <c r="T21">
        <f t="shared" si="12"/>
        <v>0</v>
      </c>
    </row>
    <row r="22" spans="1:20" x14ac:dyDescent="0.3">
      <c r="A22">
        <v>2</v>
      </c>
      <c r="B22">
        <v>3</v>
      </c>
      <c r="C22" s="1">
        <f t="shared" si="0"/>
        <v>1.2950290000000002</v>
      </c>
      <c r="D22">
        <f t="shared" si="1"/>
        <v>7500</v>
      </c>
      <c r="E22">
        <f>MIN(1,IF(B22=0,0,
VLOOKUP($A22,EnhanceGradeTable!$A:$G,MATCH(SUBSTITUTE(E$1,"|Float","표준수치"),EnhanceGradeTable!$1:$1,0),0)*EnhanceTable!$J22))</f>
        <v>6.9986842473614946E-2</v>
      </c>
      <c r="F22">
        <f>MIN(1,IF(C22=0,0,
VLOOKUP($A22,EnhanceGradeTable!$A:$G,MATCH(SUBSTITUTE(F$1,"|Float","표준수치"),EnhanceGradeTable!$1:$1,0),0)*EnhanceTable!$J22))</f>
        <v>0.17496710618403738</v>
      </c>
      <c r="G22">
        <f>MIN(1,IF(D22=0,0,
VLOOKUP($A22,EnhanceGradeTable!$A:$G,MATCH(SUBSTITUTE(G$1,"|Float","표준수치"),EnhanceGradeTable!$1:$1,0),0)*EnhanceTable!$J22))</f>
        <v>0.43741776546009342</v>
      </c>
      <c r="H22">
        <f>MIN(1,IF(E22=0,0,
VLOOKUP($A22,EnhanceGradeTable!$A:$G,MATCH(SUBSTITUTE(H$1,"|Float","표준수치"),EnhanceGradeTable!$1:$1,0),0)*EnhanceTable!$J22))</f>
        <v>1</v>
      </c>
      <c r="I22">
        <f>MIN(1,IF(F22=0,0,
VLOOKUP($A22,EnhanceGradeTable!$A:$G,MATCH(SUBSTITUTE(I$1,"|Float","표준수치"),EnhanceGradeTable!$1:$1,0),0)*EnhanceTable!$J22))</f>
        <v>1</v>
      </c>
      <c r="J22">
        <f t="shared" si="2"/>
        <v>0.8573388203017831</v>
      </c>
      <c r="K22">
        <f t="shared" si="3"/>
        <v>0.97342613999255534</v>
      </c>
      <c r="L22">
        <f t="shared" si="4"/>
        <v>0.99993338635406659</v>
      </c>
      <c r="M22">
        <f t="shared" si="5"/>
        <v>0.99999999999967693</v>
      </c>
      <c r="N22">
        <f t="shared" si="6"/>
        <v>1</v>
      </c>
      <c r="O22">
        <f t="shared" si="7"/>
        <v>1</v>
      </c>
      <c r="P22">
        <f t="shared" si="8"/>
        <v>13.779331426451723</v>
      </c>
      <c r="Q22">
        <f t="shared" si="9"/>
        <v>5.191337007900759</v>
      </c>
      <c r="R22">
        <f t="shared" si="10"/>
        <v>1.7147333287529001</v>
      </c>
      <c r="S22">
        <f t="shared" si="11"/>
        <v>0</v>
      </c>
      <c r="T22">
        <f t="shared" si="12"/>
        <v>0</v>
      </c>
    </row>
    <row r="23" spans="1:20" x14ac:dyDescent="0.3">
      <c r="A23">
        <v>2</v>
      </c>
      <c r="B23">
        <v>4</v>
      </c>
      <c r="C23" s="1">
        <f t="shared" si="0"/>
        <v>1.4115816100000003</v>
      </c>
      <c r="D23">
        <f t="shared" si="1"/>
        <v>10000</v>
      </c>
      <c r="E23">
        <f>MIN(1,IF(B23=0,0,
VLOOKUP($A23,EnhanceGradeTable!$A:$G,MATCH(SUBSTITUTE(E$1,"|Float","표준수치"),EnhanceGradeTable!$1:$1,0),0)*EnhanceTable!$J23))</f>
        <v>6.4802631920013842E-2</v>
      </c>
      <c r="F23">
        <f>MIN(1,IF(C23=0,0,
VLOOKUP($A23,EnhanceGradeTable!$A:$G,MATCH(SUBSTITUTE(F$1,"|Float","표준수치"),EnhanceGradeTable!$1:$1,0),0)*EnhanceTable!$J23))</f>
        <v>0.16200657980003458</v>
      </c>
      <c r="G23">
        <f>MIN(1,IF(D23=0,0,
VLOOKUP($A23,EnhanceGradeTable!$A:$G,MATCH(SUBSTITUTE(G$1,"|Float","표준수치"),EnhanceGradeTable!$1:$1,0),0)*EnhanceTable!$J23))</f>
        <v>0.40501644950008647</v>
      </c>
      <c r="H23">
        <f>MIN(1,IF(E23=0,0,
VLOOKUP($A23,EnhanceGradeTable!$A:$G,MATCH(SUBSTITUTE(H$1,"|Float","표준수치"),EnhanceGradeTable!$1:$1,0),0)*EnhanceTable!$J23))</f>
        <v>1</v>
      </c>
      <c r="I23">
        <f>MIN(1,IF(F23=0,0,
VLOOKUP($A23,EnhanceGradeTable!$A:$G,MATCH(SUBSTITUTE(I$1,"|Float","표준수치"),EnhanceGradeTable!$1:$1,0),0)*EnhanceTable!$J23))</f>
        <v>1</v>
      </c>
      <c r="J23">
        <f t="shared" si="2"/>
        <v>0.79383224102016947</v>
      </c>
      <c r="K23">
        <f t="shared" si="3"/>
        <v>0.96491158134123312</v>
      </c>
      <c r="L23">
        <f t="shared" si="4"/>
        <v>0.9998547786628128</v>
      </c>
      <c r="M23">
        <f t="shared" si="5"/>
        <v>0.99999999999468814</v>
      </c>
      <c r="N23">
        <f t="shared" si="6"/>
        <v>1</v>
      </c>
      <c r="O23">
        <f t="shared" si="7"/>
        <v>1</v>
      </c>
      <c r="P23">
        <f t="shared" si="8"/>
        <v>14.923098072678609</v>
      </c>
      <c r="Q23">
        <f t="shared" si="9"/>
        <v>5.6505100383846294</v>
      </c>
      <c r="R23">
        <f t="shared" si="10"/>
        <v>1.9044949144121315</v>
      </c>
      <c r="S23">
        <f t="shared" si="11"/>
        <v>0</v>
      </c>
      <c r="T23">
        <f t="shared" si="12"/>
        <v>0</v>
      </c>
    </row>
    <row r="24" spans="1:20" x14ac:dyDescent="0.3">
      <c r="A24">
        <v>2</v>
      </c>
      <c r="B24">
        <v>5</v>
      </c>
      <c r="C24" s="1">
        <f t="shared" si="0"/>
        <v>1.5386239549000005</v>
      </c>
      <c r="D24">
        <f t="shared" si="1"/>
        <v>12500</v>
      </c>
      <c r="E24">
        <f>MIN(1,IF(B24=0,0,
VLOOKUP($A24,EnhanceGradeTable!$A:$G,MATCH(SUBSTITUTE(E$1,"|Float","표준수치"),EnhanceGradeTable!$1:$1,0),0)*EnhanceTable!$J24))</f>
        <v>5.4002193266678197E-2</v>
      </c>
      <c r="F24">
        <f>MIN(1,IF(C24=0,0,
VLOOKUP($A24,EnhanceGradeTable!$A:$G,MATCH(SUBSTITUTE(F$1,"|Float","표준수치"),EnhanceGradeTable!$1:$1,0),0)*EnhanceTable!$J24))</f>
        <v>0.1350054831666955</v>
      </c>
      <c r="G24">
        <f>MIN(1,IF(D24=0,0,
VLOOKUP($A24,EnhanceGradeTable!$A:$G,MATCH(SUBSTITUTE(G$1,"|Float","표준수치"),EnhanceGradeTable!$1:$1,0),0)*EnhanceTable!$J24))</f>
        <v>0.33751370791673874</v>
      </c>
      <c r="H24">
        <f>MIN(1,IF(E24=0,0,
VLOOKUP($A24,EnhanceGradeTable!$A:$G,MATCH(SUBSTITUTE(H$1,"|Float","표준수치"),EnhanceGradeTable!$1:$1,0),0)*EnhanceTable!$J24))</f>
        <v>0.84378426979184673</v>
      </c>
      <c r="I24">
        <f>MIN(1,IF(F24=0,0,
VLOOKUP($A24,EnhanceGradeTable!$A:$G,MATCH(SUBSTITUTE(I$1,"|Float","표준수치"),EnhanceGradeTable!$1:$1,0),0)*EnhanceTable!$J24))</f>
        <v>1</v>
      </c>
      <c r="J24">
        <f t="shared" si="2"/>
        <v>0.66152686751680789</v>
      </c>
      <c r="K24">
        <f t="shared" si="3"/>
        <v>0.93769735634586593</v>
      </c>
      <c r="L24">
        <f t="shared" si="4"/>
        <v>0.99929096491649116</v>
      </c>
      <c r="M24">
        <f t="shared" si="5"/>
        <v>0.99999999885489632</v>
      </c>
      <c r="N24">
        <f t="shared" si="6"/>
        <v>1</v>
      </c>
      <c r="O24">
        <f t="shared" si="7"/>
        <v>1</v>
      </c>
      <c r="P24">
        <f t="shared" si="8"/>
        <v>18.010827466970227</v>
      </c>
      <c r="Q24">
        <f t="shared" si="9"/>
        <v>6.8889854863539268</v>
      </c>
      <c r="R24">
        <f t="shared" si="10"/>
        <v>2.4115542271720138</v>
      </c>
      <c r="S24">
        <f t="shared" si="11"/>
        <v>0.46841517560236395</v>
      </c>
      <c r="T24">
        <f t="shared" si="12"/>
        <v>0</v>
      </c>
    </row>
    <row r="25" spans="1:20" x14ac:dyDescent="0.3">
      <c r="A25">
        <v>2</v>
      </c>
      <c r="B25">
        <v>6</v>
      </c>
      <c r="C25" s="1">
        <f t="shared" si="0"/>
        <v>1.6771001108410006</v>
      </c>
      <c r="D25">
        <f t="shared" si="1"/>
        <v>15000</v>
      </c>
      <c r="E25">
        <f>MIN(1,IF(B25=0,0,
VLOOKUP($A25,EnhanceGradeTable!$A:$G,MATCH(SUBSTITUTE(E$1,"|Float","표준수치"),EnhanceGradeTable!$1:$1,0),0)*EnhanceTable!$J25))</f>
        <v>5.0002030802479815E-2</v>
      </c>
      <c r="F25">
        <f>MIN(1,IF(C25=0,0,
VLOOKUP($A25,EnhanceGradeTable!$A:$G,MATCH(SUBSTITUTE(F$1,"|Float","표준수치"),EnhanceGradeTable!$1:$1,0),0)*EnhanceTable!$J25))</f>
        <v>0.12500507700619953</v>
      </c>
      <c r="G25">
        <f>MIN(1,IF(D25=0,0,
VLOOKUP($A25,EnhanceGradeTable!$A:$G,MATCH(SUBSTITUTE(G$1,"|Float","표준수치"),EnhanceGradeTable!$1:$1,0),0)*EnhanceTable!$J25))</f>
        <v>0.31251269251549879</v>
      </c>
      <c r="H25">
        <f>MIN(1,IF(E25=0,0,
VLOOKUP($A25,EnhanceGradeTable!$A:$G,MATCH(SUBSTITUTE(H$1,"|Float","표준수치"),EnhanceGradeTable!$1:$1,0),0)*EnhanceTable!$J25))</f>
        <v>0.78128173128874701</v>
      </c>
      <c r="I25">
        <f>MIN(1,IF(F25=0,0,
VLOOKUP($A25,EnhanceGradeTable!$A:$G,MATCH(SUBSTITUTE(I$1,"|Float","표준수치"),EnhanceGradeTable!$1:$1,0),0)*EnhanceTable!$J25))</f>
        <v>1</v>
      </c>
      <c r="J25">
        <f t="shared" si="2"/>
        <v>0.61252487733037764</v>
      </c>
      <c r="K25">
        <f t="shared" si="3"/>
        <v>0.92306324850555088</v>
      </c>
      <c r="L25">
        <f t="shared" si="4"/>
        <v>0.99874027236830565</v>
      </c>
      <c r="M25">
        <f t="shared" si="5"/>
        <v>0.99999999270148965</v>
      </c>
      <c r="N25">
        <f t="shared" si="6"/>
        <v>1</v>
      </c>
      <c r="O25">
        <f t="shared" si="7"/>
        <v>1</v>
      </c>
      <c r="P25">
        <f t="shared" si="8"/>
        <v>19.492776134450729</v>
      </c>
      <c r="Q25">
        <f t="shared" si="9"/>
        <v>7.4829891338668872</v>
      </c>
      <c r="R25">
        <f t="shared" si="10"/>
        <v>2.6531675785858662</v>
      </c>
      <c r="S25">
        <f t="shared" si="11"/>
        <v>0.59859744726207254</v>
      </c>
      <c r="T25">
        <f t="shared" si="12"/>
        <v>0</v>
      </c>
    </row>
    <row r="26" spans="1:20" x14ac:dyDescent="0.3">
      <c r="A26">
        <v>2</v>
      </c>
      <c r="B26">
        <v>7</v>
      </c>
      <c r="C26" s="1">
        <f t="shared" si="0"/>
        <v>1.8280391208166908</v>
      </c>
      <c r="D26">
        <f t="shared" si="1"/>
        <v>17500</v>
      </c>
      <c r="E26">
        <f>MIN(1,IF(B26=0,0,
VLOOKUP($A26,EnhanceGradeTable!$A:$G,MATCH(SUBSTITUTE(E$1,"|Float","표준수치"),EnhanceGradeTable!$1:$1,0),0)*EnhanceTable!$J26))</f>
        <v>4.6298176668962784E-2</v>
      </c>
      <c r="F26">
        <f>MIN(1,IF(C26=0,0,
VLOOKUP($A26,EnhanceGradeTable!$A:$G,MATCH(SUBSTITUTE(F$1,"|Float","표준수치"),EnhanceGradeTable!$1:$1,0),0)*EnhanceTable!$J26))</f>
        <v>0.11574544167240695</v>
      </c>
      <c r="G26">
        <f>MIN(1,IF(D26=0,0,
VLOOKUP($A26,EnhanceGradeTable!$A:$G,MATCH(SUBSTITUTE(G$1,"|Float","표준수치"),EnhanceGradeTable!$1:$1,0),0)*EnhanceTable!$J26))</f>
        <v>0.28936360418101736</v>
      </c>
      <c r="H26">
        <f>MIN(1,IF(E26=0,0,
VLOOKUP($A26,EnhanceGradeTable!$A:$G,MATCH(SUBSTITUTE(H$1,"|Float","표준수치"),EnhanceGradeTable!$1:$1,0),0)*EnhanceTable!$J26))</f>
        <v>0.72340901045254336</v>
      </c>
      <c r="I26">
        <f>MIN(1,IF(F26=0,0,
VLOOKUP($A26,EnhanceGradeTable!$A:$G,MATCH(SUBSTITUTE(I$1,"|Float","표준수치"),EnhanceGradeTable!$1:$1,0),0)*EnhanceTable!$J26))</f>
        <v>1</v>
      </c>
      <c r="J26">
        <f t="shared" si="2"/>
        <v>0.56715266419479404</v>
      </c>
      <c r="K26">
        <f t="shared" si="3"/>
        <v>0.90653895191136247</v>
      </c>
      <c r="L26">
        <f t="shared" si="4"/>
        <v>0.99786761625183396</v>
      </c>
      <c r="M26">
        <f t="shared" si="5"/>
        <v>0.99999996177281458</v>
      </c>
      <c r="N26">
        <f t="shared" si="6"/>
        <v>1</v>
      </c>
      <c r="O26">
        <f t="shared" si="7"/>
        <v>1</v>
      </c>
      <c r="P26">
        <f t="shared" si="8"/>
        <v>21.0931974800341</v>
      </c>
      <c r="Q26">
        <f t="shared" si="9"/>
        <v>8.1242776499898302</v>
      </c>
      <c r="R26">
        <f t="shared" si="10"/>
        <v>2.9132638382885485</v>
      </c>
      <c r="S26">
        <f t="shared" si="11"/>
        <v>0.72700115395004161</v>
      </c>
      <c r="T26">
        <f t="shared" si="12"/>
        <v>0</v>
      </c>
    </row>
    <row r="27" spans="1:20" x14ac:dyDescent="0.3">
      <c r="A27">
        <v>2</v>
      </c>
      <c r="B27">
        <v>8</v>
      </c>
      <c r="C27" s="1">
        <f t="shared" si="0"/>
        <v>1.9925626416901931</v>
      </c>
      <c r="D27">
        <f t="shared" si="1"/>
        <v>20000</v>
      </c>
      <c r="E27">
        <f>MIN(1,IF(B27=0,0,
VLOOKUP($A27,EnhanceGradeTable!$A:$G,MATCH(SUBSTITUTE(E$1,"|Float","표준수치"),EnhanceGradeTable!$1:$1,0),0)*EnhanceTable!$J27))</f>
        <v>4.286868210089146E-2</v>
      </c>
      <c r="F27">
        <f>MIN(1,IF(C27=0,0,
VLOOKUP($A27,EnhanceGradeTable!$A:$G,MATCH(SUBSTITUTE(F$1,"|Float","표준수치"),EnhanceGradeTable!$1:$1,0),0)*EnhanceTable!$J27))</f>
        <v>0.10717170525222865</v>
      </c>
      <c r="G27">
        <f>MIN(1,IF(D27=0,0,
VLOOKUP($A27,EnhanceGradeTable!$A:$G,MATCH(SUBSTITUTE(G$1,"|Float","표준수치"),EnhanceGradeTable!$1:$1,0),0)*EnhanceTable!$J27))</f>
        <v>0.26792926313057164</v>
      </c>
      <c r="H27">
        <f>MIN(1,IF(E27=0,0,
VLOOKUP($A27,EnhanceGradeTable!$A:$G,MATCH(SUBSTITUTE(H$1,"|Float","표준수치"),EnhanceGradeTable!$1:$1,0),0)*EnhanceTable!$J27))</f>
        <v>0.66982315782642898</v>
      </c>
      <c r="I27">
        <f>MIN(1,IF(F27=0,0,
VLOOKUP($A27,EnhanceGradeTable!$A:$G,MATCH(SUBSTITUTE(I$1,"|Float","표준수치"),EnhanceGradeTable!$1:$1,0),0)*EnhanceTable!$J27))</f>
        <v>1</v>
      </c>
      <c r="J27">
        <f t="shared" si="2"/>
        <v>0.52514135573592036</v>
      </c>
      <c r="K27">
        <f t="shared" si="3"/>
        <v>0.88816536062799811</v>
      </c>
      <c r="L27">
        <f t="shared" si="4"/>
        <v>0.99654540408633563</v>
      </c>
      <c r="M27">
        <f t="shared" si="5"/>
        <v>0.9999998310911693</v>
      </c>
      <c r="N27">
        <f t="shared" si="6"/>
        <v>1</v>
      </c>
      <c r="O27">
        <f t="shared" si="7"/>
        <v>1</v>
      </c>
      <c r="P27">
        <f t="shared" si="8"/>
        <v>22.821575931476268</v>
      </c>
      <c r="Q27">
        <f t="shared" si="9"/>
        <v>8.8166546868999838</v>
      </c>
      <c r="R27">
        <f t="shared" si="10"/>
        <v>3.193422448462949</v>
      </c>
      <c r="S27">
        <f t="shared" si="11"/>
        <v>0.85785353742938342</v>
      </c>
      <c r="T27">
        <f t="shared" si="12"/>
        <v>0</v>
      </c>
    </row>
    <row r="28" spans="1:20" x14ac:dyDescent="0.3">
      <c r="A28">
        <v>2</v>
      </c>
      <c r="B28">
        <v>9</v>
      </c>
      <c r="C28" s="1">
        <f t="shared" si="0"/>
        <v>2.1718932794423105</v>
      </c>
      <c r="D28">
        <f t="shared" si="1"/>
        <v>22500</v>
      </c>
      <c r="E28">
        <f>MIN(1,IF(B28=0,0,
VLOOKUP($A28,EnhanceGradeTable!$A:$G,MATCH(SUBSTITUTE(E$1,"|Float","표준수치"),EnhanceGradeTable!$1:$1,0),0)*EnhanceTable!$J28))</f>
        <v>3.9693224167492096E-2</v>
      </c>
      <c r="F28">
        <f>MIN(1,IF(C28=0,0,
VLOOKUP($A28,EnhanceGradeTable!$A:$G,MATCH(SUBSTITUTE(F$1,"|Float","표준수치"),EnhanceGradeTable!$1:$1,0),0)*EnhanceTable!$J28))</f>
        <v>9.9233060418730229E-2</v>
      </c>
      <c r="G28">
        <f>MIN(1,IF(D28=0,0,
VLOOKUP($A28,EnhanceGradeTable!$A:$G,MATCH(SUBSTITUTE(G$1,"|Float","표준수치"),EnhanceGradeTable!$1:$1,0),0)*EnhanceTable!$J28))</f>
        <v>0.24808265104682556</v>
      </c>
      <c r="H28">
        <f>MIN(1,IF(E28=0,0,
VLOOKUP($A28,EnhanceGradeTable!$A:$G,MATCH(SUBSTITUTE(H$1,"|Float","표준수치"),EnhanceGradeTable!$1:$1,0),0)*EnhanceTable!$J28))</f>
        <v>0.62020662761706391</v>
      </c>
      <c r="I28">
        <f>MIN(1,IF(F28=0,0,
VLOOKUP($A28,EnhanceGradeTable!$A:$G,MATCH(SUBSTITUTE(I$1,"|Float","표준수치"),EnhanceGradeTable!$1:$1,0),0)*EnhanceTable!$J28))</f>
        <v>1</v>
      </c>
      <c r="J28">
        <f t="shared" si="2"/>
        <v>0.48624199605177809</v>
      </c>
      <c r="K28">
        <f t="shared" si="3"/>
        <v>0.86802257192653909</v>
      </c>
      <c r="L28">
        <f t="shared" si="4"/>
        <v>0.99462198629222121</v>
      </c>
      <c r="M28">
        <f t="shared" si="5"/>
        <v>0.99999935656412742</v>
      </c>
      <c r="N28">
        <f t="shared" si="6"/>
        <v>1</v>
      </c>
      <c r="O28">
        <f t="shared" si="7"/>
        <v>1</v>
      </c>
      <c r="P28">
        <f t="shared" si="8"/>
        <v>24.688154113152699</v>
      </c>
      <c r="Q28">
        <f t="shared" si="9"/>
        <v>9.5642260817125422</v>
      </c>
      <c r="R28">
        <f t="shared" si="10"/>
        <v>3.4953338150505755</v>
      </c>
      <c r="S28">
        <f t="shared" si="11"/>
        <v>0.99365881133369804</v>
      </c>
      <c r="T28">
        <f t="shared" si="12"/>
        <v>0</v>
      </c>
    </row>
    <row r="29" spans="1:20" x14ac:dyDescent="0.3">
      <c r="A29">
        <v>2</v>
      </c>
      <c r="B29">
        <v>10</v>
      </c>
      <c r="C29" s="1">
        <f t="shared" si="0"/>
        <v>2.3673636745921187</v>
      </c>
      <c r="D29">
        <f t="shared" si="1"/>
        <v>25000</v>
      </c>
      <c r="E29">
        <f>MIN(1,IF(B29=0,0,
VLOOKUP($A29,EnhanceGradeTable!$A:$G,MATCH(SUBSTITUTE(E$1,"|Float","표준수치"),EnhanceGradeTable!$1:$1,0),0)*EnhanceTable!$J29))</f>
        <v>3.0533249359609303E-2</v>
      </c>
      <c r="F29">
        <f>MIN(1,IF(C29=0,0,
VLOOKUP($A29,EnhanceGradeTable!$A:$G,MATCH(SUBSTITUTE(F$1,"|Float","표준수치"),EnhanceGradeTable!$1:$1,0),0)*EnhanceTable!$J29))</f>
        <v>7.6333123399023248E-2</v>
      </c>
      <c r="G29">
        <f>MIN(1,IF(D29=0,0,
VLOOKUP($A29,EnhanceGradeTable!$A:$G,MATCH(SUBSTITUTE(G$1,"|Float","표준수치"),EnhanceGradeTable!$1:$1,0),0)*EnhanceTable!$J29))</f>
        <v>0.19083280849755813</v>
      </c>
      <c r="H29">
        <f>MIN(1,IF(E29=0,0,
VLOOKUP($A29,EnhanceGradeTable!$A:$G,MATCH(SUBSTITUTE(H$1,"|Float","표준수치"),EnhanceGradeTable!$1:$1,0),0)*EnhanceTable!$J29))</f>
        <v>0.47708202124389532</v>
      </c>
      <c r="I29">
        <f>MIN(1,IF(F29=0,0,
VLOOKUP($A29,EnhanceGradeTable!$A:$G,MATCH(SUBSTITUTE(I$1,"|Float","표준수치"),EnhanceGradeTable!$1:$1,0),0)*EnhanceTable!$J29))</f>
        <v>1</v>
      </c>
      <c r="J29">
        <f t="shared" si="2"/>
        <v>0.37403230465521392</v>
      </c>
      <c r="K29">
        <f t="shared" si="3"/>
        <v>0.78784857974856237</v>
      </c>
      <c r="L29">
        <f t="shared" si="4"/>
        <v>0.98113014823424405</v>
      </c>
      <c r="M29">
        <f t="shared" si="5"/>
        <v>0.99997477023081061</v>
      </c>
      <c r="N29">
        <f t="shared" si="6"/>
        <v>0.99999999999999167</v>
      </c>
      <c r="O29">
        <f t="shared" si="7"/>
        <v>1</v>
      </c>
      <c r="P29">
        <f t="shared" si="8"/>
        <v>32.247305716491866</v>
      </c>
      <c r="Q29">
        <f t="shared" si="9"/>
        <v>12.590548539651952</v>
      </c>
      <c r="R29">
        <f t="shared" si="10"/>
        <v>4.7137450667341927</v>
      </c>
      <c r="S29">
        <f t="shared" si="11"/>
        <v>1.5157365959997426</v>
      </c>
      <c r="T29">
        <f t="shared" si="12"/>
        <v>0</v>
      </c>
    </row>
    <row r="30" spans="1:20" x14ac:dyDescent="0.3">
      <c r="A30">
        <v>2</v>
      </c>
      <c r="B30">
        <v>11</v>
      </c>
      <c r="C30" s="1">
        <f t="shared" si="0"/>
        <v>2.5804264053054098</v>
      </c>
      <c r="D30">
        <f t="shared" si="1"/>
        <v>27500</v>
      </c>
      <c r="E30">
        <f>MIN(1,IF(B30=0,0,
VLOOKUP($A30,EnhanceGradeTable!$A:$G,MATCH(SUBSTITUTE(E$1,"|Float","표준수치"),EnhanceGradeTable!$1:$1,0),0)*EnhanceTable!$J30))</f>
        <v>2.8271527184823425E-2</v>
      </c>
      <c r="F30">
        <f>MIN(1,IF(C30=0,0,
VLOOKUP($A30,EnhanceGradeTable!$A:$G,MATCH(SUBSTITUTE(F$1,"|Float","표준수치"),EnhanceGradeTable!$1:$1,0),0)*EnhanceTable!$J30))</f>
        <v>7.0678817962058563E-2</v>
      </c>
      <c r="G30">
        <f>MIN(1,IF(D30=0,0,
VLOOKUP($A30,EnhanceGradeTable!$A:$G,MATCH(SUBSTITUTE(G$1,"|Float","표준수치"),EnhanceGradeTable!$1:$1,0),0)*EnhanceTable!$J30))</f>
        <v>0.1766970449051464</v>
      </c>
      <c r="H30">
        <f>MIN(1,IF(E30=0,0,
VLOOKUP($A30,EnhanceGradeTable!$A:$G,MATCH(SUBSTITUTE(H$1,"|Float","표준수치"),EnhanceGradeTable!$1:$1,0),0)*EnhanceTable!$J30))</f>
        <v>0.44174261226286599</v>
      </c>
      <c r="I30">
        <f>MIN(1,IF(F30=0,0,
VLOOKUP($A30,EnhanceGradeTable!$A:$G,MATCH(SUBSTITUTE(I$1,"|Float","표준수치"),EnhanceGradeTable!$1:$1,0),0)*EnhanceTable!$J30))</f>
        <v>1</v>
      </c>
      <c r="J30">
        <f t="shared" si="2"/>
        <v>0.34632620801408692</v>
      </c>
      <c r="K30">
        <f t="shared" si="3"/>
        <v>0.7616328448068701</v>
      </c>
      <c r="L30">
        <f t="shared" si="4"/>
        <v>0.97439694392943166</v>
      </c>
      <c r="M30">
        <f t="shared" si="5"/>
        <v>0.99994002314185604</v>
      </c>
      <c r="N30">
        <f t="shared" si="6"/>
        <v>0.9999999999997804</v>
      </c>
      <c r="O30">
        <f t="shared" si="7"/>
        <v>1</v>
      </c>
      <c r="P30">
        <f t="shared" si="8"/>
        <v>34.867691522099037</v>
      </c>
      <c r="Q30">
        <f t="shared" si="9"/>
        <v>13.639348944007711</v>
      </c>
      <c r="R30">
        <f t="shared" si="10"/>
        <v>5.135119454506385</v>
      </c>
      <c r="S30">
        <f t="shared" si="11"/>
        <v>1.6914063022520935</v>
      </c>
      <c r="T30">
        <f t="shared" si="12"/>
        <v>0</v>
      </c>
    </row>
    <row r="31" spans="1:20" x14ac:dyDescent="0.3">
      <c r="A31">
        <v>2</v>
      </c>
      <c r="B31">
        <v>12</v>
      </c>
      <c r="C31" s="1">
        <f t="shared" si="0"/>
        <v>2.8126647817828969</v>
      </c>
      <c r="D31">
        <f t="shared" si="1"/>
        <v>30000</v>
      </c>
      <c r="E31">
        <f>MIN(1,IF(B31=0,0,
VLOOKUP($A31,EnhanceGradeTable!$A:$G,MATCH(SUBSTITUTE(E$1,"|Float","표준수치"),EnhanceGradeTable!$1:$1,0),0)*EnhanceTable!$J31))</f>
        <v>2.6177339985947613E-2</v>
      </c>
      <c r="F31">
        <f>MIN(1,IF(C31=0,0,
VLOOKUP($A31,EnhanceGradeTable!$A:$G,MATCH(SUBSTITUTE(F$1,"|Float","표준수치"),EnhanceGradeTable!$1:$1,0),0)*EnhanceTable!$J31))</f>
        <v>6.544334996486903E-2</v>
      </c>
      <c r="G31">
        <f>MIN(1,IF(D31=0,0,
VLOOKUP($A31,EnhanceGradeTable!$A:$G,MATCH(SUBSTITUTE(G$1,"|Float","표준수치"),EnhanceGradeTable!$1:$1,0),0)*EnhanceTable!$J31))</f>
        <v>0.16360837491217259</v>
      </c>
      <c r="H31">
        <f>MIN(1,IF(E31=0,0,
VLOOKUP($A31,EnhanceGradeTable!$A:$G,MATCH(SUBSTITUTE(H$1,"|Float","표준수치"),EnhanceGradeTable!$1:$1,0),0)*EnhanceTable!$J31))</f>
        <v>0.40902093728043143</v>
      </c>
      <c r="I31">
        <f>MIN(1,IF(F31=0,0,
VLOOKUP($A31,EnhanceGradeTable!$A:$G,MATCH(SUBSTITUTE(I$1,"|Float","표준수치"),EnhanceGradeTable!$1:$1,0),0)*EnhanceTable!$J31))</f>
        <v>1</v>
      </c>
      <c r="J31">
        <f t="shared" si="2"/>
        <v>0.32067241482785824</v>
      </c>
      <c r="K31">
        <f t="shared" si="3"/>
        <v>0.73454323393255239</v>
      </c>
      <c r="L31">
        <f t="shared" si="4"/>
        <v>0.96609360575807135</v>
      </c>
      <c r="M31">
        <f t="shared" si="5"/>
        <v>0.99986802739914704</v>
      </c>
      <c r="N31">
        <f t="shared" si="6"/>
        <v>0.99999999999621025</v>
      </c>
      <c r="O31">
        <f t="shared" si="7"/>
        <v>1</v>
      </c>
      <c r="P31">
        <f t="shared" si="8"/>
        <v>37.697662714342506</v>
      </c>
      <c r="Q31">
        <f t="shared" si="9"/>
        <v>14.771931797775837</v>
      </c>
      <c r="R31">
        <f t="shared" si="10"/>
        <v>5.5898390958418318</v>
      </c>
      <c r="S31">
        <f t="shared" si="11"/>
        <v>1.8794921141904293</v>
      </c>
      <c r="T31">
        <f t="shared" si="12"/>
        <v>0</v>
      </c>
    </row>
    <row r="32" spans="1:20" x14ac:dyDescent="0.3">
      <c r="A32">
        <v>2</v>
      </c>
      <c r="B32">
        <v>13</v>
      </c>
      <c r="C32" s="1">
        <f t="shared" si="0"/>
        <v>3.0658046121433578</v>
      </c>
      <c r="D32">
        <f t="shared" si="1"/>
        <v>32500</v>
      </c>
      <c r="E32">
        <f>MIN(1,IF(B32=0,0,
VLOOKUP($A32,EnhanceGradeTable!$A:$G,MATCH(SUBSTITUTE(E$1,"|Float","표준수치"),EnhanceGradeTable!$1:$1,0),0)*EnhanceTable!$J32))</f>
        <v>2.4238277764766305E-2</v>
      </c>
      <c r="F32">
        <f>MIN(1,IF(C32=0,0,
VLOOKUP($A32,EnhanceGradeTable!$A:$G,MATCH(SUBSTITUTE(F$1,"|Float","표준수치"),EnhanceGradeTable!$1:$1,0),0)*EnhanceTable!$J32))</f>
        <v>6.0595694411915757E-2</v>
      </c>
      <c r="G32">
        <f>MIN(1,IF(D32=0,0,
VLOOKUP($A32,EnhanceGradeTable!$A:$G,MATCH(SUBSTITUTE(G$1,"|Float","표준수치"),EnhanceGradeTable!$1:$1,0),0)*EnhanceTable!$J32))</f>
        <v>0.15148923602978939</v>
      </c>
      <c r="H32">
        <f>MIN(1,IF(E32=0,0,
VLOOKUP($A32,EnhanceGradeTable!$A:$G,MATCH(SUBSTITUTE(H$1,"|Float","표준수치"),EnhanceGradeTable!$1:$1,0),0)*EnhanceTable!$J32))</f>
        <v>0.37872309007447347</v>
      </c>
      <c r="I32">
        <f>MIN(1,IF(F32=0,0,
VLOOKUP($A32,EnhanceGradeTable!$A:$G,MATCH(SUBSTITUTE(I$1,"|Float","표준수치"),EnhanceGradeTable!$1:$1,0),0)*EnhanceTable!$J32))</f>
        <v>0.94680772518618361</v>
      </c>
      <c r="J32">
        <f t="shared" si="2"/>
        <v>0.29691890261838721</v>
      </c>
      <c r="K32">
        <f t="shared" si="3"/>
        <v>0.70678318816328656</v>
      </c>
      <c r="L32">
        <f t="shared" si="4"/>
        <v>0.95608354074418855</v>
      </c>
      <c r="M32">
        <f t="shared" si="5"/>
        <v>0.9997290633221223</v>
      </c>
      <c r="N32">
        <f t="shared" si="6"/>
        <v>0.99999999995384059</v>
      </c>
      <c r="O32">
        <f t="shared" si="7"/>
        <v>1</v>
      </c>
      <c r="P32">
        <f t="shared" si="8"/>
        <v>40.753989628924046</v>
      </c>
      <c r="Q32">
        <f t="shared" si="9"/>
        <v>15.995009649900807</v>
      </c>
      <c r="R32">
        <f t="shared" si="10"/>
        <v>6.0806065445044553</v>
      </c>
      <c r="S32">
        <f t="shared" si="11"/>
        <v>2.0812335704222531</v>
      </c>
      <c r="T32">
        <f t="shared" si="12"/>
        <v>0.24359170155185281</v>
      </c>
    </row>
    <row r="33" spans="1:20" x14ac:dyDescent="0.3">
      <c r="A33">
        <v>2</v>
      </c>
      <c r="B33">
        <v>14</v>
      </c>
      <c r="C33" s="1">
        <f t="shared" si="0"/>
        <v>3.34172702723626</v>
      </c>
      <c r="D33">
        <f t="shared" si="1"/>
        <v>35000</v>
      </c>
      <c r="E33">
        <f>MIN(1,IF(B33=0,0,
VLOOKUP($A33,EnhanceGradeTable!$A:$G,MATCH(SUBSTITUTE(E$1,"|Float","표준수치"),EnhanceGradeTable!$1:$1,0),0)*EnhanceTable!$J33))</f>
        <v>2.2442849782191021E-2</v>
      </c>
      <c r="F33">
        <f>MIN(1,IF(C33=0,0,
VLOOKUP($A33,EnhanceGradeTable!$A:$G,MATCH(SUBSTITUTE(F$1,"|Float","표준수치"),EnhanceGradeTable!$1:$1,0),0)*EnhanceTable!$J33))</f>
        <v>5.6107124455477546E-2</v>
      </c>
      <c r="G33">
        <f>MIN(1,IF(D33=0,0,
VLOOKUP($A33,EnhanceGradeTable!$A:$G,MATCH(SUBSTITUTE(G$1,"|Float","표준수치"),EnhanceGradeTable!$1:$1,0),0)*EnhanceTable!$J33))</f>
        <v>0.14026781113869388</v>
      </c>
      <c r="H33">
        <f>MIN(1,IF(E33=0,0,
VLOOKUP($A33,EnhanceGradeTable!$A:$G,MATCH(SUBSTITUTE(H$1,"|Float","표준수치"),EnhanceGradeTable!$1:$1,0),0)*EnhanceTable!$J33))</f>
        <v>0.35066952784673466</v>
      </c>
      <c r="I33">
        <f>MIN(1,IF(F33=0,0,
VLOOKUP($A33,EnhanceGradeTable!$A:$G,MATCH(SUBSTITUTE(I$1,"|Float","표준수치"),EnhanceGradeTable!$1:$1,0),0)*EnhanceTable!$J33))</f>
        <v>0.87667381961683655</v>
      </c>
      <c r="J33">
        <f t="shared" si="2"/>
        <v>0.27492490983183998</v>
      </c>
      <c r="K33">
        <f t="shared" si="3"/>
        <v>0.67855414294644989</v>
      </c>
      <c r="L33">
        <f t="shared" si="4"/>
        <v>0.94426405057167195</v>
      </c>
      <c r="M33">
        <f t="shared" si="5"/>
        <v>0.9994774120832991</v>
      </c>
      <c r="N33">
        <f t="shared" si="6"/>
        <v>0.99999999957996144</v>
      </c>
      <c r="O33">
        <f t="shared" si="7"/>
        <v>1</v>
      </c>
      <c r="P33">
        <f t="shared" si="8"/>
        <v>44.054783948776482</v>
      </c>
      <c r="Q33">
        <f t="shared" si="9"/>
        <v>17.315831169991487</v>
      </c>
      <c r="R33">
        <f t="shared" si="10"/>
        <v>6.6103365889179404</v>
      </c>
      <c r="S33">
        <f t="shared" si="11"/>
        <v>2.2979197800687823</v>
      </c>
      <c r="T33">
        <f t="shared" si="12"/>
        <v>0.40058031448284692</v>
      </c>
    </row>
    <row r="34" spans="1:20" x14ac:dyDescent="0.3">
      <c r="A34">
        <v>2</v>
      </c>
      <c r="B34">
        <v>15</v>
      </c>
      <c r="C34" s="1">
        <f t="shared" ref="C34:C65" si="13">IF(B34=0,1,C33*1.09)</f>
        <v>3.6424824596875238</v>
      </c>
      <c r="D34">
        <f t="shared" ref="D34:D65" si="14">IF(B34=0,0,D33+2500)</f>
        <v>37500</v>
      </c>
      <c r="E34">
        <f>MIN(1,IF(B34=0,0,
VLOOKUP($A34,EnhanceGradeTable!$A:$G,MATCH(SUBSTITUTE(E$1,"|Float","표준수치"),EnhanceGradeTable!$1:$1,0),0)*EnhanceTable!$J34))</f>
        <v>1.4026781113869386E-2</v>
      </c>
      <c r="F34">
        <f>MIN(1,IF(C34=0,0,
VLOOKUP($A34,EnhanceGradeTable!$A:$G,MATCH(SUBSTITUTE(F$1,"|Float","표준수치"),EnhanceGradeTable!$1:$1,0),0)*EnhanceTable!$J34))</f>
        <v>3.5066952784673464E-2</v>
      </c>
      <c r="G34">
        <f>MIN(1,IF(D34=0,0,
VLOOKUP($A34,EnhanceGradeTable!$A:$G,MATCH(SUBSTITUTE(G$1,"|Float","표준수치"),EnhanceGradeTable!$1:$1,0),0)*EnhanceTable!$J34))</f>
        <v>8.7667381961683652E-2</v>
      </c>
      <c r="H34">
        <f>MIN(1,IF(E34=0,0,
VLOOKUP($A34,EnhanceGradeTable!$A:$G,MATCH(SUBSTITUTE(H$1,"|Float","표준수치"),EnhanceGradeTable!$1:$1,0),0)*EnhanceTable!$J34))</f>
        <v>0.21916845490420914</v>
      </c>
      <c r="I34">
        <f>MIN(1,IF(F34=0,0,
VLOOKUP($A34,EnhanceGradeTable!$A:$G,MATCH(SUBSTITUTE(I$1,"|Float","표준수치"),EnhanceGradeTable!$1:$1,0),0)*EnhanceTable!$J34))</f>
        <v>0.54792113726052283</v>
      </c>
      <c r="J34">
        <f t="shared" ref="J34:J65" si="15">IF(B34=0,0,
IF(B34=1,1,
J33/IF(B34=5,1.2,
IF(B34=10,1.3,
IF(B34=15,1.6,
IF(B34=20,1.7,
IF(B34=25,2,
IF(B34=30,3,
1.08))))))))</f>
        <v>0.17182806864489997</v>
      </c>
      <c r="K34">
        <f t="shared" ref="K34:K65" si="16">1-(1-E34)^K$1</f>
        <v>0.50653547444863078</v>
      </c>
      <c r="L34">
        <f t="shared" ref="L34:L65" si="17">1-(1-F34)^L$1</f>
        <v>0.83217408527573689</v>
      </c>
      <c r="M34">
        <f t="shared" ref="M34:M65" si="18">1-(1-G34)^M$1</f>
        <v>0.98982205476854423</v>
      </c>
      <c r="N34">
        <f t="shared" ref="N34:N65" si="19">1-(1-H34)^N$1</f>
        <v>0.99999575509953176</v>
      </c>
      <c r="O34">
        <f t="shared" ref="O34:O65" si="20">1-(1-I34)^O$1</f>
        <v>1</v>
      </c>
      <c r="P34">
        <f t="shared" ref="P34:P65" si="21">SQRT((1-E34)/E34^2)</f>
        <v>70.790428220517242</v>
      </c>
      <c r="Q34">
        <f t="shared" ref="Q34:Q65" si="22">SQRT((1-F34)/F34^2)</f>
        <v>28.012415637879695</v>
      </c>
      <c r="R34">
        <f t="shared" ref="R34:R65" si="23">SQRT((1-G34)/G34^2)</f>
        <v>10.895284216466951</v>
      </c>
      <c r="S34">
        <f t="shared" ref="S34:S65" si="24">SQRT((1-H34)/H34^2)</f>
        <v>4.0318153053699834</v>
      </c>
      <c r="T34">
        <f t="shared" ref="T34:T65" si="25">SQRT((1-I34)/I34^2)</f>
        <v>1.2271256845241072</v>
      </c>
    </row>
    <row r="35" spans="1:20" x14ac:dyDescent="0.3">
      <c r="A35">
        <v>3</v>
      </c>
      <c r="B35">
        <v>0</v>
      </c>
      <c r="C35" s="1">
        <f t="shared" si="13"/>
        <v>1</v>
      </c>
      <c r="D35">
        <f t="shared" si="14"/>
        <v>0</v>
      </c>
      <c r="E35">
        <f>MIN(1,IF(B35=0,0,
VLOOKUP($A35,EnhanceGradeTable!$A:$G,MATCH(SUBSTITUTE(E$1,"|Float","표준수치"),EnhanceGradeTable!$1:$1,0),0)*EnhanceTable!$J35))</f>
        <v>0</v>
      </c>
      <c r="F35">
        <f>MIN(1,IF(C35=0,0,
VLOOKUP($A35,EnhanceGradeTable!$A:$G,MATCH(SUBSTITUTE(F$1,"|Float","표준수치"),EnhanceGradeTable!$1:$1,0),0)*EnhanceTable!$J35))</f>
        <v>0</v>
      </c>
      <c r="G35">
        <f>MIN(1,IF(D35=0,0,
VLOOKUP($A35,EnhanceGradeTable!$A:$G,MATCH(SUBSTITUTE(G$1,"|Float","표준수치"),EnhanceGradeTable!$1:$1,0),0)*EnhanceTable!$J35))</f>
        <v>0</v>
      </c>
      <c r="H35">
        <f>MIN(1,IF(E35=0,0,
VLOOKUP($A35,EnhanceGradeTable!$A:$G,MATCH(SUBSTITUTE(H$1,"|Float","표준수치"),EnhanceGradeTable!$1:$1,0),0)*EnhanceTable!$J35))</f>
        <v>0</v>
      </c>
      <c r="I35">
        <f>MIN(1,IF(F35=0,0,
VLOOKUP($A35,EnhanceGradeTable!$A:$G,MATCH(SUBSTITUTE(I$1,"|Float","표준수치"),EnhanceGradeTable!$1:$1,0),0)*EnhanceTable!$J35))</f>
        <v>0</v>
      </c>
      <c r="J35">
        <f t="shared" si="15"/>
        <v>0</v>
      </c>
      <c r="K35">
        <f t="shared" si="16"/>
        <v>0</v>
      </c>
      <c r="L35">
        <f t="shared" si="17"/>
        <v>0</v>
      </c>
      <c r="M35">
        <f t="shared" si="18"/>
        <v>0</v>
      </c>
      <c r="N35">
        <f t="shared" si="19"/>
        <v>0</v>
      </c>
      <c r="O35">
        <f t="shared" si="20"/>
        <v>0</v>
      </c>
      <c r="P35" t="e">
        <f t="shared" si="21"/>
        <v>#DIV/0!</v>
      </c>
      <c r="Q35" t="e">
        <f t="shared" si="22"/>
        <v>#DIV/0!</v>
      </c>
      <c r="R35" t="e">
        <f t="shared" si="23"/>
        <v>#DIV/0!</v>
      </c>
      <c r="S35" t="e">
        <f t="shared" si="24"/>
        <v>#DIV/0!</v>
      </c>
      <c r="T35" t="e">
        <f t="shared" si="25"/>
        <v>#DIV/0!</v>
      </c>
    </row>
    <row r="36" spans="1:20" x14ac:dyDescent="0.3">
      <c r="A36">
        <v>3</v>
      </c>
      <c r="B36">
        <v>1</v>
      </c>
      <c r="C36" s="1">
        <f t="shared" si="13"/>
        <v>1.0900000000000001</v>
      </c>
      <c r="D36">
        <f t="shared" si="14"/>
        <v>2500</v>
      </c>
      <c r="E36">
        <f>MIN(1,IF(B36=0,0,
VLOOKUP($A36,EnhanceGradeTable!$A:$G,MATCH(SUBSTITUTE(E$1,"|Float","표준수치"),EnhanceGradeTable!$1:$1,0),0)*EnhanceTable!$J36))</f>
        <v>2.3323615160349857E-2</v>
      </c>
      <c r="F36">
        <f>MIN(1,IF(C36=0,0,
VLOOKUP($A36,EnhanceGradeTable!$A:$G,MATCH(SUBSTITUTE(F$1,"|Float","표준수치"),EnhanceGradeTable!$1:$1,0),0)*EnhanceTable!$J36))</f>
        <v>5.830903790087464E-2</v>
      </c>
      <c r="G36">
        <f>MIN(1,IF(D36=0,0,
VLOOKUP($A36,EnhanceGradeTable!$A:$G,MATCH(SUBSTITUTE(G$1,"|Float","표준수치"),EnhanceGradeTable!$1:$1,0),0)*EnhanceTable!$J36))</f>
        <v>0.1457725947521866</v>
      </c>
      <c r="H36">
        <f>MIN(1,IF(E36=0,0,
VLOOKUP($A36,EnhanceGradeTable!$A:$G,MATCH(SUBSTITUTE(H$1,"|Float","표준수치"),EnhanceGradeTable!$1:$1,0),0)*EnhanceTable!$J36))</f>
        <v>0.3644314868804665</v>
      </c>
      <c r="I36">
        <f>MIN(1,IF(F36=0,0,
VLOOKUP($A36,EnhanceGradeTable!$A:$G,MATCH(SUBSTITUTE(I$1,"|Float","표준수치"),EnhanceGradeTable!$1:$1,0),0)*EnhanceTable!$J36))</f>
        <v>0.91107871720116629</v>
      </c>
      <c r="J36">
        <f t="shared" si="15"/>
        <v>1</v>
      </c>
      <c r="K36">
        <f t="shared" si="16"/>
        <v>0.69271996069863517</v>
      </c>
      <c r="L36">
        <f t="shared" si="17"/>
        <v>0.95040703039658259</v>
      </c>
      <c r="M36">
        <f t="shared" si="18"/>
        <v>0.99962096875189077</v>
      </c>
      <c r="N36">
        <f t="shared" si="19"/>
        <v>0.99999999985608079</v>
      </c>
      <c r="O36">
        <f t="shared" si="20"/>
        <v>1</v>
      </c>
      <c r="P36">
        <f t="shared" si="21"/>
        <v>42.372050044811374</v>
      </c>
      <c r="Q36">
        <f t="shared" si="22"/>
        <v>16.642490799156235</v>
      </c>
      <c r="R36">
        <f t="shared" si="23"/>
        <v>6.3403154495655807</v>
      </c>
      <c r="S36">
        <f t="shared" si="24"/>
        <v>2.1875867982779558</v>
      </c>
      <c r="T36">
        <f t="shared" si="25"/>
        <v>0.32730071799493482</v>
      </c>
    </row>
    <row r="37" spans="1:20" x14ac:dyDescent="0.3">
      <c r="A37">
        <v>3</v>
      </c>
      <c r="B37">
        <v>2</v>
      </c>
      <c r="C37" s="1">
        <f t="shared" si="13"/>
        <v>1.1881000000000002</v>
      </c>
      <c r="D37">
        <f t="shared" si="14"/>
        <v>5000</v>
      </c>
      <c r="E37">
        <f>MIN(1,IF(B37=0,0,
VLOOKUP($A37,EnhanceGradeTable!$A:$G,MATCH(SUBSTITUTE(E$1,"|Float","표준수치"),EnhanceGradeTable!$1:$1,0),0)*EnhanceTable!$J37))</f>
        <v>2.1595939963286903E-2</v>
      </c>
      <c r="F37">
        <f>MIN(1,IF(C37=0,0,
VLOOKUP($A37,EnhanceGradeTable!$A:$G,MATCH(SUBSTITUTE(F$1,"|Float","표준수치"),EnhanceGradeTable!$1:$1,0),0)*EnhanceTable!$J37))</f>
        <v>5.3989849908217251E-2</v>
      </c>
      <c r="G37">
        <f>MIN(1,IF(D37=0,0,
VLOOKUP($A37,EnhanceGradeTable!$A:$G,MATCH(SUBSTITUTE(G$1,"|Float","표준수치"),EnhanceGradeTable!$1:$1,0),0)*EnhanceTable!$J37))</f>
        <v>0.13497462477054312</v>
      </c>
      <c r="H37">
        <f>MIN(1,IF(E37=0,0,
VLOOKUP($A37,EnhanceGradeTable!$A:$G,MATCH(SUBSTITUTE(H$1,"|Float","표준수치"),EnhanceGradeTable!$1:$1,0),0)*EnhanceTable!$J37))</f>
        <v>0.33743656192635785</v>
      </c>
      <c r="I37">
        <f>MIN(1,IF(F37=0,0,
VLOOKUP($A37,EnhanceGradeTable!$A:$G,MATCH(SUBSTITUTE(I$1,"|Float","표준수치"),EnhanceGradeTable!$1:$1,0),0)*EnhanceTable!$J37))</f>
        <v>0.84359140481589456</v>
      </c>
      <c r="J37">
        <f t="shared" si="15"/>
        <v>0.92592592592592582</v>
      </c>
      <c r="K37">
        <f t="shared" si="16"/>
        <v>0.66433016881377782</v>
      </c>
      <c r="L37">
        <f t="shared" si="17"/>
        <v>0.93765669717374089</v>
      </c>
      <c r="M37">
        <f t="shared" si="18"/>
        <v>0.99928969908072707</v>
      </c>
      <c r="N37">
        <f t="shared" si="19"/>
        <v>0.99999999884820989</v>
      </c>
      <c r="O37">
        <f t="shared" si="20"/>
        <v>1</v>
      </c>
      <c r="P37">
        <f t="shared" si="21"/>
        <v>45.802270958981936</v>
      </c>
      <c r="Q37">
        <f t="shared" si="22"/>
        <v>18.015062697642772</v>
      </c>
      <c r="R37">
        <f t="shared" si="23"/>
        <v>6.8906833797526943</v>
      </c>
      <c r="S37">
        <f t="shared" si="24"/>
        <v>2.4122460053651245</v>
      </c>
      <c r="T37">
        <f t="shared" si="25"/>
        <v>0.46881139754063156</v>
      </c>
    </row>
    <row r="38" spans="1:20" x14ac:dyDescent="0.3">
      <c r="A38">
        <v>3</v>
      </c>
      <c r="B38">
        <v>3</v>
      </c>
      <c r="C38" s="1">
        <f t="shared" si="13"/>
        <v>1.2950290000000002</v>
      </c>
      <c r="D38">
        <f t="shared" si="14"/>
        <v>7500</v>
      </c>
      <c r="E38">
        <f>MIN(1,IF(B38=0,0,
VLOOKUP($A38,EnhanceGradeTable!$A:$G,MATCH(SUBSTITUTE(E$1,"|Float","표준수치"),EnhanceGradeTable!$1:$1,0),0)*EnhanceTable!$J38))</f>
        <v>1.9996240706747131E-2</v>
      </c>
      <c r="F38">
        <f>MIN(1,IF(C38=0,0,
VLOOKUP($A38,EnhanceGradeTable!$A:$G,MATCH(SUBSTITUTE(F$1,"|Float","표준수치"),EnhanceGradeTable!$1:$1,0),0)*EnhanceTable!$J38))</f>
        <v>4.9990601766867822E-2</v>
      </c>
      <c r="G38">
        <f>MIN(1,IF(D38=0,0,
VLOOKUP($A38,EnhanceGradeTable!$A:$G,MATCH(SUBSTITUTE(G$1,"|Float","표준수치"),EnhanceGradeTable!$1:$1,0),0)*EnhanceTable!$J38))</f>
        <v>0.12497650441716955</v>
      </c>
      <c r="H38">
        <f>MIN(1,IF(E38=0,0,
VLOOKUP($A38,EnhanceGradeTable!$A:$G,MATCH(SUBSTITUTE(H$1,"|Float","표준수치"),EnhanceGradeTable!$1:$1,0),0)*EnhanceTable!$J38))</f>
        <v>0.31244126104292391</v>
      </c>
      <c r="I38">
        <f>MIN(1,IF(F38=0,0,
VLOOKUP($A38,EnhanceGradeTable!$A:$G,MATCH(SUBSTITUTE(I$1,"|Float","표준수치"),EnhanceGradeTable!$1:$1,0),0)*EnhanceTable!$J38))</f>
        <v>0.78110315260730978</v>
      </c>
      <c r="J38">
        <f t="shared" si="15"/>
        <v>0.8573388203017831</v>
      </c>
      <c r="K38">
        <f t="shared" si="16"/>
        <v>0.63576046535712272</v>
      </c>
      <c r="L38">
        <f t="shared" si="17"/>
        <v>0.92301695513819171</v>
      </c>
      <c r="M38">
        <f t="shared" si="18"/>
        <v>0.99873821392829099</v>
      </c>
      <c r="N38">
        <f t="shared" si="19"/>
        <v>0.99999999266347639</v>
      </c>
      <c r="O38">
        <f t="shared" si="20"/>
        <v>1</v>
      </c>
      <c r="P38">
        <f t="shared" si="21"/>
        <v>49.506875162546869</v>
      </c>
      <c r="Q38">
        <f t="shared" si="22"/>
        <v>19.497349926018153</v>
      </c>
      <c r="R38">
        <f t="shared" si="23"/>
        <v>7.4848221262776864</v>
      </c>
      <c r="S38">
        <f t="shared" si="24"/>
        <v>2.6539120184969511</v>
      </c>
      <c r="T38">
        <f t="shared" si="25"/>
        <v>0.59897867767359603</v>
      </c>
    </row>
    <row r="39" spans="1:20" x14ac:dyDescent="0.3">
      <c r="A39">
        <v>3</v>
      </c>
      <c r="B39">
        <v>4</v>
      </c>
      <c r="C39" s="1">
        <f t="shared" si="13"/>
        <v>1.4115816100000003</v>
      </c>
      <c r="D39">
        <f t="shared" si="14"/>
        <v>10000</v>
      </c>
      <c r="E39">
        <f>MIN(1,IF(B39=0,0,
VLOOKUP($A39,EnhanceGradeTable!$A:$G,MATCH(SUBSTITUTE(E$1,"|Float","표준수치"),EnhanceGradeTable!$1:$1,0),0)*EnhanceTable!$J39))</f>
        <v>1.8515037691432527E-2</v>
      </c>
      <c r="F39">
        <f>MIN(1,IF(C39=0,0,
VLOOKUP($A39,EnhanceGradeTable!$A:$G,MATCH(SUBSTITUTE(F$1,"|Float","표준수치"),EnhanceGradeTable!$1:$1,0),0)*EnhanceTable!$J39))</f>
        <v>4.6287594228581315E-2</v>
      </c>
      <c r="G39">
        <f>MIN(1,IF(D39=0,0,
VLOOKUP($A39,EnhanceGradeTable!$A:$G,MATCH(SUBSTITUTE(G$1,"|Float","표준수치"),EnhanceGradeTable!$1:$1,0),0)*EnhanceTable!$J39))</f>
        <v>0.11571898557145328</v>
      </c>
      <c r="H39">
        <f>MIN(1,IF(E39=0,0,
VLOOKUP($A39,EnhanceGradeTable!$A:$G,MATCH(SUBSTITUTE(H$1,"|Float","표준수치"),EnhanceGradeTable!$1:$1,0),0)*EnhanceTable!$J39))</f>
        <v>0.2892974639286332</v>
      </c>
      <c r="I39">
        <f>MIN(1,IF(F39=0,0,
VLOOKUP($A39,EnhanceGradeTable!$A:$G,MATCH(SUBSTITUTE(I$1,"|Float","표준수치"),EnhanceGradeTable!$1:$1,0),0)*EnhanceTable!$J39))</f>
        <v>0.72324365982158301</v>
      </c>
      <c r="J39">
        <f t="shared" si="15"/>
        <v>0.79383224102016947</v>
      </c>
      <c r="K39">
        <f t="shared" si="16"/>
        <v>0.60719003189272158</v>
      </c>
      <c r="L39">
        <f t="shared" si="17"/>
        <v>0.90648708481458029</v>
      </c>
      <c r="M39">
        <f t="shared" si="18"/>
        <v>0.99786442396224551</v>
      </c>
      <c r="N39">
        <f t="shared" si="19"/>
        <v>0.99999996159451454</v>
      </c>
      <c r="O39">
        <f t="shared" si="20"/>
        <v>1</v>
      </c>
      <c r="P39">
        <f t="shared" si="21"/>
        <v>53.507815943683447</v>
      </c>
      <c r="Q39">
        <f t="shared" si="22"/>
        <v>21.09813693789328</v>
      </c>
      <c r="R39">
        <f t="shared" si="23"/>
        <v>8.1262566147036903</v>
      </c>
      <c r="S39">
        <f t="shared" si="24"/>
        <v>2.9140654786882325</v>
      </c>
      <c r="T39">
        <f t="shared" si="25"/>
        <v>0.72738468744756823</v>
      </c>
    </row>
    <row r="40" spans="1:20" x14ac:dyDescent="0.3">
      <c r="A40">
        <v>3</v>
      </c>
      <c r="B40">
        <v>5</v>
      </c>
      <c r="C40" s="1">
        <f t="shared" si="13"/>
        <v>1.5386239549000005</v>
      </c>
      <c r="D40">
        <f t="shared" si="14"/>
        <v>12500</v>
      </c>
      <c r="E40">
        <f>MIN(1,IF(B40=0,0,
VLOOKUP($A40,EnhanceGradeTable!$A:$G,MATCH(SUBSTITUTE(E$1,"|Float","표준수치"),EnhanceGradeTable!$1:$1,0),0)*EnhanceTable!$J40))</f>
        <v>1.5429198076193772E-2</v>
      </c>
      <c r="F40">
        <f>MIN(1,IF(C40=0,0,
VLOOKUP($A40,EnhanceGradeTable!$A:$G,MATCH(SUBSTITUTE(F$1,"|Float","표준수치"),EnhanceGradeTable!$1:$1,0),0)*EnhanceTable!$J40))</f>
        <v>3.8572995190484426E-2</v>
      </c>
      <c r="G40">
        <f>MIN(1,IF(D40=0,0,
VLOOKUP($A40,EnhanceGradeTable!$A:$G,MATCH(SUBSTITUTE(G$1,"|Float","표준수치"),EnhanceGradeTable!$1:$1,0),0)*EnhanceTable!$J40))</f>
        <v>9.6432487976211068E-2</v>
      </c>
      <c r="H40">
        <f>MIN(1,IF(E40=0,0,
VLOOKUP($A40,EnhanceGradeTable!$A:$G,MATCH(SUBSTITUTE(H$1,"|Float","표준수치"),EnhanceGradeTable!$1:$1,0),0)*EnhanceTable!$J40))</f>
        <v>0.24108121994052767</v>
      </c>
      <c r="I40">
        <f>MIN(1,IF(F40=0,0,
VLOOKUP($A40,EnhanceGradeTable!$A:$G,MATCH(SUBSTITUTE(I$1,"|Float","표준수치"),EnhanceGradeTable!$1:$1,0),0)*EnhanceTable!$J40))</f>
        <v>0.60270304985131917</v>
      </c>
      <c r="J40">
        <f t="shared" si="15"/>
        <v>0.66152686751680789</v>
      </c>
      <c r="K40">
        <f t="shared" si="16"/>
        <v>0.54043428940988236</v>
      </c>
      <c r="L40">
        <f t="shared" si="17"/>
        <v>0.86010060803089483</v>
      </c>
      <c r="M40">
        <f t="shared" si="18"/>
        <v>0.9937189772187881</v>
      </c>
      <c r="N40">
        <f t="shared" si="19"/>
        <v>0.99999897726057796</v>
      </c>
      <c r="O40">
        <f t="shared" si="20"/>
        <v>1</v>
      </c>
      <c r="P40">
        <f t="shared" si="21"/>
        <v>64.310238726433525</v>
      </c>
      <c r="Q40">
        <f t="shared" si="22"/>
        <v>25.419956039146477</v>
      </c>
      <c r="R40">
        <f t="shared" si="23"/>
        <v>9.8572763426182952</v>
      </c>
      <c r="S40">
        <f t="shared" si="24"/>
        <v>3.6135516737690039</v>
      </c>
      <c r="T40">
        <f t="shared" si="25"/>
        <v>1.0458134585937413</v>
      </c>
    </row>
    <row r="41" spans="1:20" x14ac:dyDescent="0.3">
      <c r="A41">
        <v>3</v>
      </c>
      <c r="B41">
        <v>6</v>
      </c>
      <c r="C41" s="1">
        <f t="shared" si="13"/>
        <v>1.6771001108410006</v>
      </c>
      <c r="D41">
        <f t="shared" si="14"/>
        <v>15000</v>
      </c>
      <c r="E41">
        <f>MIN(1,IF(B41=0,0,
VLOOKUP($A41,EnhanceGradeTable!$A:$G,MATCH(SUBSTITUTE(E$1,"|Float","표준수치"),EnhanceGradeTable!$1:$1,0),0)*EnhanceTable!$J41))</f>
        <v>1.4286294514994233E-2</v>
      </c>
      <c r="F41">
        <f>MIN(1,IF(C41=0,0,
VLOOKUP($A41,EnhanceGradeTable!$A:$G,MATCH(SUBSTITUTE(F$1,"|Float","표준수치"),EnhanceGradeTable!$1:$1,0),0)*EnhanceTable!$J41))</f>
        <v>3.5715736287485582E-2</v>
      </c>
      <c r="G41">
        <f>MIN(1,IF(D41=0,0,
VLOOKUP($A41,EnhanceGradeTable!$A:$G,MATCH(SUBSTITUTE(G$1,"|Float","표준수치"),EnhanceGradeTable!$1:$1,0),0)*EnhanceTable!$J41))</f>
        <v>8.9289340718713944E-2</v>
      </c>
      <c r="H41">
        <f>MIN(1,IF(E41=0,0,
VLOOKUP($A41,EnhanceGradeTable!$A:$G,MATCH(SUBSTITUTE(H$1,"|Float","표준수치"),EnhanceGradeTable!$1:$1,0),0)*EnhanceTable!$J41))</f>
        <v>0.22322335179678487</v>
      </c>
      <c r="I41">
        <f>MIN(1,IF(F41=0,0,
VLOOKUP($A41,EnhanceGradeTable!$A:$G,MATCH(SUBSTITUTE(I$1,"|Float","표준수치"),EnhanceGradeTable!$1:$1,0),0)*EnhanceTable!$J41))</f>
        <v>0.55805837949196224</v>
      </c>
      <c r="J41">
        <f t="shared" si="15"/>
        <v>0.61252487733037764</v>
      </c>
      <c r="K41">
        <f t="shared" si="16"/>
        <v>0.51298789723441796</v>
      </c>
      <c r="L41">
        <f t="shared" si="17"/>
        <v>0.837724119078744</v>
      </c>
      <c r="M41">
        <f t="shared" si="18"/>
        <v>0.99068847127981829</v>
      </c>
      <c r="N41">
        <f t="shared" si="19"/>
        <v>0.99999672803946049</v>
      </c>
      <c r="O41">
        <f t="shared" si="20"/>
        <v>1</v>
      </c>
      <c r="P41">
        <f t="shared" si="21"/>
        <v>69.495358333997359</v>
      </c>
      <c r="Q41">
        <f t="shared" si="22"/>
        <v>27.494316778513181</v>
      </c>
      <c r="R41">
        <f t="shared" si="23"/>
        <v>10.687855993955244</v>
      </c>
      <c r="S41">
        <f t="shared" si="24"/>
        <v>3.9482846517331049</v>
      </c>
      <c r="T41">
        <f t="shared" si="25"/>
        <v>1.1912497383759093</v>
      </c>
    </row>
    <row r="42" spans="1:20" x14ac:dyDescent="0.3">
      <c r="A42">
        <v>3</v>
      </c>
      <c r="B42">
        <v>7</v>
      </c>
      <c r="C42" s="1">
        <f t="shared" si="13"/>
        <v>1.8280391208166908</v>
      </c>
      <c r="D42">
        <f t="shared" si="14"/>
        <v>17500</v>
      </c>
      <c r="E42">
        <f>MIN(1,IF(B42=0,0,
VLOOKUP($A42,EnhanceGradeTable!$A:$G,MATCH(SUBSTITUTE(E$1,"|Float","표준수치"),EnhanceGradeTable!$1:$1,0),0)*EnhanceTable!$J42))</f>
        <v>1.322805047684651E-2</v>
      </c>
      <c r="F42">
        <f>MIN(1,IF(C42=0,0,
VLOOKUP($A42,EnhanceGradeTable!$A:$G,MATCH(SUBSTITUTE(F$1,"|Float","표준수치"),EnhanceGradeTable!$1:$1,0),0)*EnhanceTable!$J42))</f>
        <v>3.3070126192116273E-2</v>
      </c>
      <c r="G42">
        <f>MIN(1,IF(D42=0,0,
VLOOKUP($A42,EnhanceGradeTable!$A:$G,MATCH(SUBSTITUTE(G$1,"|Float","표준수치"),EnhanceGradeTable!$1:$1,0),0)*EnhanceTable!$J42))</f>
        <v>8.2675315480290681E-2</v>
      </c>
      <c r="H42">
        <f>MIN(1,IF(E42=0,0,
VLOOKUP($A42,EnhanceGradeTable!$A:$G,MATCH(SUBSTITUTE(H$1,"|Float","표준수치"),EnhanceGradeTable!$1:$1,0),0)*EnhanceTable!$J42))</f>
        <v>0.2066882887007267</v>
      </c>
      <c r="I42">
        <f>MIN(1,IF(F42=0,0,
VLOOKUP($A42,EnhanceGradeTable!$A:$G,MATCH(SUBSTITUTE(I$1,"|Float","표준수치"),EnhanceGradeTable!$1:$1,0),0)*EnhanceTable!$J42))</f>
        <v>0.51672072175181682</v>
      </c>
      <c r="J42">
        <f t="shared" si="15"/>
        <v>0.56715266419479404</v>
      </c>
      <c r="K42">
        <f t="shared" si="16"/>
        <v>0.48614595929293947</v>
      </c>
      <c r="L42">
        <f t="shared" si="17"/>
        <v>0.81389891300370043</v>
      </c>
      <c r="M42">
        <f t="shared" si="18"/>
        <v>0.98662930413798178</v>
      </c>
      <c r="N42">
        <f t="shared" si="19"/>
        <v>0.99999062020641494</v>
      </c>
      <c r="O42">
        <f t="shared" si="20"/>
        <v>0.99999999999999989</v>
      </c>
      <c r="P42">
        <f t="shared" si="21"/>
        <v>75.095265017455858</v>
      </c>
      <c r="Q42">
        <f t="shared" si="22"/>
        <v>29.73456825639785</v>
      </c>
      <c r="R42">
        <f t="shared" si="23"/>
        <v>11.584723676729224</v>
      </c>
      <c r="S42">
        <f t="shared" si="24"/>
        <v>4.3092933912435205</v>
      </c>
      <c r="T42">
        <f t="shared" si="25"/>
        <v>1.3453745527478667</v>
      </c>
    </row>
    <row r="43" spans="1:20" x14ac:dyDescent="0.3">
      <c r="A43">
        <v>3</v>
      </c>
      <c r="B43">
        <v>8</v>
      </c>
      <c r="C43" s="1">
        <f t="shared" si="13"/>
        <v>1.9925626416901931</v>
      </c>
      <c r="D43">
        <f t="shared" si="14"/>
        <v>20000</v>
      </c>
      <c r="E43">
        <f>MIN(1,IF(B43=0,0,
VLOOKUP($A43,EnhanceGradeTable!$A:$G,MATCH(SUBSTITUTE(E$1,"|Float","표준수치"),EnhanceGradeTable!$1:$1,0),0)*EnhanceTable!$J43))</f>
        <v>1.224819488596899E-2</v>
      </c>
      <c r="F43">
        <f>MIN(1,IF(C43=0,0,
VLOOKUP($A43,EnhanceGradeTable!$A:$G,MATCH(SUBSTITUTE(F$1,"|Float","표준수치"),EnhanceGradeTable!$1:$1,0),0)*EnhanceTable!$J43))</f>
        <v>3.062048721492247E-2</v>
      </c>
      <c r="G43">
        <f>MIN(1,IF(D43=0,0,
VLOOKUP($A43,EnhanceGradeTable!$A:$G,MATCH(SUBSTITUTE(G$1,"|Float","표준수치"),EnhanceGradeTable!$1:$1,0),0)*EnhanceTable!$J43))</f>
        <v>7.6551218037306176E-2</v>
      </c>
      <c r="H43">
        <f>MIN(1,IF(E43=0,0,
VLOOKUP($A43,EnhanceGradeTable!$A:$G,MATCH(SUBSTITUTE(H$1,"|Float","표준수치"),EnhanceGradeTable!$1:$1,0),0)*EnhanceTable!$J43))</f>
        <v>0.19137804509326545</v>
      </c>
      <c r="I43">
        <f>MIN(1,IF(F43=0,0,
VLOOKUP($A43,EnhanceGradeTable!$A:$G,MATCH(SUBSTITUTE(I$1,"|Float","표준수치"),EnhanceGradeTable!$1:$1,0),0)*EnhanceTable!$J43))</f>
        <v>0.47844511273316365</v>
      </c>
      <c r="J43">
        <f t="shared" si="15"/>
        <v>0.52514135573592036</v>
      </c>
      <c r="K43">
        <f t="shared" si="16"/>
        <v>0.46000268387198673</v>
      </c>
      <c r="L43">
        <f t="shared" si="17"/>
        <v>0.78880100492770344</v>
      </c>
      <c r="M43">
        <f t="shared" si="18"/>
        <v>0.98135164020521448</v>
      </c>
      <c r="N43">
        <f t="shared" si="19"/>
        <v>0.99997560636986038</v>
      </c>
      <c r="O43">
        <f t="shared" si="20"/>
        <v>0.99999999999999267</v>
      </c>
      <c r="P43">
        <f t="shared" si="21"/>
        <v>81.143143442569112</v>
      </c>
      <c r="Q43">
        <f t="shared" si="22"/>
        <v>32.153986258299341</v>
      </c>
      <c r="R43">
        <f t="shared" si="23"/>
        <v>12.553195748969245</v>
      </c>
      <c r="S43">
        <f t="shared" si="24"/>
        <v>4.6987317330909963</v>
      </c>
      <c r="T43">
        <f t="shared" si="25"/>
        <v>1.5094470639897937</v>
      </c>
    </row>
    <row r="44" spans="1:20" x14ac:dyDescent="0.3">
      <c r="A44">
        <v>3</v>
      </c>
      <c r="B44">
        <v>9</v>
      </c>
      <c r="C44" s="1">
        <f t="shared" si="13"/>
        <v>2.1718932794423105</v>
      </c>
      <c r="D44">
        <f t="shared" si="14"/>
        <v>22500</v>
      </c>
      <c r="E44">
        <f>MIN(1,IF(B44=0,0,
VLOOKUP($A44,EnhanceGradeTable!$A:$G,MATCH(SUBSTITUTE(E$1,"|Float","표준수치"),EnhanceGradeTable!$1:$1,0),0)*EnhanceTable!$J44))</f>
        <v>1.1340921190712026E-2</v>
      </c>
      <c r="F44">
        <f>MIN(1,IF(C44=0,0,
VLOOKUP($A44,EnhanceGradeTable!$A:$G,MATCH(SUBSTITUTE(F$1,"|Float","표준수치"),EnhanceGradeTable!$1:$1,0),0)*EnhanceTable!$J44))</f>
        <v>2.8352302976780066E-2</v>
      </c>
      <c r="G44">
        <f>MIN(1,IF(D44=0,0,
VLOOKUP($A44,EnhanceGradeTable!$A:$G,MATCH(SUBSTITUTE(G$1,"|Float","표준수치"),EnhanceGradeTable!$1:$1,0),0)*EnhanceTable!$J44))</f>
        <v>7.088075744195016E-2</v>
      </c>
      <c r="H44">
        <f>MIN(1,IF(E44=0,0,
VLOOKUP($A44,EnhanceGradeTable!$A:$G,MATCH(SUBSTITUTE(H$1,"|Float","표준수치"),EnhanceGradeTable!$1:$1,0),0)*EnhanceTable!$J44))</f>
        <v>0.17720189360487543</v>
      </c>
      <c r="I44">
        <f>MIN(1,IF(F44=0,0,
VLOOKUP($A44,EnhanceGradeTable!$A:$G,MATCH(SUBSTITUTE(I$1,"|Float","표준수치"),EnhanceGradeTable!$1:$1,0),0)*EnhanceTable!$J44))</f>
        <v>0.44300473401218854</v>
      </c>
      <c r="J44">
        <f t="shared" si="15"/>
        <v>0.48624199605177809</v>
      </c>
      <c r="K44">
        <f t="shared" si="16"/>
        <v>0.43463627338099275</v>
      </c>
      <c r="L44">
        <f t="shared" si="17"/>
        <v>0.7626215538640928</v>
      </c>
      <c r="M44">
        <f t="shared" si="18"/>
        <v>0.97467364255234212</v>
      </c>
      <c r="N44">
        <f t="shared" si="19"/>
        <v>0.99994183467266917</v>
      </c>
      <c r="O44">
        <f t="shared" si="20"/>
        <v>0.99999999999980382</v>
      </c>
      <c r="P44">
        <f t="shared" si="21"/>
        <v>87.674832917592752</v>
      </c>
      <c r="Q44">
        <f t="shared" si="22"/>
        <v>34.766908264462622</v>
      </c>
      <c r="R44">
        <f t="shared" si="23"/>
        <v>13.599012641172656</v>
      </c>
      <c r="S44">
        <f t="shared" si="24"/>
        <v>5.1189193038200411</v>
      </c>
      <c r="T44">
        <f t="shared" si="25"/>
        <v>1.6846798632697264</v>
      </c>
    </row>
    <row r="45" spans="1:20" x14ac:dyDescent="0.3">
      <c r="A45">
        <v>3</v>
      </c>
      <c r="B45">
        <v>10</v>
      </c>
      <c r="C45" s="1">
        <f t="shared" si="13"/>
        <v>2.3673636745921187</v>
      </c>
      <c r="D45">
        <f t="shared" si="14"/>
        <v>25000</v>
      </c>
      <c r="E45">
        <f>MIN(1,IF(B45=0,0,
VLOOKUP($A45,EnhanceGradeTable!$A:$G,MATCH(SUBSTITUTE(E$1,"|Float","표준수치"),EnhanceGradeTable!$1:$1,0),0)*EnhanceTable!$J45))</f>
        <v>8.7237855313169431E-3</v>
      </c>
      <c r="F45">
        <f>MIN(1,IF(C45=0,0,
VLOOKUP($A45,EnhanceGradeTable!$A:$G,MATCH(SUBSTITUTE(F$1,"|Float","표준수치"),EnhanceGradeTable!$1:$1,0),0)*EnhanceTable!$J45))</f>
        <v>2.1809463828292359E-2</v>
      </c>
      <c r="G45">
        <f>MIN(1,IF(D45=0,0,
VLOOKUP($A45,EnhanceGradeTable!$A:$G,MATCH(SUBSTITUTE(G$1,"|Float","표준수치"),EnhanceGradeTable!$1:$1,0),0)*EnhanceTable!$J45))</f>
        <v>5.4523659570730895E-2</v>
      </c>
      <c r="H45">
        <f>MIN(1,IF(E45=0,0,
VLOOKUP($A45,EnhanceGradeTable!$A:$G,MATCH(SUBSTITUTE(H$1,"|Float","표준수치"),EnhanceGradeTable!$1:$1,0),0)*EnhanceTable!$J45))</f>
        <v>0.13630914892682724</v>
      </c>
      <c r="I45">
        <f>MIN(1,IF(F45=0,0,
VLOOKUP($A45,EnhanceGradeTable!$A:$G,MATCH(SUBSTITUTE(I$1,"|Float","표준수치"),EnhanceGradeTable!$1:$1,0),0)*EnhanceTable!$J45))</f>
        <v>0.3407728723170681</v>
      </c>
      <c r="J45">
        <f t="shared" si="15"/>
        <v>0.37403230465521392</v>
      </c>
      <c r="K45">
        <f t="shared" si="16"/>
        <v>0.35474069881716797</v>
      </c>
      <c r="L45">
        <f t="shared" si="17"/>
        <v>0.66797342997184672</v>
      </c>
      <c r="M45">
        <f t="shared" si="18"/>
        <v>0.93939153607811743</v>
      </c>
      <c r="N45">
        <f t="shared" si="19"/>
        <v>0.99934246941197624</v>
      </c>
      <c r="O45">
        <f t="shared" si="20"/>
        <v>0.99999999910514326</v>
      </c>
      <c r="P45">
        <f t="shared" si="21"/>
        <v>114.12804096150597</v>
      </c>
      <c r="Q45">
        <f t="shared" si="22"/>
        <v>45.348898164141019</v>
      </c>
      <c r="R45">
        <f t="shared" si="23"/>
        <v>17.833653951879821</v>
      </c>
      <c r="S45">
        <f t="shared" si="24"/>
        <v>6.8179553601735163</v>
      </c>
      <c r="T45">
        <f t="shared" si="25"/>
        <v>2.382607587210491</v>
      </c>
    </row>
    <row r="46" spans="1:20" x14ac:dyDescent="0.3">
      <c r="A46">
        <v>3</v>
      </c>
      <c r="B46">
        <v>11</v>
      </c>
      <c r="C46" s="1">
        <f t="shared" si="13"/>
        <v>2.5804264053054098</v>
      </c>
      <c r="D46">
        <f t="shared" si="14"/>
        <v>27500</v>
      </c>
      <c r="E46">
        <f>MIN(1,IF(B46=0,0,
VLOOKUP($A46,EnhanceGradeTable!$A:$G,MATCH(SUBSTITUTE(E$1,"|Float","표준수치"),EnhanceGradeTable!$1:$1,0),0)*EnhanceTable!$J46))</f>
        <v>8.0775791956638355E-3</v>
      </c>
      <c r="F46">
        <f>MIN(1,IF(C46=0,0,
VLOOKUP($A46,EnhanceGradeTable!$A:$G,MATCH(SUBSTITUTE(F$1,"|Float","표준수치"),EnhanceGradeTable!$1:$1,0),0)*EnhanceTable!$J46))</f>
        <v>2.0193947989159588E-2</v>
      </c>
      <c r="G46">
        <f>MIN(1,IF(D46=0,0,
VLOOKUP($A46,EnhanceGradeTable!$A:$G,MATCH(SUBSTITUTE(G$1,"|Float","표준수치"),EnhanceGradeTable!$1:$1,0),0)*EnhanceTable!$J46))</f>
        <v>5.0484869972898971E-2</v>
      </c>
      <c r="H46">
        <f>MIN(1,IF(E46=0,0,
VLOOKUP($A46,EnhanceGradeTable!$A:$G,MATCH(SUBSTITUTE(H$1,"|Float","표준수치"),EnhanceGradeTable!$1:$1,0),0)*EnhanceTable!$J46))</f>
        <v>0.12621217493224743</v>
      </c>
      <c r="I46">
        <f>MIN(1,IF(F46=0,0,
VLOOKUP($A46,EnhanceGradeTable!$A:$G,MATCH(SUBSTITUTE(I$1,"|Float","표준수치"),EnhanceGradeTable!$1:$1,0),0)*EnhanceTable!$J46))</f>
        <v>0.31553043733061859</v>
      </c>
      <c r="J46">
        <f t="shared" si="15"/>
        <v>0.34632620801408692</v>
      </c>
      <c r="K46">
        <f t="shared" si="16"/>
        <v>0.33336924661921019</v>
      </c>
      <c r="L46">
        <f t="shared" si="17"/>
        <v>0.63941647274490587</v>
      </c>
      <c r="M46">
        <f t="shared" si="18"/>
        <v>0.92499426534384088</v>
      </c>
      <c r="N46">
        <f t="shared" si="19"/>
        <v>0.99882429204030132</v>
      </c>
      <c r="O46">
        <f t="shared" si="20"/>
        <v>0.99999999414257112</v>
      </c>
      <c r="P46">
        <f t="shared" si="21"/>
        <v>123.29845331864429</v>
      </c>
      <c r="Q46">
        <f t="shared" si="22"/>
        <v>49.017236788864956</v>
      </c>
      <c r="R46">
        <f t="shared" si="23"/>
        <v>19.301439623600448</v>
      </c>
      <c r="S46">
        <f t="shared" si="24"/>
        <v>7.4063075759621491</v>
      </c>
      <c r="T46">
        <f t="shared" si="25"/>
        <v>2.6220188578038188</v>
      </c>
    </row>
    <row r="47" spans="1:20" x14ac:dyDescent="0.3">
      <c r="A47">
        <v>3</v>
      </c>
      <c r="B47">
        <v>12</v>
      </c>
      <c r="C47" s="1">
        <f t="shared" si="13"/>
        <v>2.8126647817828969</v>
      </c>
      <c r="D47">
        <f t="shared" si="14"/>
        <v>30000</v>
      </c>
      <c r="E47">
        <f>MIN(1,IF(B47=0,0,
VLOOKUP($A47,EnhanceGradeTable!$A:$G,MATCH(SUBSTITUTE(E$1,"|Float","표준수치"),EnhanceGradeTable!$1:$1,0),0)*EnhanceTable!$J47))</f>
        <v>7.4792399959850327E-3</v>
      </c>
      <c r="F47">
        <f>MIN(1,IF(C47=0,0,
VLOOKUP($A47,EnhanceGradeTable!$A:$G,MATCH(SUBSTITUTE(F$1,"|Float","표준수치"),EnhanceGradeTable!$1:$1,0),0)*EnhanceTable!$J47))</f>
        <v>1.869809998996258E-2</v>
      </c>
      <c r="G47">
        <f>MIN(1,IF(D47=0,0,
VLOOKUP($A47,EnhanceGradeTable!$A:$G,MATCH(SUBSTITUTE(G$1,"|Float","표준수치"),EnhanceGradeTable!$1:$1,0),0)*EnhanceTable!$J47))</f>
        <v>4.674524997490645E-2</v>
      </c>
      <c r="H47">
        <f>MIN(1,IF(E47=0,0,
VLOOKUP($A47,EnhanceGradeTable!$A:$G,MATCH(SUBSTITUTE(H$1,"|Float","표준수치"),EnhanceGradeTable!$1:$1,0),0)*EnhanceTable!$J47))</f>
        <v>0.11686312493726614</v>
      </c>
      <c r="I47">
        <f>MIN(1,IF(F47=0,0,
VLOOKUP($A47,EnhanceGradeTable!$A:$G,MATCH(SUBSTITUTE(I$1,"|Float","표준수치"),EnhanceGradeTable!$1:$1,0),0)*EnhanceTable!$J47))</f>
        <v>0.29215781234316535</v>
      </c>
      <c r="J47">
        <f t="shared" si="15"/>
        <v>0.32067241482785824</v>
      </c>
      <c r="K47">
        <f t="shared" si="16"/>
        <v>0.31296324533200603</v>
      </c>
      <c r="L47">
        <f t="shared" si="17"/>
        <v>0.61083660216625035</v>
      </c>
      <c r="M47">
        <f t="shared" si="18"/>
        <v>0.90870459889284994</v>
      </c>
      <c r="N47">
        <f t="shared" si="19"/>
        <v>0.99799829097289061</v>
      </c>
      <c r="O47">
        <f t="shared" si="20"/>
        <v>0.99999996860777063</v>
      </c>
      <c r="P47">
        <f t="shared" si="21"/>
        <v>133.20248606626203</v>
      </c>
      <c r="Q47">
        <f t="shared" si="22"/>
        <v>52.979010421119668</v>
      </c>
      <c r="R47">
        <f t="shared" si="23"/>
        <v>20.886564065966535</v>
      </c>
      <c r="S47">
        <f t="shared" si="24"/>
        <v>8.0414897784486996</v>
      </c>
      <c r="T47">
        <f t="shared" si="25"/>
        <v>2.8797230174151798</v>
      </c>
    </row>
    <row r="48" spans="1:20" x14ac:dyDescent="0.3">
      <c r="A48">
        <v>3</v>
      </c>
      <c r="B48">
        <v>13</v>
      </c>
      <c r="C48" s="1">
        <f t="shared" si="13"/>
        <v>3.0658046121433578</v>
      </c>
      <c r="D48">
        <f t="shared" si="14"/>
        <v>32500</v>
      </c>
      <c r="E48">
        <f>MIN(1,IF(B48=0,0,
VLOOKUP($A48,EnhanceGradeTable!$A:$G,MATCH(SUBSTITUTE(E$1,"|Float","표준수치"),EnhanceGradeTable!$1:$1,0),0)*EnhanceTable!$J48))</f>
        <v>6.9252222185046588E-3</v>
      </c>
      <c r="F48">
        <f>MIN(1,IF(C48=0,0,
VLOOKUP($A48,EnhanceGradeTable!$A:$G,MATCH(SUBSTITUTE(F$1,"|Float","표준수치"),EnhanceGradeTable!$1:$1,0),0)*EnhanceTable!$J48))</f>
        <v>1.7313055546261648E-2</v>
      </c>
      <c r="G48">
        <f>MIN(1,IF(D48=0,0,
VLOOKUP($A48,EnhanceGradeTable!$A:$G,MATCH(SUBSTITUTE(G$1,"|Float","표준수치"),EnhanceGradeTable!$1:$1,0),0)*EnhanceTable!$J48))</f>
        <v>4.3282638865654116E-2</v>
      </c>
      <c r="H48">
        <f>MIN(1,IF(E48=0,0,
VLOOKUP($A48,EnhanceGradeTable!$A:$G,MATCH(SUBSTITUTE(H$1,"|Float","표준수치"),EnhanceGradeTable!$1:$1,0),0)*EnhanceTable!$J48))</f>
        <v>0.10820659716413529</v>
      </c>
      <c r="I48">
        <f>MIN(1,IF(F48=0,0,
VLOOKUP($A48,EnhanceGradeTable!$A:$G,MATCH(SUBSTITUTE(I$1,"|Float","표준수치"),EnhanceGradeTable!$1:$1,0),0)*EnhanceTable!$J48))</f>
        <v>0.27051649291033825</v>
      </c>
      <c r="J48">
        <f t="shared" si="15"/>
        <v>0.29691890261838721</v>
      </c>
      <c r="K48">
        <f t="shared" si="16"/>
        <v>0.29352371395202415</v>
      </c>
      <c r="L48">
        <f t="shared" si="17"/>
        <v>0.58240113246968739</v>
      </c>
      <c r="M48">
        <f t="shared" si="18"/>
        <v>0.89055832044216032</v>
      </c>
      <c r="N48">
        <f t="shared" si="19"/>
        <v>0.99674003630423724</v>
      </c>
      <c r="O48">
        <f t="shared" si="20"/>
        <v>0.99999985849432138</v>
      </c>
      <c r="P48">
        <f t="shared" si="21"/>
        <v>143.89882977935738</v>
      </c>
      <c r="Q48">
        <f t="shared" si="22"/>
        <v>57.257696306022765</v>
      </c>
      <c r="R48">
        <f t="shared" si="23"/>
        <v>22.598421067701803</v>
      </c>
      <c r="S48">
        <f t="shared" si="24"/>
        <v>8.7272695122992694</v>
      </c>
      <c r="T48">
        <f t="shared" si="25"/>
        <v>3.1572864827840914</v>
      </c>
    </row>
    <row r="49" spans="1:20" x14ac:dyDescent="0.3">
      <c r="A49">
        <v>3</v>
      </c>
      <c r="B49">
        <v>14</v>
      </c>
      <c r="C49" s="1">
        <f t="shared" si="13"/>
        <v>3.34172702723626</v>
      </c>
      <c r="D49">
        <f t="shared" si="14"/>
        <v>35000</v>
      </c>
      <c r="E49">
        <f>MIN(1,IF(B49=0,0,
VLOOKUP($A49,EnhanceGradeTable!$A:$G,MATCH(SUBSTITUTE(E$1,"|Float","표준수치"),EnhanceGradeTable!$1:$1,0),0)*EnhanceTable!$J49))</f>
        <v>6.4122427949117209E-3</v>
      </c>
      <c r="F49">
        <f>MIN(1,IF(C49=0,0,
VLOOKUP($A49,EnhanceGradeTable!$A:$G,MATCH(SUBSTITUTE(F$1,"|Float","표준수치"),EnhanceGradeTable!$1:$1,0),0)*EnhanceTable!$J49))</f>
        <v>1.6030606987279299E-2</v>
      </c>
      <c r="G49">
        <f>MIN(1,IF(D49=0,0,
VLOOKUP($A49,EnhanceGradeTable!$A:$G,MATCH(SUBSTITUTE(G$1,"|Float","표준수치"),EnhanceGradeTable!$1:$1,0),0)*EnhanceTable!$J49))</f>
        <v>4.007651746819825E-2</v>
      </c>
      <c r="H49">
        <f>MIN(1,IF(E49=0,0,
VLOOKUP($A49,EnhanceGradeTable!$A:$G,MATCH(SUBSTITUTE(H$1,"|Float","표준수치"),EnhanceGradeTable!$1:$1,0),0)*EnhanceTable!$J49))</f>
        <v>0.10019129367049563</v>
      </c>
      <c r="I49">
        <f>MIN(1,IF(F49=0,0,
VLOOKUP($A49,EnhanceGradeTable!$A:$G,MATCH(SUBSTITUTE(I$1,"|Float","표준수치"),EnhanceGradeTable!$1:$1,0),0)*EnhanceTable!$J49))</f>
        <v>0.2504782341762391</v>
      </c>
      <c r="J49">
        <f t="shared" si="15"/>
        <v>0.27492490983183998</v>
      </c>
      <c r="K49">
        <f t="shared" si="16"/>
        <v>0.27504411671219542</v>
      </c>
      <c r="L49">
        <f t="shared" si="17"/>
        <v>0.55426218286602102</v>
      </c>
      <c r="M49">
        <f t="shared" si="18"/>
        <v>0.87063082881864551</v>
      </c>
      <c r="N49">
        <f t="shared" si="19"/>
        <v>0.9949007119070441</v>
      </c>
      <c r="O49">
        <f t="shared" si="20"/>
        <v>0.999999451454754</v>
      </c>
      <c r="P49">
        <f t="shared" si="21"/>
        <v>155.45087020749941</v>
      </c>
      <c r="Q49">
        <f t="shared" si="22"/>
        <v>61.878649677305447</v>
      </c>
      <c r="R49">
        <f t="shared" si="23"/>
        <v>24.447155356142012</v>
      </c>
      <c r="S49">
        <f t="shared" si="24"/>
        <v>9.4677135839316442</v>
      </c>
      <c r="T49">
        <f t="shared" si="25"/>
        <v>3.4563851584645136</v>
      </c>
    </row>
    <row r="50" spans="1:20" x14ac:dyDescent="0.3">
      <c r="A50">
        <v>3</v>
      </c>
      <c r="B50">
        <v>15</v>
      </c>
      <c r="C50" s="1">
        <f t="shared" si="13"/>
        <v>3.6424824596875238</v>
      </c>
      <c r="D50">
        <f t="shared" si="14"/>
        <v>37500</v>
      </c>
      <c r="E50">
        <f>MIN(1,IF(B50=0,0,
VLOOKUP($A50,EnhanceGradeTable!$A:$G,MATCH(SUBSTITUTE(E$1,"|Float","표준수치"),EnhanceGradeTable!$1:$1,0),0)*EnhanceTable!$J50))</f>
        <v>4.0076517468198248E-3</v>
      </c>
      <c r="F50">
        <f>MIN(1,IF(C50=0,0,
VLOOKUP($A50,EnhanceGradeTable!$A:$G,MATCH(SUBSTITUTE(F$1,"|Float","표준수치"),EnhanceGradeTable!$1:$1,0),0)*EnhanceTable!$J50))</f>
        <v>1.0019129367049561E-2</v>
      </c>
      <c r="G50">
        <f>MIN(1,IF(D50=0,0,
VLOOKUP($A50,EnhanceGradeTable!$A:$G,MATCH(SUBSTITUTE(G$1,"|Float","표준수치"),EnhanceGradeTable!$1:$1,0),0)*EnhanceTable!$J50))</f>
        <v>2.5047823417623905E-2</v>
      </c>
      <c r="H50">
        <f>MIN(1,IF(E50=0,0,
VLOOKUP($A50,EnhanceGradeTable!$A:$G,MATCH(SUBSTITUTE(H$1,"|Float","표준수치"),EnhanceGradeTable!$1:$1,0),0)*EnhanceTable!$J50))</f>
        <v>6.2619558544059761E-2</v>
      </c>
      <c r="I50">
        <f>MIN(1,IF(F50=0,0,
VLOOKUP($A50,EnhanceGradeTable!$A:$G,MATCH(SUBSTITUTE(I$1,"|Float","표준수치"),EnhanceGradeTable!$1:$1,0),0)*EnhanceTable!$J50))</f>
        <v>0.1565488963601494</v>
      </c>
      <c r="J50">
        <f t="shared" si="15"/>
        <v>0.17182806864489997</v>
      </c>
      <c r="K50">
        <f t="shared" si="16"/>
        <v>0.18191185804965715</v>
      </c>
      <c r="L50">
        <f t="shared" si="17"/>
        <v>0.39557817053612732</v>
      </c>
      <c r="M50">
        <f t="shared" si="18"/>
        <v>0.71870263825305081</v>
      </c>
      <c r="N50">
        <f t="shared" si="19"/>
        <v>0.96057294089892964</v>
      </c>
      <c r="O50">
        <f t="shared" si="20"/>
        <v>0.99979909278124168</v>
      </c>
      <c r="P50">
        <f t="shared" si="21"/>
        <v>249.02217694597701</v>
      </c>
      <c r="Q50">
        <f t="shared" si="22"/>
        <v>99.307812858848365</v>
      </c>
      <c r="R50">
        <f t="shared" si="23"/>
        <v>39.420457810558766</v>
      </c>
      <c r="S50">
        <f t="shared" si="24"/>
        <v>15.461368896994507</v>
      </c>
      <c r="T50">
        <f t="shared" si="25"/>
        <v>5.8665117539294807</v>
      </c>
    </row>
    <row r="51" spans="1:20" x14ac:dyDescent="0.3">
      <c r="A51">
        <v>3</v>
      </c>
      <c r="B51">
        <v>16</v>
      </c>
      <c r="C51" s="1">
        <f t="shared" si="13"/>
        <v>3.9703058810594012</v>
      </c>
      <c r="D51">
        <f t="shared" si="14"/>
        <v>40000</v>
      </c>
      <c r="E51">
        <f>MIN(1,IF(B51=0,0,
VLOOKUP($A51,EnhanceGradeTable!$A:$G,MATCH(SUBSTITUTE(E$1,"|Float","표준수치"),EnhanceGradeTable!$1:$1,0),0)*EnhanceTable!$J51))</f>
        <v>3.7107886544628004E-3</v>
      </c>
      <c r="F51">
        <f>MIN(1,IF(C51=0,0,
VLOOKUP($A51,EnhanceGradeTable!$A:$G,MATCH(SUBSTITUTE(F$1,"|Float","표준수치"),EnhanceGradeTable!$1:$1,0),0)*EnhanceTable!$J51))</f>
        <v>9.2769716361570005E-3</v>
      </c>
      <c r="G51">
        <f>MIN(1,IF(D51=0,0,
VLOOKUP($A51,EnhanceGradeTable!$A:$G,MATCH(SUBSTITUTE(G$1,"|Float","표준수치"),EnhanceGradeTable!$1:$1,0),0)*EnhanceTable!$J51))</f>
        <v>2.31924290903925E-2</v>
      </c>
      <c r="H51">
        <f>MIN(1,IF(E51=0,0,
VLOOKUP($A51,EnhanceGradeTable!$A:$G,MATCH(SUBSTITUTE(H$1,"|Float","표준수치"),EnhanceGradeTable!$1:$1,0),0)*EnhanceTable!$J51))</f>
        <v>5.7981072725981249E-2</v>
      </c>
      <c r="I51">
        <f>MIN(1,IF(F51=0,0,
VLOOKUP($A51,EnhanceGradeTable!$A:$G,MATCH(SUBSTITUTE(I$1,"|Float","표준수치"),EnhanceGradeTable!$1:$1,0),0)*EnhanceTable!$J51))</f>
        <v>0.14495268181495313</v>
      </c>
      <c r="J51">
        <f t="shared" si="15"/>
        <v>0.15910006356009254</v>
      </c>
      <c r="K51">
        <f t="shared" si="16"/>
        <v>0.16963053238624615</v>
      </c>
      <c r="L51">
        <f t="shared" si="17"/>
        <v>0.37250121031241756</v>
      </c>
      <c r="M51">
        <f t="shared" si="18"/>
        <v>0.69064947950449374</v>
      </c>
      <c r="N51">
        <f t="shared" si="19"/>
        <v>0.94953602673587079</v>
      </c>
      <c r="O51">
        <f t="shared" si="20"/>
        <v>0.99960234407375859</v>
      </c>
      <c r="P51">
        <f t="shared" si="21"/>
        <v>268.98402851029505</v>
      </c>
      <c r="Q51">
        <f t="shared" si="22"/>
        <v>107.29263225686654</v>
      </c>
      <c r="R51">
        <f t="shared" si="23"/>
        <v>42.61458574840178</v>
      </c>
      <c r="S51">
        <f t="shared" si="24"/>
        <v>16.739541882069428</v>
      </c>
      <c r="T51">
        <f t="shared" si="25"/>
        <v>6.3792382124801383</v>
      </c>
    </row>
    <row r="52" spans="1:20" x14ac:dyDescent="0.3">
      <c r="A52">
        <v>3</v>
      </c>
      <c r="B52">
        <v>17</v>
      </c>
      <c r="C52" s="1">
        <f t="shared" si="13"/>
        <v>4.327633410354748</v>
      </c>
      <c r="D52">
        <f t="shared" si="14"/>
        <v>42500</v>
      </c>
      <c r="E52">
        <f>MIN(1,IF(B52=0,0,
VLOOKUP($A52,EnhanceGradeTable!$A:$G,MATCH(SUBSTITUTE(E$1,"|Float","표준수치"),EnhanceGradeTable!$1:$1,0),0)*EnhanceTable!$J52))</f>
        <v>3.4359154207988887E-3</v>
      </c>
      <c r="F52">
        <f>MIN(1,IF(C52=0,0,
VLOOKUP($A52,EnhanceGradeTable!$A:$G,MATCH(SUBSTITUTE(F$1,"|Float","표준수치"),EnhanceGradeTable!$1:$1,0),0)*EnhanceTable!$J52))</f>
        <v>8.5897885519972215E-3</v>
      </c>
      <c r="G52">
        <f>MIN(1,IF(D52=0,0,
VLOOKUP($A52,EnhanceGradeTable!$A:$G,MATCH(SUBSTITUTE(G$1,"|Float","표준수치"),EnhanceGradeTable!$1:$1,0),0)*EnhanceTable!$J52))</f>
        <v>2.1474471379993053E-2</v>
      </c>
      <c r="H52">
        <f>MIN(1,IF(E52=0,0,
VLOOKUP($A52,EnhanceGradeTable!$A:$G,MATCH(SUBSTITUTE(H$1,"|Float","표준수치"),EnhanceGradeTable!$1:$1,0),0)*EnhanceTable!$J52))</f>
        <v>5.3686178449982636E-2</v>
      </c>
      <c r="I52">
        <f>MIN(1,IF(F52=0,0,
VLOOKUP($A52,EnhanceGradeTable!$A:$G,MATCH(SUBSTITUTE(I$1,"|Float","표준수치"),EnhanceGradeTable!$1:$1,0),0)*EnhanceTable!$J52))</f>
        <v>0.13421544612495659</v>
      </c>
      <c r="J52">
        <f t="shared" si="15"/>
        <v>0.14731487366675233</v>
      </c>
      <c r="K52">
        <f t="shared" si="16"/>
        <v>0.15809793739607525</v>
      </c>
      <c r="L52">
        <f t="shared" si="17"/>
        <v>0.35036503816434983</v>
      </c>
      <c r="M52">
        <f t="shared" si="18"/>
        <v>0.66224015272592651</v>
      </c>
      <c r="N52">
        <f t="shared" si="19"/>
        <v>0.93664816993211542</v>
      </c>
      <c r="O52">
        <f t="shared" si="20"/>
        <v>0.99925785003145573</v>
      </c>
      <c r="P52">
        <f t="shared" si="21"/>
        <v>290.54282245035961</v>
      </c>
      <c r="Q52">
        <f t="shared" si="22"/>
        <v>115.91622271168249</v>
      </c>
      <c r="R52">
        <f t="shared" si="23"/>
        <v>46.064206904948392</v>
      </c>
      <c r="S52">
        <f t="shared" si="24"/>
        <v>18.119870980286287</v>
      </c>
      <c r="T52">
        <f t="shared" si="25"/>
        <v>6.9327001618130399</v>
      </c>
    </row>
    <row r="53" spans="1:20" x14ac:dyDescent="0.3">
      <c r="A53">
        <v>3</v>
      </c>
      <c r="B53">
        <v>18</v>
      </c>
      <c r="C53" s="1">
        <f t="shared" si="13"/>
        <v>4.7171204172866759</v>
      </c>
      <c r="D53">
        <f t="shared" si="14"/>
        <v>45000</v>
      </c>
      <c r="E53">
        <f>MIN(1,IF(B53=0,0,
VLOOKUP($A53,EnhanceGradeTable!$A:$G,MATCH(SUBSTITUTE(E$1,"|Float","표준수치"),EnhanceGradeTable!$1:$1,0),0)*EnhanceTable!$J53))</f>
        <v>3.1814031674063784E-3</v>
      </c>
      <c r="F53">
        <f>MIN(1,IF(C53=0,0,
VLOOKUP($A53,EnhanceGradeTable!$A:$G,MATCH(SUBSTITUTE(F$1,"|Float","표준수치"),EnhanceGradeTable!$1:$1,0),0)*EnhanceTable!$J53))</f>
        <v>7.9535079185159459E-3</v>
      </c>
      <c r="G53">
        <f>MIN(1,IF(D53=0,0,
VLOOKUP($A53,EnhanceGradeTable!$A:$G,MATCH(SUBSTITUTE(G$1,"|Float","표준수치"),EnhanceGradeTable!$1:$1,0),0)*EnhanceTable!$J53))</f>
        <v>1.9883769796289863E-2</v>
      </c>
      <c r="H53">
        <f>MIN(1,IF(E53=0,0,
VLOOKUP($A53,EnhanceGradeTable!$A:$G,MATCH(SUBSTITUTE(H$1,"|Float","표준수치"),EnhanceGradeTable!$1:$1,0),0)*EnhanceTable!$J53))</f>
        <v>4.9709424490724657E-2</v>
      </c>
      <c r="I53">
        <f>MIN(1,IF(F53=0,0,
VLOOKUP($A53,EnhanceGradeTable!$A:$G,MATCH(SUBSTITUTE(I$1,"|Float","표준수치"),EnhanceGradeTable!$1:$1,0),0)*EnhanceTable!$J53))</f>
        <v>0.12427356122681166</v>
      </c>
      <c r="J53">
        <f t="shared" si="15"/>
        <v>0.13640266080254845</v>
      </c>
      <c r="K53">
        <f t="shared" si="16"/>
        <v>0.14727973640089953</v>
      </c>
      <c r="L53">
        <f t="shared" si="17"/>
        <v>0.32918728141757803</v>
      </c>
      <c r="M53">
        <f t="shared" si="18"/>
        <v>0.63366446566699852</v>
      </c>
      <c r="N53">
        <f t="shared" si="19"/>
        <v>0.9218694090979267</v>
      </c>
      <c r="O53">
        <f t="shared" si="20"/>
        <v>0.99868652116986523</v>
      </c>
      <c r="P53">
        <f t="shared" si="21"/>
        <v>313.82631458431831</v>
      </c>
      <c r="Q53">
        <f t="shared" si="22"/>
        <v>125.22968699552688</v>
      </c>
      <c r="R53">
        <f t="shared" si="23"/>
        <v>49.789763570053637</v>
      </c>
      <c r="S53">
        <f t="shared" si="24"/>
        <v>19.610536536331221</v>
      </c>
      <c r="T53">
        <f t="shared" si="25"/>
        <v>7.5301822427349014</v>
      </c>
    </row>
    <row r="54" spans="1:20" x14ac:dyDescent="0.3">
      <c r="A54">
        <v>3</v>
      </c>
      <c r="B54">
        <v>19</v>
      </c>
      <c r="C54" s="1">
        <f t="shared" si="13"/>
        <v>5.1416612548424769</v>
      </c>
      <c r="D54">
        <f t="shared" si="14"/>
        <v>47500</v>
      </c>
      <c r="E54">
        <f>MIN(1,IF(B54=0,0,
VLOOKUP($A54,EnhanceGradeTable!$A:$G,MATCH(SUBSTITUTE(E$1,"|Float","표준수치"),EnhanceGradeTable!$1:$1,0),0)*EnhanceTable!$J54))</f>
        <v>2.9457436735244244E-3</v>
      </c>
      <c r="F54">
        <f>MIN(1,IF(C54=0,0,
VLOOKUP($A54,EnhanceGradeTable!$A:$G,MATCH(SUBSTITUTE(F$1,"|Float","표준수치"),EnhanceGradeTable!$1:$1,0),0)*EnhanceTable!$J54))</f>
        <v>7.3643591838110601E-3</v>
      </c>
      <c r="G54">
        <f>MIN(1,IF(D54=0,0,
VLOOKUP($A54,EnhanceGradeTable!$A:$G,MATCH(SUBSTITUTE(G$1,"|Float","표준수치"),EnhanceGradeTable!$1:$1,0),0)*EnhanceTable!$J54))</f>
        <v>1.8410897959527651E-2</v>
      </c>
      <c r="H54">
        <f>MIN(1,IF(E54=0,0,
VLOOKUP($A54,EnhanceGradeTable!$A:$G,MATCH(SUBSTITUTE(H$1,"|Float","표준수치"),EnhanceGradeTable!$1:$1,0),0)*EnhanceTable!$J54))</f>
        <v>4.6027244898819125E-2</v>
      </c>
      <c r="I54">
        <f>MIN(1,IF(F54=0,0,
VLOOKUP($A54,EnhanceGradeTable!$A:$G,MATCH(SUBSTITUTE(I$1,"|Float","표준수치"),EnhanceGradeTable!$1:$1,0),0)*EnhanceTable!$J54))</f>
        <v>0.11506811224704783</v>
      </c>
      <c r="J54">
        <f t="shared" si="15"/>
        <v>0.12629876000235968</v>
      </c>
      <c r="K54">
        <f t="shared" si="16"/>
        <v>0.13714148405939897</v>
      </c>
      <c r="L54">
        <f t="shared" si="17"/>
        <v>0.30897584376081866</v>
      </c>
      <c r="M54">
        <f t="shared" si="18"/>
        <v>0.60510066489321446</v>
      </c>
      <c r="N54">
        <f t="shared" si="19"/>
        <v>0.90520212890624507</v>
      </c>
      <c r="O54">
        <f t="shared" si="20"/>
        <v>0.99778439549024334</v>
      </c>
      <c r="P54">
        <f t="shared" si="21"/>
        <v>338.97248116374482</v>
      </c>
      <c r="Q54">
        <f t="shared" si="22"/>
        <v>135.28821601982503</v>
      </c>
      <c r="R54">
        <f t="shared" si="23"/>
        <v>53.813333193730813</v>
      </c>
      <c r="S54">
        <f t="shared" si="24"/>
        <v>21.220372646822131</v>
      </c>
      <c r="T54">
        <f t="shared" si="25"/>
        <v>8.1752291385838749</v>
      </c>
    </row>
    <row r="55" spans="1:20" x14ac:dyDescent="0.3">
      <c r="A55">
        <v>3</v>
      </c>
      <c r="B55">
        <v>20</v>
      </c>
      <c r="C55" s="1">
        <f t="shared" si="13"/>
        <v>5.6044107677783002</v>
      </c>
      <c r="D55">
        <f t="shared" si="14"/>
        <v>50000</v>
      </c>
      <c r="E55">
        <f>MIN(1,IF(B55=0,0,
VLOOKUP($A55,EnhanceGradeTable!$A:$G,MATCH(SUBSTITUTE(E$1,"|Float","표준수치"),EnhanceGradeTable!$1:$1,0),0)*EnhanceTable!$J55))</f>
        <v>1.7327903961908378E-3</v>
      </c>
      <c r="F55">
        <f>MIN(1,IF(C55=0,0,
VLOOKUP($A55,EnhanceGradeTable!$A:$G,MATCH(SUBSTITUTE(F$1,"|Float","표준수치"),EnhanceGradeTable!$1:$1,0),0)*EnhanceTable!$J55))</f>
        <v>4.3319759904770945E-3</v>
      </c>
      <c r="G55">
        <f>MIN(1,IF(D55=0,0,
VLOOKUP($A55,EnhanceGradeTable!$A:$G,MATCH(SUBSTITUTE(G$1,"|Float","표준수치"),EnhanceGradeTable!$1:$1,0),0)*EnhanceTable!$J55))</f>
        <v>1.0829939976192736E-2</v>
      </c>
      <c r="H55">
        <f>MIN(1,IF(E55=0,0,
VLOOKUP($A55,EnhanceGradeTable!$A:$G,MATCH(SUBSTITUTE(H$1,"|Float","표준수치"),EnhanceGradeTable!$1:$1,0),0)*EnhanceTable!$J55))</f>
        <v>2.707484994048184E-2</v>
      </c>
      <c r="I55">
        <f>MIN(1,IF(F55=0,0,
VLOOKUP($A55,EnhanceGradeTable!$A:$G,MATCH(SUBSTITUTE(I$1,"|Float","표준수치"),EnhanceGradeTable!$1:$1,0),0)*EnhanceTable!$J55))</f>
        <v>6.7687124851204608E-2</v>
      </c>
      <c r="J55">
        <f t="shared" si="15"/>
        <v>7.4293388236682162E-2</v>
      </c>
      <c r="K55">
        <f t="shared" si="16"/>
        <v>8.306131221450197E-2</v>
      </c>
      <c r="L55">
        <f t="shared" si="17"/>
        <v>0.1951258178458003</v>
      </c>
      <c r="M55">
        <f t="shared" si="18"/>
        <v>0.4198395249321768</v>
      </c>
      <c r="N55">
        <f t="shared" si="19"/>
        <v>0.74650377211252139</v>
      </c>
      <c r="O55">
        <f t="shared" si="20"/>
        <v>0.96993341582290715</v>
      </c>
      <c r="P55">
        <f t="shared" si="21"/>
        <v>576.60362808590901</v>
      </c>
      <c r="Q55">
        <f t="shared" si="22"/>
        <v>230.34099527596882</v>
      </c>
      <c r="R55">
        <f t="shared" si="23"/>
        <v>91.835254056642412</v>
      </c>
      <c r="S55">
        <f t="shared" si="24"/>
        <v>36.431215109855756</v>
      </c>
      <c r="T55">
        <f t="shared" si="25"/>
        <v>14.265098472974183</v>
      </c>
    </row>
    <row r="56" spans="1:20" x14ac:dyDescent="0.3">
      <c r="A56">
        <v>4</v>
      </c>
      <c r="B56">
        <v>0</v>
      </c>
      <c r="C56" s="1">
        <f t="shared" si="13"/>
        <v>1</v>
      </c>
      <c r="D56">
        <f t="shared" si="14"/>
        <v>0</v>
      </c>
      <c r="E56">
        <f>MIN(1,IF(B56=0,0,
VLOOKUP($A56,EnhanceGradeTable!$A:$G,MATCH(SUBSTITUTE(E$1,"|Float","표준수치"),EnhanceGradeTable!$1:$1,0),0)*EnhanceTable!$J56))</f>
        <v>0</v>
      </c>
      <c r="F56">
        <f>MIN(1,IF(C56=0,0,
VLOOKUP($A56,EnhanceGradeTable!$A:$G,MATCH(SUBSTITUTE(F$1,"|Float","표준수치"),EnhanceGradeTable!$1:$1,0),0)*EnhanceTable!$J56))</f>
        <v>0</v>
      </c>
      <c r="G56">
        <f>MIN(1,IF(D56=0,0,
VLOOKUP($A56,EnhanceGradeTable!$A:$G,MATCH(SUBSTITUTE(G$1,"|Float","표준수치"),EnhanceGradeTable!$1:$1,0),0)*EnhanceTable!$J56))</f>
        <v>0</v>
      </c>
      <c r="H56">
        <f>MIN(1,IF(E56=0,0,
VLOOKUP($A56,EnhanceGradeTable!$A:$G,MATCH(SUBSTITUTE(H$1,"|Float","표준수치"),EnhanceGradeTable!$1:$1,0),0)*EnhanceTable!$J56))</f>
        <v>0</v>
      </c>
      <c r="I56">
        <f>MIN(1,IF(F56=0,0,
VLOOKUP($A56,EnhanceGradeTable!$A:$G,MATCH(SUBSTITUTE(I$1,"|Float","표준수치"),EnhanceGradeTable!$1:$1,0),0)*EnhanceTable!$J56))</f>
        <v>0</v>
      </c>
      <c r="J56">
        <f t="shared" si="15"/>
        <v>0</v>
      </c>
      <c r="K56">
        <f t="shared" si="16"/>
        <v>0</v>
      </c>
      <c r="L56">
        <f t="shared" si="17"/>
        <v>0</v>
      </c>
      <c r="M56">
        <f t="shared" si="18"/>
        <v>0</v>
      </c>
      <c r="N56">
        <f t="shared" si="19"/>
        <v>0</v>
      </c>
      <c r="O56">
        <f t="shared" si="20"/>
        <v>0</v>
      </c>
      <c r="P56" t="e">
        <f t="shared" si="21"/>
        <v>#DIV/0!</v>
      </c>
      <c r="Q56" t="e">
        <f t="shared" si="22"/>
        <v>#DIV/0!</v>
      </c>
      <c r="R56" t="e">
        <f t="shared" si="23"/>
        <v>#DIV/0!</v>
      </c>
      <c r="S56" t="e">
        <f t="shared" si="24"/>
        <v>#DIV/0!</v>
      </c>
      <c r="T56" t="e">
        <f t="shared" si="25"/>
        <v>#DIV/0!</v>
      </c>
    </row>
    <row r="57" spans="1:20" x14ac:dyDescent="0.3">
      <c r="A57">
        <v>4</v>
      </c>
      <c r="B57">
        <v>1</v>
      </c>
      <c r="C57" s="1">
        <f t="shared" si="13"/>
        <v>1.0900000000000001</v>
      </c>
      <c r="D57">
        <f t="shared" si="14"/>
        <v>2500</v>
      </c>
      <c r="E57">
        <f>MIN(1,IF(B57=0,0,
VLOOKUP($A57,EnhanceGradeTable!$A:$G,MATCH(SUBSTITUTE(E$1,"|Float","표준수치"),EnhanceGradeTable!$1:$1,0),0)*EnhanceTable!$J57))</f>
        <v>6.6638900458142443E-3</v>
      </c>
      <c r="F57">
        <f>MIN(1,IF(C57=0,0,
VLOOKUP($A57,EnhanceGradeTable!$A:$G,MATCH(SUBSTITUTE(F$1,"|Float","표준수치"),EnhanceGradeTable!$1:$1,0),0)*EnhanceTable!$J57))</f>
        <v>1.665972511453561E-2</v>
      </c>
      <c r="G57">
        <f>MIN(1,IF(D57=0,0,
VLOOKUP($A57,EnhanceGradeTable!$A:$G,MATCH(SUBSTITUTE(G$1,"|Float","표준수치"),EnhanceGradeTable!$1:$1,0),0)*EnhanceTable!$J57))</f>
        <v>4.1649312786339029E-2</v>
      </c>
      <c r="H57">
        <f>MIN(1,IF(E57=0,0,
VLOOKUP($A57,EnhanceGradeTable!$A:$G,MATCH(SUBSTITUTE(H$1,"|Float","표준수치"),EnhanceGradeTable!$1:$1,0),0)*EnhanceTable!$J57))</f>
        <v>0.10412328196584757</v>
      </c>
      <c r="I57">
        <f>MIN(1,IF(F57=0,0,
VLOOKUP($A57,EnhanceGradeTable!$A:$G,MATCH(SUBSTITUTE(I$1,"|Float","표준수치"),EnhanceGradeTable!$1:$1,0),0)*EnhanceTable!$J57))</f>
        <v>0.26030820491461892</v>
      </c>
      <c r="J57">
        <f t="shared" si="15"/>
        <v>1</v>
      </c>
      <c r="K57">
        <f t="shared" si="16"/>
        <v>0.28416790587957108</v>
      </c>
      <c r="L57">
        <f t="shared" si="17"/>
        <v>0.5682907530451039</v>
      </c>
      <c r="M57">
        <f t="shared" si="18"/>
        <v>0.88081463506676128</v>
      </c>
      <c r="N57">
        <f t="shared" si="19"/>
        <v>0.99590350417553475</v>
      </c>
      <c r="O57">
        <f t="shared" si="20"/>
        <v>0.99999971650848207</v>
      </c>
      <c r="P57">
        <f t="shared" si="21"/>
        <v>149.56166422666604</v>
      </c>
      <c r="Q57">
        <f t="shared" si="22"/>
        <v>59.522900004956071</v>
      </c>
      <c r="R57">
        <f t="shared" si="23"/>
        <v>23.504682512214451</v>
      </c>
      <c r="S57">
        <f t="shared" si="24"/>
        <v>9.0902594022392993</v>
      </c>
      <c r="T57">
        <f t="shared" si="25"/>
        <v>3.3039810168946184</v>
      </c>
    </row>
    <row r="58" spans="1:20" x14ac:dyDescent="0.3">
      <c r="A58">
        <v>4</v>
      </c>
      <c r="B58">
        <v>2</v>
      </c>
      <c r="C58" s="1">
        <f t="shared" si="13"/>
        <v>1.1881000000000002</v>
      </c>
      <c r="D58">
        <f t="shared" si="14"/>
        <v>5000</v>
      </c>
      <c r="E58">
        <f>MIN(1,IF(B58=0,0,
VLOOKUP($A58,EnhanceGradeTable!$A:$G,MATCH(SUBSTITUTE(E$1,"|Float","표준수치"),EnhanceGradeTable!$1:$1,0),0)*EnhanceTable!$J58))</f>
        <v>6.1702685609391142E-3</v>
      </c>
      <c r="F58">
        <f>MIN(1,IF(C58=0,0,
VLOOKUP($A58,EnhanceGradeTable!$A:$G,MATCH(SUBSTITUTE(F$1,"|Float","표준수치"),EnhanceGradeTable!$1:$1,0),0)*EnhanceTable!$J58))</f>
        <v>1.5425671402347785E-2</v>
      </c>
      <c r="G58">
        <f>MIN(1,IF(D58=0,0,
VLOOKUP($A58,EnhanceGradeTable!$A:$G,MATCH(SUBSTITUTE(G$1,"|Float","표준수치"),EnhanceGradeTable!$1:$1,0),0)*EnhanceTable!$J58))</f>
        <v>3.8564178505869469E-2</v>
      </c>
      <c r="H58">
        <f>MIN(1,IF(E58=0,0,
VLOOKUP($A58,EnhanceGradeTable!$A:$G,MATCH(SUBSTITUTE(H$1,"|Float","표준수치"),EnhanceGradeTable!$1:$1,0),0)*EnhanceTable!$J58))</f>
        <v>9.6410446264673655E-2</v>
      </c>
      <c r="I58">
        <f>MIN(1,IF(F58=0,0,
VLOOKUP($A58,EnhanceGradeTable!$A:$G,MATCH(SUBSTITUTE(I$1,"|Float","표준수치"),EnhanceGradeTable!$1:$1,0),0)*EnhanceTable!$J58))</f>
        <v>0.24102611566168416</v>
      </c>
      <c r="J58">
        <f t="shared" si="15"/>
        <v>0.92592592592592582</v>
      </c>
      <c r="K58">
        <f t="shared" si="16"/>
        <v>0.26616360247830539</v>
      </c>
      <c r="L58">
        <f t="shared" si="17"/>
        <v>0.54035197533916801</v>
      </c>
      <c r="M58">
        <f t="shared" si="18"/>
        <v>0.86003644684254532</v>
      </c>
      <c r="N58">
        <f t="shared" si="19"/>
        <v>0.99371131164511206</v>
      </c>
      <c r="O58">
        <f t="shared" si="20"/>
        <v>0.99999897354096445</v>
      </c>
      <c r="P58">
        <f t="shared" si="21"/>
        <v>161.56672632770028</v>
      </c>
      <c r="Q58">
        <f t="shared" si="22"/>
        <v>64.325056774168502</v>
      </c>
      <c r="R58">
        <f t="shared" si="23"/>
        <v>25.425884225332261</v>
      </c>
      <c r="S58">
        <f t="shared" si="24"/>
        <v>9.8596502058845896</v>
      </c>
      <c r="T58">
        <f t="shared" si="25"/>
        <v>3.6145090329371152</v>
      </c>
    </row>
    <row r="59" spans="1:20" x14ac:dyDescent="0.3">
      <c r="A59">
        <v>4</v>
      </c>
      <c r="B59">
        <v>3</v>
      </c>
      <c r="C59" s="1">
        <f t="shared" si="13"/>
        <v>1.2950290000000002</v>
      </c>
      <c r="D59">
        <f t="shared" si="14"/>
        <v>7500</v>
      </c>
      <c r="E59">
        <f>MIN(1,IF(B59=0,0,
VLOOKUP($A59,EnhanceGradeTable!$A:$G,MATCH(SUBSTITUTE(E$1,"|Float","표준수치"),EnhanceGradeTable!$1:$1,0),0)*EnhanceTable!$J59))</f>
        <v>5.7132116304991799E-3</v>
      </c>
      <c r="F59">
        <f>MIN(1,IF(C59=0,0,
VLOOKUP($A59,EnhanceGradeTable!$A:$G,MATCH(SUBSTITUTE(F$1,"|Float","표준수치"),EnhanceGradeTable!$1:$1,0),0)*EnhanceTable!$J59))</f>
        <v>1.4283029076247948E-2</v>
      </c>
      <c r="G59">
        <f>MIN(1,IF(D59=0,0,
VLOOKUP($A59,EnhanceGradeTable!$A:$G,MATCH(SUBSTITUTE(G$1,"|Float","표준수치"),EnhanceGradeTable!$1:$1,0),0)*EnhanceTable!$J59))</f>
        <v>3.5707572690619874E-2</v>
      </c>
      <c r="H59">
        <f>MIN(1,IF(E59=0,0,
VLOOKUP($A59,EnhanceGradeTable!$A:$G,MATCH(SUBSTITUTE(H$1,"|Float","표준수치"),EnhanceGradeTable!$1:$1,0),0)*EnhanceTable!$J59))</f>
        <v>8.9268931726549677E-2</v>
      </c>
      <c r="I59">
        <f>MIN(1,IF(F59=0,0,
VLOOKUP($A59,EnhanceGradeTable!$A:$G,MATCH(SUBSTITUTE(I$1,"|Float","표준수치"),EnhanceGradeTable!$1:$1,0),0)*EnhanceTable!$J59))</f>
        <v>0.22317232931637421</v>
      </c>
      <c r="J59">
        <f t="shared" si="15"/>
        <v>0.8573388203017831</v>
      </c>
      <c r="K59">
        <f t="shared" si="16"/>
        <v>0.24909769531018167</v>
      </c>
      <c r="L59">
        <f t="shared" si="17"/>
        <v>0.51290722283260681</v>
      </c>
      <c r="M59">
        <f t="shared" si="18"/>
        <v>0.83765541373243146</v>
      </c>
      <c r="N59">
        <f t="shared" si="19"/>
        <v>0.99067803199858695</v>
      </c>
      <c r="O59">
        <f t="shared" si="20"/>
        <v>0.99999671727623252</v>
      </c>
      <c r="P59">
        <f t="shared" si="21"/>
        <v>174.53218380118324</v>
      </c>
      <c r="Q59">
        <f t="shared" si="22"/>
        <v>69.511361756087055</v>
      </c>
      <c r="R59">
        <f t="shared" si="23"/>
        <v>27.500719039866869</v>
      </c>
      <c r="S59">
        <f t="shared" si="24"/>
        <v>10.690419274918613</v>
      </c>
      <c r="T59">
        <f t="shared" si="25"/>
        <v>3.9493170219378722</v>
      </c>
    </row>
    <row r="60" spans="1:20" x14ac:dyDescent="0.3">
      <c r="A60">
        <v>4</v>
      </c>
      <c r="B60">
        <v>4</v>
      </c>
      <c r="C60" s="1">
        <f t="shared" si="13"/>
        <v>1.4115816100000003</v>
      </c>
      <c r="D60">
        <f t="shared" si="14"/>
        <v>10000</v>
      </c>
      <c r="E60">
        <f>MIN(1,IF(B60=0,0,
VLOOKUP($A60,EnhanceGradeTable!$A:$G,MATCH(SUBSTITUTE(E$1,"|Float","표준수치"),EnhanceGradeTable!$1:$1,0),0)*EnhanceTable!$J60))</f>
        <v>5.2900107689807215E-3</v>
      </c>
      <c r="F60">
        <f>MIN(1,IF(C60=0,0,
VLOOKUP($A60,EnhanceGradeTable!$A:$G,MATCH(SUBSTITUTE(F$1,"|Float","표준수치"),EnhanceGradeTable!$1:$1,0),0)*EnhanceTable!$J60))</f>
        <v>1.3225026922451803E-2</v>
      </c>
      <c r="G60">
        <f>MIN(1,IF(D60=0,0,
VLOOKUP($A60,EnhanceGradeTable!$A:$G,MATCH(SUBSTITUTE(G$1,"|Float","표준수치"),EnhanceGradeTable!$1:$1,0),0)*EnhanceTable!$J60))</f>
        <v>3.3062567306129512E-2</v>
      </c>
      <c r="H60">
        <f>MIN(1,IF(E60=0,0,
VLOOKUP($A60,EnhanceGradeTable!$A:$G,MATCH(SUBSTITUTE(H$1,"|Float","표준수치"),EnhanceGradeTable!$1:$1,0),0)*EnhanceTable!$J60))</f>
        <v>8.2656418265323772E-2</v>
      </c>
      <c r="I60">
        <f>MIN(1,IF(F60=0,0,
VLOOKUP($A60,EnhanceGradeTable!$A:$G,MATCH(SUBSTITUTE(I$1,"|Float","표준수치"),EnhanceGradeTable!$1:$1,0),0)*EnhanceTable!$J60))</f>
        <v>0.20664104566330943</v>
      </c>
      <c r="J60">
        <f t="shared" si="15"/>
        <v>0.79383224102016947</v>
      </c>
      <c r="K60">
        <f t="shared" si="16"/>
        <v>0.23294948624241563</v>
      </c>
      <c r="L60">
        <f t="shared" si="17"/>
        <v>0.48606722872690744</v>
      </c>
      <c r="M60">
        <f t="shared" si="18"/>
        <v>0.81382615765742339</v>
      </c>
      <c r="N60">
        <f t="shared" si="19"/>
        <v>0.98661552513015194</v>
      </c>
      <c r="O60">
        <f t="shared" si="20"/>
        <v>0.99999059223650832</v>
      </c>
      <c r="P60">
        <f t="shared" si="21"/>
        <v>188.53486899383637</v>
      </c>
      <c r="Q60">
        <f t="shared" si="22"/>
        <v>75.112548649101811</v>
      </c>
      <c r="R60">
        <f t="shared" si="23"/>
        <v>29.741482532957058</v>
      </c>
      <c r="S60">
        <f t="shared" si="24"/>
        <v>11.587491570331792</v>
      </c>
      <c r="T60">
        <f t="shared" si="25"/>
        <v>4.3104069380142827</v>
      </c>
    </row>
    <row r="61" spans="1:20" x14ac:dyDescent="0.3">
      <c r="A61">
        <v>4</v>
      </c>
      <c r="B61">
        <v>5</v>
      </c>
      <c r="C61" s="1">
        <f t="shared" si="13"/>
        <v>1.5386239549000005</v>
      </c>
      <c r="D61">
        <f t="shared" si="14"/>
        <v>12500</v>
      </c>
      <c r="E61">
        <f>MIN(1,IF(B61=0,0,
VLOOKUP($A61,EnhanceGradeTable!$A:$G,MATCH(SUBSTITUTE(E$1,"|Float","표준수치"),EnhanceGradeTable!$1:$1,0),0)*EnhanceTable!$J61))</f>
        <v>4.4083423074839341E-3</v>
      </c>
      <c r="F61">
        <f>MIN(1,IF(C61=0,0,
VLOOKUP($A61,EnhanceGradeTable!$A:$G,MATCH(SUBSTITUTE(F$1,"|Float","표준수치"),EnhanceGradeTable!$1:$1,0),0)*EnhanceTable!$J61))</f>
        <v>1.1020855768709837E-2</v>
      </c>
      <c r="G61">
        <f>MIN(1,IF(D61=0,0,
VLOOKUP($A61,EnhanceGradeTable!$A:$G,MATCH(SUBSTITUTE(G$1,"|Float","표준수치"),EnhanceGradeTable!$1:$1,0),0)*EnhanceTable!$J61))</f>
        <v>2.7552139421774591E-2</v>
      </c>
      <c r="H61">
        <f>MIN(1,IF(E61=0,0,
VLOOKUP($A61,EnhanceGradeTable!$A:$G,MATCH(SUBSTITUTE(H$1,"|Float","표준수치"),EnhanceGradeTable!$1:$1,0),0)*EnhanceTable!$J61))</f>
        <v>6.8880348554436477E-2</v>
      </c>
      <c r="I61">
        <f>MIN(1,IF(F61=0,0,
VLOOKUP($A61,EnhanceGradeTable!$A:$G,MATCH(SUBSTITUTE(I$1,"|Float","표준수치"),EnhanceGradeTable!$1:$1,0),0)*EnhanceTable!$J61))</f>
        <v>0.17220087138609119</v>
      </c>
      <c r="J61">
        <f t="shared" si="15"/>
        <v>0.66152686751680789</v>
      </c>
      <c r="K61">
        <f t="shared" si="16"/>
        <v>0.1982066598910639</v>
      </c>
      <c r="L61">
        <f t="shared" si="17"/>
        <v>0.42541185579533358</v>
      </c>
      <c r="M61">
        <f t="shared" si="18"/>
        <v>0.7526475252749768</v>
      </c>
      <c r="N61">
        <f t="shared" si="19"/>
        <v>0.97179834273124521</v>
      </c>
      <c r="O61">
        <f t="shared" si="20"/>
        <v>0.99992125042019242</v>
      </c>
      <c r="P61">
        <f t="shared" si="21"/>
        <v>226.34208613926219</v>
      </c>
      <c r="Q61">
        <f t="shared" si="22"/>
        <v>90.235670109129842</v>
      </c>
      <c r="R61">
        <f t="shared" si="23"/>
        <v>35.79132984845063</v>
      </c>
      <c r="S61">
        <f t="shared" si="24"/>
        <v>14.009008867751312</v>
      </c>
      <c r="T61">
        <f t="shared" si="25"/>
        <v>5.2835660104945772</v>
      </c>
    </row>
    <row r="62" spans="1:20" x14ac:dyDescent="0.3">
      <c r="A62">
        <v>4</v>
      </c>
      <c r="B62">
        <v>6</v>
      </c>
      <c r="C62" s="1">
        <f t="shared" si="13"/>
        <v>1.6771001108410006</v>
      </c>
      <c r="D62">
        <f t="shared" si="14"/>
        <v>15000</v>
      </c>
      <c r="E62">
        <f>MIN(1,IF(B62=0,0,
VLOOKUP($A62,EnhanceGradeTable!$A:$G,MATCH(SUBSTITUTE(E$1,"|Float","표준수치"),EnhanceGradeTable!$1:$1,0),0)*EnhanceTable!$J62))</f>
        <v>4.0817984328554947E-3</v>
      </c>
      <c r="F62">
        <f>MIN(1,IF(C62=0,0,
VLOOKUP($A62,EnhanceGradeTable!$A:$G,MATCH(SUBSTITUTE(F$1,"|Float","표준수치"),EnhanceGradeTable!$1:$1,0),0)*EnhanceTable!$J62))</f>
        <v>1.0204496082138735E-2</v>
      </c>
      <c r="G62">
        <f>MIN(1,IF(D62=0,0,
VLOOKUP($A62,EnhanceGradeTable!$A:$G,MATCH(SUBSTITUTE(G$1,"|Float","표준수치"),EnhanceGradeTable!$1:$1,0),0)*EnhanceTable!$J62))</f>
        <v>2.5511240205346841E-2</v>
      </c>
      <c r="H62">
        <f>MIN(1,IF(E62=0,0,
VLOOKUP($A62,EnhanceGradeTable!$A:$G,MATCH(SUBSTITUTE(H$1,"|Float","표준수치"),EnhanceGradeTable!$1:$1,0),0)*EnhanceTable!$J62))</f>
        <v>6.3778100513367103E-2</v>
      </c>
      <c r="I62">
        <f>MIN(1,IF(F62=0,0,
VLOOKUP($A62,EnhanceGradeTable!$A:$G,MATCH(SUBSTITUTE(I$1,"|Float","표준수치"),EnhanceGradeTable!$1:$1,0),0)*EnhanceTable!$J62))</f>
        <v>0.15944525128341777</v>
      </c>
      <c r="J62">
        <f t="shared" si="15"/>
        <v>0.61252487733037764</v>
      </c>
      <c r="K62">
        <f t="shared" si="16"/>
        <v>0.18495144068770342</v>
      </c>
      <c r="L62">
        <f t="shared" si="17"/>
        <v>0.40121096873902184</v>
      </c>
      <c r="M62">
        <f t="shared" si="18"/>
        <v>0.72531072290032994</v>
      </c>
      <c r="N62">
        <f t="shared" si="19"/>
        <v>0.96293706721144745</v>
      </c>
      <c r="O62">
        <f t="shared" si="20"/>
        <v>0.99983083897722935</v>
      </c>
      <c r="P62">
        <f t="shared" si="21"/>
        <v>244.48953820321441</v>
      </c>
      <c r="Q62">
        <f t="shared" si="22"/>
        <v>97.49473767674894</v>
      </c>
      <c r="R62">
        <f t="shared" si="23"/>
        <v>38.695177673658279</v>
      </c>
      <c r="S62">
        <f t="shared" si="24"/>
        <v>15.17112606669763</v>
      </c>
      <c r="T62">
        <f t="shared" si="25"/>
        <v>5.750047253820723</v>
      </c>
    </row>
    <row r="63" spans="1:20" x14ac:dyDescent="0.3">
      <c r="A63">
        <v>4</v>
      </c>
      <c r="B63">
        <v>7</v>
      </c>
      <c r="C63" s="1">
        <f t="shared" si="13"/>
        <v>1.8280391208166908</v>
      </c>
      <c r="D63">
        <f t="shared" si="14"/>
        <v>17500</v>
      </c>
      <c r="E63">
        <f>MIN(1,IF(B63=0,0,
VLOOKUP($A63,EnhanceGradeTable!$A:$G,MATCH(SUBSTITUTE(E$1,"|Float","표준수치"),EnhanceGradeTable!$1:$1,0),0)*EnhanceTable!$J63))</f>
        <v>3.779442993384717E-3</v>
      </c>
      <c r="F63">
        <f>MIN(1,IF(C63=0,0,
VLOOKUP($A63,EnhanceGradeTable!$A:$G,MATCH(SUBSTITUTE(F$1,"|Float","표준수치"),EnhanceGradeTable!$1:$1,0),0)*EnhanceTable!$J63))</f>
        <v>9.4486074834617909E-3</v>
      </c>
      <c r="G63">
        <f>MIN(1,IF(D63=0,0,
VLOOKUP($A63,EnhanceGradeTable!$A:$G,MATCH(SUBSTITUTE(G$1,"|Float","표준수치"),EnhanceGradeTable!$1:$1,0),0)*EnhanceTable!$J63))</f>
        <v>2.362151870865448E-2</v>
      </c>
      <c r="H63">
        <f>MIN(1,IF(E63=0,0,
VLOOKUP($A63,EnhanceGradeTable!$A:$G,MATCH(SUBSTITUTE(H$1,"|Float","표준수치"),EnhanceGradeTable!$1:$1,0),0)*EnhanceTable!$J63))</f>
        <v>5.9053796771636198E-2</v>
      </c>
      <c r="I63">
        <f>MIN(1,IF(F63=0,0,
VLOOKUP($A63,EnhanceGradeTable!$A:$G,MATCH(SUBSTITUTE(I$1,"|Float","표준수치"),EnhanceGradeTable!$1:$1,0),0)*EnhanceTable!$J63))</f>
        <v>0.14763449192909051</v>
      </c>
      <c r="J63">
        <f t="shared" si="15"/>
        <v>0.56715266419479404</v>
      </c>
      <c r="K63">
        <f t="shared" si="16"/>
        <v>0.17248674748250425</v>
      </c>
      <c r="L63">
        <f t="shared" si="17"/>
        <v>0.37791369264995112</v>
      </c>
      <c r="M63">
        <f t="shared" si="18"/>
        <v>0.6973714026243254</v>
      </c>
      <c r="N63">
        <f t="shared" si="19"/>
        <v>0.95233059736071357</v>
      </c>
      <c r="O63">
        <f t="shared" si="20"/>
        <v>0.99966014523833491</v>
      </c>
      <c r="P63">
        <f t="shared" si="21"/>
        <v>264.08878010450962</v>
      </c>
      <c r="Q63">
        <f t="shared" si="22"/>
        <v>105.33451468303706</v>
      </c>
      <c r="R63">
        <f t="shared" si="23"/>
        <v>41.831292461893817</v>
      </c>
      <c r="S63">
        <f t="shared" si="24"/>
        <v>16.426104142903039</v>
      </c>
      <c r="T63">
        <f t="shared" si="25"/>
        <v>6.2535280152469372</v>
      </c>
    </row>
    <row r="64" spans="1:20" x14ac:dyDescent="0.3">
      <c r="A64">
        <v>4</v>
      </c>
      <c r="B64">
        <v>8</v>
      </c>
      <c r="C64" s="1">
        <f t="shared" si="13"/>
        <v>1.9925626416901931</v>
      </c>
      <c r="D64">
        <f t="shared" si="14"/>
        <v>20000</v>
      </c>
      <c r="E64">
        <f>MIN(1,IF(B64=0,0,
VLOOKUP($A64,EnhanceGradeTable!$A:$G,MATCH(SUBSTITUTE(E$1,"|Float","표준수치"),EnhanceGradeTable!$1:$1,0),0)*EnhanceTable!$J64))</f>
        <v>3.4994842531339966E-3</v>
      </c>
      <c r="F64">
        <f>MIN(1,IF(C64=0,0,
VLOOKUP($A64,EnhanceGradeTable!$A:$G,MATCH(SUBSTITUTE(F$1,"|Float","표준수치"),EnhanceGradeTable!$1:$1,0),0)*EnhanceTable!$J64))</f>
        <v>8.7487106328349908E-3</v>
      </c>
      <c r="G64">
        <f>MIN(1,IF(D64=0,0,
VLOOKUP($A64,EnhanceGradeTable!$A:$G,MATCH(SUBSTITUTE(G$1,"|Float","표준수치"),EnhanceGradeTable!$1:$1,0),0)*EnhanceTable!$J64))</f>
        <v>2.1871776582087481E-2</v>
      </c>
      <c r="H64">
        <f>MIN(1,IF(E64=0,0,
VLOOKUP($A64,EnhanceGradeTable!$A:$G,MATCH(SUBSTITUTE(H$1,"|Float","표준수치"),EnhanceGradeTable!$1:$1,0),0)*EnhanceTable!$J64))</f>
        <v>5.4679441455218698E-2</v>
      </c>
      <c r="I64">
        <f>MIN(1,IF(F64=0,0,
VLOOKUP($A64,EnhanceGradeTable!$A:$G,MATCH(SUBSTITUTE(I$1,"|Float","표준수치"),EnhanceGradeTable!$1:$1,0),0)*EnhanceTable!$J64))</f>
        <v>0.13669860363804676</v>
      </c>
      <c r="J64">
        <f t="shared" si="15"/>
        <v>0.52514135573592036</v>
      </c>
      <c r="K64">
        <f t="shared" si="16"/>
        <v>0.16077890783183635</v>
      </c>
      <c r="L64">
        <f t="shared" si="17"/>
        <v>0.35555143398285494</v>
      </c>
      <c r="M64">
        <f t="shared" si="18"/>
        <v>0.66902932000230586</v>
      </c>
      <c r="N64">
        <f t="shared" si="19"/>
        <v>0.93988883499380504</v>
      </c>
      <c r="O64">
        <f t="shared" si="20"/>
        <v>0.99935713146711214</v>
      </c>
      <c r="P64">
        <f t="shared" si="21"/>
        <v>285.25595550153179</v>
      </c>
      <c r="Q64">
        <f t="shared" si="22"/>
        <v>113.80145908276268</v>
      </c>
      <c r="R64">
        <f t="shared" si="23"/>
        <v>45.21825870710763</v>
      </c>
      <c r="S64">
        <f t="shared" si="24"/>
        <v>17.781380760847213</v>
      </c>
      <c r="T64">
        <f t="shared" si="25"/>
        <v>6.7969980193215278</v>
      </c>
    </row>
    <row r="65" spans="1:20" x14ac:dyDescent="0.3">
      <c r="A65">
        <v>4</v>
      </c>
      <c r="B65">
        <v>9</v>
      </c>
      <c r="C65" s="1">
        <f t="shared" si="13"/>
        <v>2.1718932794423105</v>
      </c>
      <c r="D65">
        <f t="shared" si="14"/>
        <v>22500</v>
      </c>
      <c r="E65">
        <f>MIN(1,IF(B65=0,0,
VLOOKUP($A65,EnhanceGradeTable!$A:$G,MATCH(SUBSTITUTE(E$1,"|Float","표준수치"),EnhanceGradeTable!$1:$1,0),0)*EnhanceTable!$J65))</f>
        <v>3.2402631973462931E-3</v>
      </c>
      <c r="F65">
        <f>MIN(1,IF(C65=0,0,
VLOOKUP($A65,EnhanceGradeTable!$A:$G,MATCH(SUBSTITUTE(F$1,"|Float","표준수치"),EnhanceGradeTable!$1:$1,0),0)*EnhanceTable!$J65))</f>
        <v>8.1006579933657324E-3</v>
      </c>
      <c r="G65">
        <f>MIN(1,IF(D65=0,0,
VLOOKUP($A65,EnhanceGradeTable!$A:$G,MATCH(SUBSTITUTE(G$1,"|Float","표준수치"),EnhanceGradeTable!$1:$1,0),0)*EnhanceTable!$J65))</f>
        <v>2.0251644983414332E-2</v>
      </c>
      <c r="H65">
        <f>MIN(1,IF(E65=0,0,
VLOOKUP($A65,EnhanceGradeTable!$A:$G,MATCH(SUBSTITUTE(H$1,"|Float","표준수치"),EnhanceGradeTable!$1:$1,0),0)*EnhanceTable!$J65))</f>
        <v>5.0629112458535831E-2</v>
      </c>
      <c r="I65">
        <f>MIN(1,IF(F65=0,0,
VLOOKUP($A65,EnhanceGradeTable!$A:$G,MATCH(SUBSTITUTE(I$1,"|Float","표준수치"),EnhanceGradeTable!$1:$1,0),0)*EnhanceTable!$J65))</f>
        <v>0.12657278114633957</v>
      </c>
      <c r="J65">
        <f t="shared" si="15"/>
        <v>0.48624199605177809</v>
      </c>
      <c r="K65">
        <f t="shared" si="16"/>
        <v>0.14979366414966377</v>
      </c>
      <c r="L65">
        <f t="shared" si="17"/>
        <v>0.33414432082010592</v>
      </c>
      <c r="M65">
        <f t="shared" si="18"/>
        <v>0.64047661107156628</v>
      </c>
      <c r="N65">
        <f t="shared" si="19"/>
        <v>0.92556186265487073</v>
      </c>
      <c r="O65">
        <f t="shared" si="20"/>
        <v>0.99884830868511576</v>
      </c>
      <c r="P65">
        <f t="shared" si="21"/>
        <v>308.11649951003403</v>
      </c>
      <c r="Q65">
        <f t="shared" si="22"/>
        <v>122.94574537576555</v>
      </c>
      <c r="R65">
        <f t="shared" si="23"/>
        <v>48.876147414267074</v>
      </c>
      <c r="S65">
        <f t="shared" si="24"/>
        <v>19.244987830863611</v>
      </c>
      <c r="T65">
        <f t="shared" si="25"/>
        <v>7.3836829153028312</v>
      </c>
    </row>
    <row r="66" spans="1:20" x14ac:dyDescent="0.3">
      <c r="A66">
        <v>4</v>
      </c>
      <c r="B66">
        <v>10</v>
      </c>
      <c r="C66" s="1">
        <f t="shared" ref="C66:C86" si="26">IF(B66=0,1,C65*1.09)</f>
        <v>2.3673636745921187</v>
      </c>
      <c r="D66">
        <f t="shared" ref="D66:D86" si="27">IF(B66=0,0,D65+2500)</f>
        <v>25000</v>
      </c>
      <c r="E66">
        <f>MIN(1,IF(B66=0,0,
VLOOKUP($A66,EnhanceGradeTable!$A:$G,MATCH(SUBSTITUTE(E$1,"|Float","표준수치"),EnhanceGradeTable!$1:$1,0),0)*EnhanceTable!$J66))</f>
        <v>2.4925101518048407E-3</v>
      </c>
      <c r="F66">
        <f>MIN(1,IF(C66=0,0,
VLOOKUP($A66,EnhanceGradeTable!$A:$G,MATCH(SUBSTITUTE(F$1,"|Float","표준수치"),EnhanceGradeTable!$1:$1,0),0)*EnhanceTable!$J66))</f>
        <v>6.231275379512102E-3</v>
      </c>
      <c r="G66">
        <f>MIN(1,IF(D66=0,0,
VLOOKUP($A66,EnhanceGradeTable!$A:$G,MATCH(SUBSTITUTE(G$1,"|Float","표준수치"),EnhanceGradeTable!$1:$1,0),0)*EnhanceTable!$J66))</f>
        <v>1.5578188448780256E-2</v>
      </c>
      <c r="H66">
        <f>MIN(1,IF(E66=0,0,
VLOOKUP($A66,EnhanceGradeTable!$A:$G,MATCH(SUBSTITUTE(H$1,"|Float","표준수치"),EnhanceGradeTable!$1:$1,0),0)*EnhanceTable!$J66))</f>
        <v>3.8945471121950639E-2</v>
      </c>
      <c r="I66">
        <f>MIN(1,IF(F66=0,0,
VLOOKUP($A66,EnhanceGradeTable!$A:$G,MATCH(SUBSTITUTE(I$1,"|Float","표준수치"),EnhanceGradeTable!$1:$1,0),0)*EnhanceTable!$J66))</f>
        <v>9.7363677804876606E-2</v>
      </c>
      <c r="J66">
        <f t="shared" ref="J66:J86" si="28">IF(B66=0,0,
IF(B66=1,1,
J65/IF(B66=5,1.2,
IF(B66=10,1.3,
IF(B66=15,1.6,
IF(B66=20,1.7,
IF(B66=25,2,
IF(B66=30,3,
1.08))))))))</f>
        <v>0.37403230465521392</v>
      </c>
      <c r="K66">
        <f t="shared" ref="K66:K86" si="29">1-(1-E66)^K$1</f>
        <v>0.11730988121705888</v>
      </c>
      <c r="L66">
        <f t="shared" ref="L66:L86" si="30">1-(1-F66)^L$1</f>
        <v>0.26841256718538231</v>
      </c>
      <c r="M66">
        <f t="shared" ref="M66:M86" si="31">1-(1-G66)^M$1</f>
        <v>0.54389862261737931</v>
      </c>
      <c r="N66">
        <f t="shared" ref="N66:N86" si="32">1-(1-H66)^N$1</f>
        <v>0.86278503436281473</v>
      </c>
      <c r="O66">
        <f t="shared" ref="O66:O86" si="33">1-(1-I66)^O$1</f>
        <v>0.99403459024697649</v>
      </c>
      <c r="P66">
        <f t="shared" ref="P66:P86" si="34">SQRT((1-E66)/E66^2)</f>
        <v>400.70166480795109</v>
      </c>
      <c r="Q66">
        <f t="shared" ref="Q66:Q86" si="35">SQRT((1-F66)/F66^2)</f>
        <v>159.98000935853088</v>
      </c>
      <c r="R66">
        <f t="shared" ref="R66:R86" si="36">SQRT((1-G66)/G66^2)</f>
        <v>63.690353691339169</v>
      </c>
      <c r="S66">
        <f t="shared" ref="S66:S86" si="37">SQRT((1-H66)/H66^2)</f>
        <v>25.171961159688241</v>
      </c>
      <c r="T66">
        <f t="shared" ref="T66:T86" si="38">SQRT((1-I66)/I66^2)</f>
        <v>9.7579689596213353</v>
      </c>
    </row>
    <row r="67" spans="1:20" x14ac:dyDescent="0.3">
      <c r="A67">
        <v>4</v>
      </c>
      <c r="B67">
        <v>11</v>
      </c>
      <c r="C67" s="1">
        <f t="shared" si="26"/>
        <v>2.5804264053054098</v>
      </c>
      <c r="D67">
        <f t="shared" si="27"/>
        <v>27500</v>
      </c>
      <c r="E67">
        <f>MIN(1,IF(B67=0,0,
VLOOKUP($A67,EnhanceGradeTable!$A:$G,MATCH(SUBSTITUTE(E$1,"|Float","표준수치"),EnhanceGradeTable!$1:$1,0),0)*EnhanceTable!$J67))</f>
        <v>2.3078797701896673E-3</v>
      </c>
      <c r="F67">
        <f>MIN(1,IF(C67=0,0,
VLOOKUP($A67,EnhanceGradeTable!$A:$G,MATCH(SUBSTITUTE(F$1,"|Float","표준수치"),EnhanceGradeTable!$1:$1,0),0)*EnhanceTable!$J67))</f>
        <v>5.7696994254741677E-3</v>
      </c>
      <c r="G67">
        <f>MIN(1,IF(D67=0,0,
VLOOKUP($A67,EnhanceGradeTable!$A:$G,MATCH(SUBSTITUTE(G$1,"|Float","표준수치"),EnhanceGradeTable!$1:$1,0),0)*EnhanceTable!$J67))</f>
        <v>1.442424856368542E-2</v>
      </c>
      <c r="H67">
        <f>MIN(1,IF(E67=0,0,
VLOOKUP($A67,EnhanceGradeTable!$A:$G,MATCH(SUBSTITUTE(H$1,"|Float","표준수치"),EnhanceGradeTable!$1:$1,0),0)*EnhanceTable!$J67))</f>
        <v>3.6060621409213553E-2</v>
      </c>
      <c r="I67">
        <f>MIN(1,IF(F67=0,0,
VLOOKUP($A67,EnhanceGradeTable!$A:$G,MATCH(SUBSTITUTE(I$1,"|Float","표준수치"),EnhanceGradeTable!$1:$1,0),0)*EnhanceTable!$J67))</f>
        <v>9.0151553523033875E-2</v>
      </c>
      <c r="J67">
        <f t="shared" si="28"/>
        <v>0.34632620801408692</v>
      </c>
      <c r="K67">
        <f t="shared" si="29"/>
        <v>0.10910379541277471</v>
      </c>
      <c r="L67">
        <f t="shared" si="30"/>
        <v>0.25122775624726457</v>
      </c>
      <c r="M67">
        <f t="shared" si="31"/>
        <v>0.51638418953624177</v>
      </c>
      <c r="N67">
        <f t="shared" si="32"/>
        <v>0.84060080796228265</v>
      </c>
      <c r="O67">
        <f t="shared" si="33"/>
        <v>0.99111918355054207</v>
      </c>
      <c r="P67">
        <f t="shared" si="34"/>
        <v>432.7978460831165</v>
      </c>
      <c r="Q67">
        <f t="shared" si="35"/>
        <v>172.81853066003441</v>
      </c>
      <c r="R67">
        <f t="shared" si="36"/>
        <v>68.825885431052612</v>
      </c>
      <c r="S67">
        <f t="shared" si="37"/>
        <v>27.22648990374493</v>
      </c>
      <c r="T67">
        <f t="shared" si="38"/>
        <v>10.580624794619146</v>
      </c>
    </row>
    <row r="68" spans="1:20" x14ac:dyDescent="0.3">
      <c r="A68">
        <v>4</v>
      </c>
      <c r="B68">
        <v>12</v>
      </c>
      <c r="C68" s="1">
        <f t="shared" si="26"/>
        <v>2.8126647817828969</v>
      </c>
      <c r="D68">
        <f t="shared" si="27"/>
        <v>30000</v>
      </c>
      <c r="E68">
        <f>MIN(1,IF(B68=0,0,
VLOOKUP($A68,EnhanceGradeTable!$A:$G,MATCH(SUBSTITUTE(E$1,"|Float","표준수치"),EnhanceGradeTable!$1:$1,0),0)*EnhanceTable!$J68))</f>
        <v>2.1369257131385808E-3</v>
      </c>
      <c r="F68">
        <f>MIN(1,IF(C68=0,0,
VLOOKUP($A68,EnhanceGradeTable!$A:$G,MATCH(SUBSTITUTE(F$1,"|Float","표준수치"),EnhanceGradeTable!$1:$1,0),0)*EnhanceTable!$J68))</f>
        <v>5.342314282846451E-3</v>
      </c>
      <c r="G68">
        <f>MIN(1,IF(D68=0,0,
VLOOKUP($A68,EnhanceGradeTable!$A:$G,MATCH(SUBSTITUTE(G$1,"|Float","표준수치"),EnhanceGradeTable!$1:$1,0),0)*EnhanceTable!$J68))</f>
        <v>1.335578570711613E-2</v>
      </c>
      <c r="H68">
        <f>MIN(1,IF(E68=0,0,
VLOOKUP($A68,EnhanceGradeTable!$A:$G,MATCH(SUBSTITUTE(H$1,"|Float","표준수치"),EnhanceGradeTable!$1:$1,0),0)*EnhanceTable!$J68))</f>
        <v>3.3389464267790325E-2</v>
      </c>
      <c r="I68">
        <f>MIN(1,IF(F68=0,0,
VLOOKUP($A68,EnhanceGradeTable!$A:$G,MATCH(SUBSTITUTE(I$1,"|Float","표준수치"),EnhanceGradeTable!$1:$1,0),0)*EnhanceTable!$J68))</f>
        <v>8.3473660669475813E-2</v>
      </c>
      <c r="J68">
        <f t="shared" si="28"/>
        <v>0.32067241482785824</v>
      </c>
      <c r="K68">
        <f t="shared" si="29"/>
        <v>0.10143893324416275</v>
      </c>
      <c r="L68">
        <f t="shared" si="30"/>
        <v>0.23496353039437479</v>
      </c>
      <c r="M68">
        <f t="shared" si="31"/>
        <v>0.48946129108879255</v>
      </c>
      <c r="N68">
        <f t="shared" si="32"/>
        <v>0.81694726390564854</v>
      </c>
      <c r="O68">
        <f t="shared" si="33"/>
        <v>0.98719889333699928</v>
      </c>
      <c r="P68">
        <f t="shared" si="34"/>
        <v>467.461718292081</v>
      </c>
      <c r="Q68">
        <f t="shared" si="35"/>
        <v>186.68412469839834</v>
      </c>
      <c r="R68">
        <f t="shared" si="36"/>
        <v>74.372236995256202</v>
      </c>
      <c r="S68">
        <f t="shared" si="37"/>
        <v>29.445322233895411</v>
      </c>
      <c r="T68">
        <f t="shared" si="38"/>
        <v>11.468932998889491</v>
      </c>
    </row>
    <row r="69" spans="1:20" x14ac:dyDescent="0.3">
      <c r="A69">
        <v>4</v>
      </c>
      <c r="B69">
        <v>13</v>
      </c>
      <c r="C69" s="1">
        <f t="shared" si="26"/>
        <v>3.0658046121433578</v>
      </c>
      <c r="D69">
        <f t="shared" si="27"/>
        <v>32500</v>
      </c>
      <c r="E69">
        <f>MIN(1,IF(B69=0,0,
VLOOKUP($A69,EnhanceGradeTable!$A:$G,MATCH(SUBSTITUTE(E$1,"|Float","표준수치"),EnhanceGradeTable!$1:$1,0),0)*EnhanceTable!$J69))</f>
        <v>1.9786349195727595E-3</v>
      </c>
      <c r="F69">
        <f>MIN(1,IF(C69=0,0,
VLOOKUP($A69,EnhanceGradeTable!$A:$G,MATCH(SUBSTITUTE(F$1,"|Float","표준수치"),EnhanceGradeTable!$1:$1,0),0)*EnhanceTable!$J69))</f>
        <v>4.9465872989318989E-3</v>
      </c>
      <c r="G69">
        <f>MIN(1,IF(D69=0,0,
VLOOKUP($A69,EnhanceGradeTable!$A:$G,MATCH(SUBSTITUTE(G$1,"|Float","표준수치"),EnhanceGradeTable!$1:$1,0),0)*EnhanceTable!$J69))</f>
        <v>1.2366468247329747E-2</v>
      </c>
      <c r="H69">
        <f>MIN(1,IF(E69=0,0,
VLOOKUP($A69,EnhanceGradeTable!$A:$G,MATCH(SUBSTITUTE(H$1,"|Float","표준수치"),EnhanceGradeTable!$1:$1,0),0)*EnhanceTable!$J69))</f>
        <v>3.0916170618324367E-2</v>
      </c>
      <c r="I69">
        <f>MIN(1,IF(F69=0,0,
VLOOKUP($A69,EnhanceGradeTable!$A:$G,MATCH(SUBSTITUTE(I$1,"|Float","표준수치"),EnhanceGradeTable!$1:$1,0),0)*EnhanceTable!$J69))</f>
        <v>7.729042654581092E-2</v>
      </c>
      <c r="J69">
        <f t="shared" si="28"/>
        <v>0.29691890261838721</v>
      </c>
      <c r="K69">
        <f t="shared" si="29"/>
        <v>9.428423758418869E-2</v>
      </c>
      <c r="L69">
        <f t="shared" si="30"/>
        <v>0.21959565913227486</v>
      </c>
      <c r="M69">
        <f t="shared" si="31"/>
        <v>0.46322618054746145</v>
      </c>
      <c r="N69">
        <f t="shared" si="32"/>
        <v>0.79199808241665248</v>
      </c>
      <c r="O69">
        <f t="shared" si="33"/>
        <v>0.98208357606660879</v>
      </c>
      <c r="P69">
        <f t="shared" si="34"/>
        <v>504.89869697471141</v>
      </c>
      <c r="Q69">
        <f t="shared" si="35"/>
        <v>201.6589579621745</v>
      </c>
      <c r="R69">
        <f t="shared" si="36"/>
        <v>80.362275686703256</v>
      </c>
      <c r="S69">
        <f t="shared" si="37"/>
        <v>31.841607011842658</v>
      </c>
      <c r="T69">
        <f t="shared" si="38"/>
        <v>12.428159242107688</v>
      </c>
    </row>
    <row r="70" spans="1:20" x14ac:dyDescent="0.3">
      <c r="A70">
        <v>4</v>
      </c>
      <c r="B70">
        <v>14</v>
      </c>
      <c r="C70" s="1">
        <f t="shared" si="26"/>
        <v>3.34172702723626</v>
      </c>
      <c r="D70">
        <f t="shared" si="27"/>
        <v>35000</v>
      </c>
      <c r="E70">
        <f>MIN(1,IF(B70=0,0,
VLOOKUP($A70,EnhanceGradeTable!$A:$G,MATCH(SUBSTITUTE(E$1,"|Float","표준수치"),EnhanceGradeTable!$1:$1,0),0)*EnhanceTable!$J70))</f>
        <v>1.8320693699747771E-3</v>
      </c>
      <c r="F70">
        <f>MIN(1,IF(C70=0,0,
VLOOKUP($A70,EnhanceGradeTable!$A:$G,MATCH(SUBSTITUTE(F$1,"|Float","표준수치"),EnhanceGradeTable!$1:$1,0),0)*EnhanceTable!$J70))</f>
        <v>4.5801734249369423E-3</v>
      </c>
      <c r="G70">
        <f>MIN(1,IF(D70=0,0,
VLOOKUP($A70,EnhanceGradeTable!$A:$G,MATCH(SUBSTITUTE(G$1,"|Float","표준수치"),EnhanceGradeTable!$1:$1,0),0)*EnhanceTable!$J70))</f>
        <v>1.1450433562342358E-2</v>
      </c>
      <c r="H70">
        <f>MIN(1,IF(E70=0,0,
VLOOKUP($A70,EnhanceGradeTable!$A:$G,MATCH(SUBSTITUTE(H$1,"|Float","표준수치"),EnhanceGradeTable!$1:$1,0),0)*EnhanceTable!$J70))</f>
        <v>2.8626083905855894E-2</v>
      </c>
      <c r="I70">
        <f>MIN(1,IF(F70=0,0,
VLOOKUP($A70,EnhanceGradeTable!$A:$G,MATCH(SUBSTITUTE(I$1,"|Float","표준수치"),EnhanceGradeTable!$1:$1,0),0)*EnhanceTable!$J70))</f>
        <v>7.1565209764639731E-2</v>
      </c>
      <c r="J70">
        <f t="shared" si="28"/>
        <v>0.27492490983183998</v>
      </c>
      <c r="K70">
        <f t="shared" si="29"/>
        <v>8.760975761931844E-2</v>
      </c>
      <c r="L70">
        <f t="shared" si="30"/>
        <v>0.20509663713700554</v>
      </c>
      <c r="M70">
        <f t="shared" si="31"/>
        <v>0.43775901792908745</v>
      </c>
      <c r="N70">
        <f t="shared" si="32"/>
        <v>0.76594287395381921</v>
      </c>
      <c r="O70">
        <f t="shared" si="33"/>
        <v>0.97558985850330704</v>
      </c>
      <c r="P70">
        <f t="shared" si="34"/>
        <v>545.33063089430038</v>
      </c>
      <c r="Q70">
        <f t="shared" si="35"/>
        <v>217.83177020862911</v>
      </c>
      <c r="R70">
        <f t="shared" si="36"/>
        <v>86.831498060238204</v>
      </c>
      <c r="S70">
        <f t="shared" si="37"/>
        <v>34.429544635868851</v>
      </c>
      <c r="T70">
        <f t="shared" si="38"/>
        <v>13.463989193474202</v>
      </c>
    </row>
    <row r="71" spans="1:20" x14ac:dyDescent="0.3">
      <c r="A71">
        <v>4</v>
      </c>
      <c r="B71">
        <v>15</v>
      </c>
      <c r="C71" s="1">
        <f t="shared" si="26"/>
        <v>3.6424824596875238</v>
      </c>
      <c r="D71">
        <f t="shared" si="27"/>
        <v>37500</v>
      </c>
      <c r="E71">
        <f>MIN(1,IF(B71=0,0,
VLOOKUP($A71,EnhanceGradeTable!$A:$G,MATCH(SUBSTITUTE(E$1,"|Float","표준수치"),EnhanceGradeTable!$1:$1,0),0)*EnhanceTable!$J71))</f>
        <v>1.1450433562342356E-3</v>
      </c>
      <c r="F71">
        <f>MIN(1,IF(C71=0,0,
VLOOKUP($A71,EnhanceGradeTable!$A:$G,MATCH(SUBSTITUTE(F$1,"|Float","표준수치"),EnhanceGradeTable!$1:$1,0),0)*EnhanceTable!$J71))</f>
        <v>2.862608390585589E-3</v>
      </c>
      <c r="G71">
        <f>MIN(1,IF(D71=0,0,
VLOOKUP($A71,EnhanceGradeTable!$A:$G,MATCH(SUBSTITUTE(G$1,"|Float","표준수치"),EnhanceGradeTable!$1:$1,0),0)*EnhanceTable!$J71))</f>
        <v>7.1565209764639726E-3</v>
      </c>
      <c r="H71">
        <f>MIN(1,IF(E71=0,0,
VLOOKUP($A71,EnhanceGradeTable!$A:$G,MATCH(SUBSTITUTE(H$1,"|Float","표준수치"),EnhanceGradeTable!$1:$1,0),0)*EnhanceTable!$J71))</f>
        <v>1.7891302441159929E-2</v>
      </c>
      <c r="I71">
        <f>MIN(1,IF(F71=0,0,
VLOOKUP($A71,EnhanceGradeTable!$A:$G,MATCH(SUBSTITUTE(I$1,"|Float","표준수치"),EnhanceGradeTable!$1:$1,0),0)*EnhanceTable!$J71))</f>
        <v>4.4728256102899829E-2</v>
      </c>
      <c r="J71">
        <f t="shared" si="28"/>
        <v>0.17182806864489997</v>
      </c>
      <c r="K71">
        <f t="shared" si="29"/>
        <v>5.5675074163236471E-2</v>
      </c>
      <c r="L71">
        <f t="shared" si="30"/>
        <v>0.13353682951909851</v>
      </c>
      <c r="M71">
        <f t="shared" si="31"/>
        <v>0.30170427097397468</v>
      </c>
      <c r="N71">
        <f t="shared" si="32"/>
        <v>0.59451213777897172</v>
      </c>
      <c r="O71">
        <f t="shared" si="33"/>
        <v>0.89852791264171261</v>
      </c>
      <c r="P71">
        <f t="shared" si="34"/>
        <v>872.82923296836384</v>
      </c>
      <c r="Q71">
        <f t="shared" si="35"/>
        <v>348.83139213319004</v>
      </c>
      <c r="R71">
        <f t="shared" si="36"/>
        <v>139.23180240842731</v>
      </c>
      <c r="S71">
        <f t="shared" si="37"/>
        <v>55.39082343004619</v>
      </c>
      <c r="T71">
        <f t="shared" si="38"/>
        <v>21.851512350938815</v>
      </c>
    </row>
    <row r="72" spans="1:20" x14ac:dyDescent="0.3">
      <c r="A72">
        <v>4</v>
      </c>
      <c r="B72">
        <v>16</v>
      </c>
      <c r="C72" s="1">
        <f t="shared" si="26"/>
        <v>3.9703058810594012</v>
      </c>
      <c r="D72">
        <f t="shared" si="27"/>
        <v>40000</v>
      </c>
      <c r="E72">
        <f>MIN(1,IF(B72=0,0,
VLOOKUP($A72,EnhanceGradeTable!$A:$G,MATCH(SUBSTITUTE(E$1,"|Float","표준수치"),EnhanceGradeTable!$1:$1,0),0)*EnhanceTable!$J72))</f>
        <v>1.0602253298465142E-3</v>
      </c>
      <c r="F72">
        <f>MIN(1,IF(C72=0,0,
VLOOKUP($A72,EnhanceGradeTable!$A:$G,MATCH(SUBSTITUTE(F$1,"|Float","표준수치"),EnhanceGradeTable!$1:$1,0),0)*EnhanceTable!$J72))</f>
        <v>2.6505633246162856E-3</v>
      </c>
      <c r="G72">
        <f>MIN(1,IF(D72=0,0,
VLOOKUP($A72,EnhanceGradeTable!$A:$G,MATCH(SUBSTITUTE(G$1,"|Float","표준수치"),EnhanceGradeTable!$1:$1,0),0)*EnhanceTable!$J72))</f>
        <v>6.6264083115407145E-3</v>
      </c>
      <c r="H72">
        <f>MIN(1,IF(E72=0,0,
VLOOKUP($A72,EnhanceGradeTable!$A:$G,MATCH(SUBSTITUTE(H$1,"|Float","표준수치"),EnhanceGradeTable!$1:$1,0),0)*EnhanceTable!$J72))</f>
        <v>1.6566020778851786E-2</v>
      </c>
      <c r="I72">
        <f>MIN(1,IF(F72=0,0,
VLOOKUP($A72,EnhanceGradeTable!$A:$G,MATCH(SUBSTITUTE(I$1,"|Float","표준수치"),EnhanceGradeTable!$1:$1,0),0)*EnhanceTable!$J72))</f>
        <v>4.1415051947129466E-2</v>
      </c>
      <c r="J72">
        <f t="shared" si="28"/>
        <v>0.15910006356009254</v>
      </c>
      <c r="K72">
        <f t="shared" si="29"/>
        <v>5.1657341872527351E-2</v>
      </c>
      <c r="L72">
        <f t="shared" si="30"/>
        <v>0.12427583201194725</v>
      </c>
      <c r="M72">
        <f t="shared" si="31"/>
        <v>0.2828161254010324</v>
      </c>
      <c r="N72">
        <f t="shared" si="32"/>
        <v>0.56622902441035805</v>
      </c>
      <c r="O72">
        <f t="shared" si="33"/>
        <v>0.87934918351055014</v>
      </c>
      <c r="P72">
        <f t="shared" si="34"/>
        <v>942.69559367678289</v>
      </c>
      <c r="Q72">
        <f t="shared" si="35"/>
        <v>376.77795874986299</v>
      </c>
      <c r="R72">
        <f t="shared" si="36"/>
        <v>150.41048514725205</v>
      </c>
      <c r="S72">
        <f t="shared" si="37"/>
        <v>59.862438397279696</v>
      </c>
      <c r="T72">
        <f t="shared" si="38"/>
        <v>23.640523652899681</v>
      </c>
    </row>
    <row r="73" spans="1:20" x14ac:dyDescent="0.3">
      <c r="A73">
        <v>4</v>
      </c>
      <c r="B73">
        <v>17</v>
      </c>
      <c r="C73" s="1">
        <f t="shared" si="26"/>
        <v>4.327633410354748</v>
      </c>
      <c r="D73">
        <f t="shared" si="27"/>
        <v>42500</v>
      </c>
      <c r="E73">
        <f>MIN(1,IF(B73=0,0,
VLOOKUP($A73,EnhanceGradeTable!$A:$G,MATCH(SUBSTITUTE(E$1,"|Float","표준수치"),EnhanceGradeTable!$1:$1,0),0)*EnhanceTable!$J73))</f>
        <v>9.8169012022825391E-4</v>
      </c>
      <c r="F73">
        <f>MIN(1,IF(C73=0,0,
VLOOKUP($A73,EnhanceGradeTable!$A:$G,MATCH(SUBSTITUTE(F$1,"|Float","표준수치"),EnhanceGradeTable!$1:$1,0),0)*EnhanceTable!$J73))</f>
        <v>2.4542253005706343E-3</v>
      </c>
      <c r="G73">
        <f>MIN(1,IF(D73=0,0,
VLOOKUP($A73,EnhanceGradeTable!$A:$G,MATCH(SUBSTITUTE(G$1,"|Float","표준수치"),EnhanceGradeTable!$1:$1,0),0)*EnhanceTable!$J73))</f>
        <v>6.1355632514265871E-3</v>
      </c>
      <c r="H73">
        <f>MIN(1,IF(E73=0,0,
VLOOKUP($A73,EnhanceGradeTable!$A:$G,MATCH(SUBSTITUTE(H$1,"|Float","표준수치"),EnhanceGradeTable!$1:$1,0),0)*EnhanceTable!$J73))</f>
        <v>1.5338908128566467E-2</v>
      </c>
      <c r="I73">
        <f>MIN(1,IF(F73=0,0,
VLOOKUP($A73,EnhanceGradeTable!$A:$G,MATCH(SUBSTITUTE(I$1,"|Float","표준수치"),EnhanceGradeTable!$1:$1,0),0)*EnhanceTable!$J73))</f>
        <v>3.8347270321416167E-2</v>
      </c>
      <c r="J73">
        <f t="shared" si="28"/>
        <v>0.14731487366675233</v>
      </c>
      <c r="K73">
        <f t="shared" si="29"/>
        <v>4.7922285532148945E-2</v>
      </c>
      <c r="L73">
        <f t="shared" si="30"/>
        <v>0.1156143823514757</v>
      </c>
      <c r="M73">
        <f t="shared" si="31"/>
        <v>0.26488119865818227</v>
      </c>
      <c r="N73">
        <f t="shared" si="32"/>
        <v>0.53832232708971284</v>
      </c>
      <c r="O73">
        <f t="shared" si="33"/>
        <v>0.85844883928416615</v>
      </c>
      <c r="P73">
        <f t="shared" si="34"/>
        <v>1018.1512616057363</v>
      </c>
      <c r="Q73">
        <f t="shared" si="35"/>
        <v>406.96024659571594</v>
      </c>
      <c r="R73">
        <f t="shared" si="36"/>
        <v>162.48345219307447</v>
      </c>
      <c r="S73">
        <f t="shared" si="37"/>
        <v>64.691756388991109</v>
      </c>
      <c r="T73">
        <f t="shared" si="38"/>
        <v>25.572587860573996</v>
      </c>
    </row>
    <row r="74" spans="1:20" x14ac:dyDescent="0.3">
      <c r="A74">
        <v>4</v>
      </c>
      <c r="B74">
        <v>18</v>
      </c>
      <c r="C74" s="1">
        <f t="shared" si="26"/>
        <v>4.7171204172866759</v>
      </c>
      <c r="D74">
        <f t="shared" si="27"/>
        <v>45000</v>
      </c>
      <c r="E74">
        <f>MIN(1,IF(B74=0,0,
VLOOKUP($A74,EnhanceGradeTable!$A:$G,MATCH(SUBSTITUTE(E$1,"|Float","표준수치"),EnhanceGradeTable!$1:$1,0),0)*EnhanceTable!$J74))</f>
        <v>9.0897233354467948E-4</v>
      </c>
      <c r="F74">
        <f>MIN(1,IF(C74=0,0,
VLOOKUP($A74,EnhanceGradeTable!$A:$G,MATCH(SUBSTITUTE(F$1,"|Float","표준수치"),EnhanceGradeTable!$1:$1,0),0)*EnhanceTable!$J74))</f>
        <v>2.2724308338616986E-3</v>
      </c>
      <c r="G74">
        <f>MIN(1,IF(D74=0,0,
VLOOKUP($A74,EnhanceGradeTable!$A:$G,MATCH(SUBSTITUTE(G$1,"|Float","표준수치"),EnhanceGradeTable!$1:$1,0),0)*EnhanceTable!$J74))</f>
        <v>5.6810770846542468E-3</v>
      </c>
      <c r="H74">
        <f>MIN(1,IF(E74=0,0,
VLOOKUP($A74,EnhanceGradeTable!$A:$G,MATCH(SUBSTITUTE(H$1,"|Float","표준수치"),EnhanceGradeTable!$1:$1,0),0)*EnhanceTable!$J74))</f>
        <v>1.4202692711635616E-2</v>
      </c>
      <c r="I74">
        <f>MIN(1,IF(F74=0,0,
VLOOKUP($A74,EnhanceGradeTable!$A:$G,MATCH(SUBSTITUTE(I$1,"|Float","표준수치"),EnhanceGradeTable!$1:$1,0),0)*EnhanceTable!$J74))</f>
        <v>3.5506731779089043E-2</v>
      </c>
      <c r="J74">
        <f t="shared" si="28"/>
        <v>0.13640266080254845</v>
      </c>
      <c r="K74">
        <f t="shared" si="29"/>
        <v>4.4451048164407037E-2</v>
      </c>
      <c r="L74">
        <f t="shared" si="30"/>
        <v>0.10751969799339656</v>
      </c>
      <c r="M74">
        <f t="shared" si="31"/>
        <v>0.24788330619993915</v>
      </c>
      <c r="N74">
        <f t="shared" si="32"/>
        <v>0.51091834053376839</v>
      </c>
      <c r="O74">
        <f t="shared" si="33"/>
        <v>0.83595611749448784</v>
      </c>
      <c r="P74">
        <f t="shared" si="34"/>
        <v>1099.6433814542418</v>
      </c>
      <c r="Q74">
        <f t="shared" si="35"/>
        <v>439.55711367392115</v>
      </c>
      <c r="R74">
        <f t="shared" si="36"/>
        <v>175.52224706140109</v>
      </c>
      <c r="S74">
        <f t="shared" si="37"/>
        <v>69.907395631252555</v>
      </c>
      <c r="T74">
        <f t="shared" si="38"/>
        <v>27.659154545031871</v>
      </c>
    </row>
    <row r="75" spans="1:20" x14ac:dyDescent="0.3">
      <c r="A75">
        <v>4</v>
      </c>
      <c r="B75">
        <v>19</v>
      </c>
      <c r="C75" s="1">
        <f t="shared" si="26"/>
        <v>5.1416612548424769</v>
      </c>
      <c r="D75">
        <f t="shared" si="27"/>
        <v>47500</v>
      </c>
      <c r="E75">
        <f>MIN(1,IF(B75=0,0,
VLOOKUP($A75,EnhanceGradeTable!$A:$G,MATCH(SUBSTITUTE(E$1,"|Float","표준수치"),EnhanceGradeTable!$1:$1,0),0)*EnhanceTable!$J75))</f>
        <v>8.4164104957840688E-4</v>
      </c>
      <c r="F75">
        <f>MIN(1,IF(C75=0,0,
VLOOKUP($A75,EnhanceGradeTable!$A:$G,MATCH(SUBSTITUTE(F$1,"|Float","표준수치"),EnhanceGradeTable!$1:$1,0),0)*EnhanceTable!$J75))</f>
        <v>2.1041026239460173E-3</v>
      </c>
      <c r="G75">
        <f>MIN(1,IF(D75=0,0,
VLOOKUP($A75,EnhanceGradeTable!$A:$G,MATCH(SUBSTITUTE(G$1,"|Float","표준수치"),EnhanceGradeTable!$1:$1,0),0)*EnhanceTable!$J75))</f>
        <v>5.2602565598650437E-3</v>
      </c>
      <c r="H75">
        <f>MIN(1,IF(E75=0,0,
VLOOKUP($A75,EnhanceGradeTable!$A:$G,MATCH(SUBSTITUTE(H$1,"|Float","표준수치"),EnhanceGradeTable!$1:$1,0),0)*EnhanceTable!$J75))</f>
        <v>1.3150641399662608E-2</v>
      </c>
      <c r="I75">
        <f>MIN(1,IF(F75=0,0,
VLOOKUP($A75,EnhanceGradeTable!$A:$G,MATCH(SUBSTITUTE(I$1,"|Float","표준수치"),EnhanceGradeTable!$1:$1,0),0)*EnhanceTable!$J75))</f>
        <v>3.2876603499156519E-2</v>
      </c>
      <c r="J75">
        <f t="shared" si="28"/>
        <v>0.12629876000235968</v>
      </c>
      <c r="K75">
        <f t="shared" si="29"/>
        <v>4.1225882448122753E-2</v>
      </c>
      <c r="L75">
        <f t="shared" si="30"/>
        <v>9.9959906120793418E-2</v>
      </c>
      <c r="M75">
        <f t="shared" si="31"/>
        <v>0.23180142723133601</v>
      </c>
      <c r="N75">
        <f t="shared" si="32"/>
        <v>0.48412657110787949</v>
      </c>
      <c r="O75">
        <f t="shared" si="33"/>
        <v>0.81202742529080751</v>
      </c>
      <c r="P75">
        <f t="shared" si="34"/>
        <v>1187.6548694882215</v>
      </c>
      <c r="Q75">
        <f t="shared" si="35"/>
        <v>474.76172660516397</v>
      </c>
      <c r="R75">
        <f t="shared" si="36"/>
        <v>189.60413669085338</v>
      </c>
      <c r="S75">
        <f t="shared" si="37"/>
        <v>75.540263654659597</v>
      </c>
      <c r="T75">
        <f t="shared" si="38"/>
        <v>29.912588802551134</v>
      </c>
    </row>
    <row r="76" spans="1:20" x14ac:dyDescent="0.3">
      <c r="A76">
        <v>4</v>
      </c>
      <c r="B76">
        <v>20</v>
      </c>
      <c r="C76" s="1">
        <f t="shared" si="26"/>
        <v>5.6044107677783002</v>
      </c>
      <c r="D76">
        <f t="shared" si="27"/>
        <v>50000</v>
      </c>
      <c r="E76">
        <f>MIN(1,IF(B76=0,0,
VLOOKUP($A76,EnhanceGradeTable!$A:$G,MATCH(SUBSTITUTE(E$1,"|Float","표준수치"),EnhanceGradeTable!$1:$1,0),0)*EnhanceTable!$J76))</f>
        <v>4.9508297034023935E-4</v>
      </c>
      <c r="F76">
        <f>MIN(1,IF(C76=0,0,
VLOOKUP($A76,EnhanceGradeTable!$A:$G,MATCH(SUBSTITUTE(F$1,"|Float","표준수치"),EnhanceGradeTable!$1:$1,0),0)*EnhanceTable!$J76))</f>
        <v>1.2377074258505983E-3</v>
      </c>
      <c r="G76">
        <f>MIN(1,IF(D76=0,0,
VLOOKUP($A76,EnhanceGradeTable!$A:$G,MATCH(SUBSTITUTE(G$1,"|Float","표준수치"),EnhanceGradeTable!$1:$1,0),0)*EnhanceTable!$J76))</f>
        <v>3.094268564626496E-3</v>
      </c>
      <c r="H76">
        <f>MIN(1,IF(E76=0,0,
VLOOKUP($A76,EnhanceGradeTable!$A:$G,MATCH(SUBSTITUTE(H$1,"|Float","표준수치"),EnhanceGradeTable!$1:$1,0),0)*EnhanceTable!$J76))</f>
        <v>7.7356714115662398E-3</v>
      </c>
      <c r="I76">
        <f>MIN(1,IF(F76=0,0,
VLOOKUP($A76,EnhanceGradeTable!$A:$G,MATCH(SUBSTITUTE(I$1,"|Float","표준수치"),EnhanceGradeTable!$1:$1,0),0)*EnhanceTable!$J76))</f>
        <v>1.9339178528915601E-2</v>
      </c>
      <c r="J76">
        <f t="shared" si="28"/>
        <v>7.4293388236682162E-2</v>
      </c>
      <c r="K76">
        <f t="shared" si="29"/>
        <v>2.4456256916380092E-2</v>
      </c>
      <c r="L76">
        <f t="shared" si="30"/>
        <v>6.004539826862787E-2</v>
      </c>
      <c r="M76">
        <f t="shared" si="31"/>
        <v>0.14354481465784852</v>
      </c>
      <c r="N76">
        <f t="shared" si="32"/>
        <v>0.32178256783475512</v>
      </c>
      <c r="O76">
        <f t="shared" si="33"/>
        <v>0.6233471533248911</v>
      </c>
      <c r="P76">
        <f t="shared" si="34"/>
        <v>2019.363395153307</v>
      </c>
      <c r="Q76">
        <f t="shared" si="35"/>
        <v>807.44522801235371</v>
      </c>
      <c r="R76">
        <f t="shared" si="36"/>
        <v>322.6777657455039</v>
      </c>
      <c r="S76">
        <f t="shared" si="37"/>
        <v>128.77029053431065</v>
      </c>
      <c r="T76">
        <f t="shared" si="38"/>
        <v>51.206063441609857</v>
      </c>
    </row>
    <row r="77" spans="1:20" x14ac:dyDescent="0.3">
      <c r="A77">
        <v>4</v>
      </c>
      <c r="B77">
        <v>21</v>
      </c>
      <c r="C77" s="1">
        <f t="shared" si="26"/>
        <v>6.1088077368783473</v>
      </c>
      <c r="D77">
        <f t="shared" si="27"/>
        <v>52500</v>
      </c>
      <c r="E77">
        <f>MIN(1,IF(B77=0,0,
VLOOKUP($A77,EnhanceGradeTable!$A:$G,MATCH(SUBSTITUTE(E$1,"|Float","표준수치"),EnhanceGradeTable!$1:$1,0),0)*EnhanceTable!$J77))</f>
        <v>4.584101577224438E-4</v>
      </c>
      <c r="F77">
        <f>MIN(1,IF(C77=0,0,
VLOOKUP($A77,EnhanceGradeTable!$A:$G,MATCH(SUBSTITUTE(F$1,"|Float","표준수치"),EnhanceGradeTable!$1:$1,0),0)*EnhanceTable!$J77))</f>
        <v>1.1460253943061094E-3</v>
      </c>
      <c r="G77">
        <f>MIN(1,IF(D77=0,0,
VLOOKUP($A77,EnhanceGradeTable!$A:$G,MATCH(SUBSTITUTE(G$1,"|Float","표준수치"),EnhanceGradeTable!$1:$1,0),0)*EnhanceTable!$J77))</f>
        <v>2.8650634857652737E-3</v>
      </c>
      <c r="H77">
        <f>MIN(1,IF(E77=0,0,
VLOOKUP($A77,EnhanceGradeTable!$A:$G,MATCH(SUBSTITUTE(H$1,"|Float","표준수치"),EnhanceGradeTable!$1:$1,0),0)*EnhanceTable!$J77))</f>
        <v>7.1626587144131846E-3</v>
      </c>
      <c r="I77">
        <f>MIN(1,IF(F77=0,0,
VLOOKUP($A77,EnhanceGradeTable!$A:$G,MATCH(SUBSTITUTE(I$1,"|Float","표준수치"),EnhanceGradeTable!$1:$1,0),0)*EnhanceTable!$J77))</f>
        <v>1.7906646786032959E-2</v>
      </c>
      <c r="J77">
        <f t="shared" si="28"/>
        <v>6.8790174293224218E-2</v>
      </c>
      <c r="K77">
        <f t="shared" si="29"/>
        <v>2.2664964487980499E-2</v>
      </c>
      <c r="L77">
        <f t="shared" si="30"/>
        <v>5.5721494350957967E-2</v>
      </c>
      <c r="M77">
        <f t="shared" si="31"/>
        <v>0.13364349091075722</v>
      </c>
      <c r="N77">
        <f t="shared" si="32"/>
        <v>0.30192008077713572</v>
      </c>
      <c r="O77">
        <f t="shared" si="33"/>
        <v>0.59482878116799753</v>
      </c>
      <c r="P77">
        <f t="shared" si="34"/>
        <v>2180.9524763039158</v>
      </c>
      <c r="Q77">
        <f t="shared" si="35"/>
        <v>872.08087011201019</v>
      </c>
      <c r="R77">
        <f t="shared" si="36"/>
        <v>348.53204673203862</v>
      </c>
      <c r="S77">
        <f t="shared" si="37"/>
        <v>139.11206359832667</v>
      </c>
      <c r="T77">
        <f t="shared" si="38"/>
        <v>55.342926262144871</v>
      </c>
    </row>
    <row r="78" spans="1:20" x14ac:dyDescent="0.3">
      <c r="A78">
        <v>4</v>
      </c>
      <c r="B78">
        <v>22</v>
      </c>
      <c r="C78" s="1">
        <f t="shared" si="26"/>
        <v>6.6586004331973987</v>
      </c>
      <c r="D78">
        <f t="shared" si="27"/>
        <v>55000</v>
      </c>
      <c r="E78">
        <f>MIN(1,IF(B78=0,0,
VLOOKUP($A78,EnhanceGradeTable!$A:$G,MATCH(SUBSTITUTE(E$1,"|Float","표준수치"),EnhanceGradeTable!$1:$1,0),0)*EnhanceTable!$J78))</f>
        <v>4.2445384974300354E-4</v>
      </c>
      <c r="F78">
        <f>MIN(1,IF(C78=0,0,
VLOOKUP($A78,EnhanceGradeTable!$A:$G,MATCH(SUBSTITUTE(F$1,"|Float","표준수치"),EnhanceGradeTable!$1:$1,0),0)*EnhanceTable!$J78))</f>
        <v>1.0611346243575089E-3</v>
      </c>
      <c r="G78">
        <f>MIN(1,IF(D78=0,0,
VLOOKUP($A78,EnhanceGradeTable!$A:$G,MATCH(SUBSTITUTE(G$1,"|Float","표준수치"),EnhanceGradeTable!$1:$1,0),0)*EnhanceTable!$J78))</f>
        <v>2.6528365608937724E-3</v>
      </c>
      <c r="H78">
        <f>MIN(1,IF(E78=0,0,
VLOOKUP($A78,EnhanceGradeTable!$A:$G,MATCH(SUBSTITUTE(H$1,"|Float","표준수치"),EnhanceGradeTable!$1:$1,0),0)*EnhanceTable!$J78))</f>
        <v>6.6320914022344303E-3</v>
      </c>
      <c r="I78">
        <f>MIN(1,IF(F78=0,0,
VLOOKUP($A78,EnhanceGradeTable!$A:$G,MATCH(SUBSTITUTE(I$1,"|Float","표준수치"),EnhanceGradeTable!$1:$1,0),0)*EnhanceTable!$J78))</f>
        <v>1.6580228505586075E-2</v>
      </c>
      <c r="J78">
        <f t="shared" si="28"/>
        <v>6.3694605827059464E-2</v>
      </c>
      <c r="K78">
        <f t="shared" si="29"/>
        <v>2.1003486542905625E-2</v>
      </c>
      <c r="L78">
        <f t="shared" si="30"/>
        <v>5.1700502809993276E-2</v>
      </c>
      <c r="M78">
        <f t="shared" si="31"/>
        <v>0.12437562736509478</v>
      </c>
      <c r="N78">
        <f t="shared" si="32"/>
        <v>0.28302124710974219</v>
      </c>
      <c r="O78">
        <f t="shared" si="33"/>
        <v>0.56654224922994922</v>
      </c>
      <c r="P78">
        <f t="shared" si="34"/>
        <v>2355.4686832397942</v>
      </c>
      <c r="Q78">
        <f t="shared" si="35"/>
        <v>941.88736181086517</v>
      </c>
      <c r="R78">
        <f t="shared" si="36"/>
        <v>376.45466576409899</v>
      </c>
      <c r="S78">
        <f t="shared" si="37"/>
        <v>150.28116735178531</v>
      </c>
      <c r="T78">
        <f t="shared" si="38"/>
        <v>59.810709759279412</v>
      </c>
    </row>
    <row r="79" spans="1:20" x14ac:dyDescent="0.3">
      <c r="A79">
        <v>4</v>
      </c>
      <c r="B79">
        <v>23</v>
      </c>
      <c r="C79" s="1">
        <f t="shared" si="26"/>
        <v>7.2578744721851649</v>
      </c>
      <c r="D79">
        <f t="shared" si="27"/>
        <v>57500</v>
      </c>
      <c r="E79">
        <f>MIN(1,IF(B79=0,0,
VLOOKUP($A79,EnhanceGradeTable!$A:$G,MATCH(SUBSTITUTE(E$1,"|Float","표준수치"),EnhanceGradeTable!$1:$1,0),0)*EnhanceTable!$J79))</f>
        <v>3.9301282383611438E-4</v>
      </c>
      <c r="F79">
        <f>MIN(1,IF(C79=0,0,
VLOOKUP($A79,EnhanceGradeTable!$A:$G,MATCH(SUBSTITUTE(F$1,"|Float","표준수치"),EnhanceGradeTable!$1:$1,0),0)*EnhanceTable!$J79))</f>
        <v>9.8253205959028598E-4</v>
      </c>
      <c r="G79">
        <f>MIN(1,IF(D79=0,0,
VLOOKUP($A79,EnhanceGradeTable!$A:$G,MATCH(SUBSTITUTE(G$1,"|Float","표준수치"),EnhanceGradeTable!$1:$1,0),0)*EnhanceTable!$J79))</f>
        <v>2.4563301489757151E-3</v>
      </c>
      <c r="H79">
        <f>MIN(1,IF(E79=0,0,
VLOOKUP($A79,EnhanceGradeTable!$A:$G,MATCH(SUBSTITUTE(H$1,"|Float","표준수치"),EnhanceGradeTable!$1:$1,0),0)*EnhanceTable!$J79))</f>
        <v>6.1408253724392868E-3</v>
      </c>
      <c r="I79">
        <f>MIN(1,IF(F79=0,0,
VLOOKUP($A79,EnhanceGradeTable!$A:$G,MATCH(SUBSTITUTE(I$1,"|Float","표준수치"),EnhanceGradeTable!$1:$1,0),0)*EnhanceTable!$J79))</f>
        <v>1.5352063431098217E-2</v>
      </c>
      <c r="J79">
        <f t="shared" si="28"/>
        <v>5.897648687690691E-2</v>
      </c>
      <c r="K79">
        <f t="shared" si="29"/>
        <v>1.946261315079334E-2</v>
      </c>
      <c r="L79">
        <f t="shared" si="30"/>
        <v>4.796240367336535E-2</v>
      </c>
      <c r="M79">
        <f t="shared" si="31"/>
        <v>0.11570768139979637</v>
      </c>
      <c r="N79">
        <f t="shared" si="32"/>
        <v>0.26507578165186452</v>
      </c>
      <c r="O79">
        <f t="shared" si="33"/>
        <v>0.53863063224761865</v>
      </c>
      <c r="P79">
        <f t="shared" si="34"/>
        <v>2543.9461860761526</v>
      </c>
      <c r="Q79">
        <f t="shared" si="35"/>
        <v>1017.2783712080845</v>
      </c>
      <c r="R79">
        <f t="shared" si="36"/>
        <v>406.61109021503989</v>
      </c>
      <c r="S79">
        <f t="shared" si="37"/>
        <v>162.34378908447957</v>
      </c>
      <c r="T79">
        <f t="shared" si="38"/>
        <v>64.635889740268098</v>
      </c>
    </row>
    <row r="80" spans="1:20" x14ac:dyDescent="0.3">
      <c r="A80">
        <v>4</v>
      </c>
      <c r="B80">
        <v>24</v>
      </c>
      <c r="C80" s="1">
        <f t="shared" si="26"/>
        <v>7.9110831746818304</v>
      </c>
      <c r="D80">
        <f t="shared" si="27"/>
        <v>60000</v>
      </c>
      <c r="E80">
        <f>MIN(1,IF(B80=0,0,
VLOOKUP($A80,EnhanceGradeTable!$A:$G,MATCH(SUBSTITUTE(E$1,"|Float","표준수치"),EnhanceGradeTable!$1:$1,0),0)*EnhanceTable!$J80))</f>
        <v>3.6390076281121698E-4</v>
      </c>
      <c r="F80">
        <f>MIN(1,IF(C80=0,0,
VLOOKUP($A80,EnhanceGradeTable!$A:$G,MATCH(SUBSTITUTE(F$1,"|Float","표준수치"),EnhanceGradeTable!$1:$1,0),0)*EnhanceTable!$J80))</f>
        <v>9.097519070280425E-4</v>
      </c>
      <c r="G80">
        <f>MIN(1,IF(D80=0,0,
VLOOKUP($A80,EnhanceGradeTable!$A:$G,MATCH(SUBSTITUTE(G$1,"|Float","표준수치"),EnhanceGradeTable!$1:$1,0),0)*EnhanceTable!$J80))</f>
        <v>2.2743797675701064E-3</v>
      </c>
      <c r="H80">
        <f>MIN(1,IF(E80=0,0,
VLOOKUP($A80,EnhanceGradeTable!$A:$G,MATCH(SUBSTITUTE(H$1,"|Float","표준수치"),EnhanceGradeTable!$1:$1,0),0)*EnhanceTable!$J80))</f>
        <v>5.6859494189252652E-3</v>
      </c>
      <c r="I80">
        <f>MIN(1,IF(F80=0,0,
VLOOKUP($A80,EnhanceGradeTable!$A:$G,MATCH(SUBSTITUTE(I$1,"|Float","표준수치"),EnhanceGradeTable!$1:$1,0),0)*EnhanceTable!$J80))</f>
        <v>1.4214873547313165E-2</v>
      </c>
      <c r="J80">
        <f t="shared" si="28"/>
        <v>5.4607858219358249E-2</v>
      </c>
      <c r="K80">
        <f t="shared" si="29"/>
        <v>1.8033759509693104E-2</v>
      </c>
      <c r="L80">
        <f t="shared" si="30"/>
        <v>4.4488327369396452E-2</v>
      </c>
      <c r="M80">
        <f t="shared" si="31"/>
        <v>0.10760686115085916</v>
      </c>
      <c r="N80">
        <f t="shared" si="32"/>
        <v>0.24806755915674372</v>
      </c>
      <c r="O80">
        <f t="shared" si="33"/>
        <v>0.51122041176830224</v>
      </c>
      <c r="P80">
        <f t="shared" si="34"/>
        <v>2747.5018885335312</v>
      </c>
      <c r="Q80">
        <f t="shared" si="35"/>
        <v>1098.7006598410162</v>
      </c>
      <c r="R80">
        <f t="shared" si="36"/>
        <v>439.18002482347327</v>
      </c>
      <c r="S80">
        <f t="shared" si="37"/>
        <v>175.37141100636882</v>
      </c>
      <c r="T80">
        <f t="shared" si="38"/>
        <v>69.847059909717487</v>
      </c>
    </row>
    <row r="81" spans="1:20" x14ac:dyDescent="0.3">
      <c r="A81">
        <v>4</v>
      </c>
      <c r="B81">
        <v>25</v>
      </c>
      <c r="C81" s="1">
        <f t="shared" si="26"/>
        <v>8.6230806604031951</v>
      </c>
      <c r="D81">
        <f t="shared" si="27"/>
        <v>62500</v>
      </c>
      <c r="E81">
        <f>MIN(1,IF(B81=0,0,
VLOOKUP($A81,EnhanceGradeTable!$A:$G,MATCH(SUBSTITUTE(E$1,"|Float","표준수치"),EnhanceGradeTable!$1:$1,0),0)*EnhanceTable!$J81))</f>
        <v>1.8195038140560849E-4</v>
      </c>
      <c r="F81">
        <f>MIN(1,IF(C81=0,0,
VLOOKUP($A81,EnhanceGradeTable!$A:$G,MATCH(SUBSTITUTE(F$1,"|Float","표준수치"),EnhanceGradeTable!$1:$1,0),0)*EnhanceTable!$J81))</f>
        <v>4.5487595351402125E-4</v>
      </c>
      <c r="G81">
        <f>MIN(1,IF(D81=0,0,
VLOOKUP($A81,EnhanceGradeTable!$A:$G,MATCH(SUBSTITUTE(G$1,"|Float","표준수치"),EnhanceGradeTable!$1:$1,0),0)*EnhanceTable!$J81))</f>
        <v>1.1371898837850532E-3</v>
      </c>
      <c r="H81">
        <f>MIN(1,IF(E81=0,0,
VLOOKUP($A81,EnhanceGradeTable!$A:$G,MATCH(SUBSTITUTE(H$1,"|Float","표준수치"),EnhanceGradeTable!$1:$1,0),0)*EnhanceTable!$J81))</f>
        <v>2.8429747094626326E-3</v>
      </c>
      <c r="I81">
        <f>MIN(1,IF(F81=0,0,
VLOOKUP($A81,EnhanceGradeTable!$A:$G,MATCH(SUBSTITUTE(I$1,"|Float","표준수치"),EnhanceGradeTable!$1:$1,0),0)*EnhanceTable!$J81))</f>
        <v>7.1074367736565823E-3</v>
      </c>
      <c r="J81">
        <f t="shared" si="28"/>
        <v>2.7303929109679125E-2</v>
      </c>
      <c r="K81">
        <f t="shared" si="29"/>
        <v>9.057082103522851E-3</v>
      </c>
      <c r="L81">
        <f t="shared" si="30"/>
        <v>2.2492165233378825E-2</v>
      </c>
      <c r="M81">
        <f t="shared" si="31"/>
        <v>5.5303766071326366E-2</v>
      </c>
      <c r="N81">
        <f t="shared" si="32"/>
        <v>0.13268338289531678</v>
      </c>
      <c r="O81">
        <f t="shared" si="33"/>
        <v>0.29997606113703879</v>
      </c>
      <c r="P81">
        <f t="shared" si="34"/>
        <v>5495.5038453129428</v>
      </c>
      <c r="Q81">
        <f t="shared" si="35"/>
        <v>2197.9014903510938</v>
      </c>
      <c r="R81">
        <f t="shared" si="36"/>
        <v>878.8604766597914</v>
      </c>
      <c r="S81">
        <f t="shared" si="37"/>
        <v>351.24389167786921</v>
      </c>
      <c r="T81">
        <f t="shared" si="38"/>
        <v>140.19680742138519</v>
      </c>
    </row>
    <row r="82" spans="1:20" x14ac:dyDescent="0.3">
      <c r="A82">
        <v>4</v>
      </c>
      <c r="B82">
        <v>26</v>
      </c>
      <c r="C82" s="1">
        <f t="shared" si="26"/>
        <v>9.3991579198394835</v>
      </c>
      <c r="D82">
        <f t="shared" si="27"/>
        <v>65000</v>
      </c>
      <c r="E82">
        <f>MIN(1,IF(B82=0,0,
VLOOKUP($A82,EnhanceGradeTable!$A:$G,MATCH(SUBSTITUTE(E$1,"|Float","표준수치"),EnhanceGradeTable!$1:$1,0),0)*EnhanceTable!$J82))</f>
        <v>1.6847257537556343E-4</v>
      </c>
      <c r="F82">
        <f>MIN(1,IF(C82=0,0,
VLOOKUP($A82,EnhanceGradeTable!$A:$G,MATCH(SUBSTITUTE(F$1,"|Float","표준수치"),EnhanceGradeTable!$1:$1,0),0)*EnhanceTable!$J82))</f>
        <v>4.2118143843890852E-4</v>
      </c>
      <c r="G82">
        <f>MIN(1,IF(D82=0,0,
VLOOKUP($A82,EnhanceGradeTable!$A:$G,MATCH(SUBSTITUTE(G$1,"|Float","표준수치"),EnhanceGradeTable!$1:$1,0),0)*EnhanceTable!$J82))</f>
        <v>1.0529535960972715E-3</v>
      </c>
      <c r="H82">
        <f>MIN(1,IF(E82=0,0,
VLOOKUP($A82,EnhanceGradeTable!$A:$G,MATCH(SUBSTITUTE(H$1,"|Float","표준수치"),EnhanceGradeTable!$1:$1,0),0)*EnhanceTable!$J82))</f>
        <v>2.6323839902431785E-3</v>
      </c>
      <c r="I82">
        <f>MIN(1,IF(F82=0,0,
VLOOKUP($A82,EnhanceGradeTable!$A:$G,MATCH(SUBSTITUTE(I$1,"|Float","표준수치"),EnhanceGradeTable!$1:$1,0),0)*EnhanceTable!$J82))</f>
        <v>6.5809599756079459E-3</v>
      </c>
      <c r="J82">
        <f t="shared" si="28"/>
        <v>2.5281415842295485E-2</v>
      </c>
      <c r="K82">
        <f t="shared" si="29"/>
        <v>8.3889531204041079E-3</v>
      </c>
      <c r="L82">
        <f t="shared" si="30"/>
        <v>2.084322170628583E-2</v>
      </c>
      <c r="M82">
        <f t="shared" si="31"/>
        <v>5.1312109580950227E-2</v>
      </c>
      <c r="N82">
        <f t="shared" si="32"/>
        <v>0.12347735589588404</v>
      </c>
      <c r="O82">
        <f t="shared" si="33"/>
        <v>0.28117367302441421</v>
      </c>
      <c r="P82">
        <f t="shared" si="34"/>
        <v>5935.1841564426677</v>
      </c>
      <c r="Q82">
        <f t="shared" si="35"/>
        <v>2373.7736183426359</v>
      </c>
      <c r="R82">
        <f t="shared" si="36"/>
        <v>949.2093367120226</v>
      </c>
      <c r="S82">
        <f t="shared" si="37"/>
        <v>379.38345787842195</v>
      </c>
      <c r="T82">
        <f t="shared" si="38"/>
        <v>151.45268960609346</v>
      </c>
    </row>
    <row r="83" spans="1:20" x14ac:dyDescent="0.3">
      <c r="A83">
        <v>4</v>
      </c>
      <c r="B83">
        <v>27</v>
      </c>
      <c r="C83" s="1">
        <f t="shared" si="26"/>
        <v>10.245082132625038</v>
      </c>
      <c r="D83">
        <f t="shared" si="27"/>
        <v>67500</v>
      </c>
      <c r="E83">
        <f>MIN(1,IF(B83=0,0,
VLOOKUP($A83,EnhanceGradeTable!$A:$G,MATCH(SUBSTITUTE(E$1,"|Float","표준수치"),EnhanceGradeTable!$1:$1,0),0)*EnhanceTable!$J83))</f>
        <v>1.559931253477439E-4</v>
      </c>
      <c r="F83">
        <f>MIN(1,IF(C83=0,0,
VLOOKUP($A83,EnhanceGradeTable!$A:$G,MATCH(SUBSTITUTE(F$1,"|Float","표준수치"),EnhanceGradeTable!$1:$1,0),0)*EnhanceTable!$J83))</f>
        <v>3.8998281336935975E-4</v>
      </c>
      <c r="G83">
        <f>MIN(1,IF(D83=0,0,
VLOOKUP($A83,EnhanceGradeTable!$A:$G,MATCH(SUBSTITUTE(G$1,"|Float","표준수치"),EnhanceGradeTable!$1:$1,0),0)*EnhanceTable!$J83))</f>
        <v>9.7495703342339939E-4</v>
      </c>
      <c r="H83">
        <f>MIN(1,IF(E83=0,0,
VLOOKUP($A83,EnhanceGradeTable!$A:$G,MATCH(SUBSTITUTE(H$1,"|Float","표준수치"),EnhanceGradeTable!$1:$1,0),0)*EnhanceTable!$J83))</f>
        <v>2.4373925835584984E-3</v>
      </c>
      <c r="I83">
        <f>MIN(1,IF(F83=0,0,
VLOOKUP($A83,EnhanceGradeTable!$A:$G,MATCH(SUBSTITUTE(I$1,"|Float","표준수치"),EnhanceGradeTable!$1:$1,0),0)*EnhanceTable!$J83))</f>
        <v>6.0934814588962461E-3</v>
      </c>
      <c r="J83">
        <f t="shared" si="28"/>
        <v>2.3408718372495817E-2</v>
      </c>
      <c r="K83">
        <f t="shared" si="29"/>
        <v>7.7699215585654846E-3</v>
      </c>
      <c r="L83">
        <f t="shared" si="30"/>
        <v>1.9313991780768536E-2</v>
      </c>
      <c r="M83">
        <f t="shared" si="31"/>
        <v>4.7601396492699344E-2</v>
      </c>
      <c r="N83">
        <f t="shared" si="32"/>
        <v>0.11486791190180834</v>
      </c>
      <c r="O83">
        <f t="shared" si="33"/>
        <v>0.26332327845229153</v>
      </c>
      <c r="P83">
        <f t="shared" si="34"/>
        <v>6410.0388922031343</v>
      </c>
      <c r="Q83">
        <f t="shared" si="35"/>
        <v>2563.7155159241593</v>
      </c>
      <c r="R83">
        <f t="shared" si="36"/>
        <v>1025.186103943533</v>
      </c>
      <c r="S83">
        <f t="shared" si="37"/>
        <v>409.77418530309825</v>
      </c>
      <c r="T83">
        <f t="shared" si="38"/>
        <v>163.60903212490163</v>
      </c>
    </row>
    <row r="84" spans="1:20" x14ac:dyDescent="0.3">
      <c r="A84">
        <v>4</v>
      </c>
      <c r="B84">
        <v>28</v>
      </c>
      <c r="C84" s="1">
        <f t="shared" si="26"/>
        <v>11.167139524561293</v>
      </c>
      <c r="D84">
        <f t="shared" si="27"/>
        <v>70000</v>
      </c>
      <c r="E84">
        <f>MIN(1,IF(B84=0,0,
VLOOKUP($A84,EnhanceGradeTable!$A:$G,MATCH(SUBSTITUTE(E$1,"|Float","표준수치"),EnhanceGradeTable!$1:$1,0),0)*EnhanceTable!$J84))</f>
        <v>1.4443807902568879E-4</v>
      </c>
      <c r="F84">
        <f>MIN(1,IF(C84=0,0,
VLOOKUP($A84,EnhanceGradeTable!$A:$G,MATCH(SUBSTITUTE(F$1,"|Float","표준수치"),EnhanceGradeTable!$1:$1,0),0)*EnhanceTable!$J84))</f>
        <v>3.6109519756422195E-4</v>
      </c>
      <c r="G84">
        <f>MIN(1,IF(D84=0,0,
VLOOKUP($A84,EnhanceGradeTable!$A:$G,MATCH(SUBSTITUTE(G$1,"|Float","표준수치"),EnhanceGradeTable!$1:$1,0),0)*EnhanceTable!$J84))</f>
        <v>9.0273799391055491E-4</v>
      </c>
      <c r="H84">
        <f>MIN(1,IF(E84=0,0,
VLOOKUP($A84,EnhanceGradeTable!$A:$G,MATCH(SUBSTITUTE(H$1,"|Float","표준수치"),EnhanceGradeTable!$1:$1,0),0)*EnhanceTable!$J84))</f>
        <v>2.2568449847763872E-3</v>
      </c>
      <c r="I84">
        <f>MIN(1,IF(F84=0,0,
VLOOKUP($A84,EnhanceGradeTable!$A:$G,MATCH(SUBSTITUTE(I$1,"|Float","표준수치"),EnhanceGradeTable!$1:$1,0),0)*EnhanceTable!$J84))</f>
        <v>5.6421124619409676E-3</v>
      </c>
      <c r="J84">
        <f t="shared" si="28"/>
        <v>2.1674739233792421E-2</v>
      </c>
      <c r="K84">
        <f t="shared" si="29"/>
        <v>7.1964065228594665E-3</v>
      </c>
      <c r="L84">
        <f t="shared" si="30"/>
        <v>1.7895951371101448E-2</v>
      </c>
      <c r="M84">
        <f t="shared" si="31"/>
        <v>4.415287075265717E-2</v>
      </c>
      <c r="N84">
        <f t="shared" si="32"/>
        <v>0.1068223438878777</v>
      </c>
      <c r="O84">
        <f t="shared" si="33"/>
        <v>0.24640822127215523</v>
      </c>
      <c r="P84">
        <f t="shared" si="34"/>
        <v>6922.8820065840364</v>
      </c>
      <c r="Q84">
        <f t="shared" si="35"/>
        <v>2768.8527647109895</v>
      </c>
      <c r="R84">
        <f t="shared" si="36"/>
        <v>1107.2410110492046</v>
      </c>
      <c r="S84">
        <f t="shared" si="37"/>
        <v>442.59616715255925</v>
      </c>
      <c r="T84">
        <f t="shared" si="38"/>
        <v>176.7378725700955</v>
      </c>
    </row>
    <row r="85" spans="1:20" x14ac:dyDescent="0.3">
      <c r="A85">
        <v>4</v>
      </c>
      <c r="B85">
        <v>29</v>
      </c>
      <c r="C85" s="1">
        <f t="shared" si="26"/>
        <v>12.17218208177181</v>
      </c>
      <c r="D85">
        <f t="shared" si="27"/>
        <v>72500</v>
      </c>
      <c r="E85">
        <f>MIN(1,IF(B85=0,0,
VLOOKUP($A85,EnhanceGradeTable!$A:$G,MATCH(SUBSTITUTE(E$1,"|Float","표준수치"),EnhanceGradeTable!$1:$1,0),0)*EnhanceTable!$J85))</f>
        <v>1.3373896206082293E-4</v>
      </c>
      <c r="F85">
        <f>MIN(1,IF(C85=0,0,
VLOOKUP($A85,EnhanceGradeTable!$A:$G,MATCH(SUBSTITUTE(F$1,"|Float","표준수치"),EnhanceGradeTable!$1:$1,0),0)*EnhanceTable!$J85))</f>
        <v>3.3434740515205733E-4</v>
      </c>
      <c r="G85">
        <f>MIN(1,IF(D85=0,0,
VLOOKUP($A85,EnhanceGradeTable!$A:$G,MATCH(SUBSTITUTE(G$1,"|Float","표준수치"),EnhanceGradeTable!$1:$1,0),0)*EnhanceTable!$J85))</f>
        <v>8.3586851288014344E-4</v>
      </c>
      <c r="H85">
        <f>MIN(1,IF(E85=0,0,
VLOOKUP($A85,EnhanceGradeTable!$A:$G,MATCH(SUBSTITUTE(H$1,"|Float","표준수치"),EnhanceGradeTable!$1:$1,0),0)*EnhanceTable!$J85))</f>
        <v>2.0896712822003585E-3</v>
      </c>
      <c r="I85">
        <f>MIN(1,IF(F85=0,0,
VLOOKUP($A85,EnhanceGradeTable!$A:$G,MATCH(SUBSTITUTE(I$1,"|Float","표준수치"),EnhanceGradeTable!$1:$1,0),0)*EnhanceTable!$J85))</f>
        <v>5.2241782055008961E-3</v>
      </c>
      <c r="J85">
        <f t="shared" si="28"/>
        <v>2.0069202994252241E-2</v>
      </c>
      <c r="K85">
        <f t="shared" si="29"/>
        <v>6.6650844293072442E-3</v>
      </c>
      <c r="L85">
        <f t="shared" si="30"/>
        <v>1.6581159430354764E-2</v>
      </c>
      <c r="M85">
        <f t="shared" si="31"/>
        <v>4.0948882200965153E-2</v>
      </c>
      <c r="N85">
        <f t="shared" si="32"/>
        <v>9.9308866799982853E-2</v>
      </c>
      <c r="O85">
        <f t="shared" si="33"/>
        <v>0.23040709356296851</v>
      </c>
      <c r="P85">
        <f t="shared" si="34"/>
        <v>7476.7525698928212</v>
      </c>
      <c r="Q85">
        <f t="shared" si="35"/>
        <v>2990.4009928441096</v>
      </c>
      <c r="R85">
        <f t="shared" si="36"/>
        <v>1195.8603093305551</v>
      </c>
      <c r="S85">
        <f t="shared" si="37"/>
        <v>478.04390406093614</v>
      </c>
      <c r="T85">
        <f t="shared" si="38"/>
        <v>190.91701148363151</v>
      </c>
    </row>
    <row r="86" spans="1:20" x14ac:dyDescent="0.3">
      <c r="A86">
        <v>4</v>
      </c>
      <c r="B86">
        <v>30</v>
      </c>
      <c r="C86" s="1">
        <f t="shared" si="26"/>
        <v>13.267678469131274</v>
      </c>
      <c r="D86">
        <f t="shared" si="27"/>
        <v>75000</v>
      </c>
      <c r="E86">
        <f>MIN(1,IF(B86=0,0,
VLOOKUP($A86,EnhanceGradeTable!$A:$G,MATCH(SUBSTITUTE(E$1,"|Float","표준수치"),EnhanceGradeTable!$1:$1,0),0)*EnhanceTable!$J86))</f>
        <v>4.4579654020274313E-5</v>
      </c>
      <c r="F86">
        <f>MIN(1,IF(C86=0,0,
VLOOKUP($A86,EnhanceGradeTable!$A:$G,MATCH(SUBSTITUTE(F$1,"|Float","표준수치"),EnhanceGradeTable!$1:$1,0),0)*EnhanceTable!$J86))</f>
        <v>1.1144913505068577E-4</v>
      </c>
      <c r="G86">
        <f>MIN(1,IF(D86=0,0,
VLOOKUP($A86,EnhanceGradeTable!$A:$G,MATCH(SUBSTITUTE(G$1,"|Float","표준수치"),EnhanceGradeTable!$1:$1,0),0)*EnhanceTable!$J86))</f>
        <v>2.7862283762671448E-4</v>
      </c>
      <c r="H86">
        <f>MIN(1,IF(E86=0,0,
VLOOKUP($A86,EnhanceGradeTable!$A:$G,MATCH(SUBSTITUTE(H$1,"|Float","표준수치"),EnhanceGradeTable!$1:$1,0),0)*EnhanceTable!$J86))</f>
        <v>6.9655709406678615E-4</v>
      </c>
      <c r="I86">
        <f>MIN(1,IF(F86=0,0,
VLOOKUP($A86,EnhanceGradeTable!$A:$G,MATCH(SUBSTITUTE(I$1,"|Float","표준수치"),EnhanceGradeTable!$1:$1,0),0)*EnhanceTable!$J86))</f>
        <v>1.7413927351669653E-3</v>
      </c>
      <c r="J86">
        <f t="shared" si="28"/>
        <v>6.6897343314174136E-3</v>
      </c>
      <c r="K86">
        <f t="shared" si="29"/>
        <v>2.2265499382680964E-3</v>
      </c>
      <c r="L86">
        <f t="shared" si="30"/>
        <v>5.5572682349250835E-3</v>
      </c>
      <c r="M86">
        <f t="shared" si="31"/>
        <v>1.383646684882478E-2</v>
      </c>
      <c r="N86">
        <f t="shared" si="32"/>
        <v>3.4240064986893581E-2</v>
      </c>
      <c r="O86">
        <f t="shared" si="33"/>
        <v>8.345630427001749E-2</v>
      </c>
      <c r="P86">
        <f t="shared" si="34"/>
        <v>22431.257754261344</v>
      </c>
      <c r="Q86">
        <f t="shared" si="35"/>
        <v>8972.2030900016525</v>
      </c>
      <c r="R86">
        <f t="shared" si="36"/>
        <v>3588.5812067407205</v>
      </c>
      <c r="S86">
        <f t="shared" si="37"/>
        <v>1435.1324095293969</v>
      </c>
      <c r="T86">
        <f t="shared" si="38"/>
        <v>573.75278078792201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AE38-C5F0-49B8-A438-E94545765F83}">
  <dimension ref="A1:H6"/>
  <sheetViews>
    <sheetView workbookViewId="0">
      <selection activeCell="A4" sqref="A4"/>
    </sheetView>
  </sheetViews>
  <sheetFormatPr defaultRowHeight="16.5" outlineLevelCol="1" x14ac:dyDescent="0.3"/>
  <cols>
    <col min="3" max="7" width="9" hidden="1" customWidth="1" outlineLevel="1"/>
    <col min="8" max="8" width="9" collapsed="1"/>
  </cols>
  <sheetData>
    <row r="1" spans="1:7" ht="27" customHeight="1" x14ac:dyDescent="0.3">
      <c r="A1" t="s">
        <v>0</v>
      </c>
      <c r="B1" t="s">
        <v>34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3">
      <c r="A2">
        <v>0</v>
      </c>
      <c r="B2">
        <v>5</v>
      </c>
      <c r="C2">
        <v>1</v>
      </c>
      <c r="D2">
        <f>C2*2</f>
        <v>2</v>
      </c>
      <c r="E2">
        <f>D2*2</f>
        <v>4</v>
      </c>
      <c r="F2">
        <f>E2*2</f>
        <v>8</v>
      </c>
      <c r="G2">
        <f>F2*2</f>
        <v>16</v>
      </c>
    </row>
    <row r="3" spans="1:7" x14ac:dyDescent="0.3">
      <c r="A3">
        <v>1</v>
      </c>
      <c r="B3">
        <v>10</v>
      </c>
      <c r="C3">
        <f>D3/2.5</f>
        <v>0.2857142857142857</v>
      </c>
      <c r="D3">
        <f>C2/1.4</f>
        <v>0.7142857142857143</v>
      </c>
      <c r="E3">
        <f>D3*2.5</f>
        <v>1.7857142857142858</v>
      </c>
      <c r="F3">
        <f>E3*2.5</f>
        <v>4.4642857142857144</v>
      </c>
      <c r="G3">
        <f>F3*2.5</f>
        <v>11.160714285714286</v>
      </c>
    </row>
    <row r="4" spans="1:7" x14ac:dyDescent="0.3">
      <c r="A4">
        <v>2</v>
      </c>
      <c r="B4">
        <v>15</v>
      </c>
      <c r="C4">
        <f t="shared" ref="C4:D4" si="0">D4/2.5</f>
        <v>8.1632653061224497E-2</v>
      </c>
      <c r="D4">
        <f t="shared" si="0"/>
        <v>0.20408163265306123</v>
      </c>
      <c r="E4">
        <f>D3/1.4</f>
        <v>0.51020408163265307</v>
      </c>
      <c r="F4">
        <f t="shared" ref="F4:G4" si="1">E4*2.5</f>
        <v>1.2755102040816326</v>
      </c>
      <c r="G4">
        <f t="shared" si="1"/>
        <v>3.1887755102040813</v>
      </c>
    </row>
    <row r="5" spans="1:7" x14ac:dyDescent="0.3">
      <c r="A5">
        <v>3</v>
      </c>
      <c r="B5">
        <v>20</v>
      </c>
      <c r="C5">
        <f t="shared" ref="C5:E5" si="2">D5/2.5</f>
        <v>2.3323615160349857E-2</v>
      </c>
      <c r="D5">
        <f t="shared" si="2"/>
        <v>5.830903790087464E-2</v>
      </c>
      <c r="E5">
        <f t="shared" si="2"/>
        <v>0.1457725947521866</v>
      </c>
      <c r="F5">
        <f>E4/1.4</f>
        <v>0.3644314868804665</v>
      </c>
      <c r="G5">
        <f>F5*2.5</f>
        <v>0.91107871720116629</v>
      </c>
    </row>
    <row r="6" spans="1:7" x14ac:dyDescent="0.3">
      <c r="A6">
        <v>4</v>
      </c>
      <c r="B6">
        <v>30</v>
      </c>
      <c r="C6">
        <f t="shared" ref="C6:E6" si="3">D6/2.5</f>
        <v>6.6638900458142443E-3</v>
      </c>
      <c r="D6">
        <f t="shared" si="3"/>
        <v>1.665972511453561E-2</v>
      </c>
      <c r="E6">
        <f t="shared" si="3"/>
        <v>4.1649312786339029E-2</v>
      </c>
      <c r="F6">
        <f>G6/2.5</f>
        <v>0.10412328196584757</v>
      </c>
      <c r="G6">
        <f>F5/1.4</f>
        <v>0.26030820491461892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AD9F-ED0A-47CF-B524-8603AB7A285B}">
  <dimension ref="A1:M66"/>
  <sheetViews>
    <sheetView workbookViewId="0"/>
  </sheetViews>
  <sheetFormatPr defaultRowHeight="16.5" x14ac:dyDescent="0.3"/>
  <cols>
    <col min="1" max="1" width="12.5" customWidth="1"/>
  </cols>
  <sheetData>
    <row r="1" spans="1:13" ht="27" customHeight="1" x14ac:dyDescent="0.3">
      <c r="A1" t="s">
        <v>33</v>
      </c>
      <c r="B1" t="s">
        <v>14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0</v>
      </c>
      <c r="B2" t="s">
        <v>15</v>
      </c>
      <c r="C2">
        <v>0</v>
      </c>
      <c r="D2">
        <v>0</v>
      </c>
      <c r="E2">
        <v>0.01</v>
      </c>
    </row>
    <row r="3" spans="1:13" x14ac:dyDescent="0.3">
      <c r="A3">
        <v>0</v>
      </c>
      <c r="B3" t="s">
        <v>15</v>
      </c>
      <c r="C3">
        <v>1</v>
      </c>
      <c r="D3">
        <v>0</v>
      </c>
      <c r="E3">
        <v>0.02</v>
      </c>
    </row>
    <row r="4" spans="1:13" x14ac:dyDescent="0.3">
      <c r="A4">
        <v>0</v>
      </c>
      <c r="B4" t="s">
        <v>15</v>
      </c>
      <c r="C4">
        <v>2</v>
      </c>
      <c r="D4">
        <v>0</v>
      </c>
      <c r="E4">
        <v>0.03</v>
      </c>
    </row>
    <row r="5" spans="1:13" x14ac:dyDescent="0.3">
      <c r="A5">
        <v>0</v>
      </c>
      <c r="B5" t="s">
        <v>15</v>
      </c>
      <c r="C5">
        <v>3</v>
      </c>
      <c r="D5">
        <v>0</v>
      </c>
      <c r="E5">
        <v>0.04</v>
      </c>
    </row>
    <row r="6" spans="1:13" x14ac:dyDescent="0.3">
      <c r="A6">
        <v>0</v>
      </c>
      <c r="B6" t="s">
        <v>15</v>
      </c>
      <c r="C6">
        <v>4</v>
      </c>
      <c r="D6">
        <v>0</v>
      </c>
      <c r="E6">
        <v>0.05</v>
      </c>
    </row>
    <row r="7" spans="1:13" x14ac:dyDescent="0.3">
      <c r="A7">
        <v>0</v>
      </c>
      <c r="B7" t="s">
        <v>17</v>
      </c>
      <c r="C7">
        <v>0</v>
      </c>
      <c r="D7">
        <v>0</v>
      </c>
      <c r="E7">
        <v>0.05</v>
      </c>
    </row>
    <row r="8" spans="1:13" x14ac:dyDescent="0.3">
      <c r="A8">
        <v>0</v>
      </c>
      <c r="B8" t="s">
        <v>17</v>
      </c>
      <c r="C8">
        <v>1</v>
      </c>
      <c r="D8">
        <v>0</v>
      </c>
      <c r="E8">
        <v>0.05</v>
      </c>
    </row>
    <row r="9" spans="1:13" x14ac:dyDescent="0.3">
      <c r="A9">
        <v>0</v>
      </c>
      <c r="B9" t="s">
        <v>17</v>
      </c>
      <c r="C9">
        <v>2</v>
      </c>
      <c r="D9">
        <v>0</v>
      </c>
      <c r="E9">
        <v>0.05</v>
      </c>
    </row>
    <row r="10" spans="1:13" x14ac:dyDescent="0.3">
      <c r="A10">
        <v>0</v>
      </c>
      <c r="B10" t="s">
        <v>17</v>
      </c>
      <c r="C10">
        <v>3</v>
      </c>
      <c r="D10">
        <v>0</v>
      </c>
      <c r="E10">
        <v>0.05</v>
      </c>
    </row>
    <row r="11" spans="1:13" x14ac:dyDescent="0.3">
      <c r="A11">
        <v>0</v>
      </c>
      <c r="B11" t="s">
        <v>17</v>
      </c>
      <c r="C11">
        <v>4</v>
      </c>
      <c r="D11">
        <v>0</v>
      </c>
      <c r="E11">
        <v>0.05</v>
      </c>
    </row>
    <row r="12" spans="1:13" x14ac:dyDescent="0.3">
      <c r="A12">
        <v>0</v>
      </c>
      <c r="B12" t="s">
        <v>18</v>
      </c>
      <c r="C12">
        <v>0</v>
      </c>
      <c r="D12">
        <v>0</v>
      </c>
      <c r="E12">
        <v>0.05</v>
      </c>
    </row>
    <row r="13" spans="1:13" x14ac:dyDescent="0.3">
      <c r="A13">
        <v>0</v>
      </c>
      <c r="B13" t="s">
        <v>18</v>
      </c>
      <c r="C13">
        <v>1</v>
      </c>
      <c r="D13">
        <v>0</v>
      </c>
      <c r="E13">
        <v>0.05</v>
      </c>
    </row>
    <row r="14" spans="1:13" x14ac:dyDescent="0.3">
      <c r="A14">
        <v>0</v>
      </c>
      <c r="B14" t="s">
        <v>18</v>
      </c>
      <c r="C14">
        <v>2</v>
      </c>
      <c r="D14">
        <v>0</v>
      </c>
      <c r="E14">
        <v>0.05</v>
      </c>
    </row>
    <row r="15" spans="1:13" x14ac:dyDescent="0.3">
      <c r="A15">
        <v>0</v>
      </c>
      <c r="B15" t="s">
        <v>18</v>
      </c>
      <c r="C15">
        <v>3</v>
      </c>
      <c r="D15">
        <v>0</v>
      </c>
      <c r="E15">
        <v>0.05</v>
      </c>
    </row>
    <row r="16" spans="1:13" x14ac:dyDescent="0.3">
      <c r="A16">
        <v>0</v>
      </c>
      <c r="B16" t="s">
        <v>18</v>
      </c>
      <c r="C16">
        <v>4</v>
      </c>
      <c r="D16">
        <v>0</v>
      </c>
      <c r="E16">
        <v>0.05</v>
      </c>
    </row>
    <row r="17" spans="1:5" x14ac:dyDescent="0.3">
      <c r="A17">
        <v>0</v>
      </c>
      <c r="B17" t="s">
        <v>19</v>
      </c>
      <c r="C17">
        <v>0</v>
      </c>
      <c r="D17">
        <v>0</v>
      </c>
      <c r="E17">
        <v>0.05</v>
      </c>
    </row>
    <row r="18" spans="1:5" x14ac:dyDescent="0.3">
      <c r="A18">
        <v>0</v>
      </c>
      <c r="B18" t="s">
        <v>19</v>
      </c>
      <c r="C18">
        <v>1</v>
      </c>
      <c r="D18">
        <v>0</v>
      </c>
      <c r="E18">
        <v>0.05</v>
      </c>
    </row>
    <row r="19" spans="1:5" x14ac:dyDescent="0.3">
      <c r="A19">
        <v>0</v>
      </c>
      <c r="B19" t="s">
        <v>19</v>
      </c>
      <c r="C19">
        <v>2</v>
      </c>
      <c r="D19">
        <v>0</v>
      </c>
      <c r="E19">
        <v>0.05</v>
      </c>
    </row>
    <row r="20" spans="1:5" x14ac:dyDescent="0.3">
      <c r="A20">
        <v>0</v>
      </c>
      <c r="B20" t="s">
        <v>19</v>
      </c>
      <c r="C20">
        <v>3</v>
      </c>
      <c r="D20">
        <v>0</v>
      </c>
      <c r="E20">
        <v>0.05</v>
      </c>
    </row>
    <row r="21" spans="1:5" x14ac:dyDescent="0.3">
      <c r="A21">
        <v>0</v>
      </c>
      <c r="B21" t="s">
        <v>19</v>
      </c>
      <c r="C21">
        <v>4</v>
      </c>
      <c r="D21">
        <v>0</v>
      </c>
      <c r="E21">
        <v>0.05</v>
      </c>
    </row>
    <row r="22" spans="1:5" x14ac:dyDescent="0.3">
      <c r="A22">
        <v>0</v>
      </c>
      <c r="B22" t="s">
        <v>23</v>
      </c>
      <c r="C22">
        <v>0</v>
      </c>
      <c r="D22">
        <v>0</v>
      </c>
      <c r="E22">
        <v>0.05</v>
      </c>
    </row>
    <row r="23" spans="1:5" x14ac:dyDescent="0.3">
      <c r="A23">
        <v>0</v>
      </c>
      <c r="B23" t="s">
        <v>23</v>
      </c>
      <c r="C23">
        <v>1</v>
      </c>
      <c r="D23">
        <v>0</v>
      </c>
      <c r="E23">
        <v>0.05</v>
      </c>
    </row>
    <row r="24" spans="1:5" x14ac:dyDescent="0.3">
      <c r="A24">
        <v>0</v>
      </c>
      <c r="B24" t="s">
        <v>23</v>
      </c>
      <c r="C24">
        <v>2</v>
      </c>
      <c r="D24">
        <v>0</v>
      </c>
      <c r="E24">
        <v>0.05</v>
      </c>
    </row>
    <row r="25" spans="1:5" x14ac:dyDescent="0.3">
      <c r="A25">
        <v>0</v>
      </c>
      <c r="B25" t="s">
        <v>23</v>
      </c>
      <c r="C25">
        <v>3</v>
      </c>
      <c r="D25">
        <v>0</v>
      </c>
      <c r="E25">
        <v>0.05</v>
      </c>
    </row>
    <row r="26" spans="1:5" x14ac:dyDescent="0.3">
      <c r="A26">
        <v>0</v>
      </c>
      <c r="B26" t="s">
        <v>23</v>
      </c>
      <c r="C26">
        <v>4</v>
      </c>
      <c r="D26">
        <v>0</v>
      </c>
      <c r="E26">
        <v>0.05</v>
      </c>
    </row>
    <row r="27" spans="1:5" x14ac:dyDescent="0.3">
      <c r="A27">
        <v>0</v>
      </c>
      <c r="B27" t="s">
        <v>20</v>
      </c>
      <c r="C27">
        <v>0</v>
      </c>
      <c r="D27">
        <v>0</v>
      </c>
      <c r="E27">
        <v>0.05</v>
      </c>
    </row>
    <row r="28" spans="1:5" x14ac:dyDescent="0.3">
      <c r="A28">
        <v>0</v>
      </c>
      <c r="B28" t="s">
        <v>20</v>
      </c>
      <c r="C28">
        <v>1</v>
      </c>
      <c r="D28">
        <v>0</v>
      </c>
      <c r="E28">
        <v>0.05</v>
      </c>
    </row>
    <row r="29" spans="1:5" x14ac:dyDescent="0.3">
      <c r="A29">
        <v>0</v>
      </c>
      <c r="B29" t="s">
        <v>20</v>
      </c>
      <c r="C29">
        <v>2</v>
      </c>
      <c r="D29">
        <v>0</v>
      </c>
      <c r="E29">
        <v>0.05</v>
      </c>
    </row>
    <row r="30" spans="1:5" x14ac:dyDescent="0.3">
      <c r="A30">
        <v>0</v>
      </c>
      <c r="B30" t="s">
        <v>20</v>
      </c>
      <c r="C30">
        <v>3</v>
      </c>
      <c r="D30">
        <v>0</v>
      </c>
      <c r="E30">
        <v>0.05</v>
      </c>
    </row>
    <row r="31" spans="1:5" x14ac:dyDescent="0.3">
      <c r="A31">
        <v>0</v>
      </c>
      <c r="B31" t="s">
        <v>20</v>
      </c>
      <c r="C31">
        <v>4</v>
      </c>
      <c r="D31">
        <v>0</v>
      </c>
      <c r="E31">
        <v>0.05</v>
      </c>
    </row>
    <row r="32" spans="1:5" x14ac:dyDescent="0.3">
      <c r="A32">
        <v>1</v>
      </c>
      <c r="B32" t="s">
        <v>24</v>
      </c>
      <c r="C32">
        <v>0</v>
      </c>
      <c r="D32">
        <v>0</v>
      </c>
      <c r="E32">
        <v>0.05</v>
      </c>
    </row>
    <row r="33" spans="1:5" x14ac:dyDescent="0.3">
      <c r="A33">
        <v>1</v>
      </c>
      <c r="B33" t="s">
        <v>24</v>
      </c>
      <c r="C33">
        <v>1</v>
      </c>
      <c r="D33">
        <v>0</v>
      </c>
      <c r="E33">
        <v>0.05</v>
      </c>
    </row>
    <row r="34" spans="1:5" x14ac:dyDescent="0.3">
      <c r="A34">
        <v>1</v>
      </c>
      <c r="B34" t="s">
        <v>24</v>
      </c>
      <c r="C34">
        <v>2</v>
      </c>
      <c r="D34">
        <v>0</v>
      </c>
      <c r="E34">
        <v>0.05</v>
      </c>
    </row>
    <row r="35" spans="1:5" x14ac:dyDescent="0.3">
      <c r="A35">
        <v>1</v>
      </c>
      <c r="B35" t="s">
        <v>24</v>
      </c>
      <c r="C35">
        <v>3</v>
      </c>
      <c r="D35">
        <v>0</v>
      </c>
      <c r="E35">
        <v>0.05</v>
      </c>
    </row>
    <row r="36" spans="1:5" x14ac:dyDescent="0.3">
      <c r="A36">
        <v>1</v>
      </c>
      <c r="B36" t="s">
        <v>24</v>
      </c>
      <c r="C36">
        <v>4</v>
      </c>
      <c r="D36">
        <v>0</v>
      </c>
      <c r="E36">
        <v>0.05</v>
      </c>
    </row>
    <row r="37" spans="1:5" x14ac:dyDescent="0.3">
      <c r="A37">
        <v>1</v>
      </c>
      <c r="B37" t="s">
        <v>25</v>
      </c>
      <c r="C37">
        <v>0</v>
      </c>
      <c r="D37">
        <v>0</v>
      </c>
      <c r="E37">
        <v>0.05</v>
      </c>
    </row>
    <row r="38" spans="1:5" x14ac:dyDescent="0.3">
      <c r="A38">
        <v>1</v>
      </c>
      <c r="B38" t="s">
        <v>25</v>
      </c>
      <c r="C38">
        <v>1</v>
      </c>
      <c r="D38">
        <v>0</v>
      </c>
      <c r="E38">
        <v>0.05</v>
      </c>
    </row>
    <row r="39" spans="1:5" x14ac:dyDescent="0.3">
      <c r="A39">
        <v>1</v>
      </c>
      <c r="B39" t="s">
        <v>25</v>
      </c>
      <c r="C39">
        <v>2</v>
      </c>
      <c r="D39">
        <v>0</v>
      </c>
      <c r="E39">
        <v>0.05</v>
      </c>
    </row>
    <row r="40" spans="1:5" x14ac:dyDescent="0.3">
      <c r="A40">
        <v>1</v>
      </c>
      <c r="B40" t="s">
        <v>25</v>
      </c>
      <c r="C40">
        <v>3</v>
      </c>
      <c r="D40">
        <v>0</v>
      </c>
      <c r="E40">
        <v>0.05</v>
      </c>
    </row>
    <row r="41" spans="1:5" x14ac:dyDescent="0.3">
      <c r="A41">
        <v>1</v>
      </c>
      <c r="B41" t="s">
        <v>25</v>
      </c>
      <c r="C41">
        <v>4</v>
      </c>
      <c r="D41">
        <v>0</v>
      </c>
      <c r="E41">
        <v>0.05</v>
      </c>
    </row>
    <row r="42" spans="1:5" x14ac:dyDescent="0.3">
      <c r="A42">
        <v>1</v>
      </c>
      <c r="B42" t="s">
        <v>26</v>
      </c>
      <c r="C42">
        <v>0</v>
      </c>
      <c r="D42">
        <v>0</v>
      </c>
      <c r="E42">
        <v>0.05</v>
      </c>
    </row>
    <row r="43" spans="1:5" x14ac:dyDescent="0.3">
      <c r="A43">
        <v>1</v>
      </c>
      <c r="B43" t="s">
        <v>26</v>
      </c>
      <c r="C43">
        <v>1</v>
      </c>
      <c r="D43">
        <v>0</v>
      </c>
      <c r="E43">
        <v>0.05</v>
      </c>
    </row>
    <row r="44" spans="1:5" x14ac:dyDescent="0.3">
      <c r="A44">
        <v>1</v>
      </c>
      <c r="B44" t="s">
        <v>26</v>
      </c>
      <c r="C44">
        <v>2</v>
      </c>
      <c r="D44">
        <v>0</v>
      </c>
      <c r="E44">
        <v>0.05</v>
      </c>
    </row>
    <row r="45" spans="1:5" x14ac:dyDescent="0.3">
      <c r="A45">
        <v>1</v>
      </c>
      <c r="B45" t="s">
        <v>26</v>
      </c>
      <c r="C45">
        <v>3</v>
      </c>
      <c r="D45">
        <v>0</v>
      </c>
      <c r="E45">
        <v>0.05</v>
      </c>
    </row>
    <row r="46" spans="1:5" x14ac:dyDescent="0.3">
      <c r="A46">
        <v>1</v>
      </c>
      <c r="B46" t="s">
        <v>26</v>
      </c>
      <c r="C46">
        <v>4</v>
      </c>
      <c r="D46">
        <v>0</v>
      </c>
      <c r="E46">
        <v>0.05</v>
      </c>
    </row>
    <row r="47" spans="1:5" x14ac:dyDescent="0.3">
      <c r="A47">
        <v>1</v>
      </c>
      <c r="B47" t="s">
        <v>27</v>
      </c>
      <c r="C47">
        <v>0</v>
      </c>
      <c r="D47">
        <v>0</v>
      </c>
      <c r="E47">
        <v>0.05</v>
      </c>
    </row>
    <row r="48" spans="1:5" x14ac:dyDescent="0.3">
      <c r="A48">
        <v>1</v>
      </c>
      <c r="B48" t="s">
        <v>27</v>
      </c>
      <c r="C48">
        <v>1</v>
      </c>
      <c r="D48">
        <v>0</v>
      </c>
      <c r="E48">
        <v>0.05</v>
      </c>
    </row>
    <row r="49" spans="1:5" x14ac:dyDescent="0.3">
      <c r="A49">
        <v>1</v>
      </c>
      <c r="B49" t="s">
        <v>27</v>
      </c>
      <c r="C49">
        <v>2</v>
      </c>
      <c r="D49">
        <v>0</v>
      </c>
      <c r="E49">
        <v>0.05</v>
      </c>
    </row>
    <row r="50" spans="1:5" x14ac:dyDescent="0.3">
      <c r="A50">
        <v>1</v>
      </c>
      <c r="B50" t="s">
        <v>27</v>
      </c>
      <c r="C50">
        <v>3</v>
      </c>
      <c r="D50">
        <v>0</v>
      </c>
      <c r="E50">
        <v>0.05</v>
      </c>
    </row>
    <row r="51" spans="1:5" x14ac:dyDescent="0.3">
      <c r="A51">
        <v>1</v>
      </c>
      <c r="B51" t="s">
        <v>27</v>
      </c>
      <c r="C51">
        <v>4</v>
      </c>
      <c r="D51">
        <v>0</v>
      </c>
      <c r="E51">
        <v>0.05</v>
      </c>
    </row>
    <row r="52" spans="1:5" x14ac:dyDescent="0.3">
      <c r="A52">
        <v>1</v>
      </c>
      <c r="B52" t="s">
        <v>28</v>
      </c>
      <c r="C52">
        <v>0</v>
      </c>
      <c r="D52">
        <v>0</v>
      </c>
      <c r="E52">
        <v>0.05</v>
      </c>
    </row>
    <row r="53" spans="1:5" x14ac:dyDescent="0.3">
      <c r="A53">
        <v>1</v>
      </c>
      <c r="B53" t="s">
        <v>28</v>
      </c>
      <c r="C53">
        <v>1</v>
      </c>
      <c r="D53">
        <v>0</v>
      </c>
      <c r="E53">
        <v>0.05</v>
      </c>
    </row>
    <row r="54" spans="1:5" x14ac:dyDescent="0.3">
      <c r="A54">
        <v>1</v>
      </c>
      <c r="B54" t="s">
        <v>28</v>
      </c>
      <c r="C54">
        <v>2</v>
      </c>
      <c r="D54">
        <v>0</v>
      </c>
      <c r="E54">
        <v>0.05</v>
      </c>
    </row>
    <row r="55" spans="1:5" x14ac:dyDescent="0.3">
      <c r="A55">
        <v>1</v>
      </c>
      <c r="B55" t="s">
        <v>28</v>
      </c>
      <c r="C55">
        <v>3</v>
      </c>
      <c r="D55">
        <v>0</v>
      </c>
      <c r="E55">
        <v>0.05</v>
      </c>
    </row>
    <row r="56" spans="1:5" x14ac:dyDescent="0.3">
      <c r="A56">
        <v>1</v>
      </c>
      <c r="B56" t="s">
        <v>28</v>
      </c>
      <c r="C56">
        <v>4</v>
      </c>
      <c r="D56">
        <v>0</v>
      </c>
      <c r="E56">
        <v>0.05</v>
      </c>
    </row>
    <row r="57" spans="1:5" x14ac:dyDescent="0.3">
      <c r="A57">
        <v>1</v>
      </c>
      <c r="B57" t="s">
        <v>29</v>
      </c>
      <c r="C57">
        <v>0</v>
      </c>
      <c r="D57">
        <v>0</v>
      </c>
      <c r="E57">
        <v>0.05</v>
      </c>
    </row>
    <row r="58" spans="1:5" x14ac:dyDescent="0.3">
      <c r="A58">
        <v>1</v>
      </c>
      <c r="B58" t="s">
        <v>29</v>
      </c>
      <c r="C58">
        <v>1</v>
      </c>
      <c r="D58">
        <v>0</v>
      </c>
      <c r="E58">
        <v>0.05</v>
      </c>
    </row>
    <row r="59" spans="1:5" x14ac:dyDescent="0.3">
      <c r="A59">
        <v>1</v>
      </c>
      <c r="B59" t="s">
        <v>29</v>
      </c>
      <c r="C59">
        <v>2</v>
      </c>
      <c r="D59">
        <v>0</v>
      </c>
      <c r="E59">
        <v>0.05</v>
      </c>
    </row>
    <row r="60" spans="1:5" x14ac:dyDescent="0.3">
      <c r="A60">
        <v>1</v>
      </c>
      <c r="B60" t="s">
        <v>29</v>
      </c>
      <c r="C60">
        <v>3</v>
      </c>
      <c r="D60">
        <v>0</v>
      </c>
      <c r="E60">
        <v>0.05</v>
      </c>
    </row>
    <row r="61" spans="1:5" x14ac:dyDescent="0.3">
      <c r="A61">
        <v>1</v>
      </c>
      <c r="B61" t="s">
        <v>29</v>
      </c>
      <c r="C61">
        <v>4</v>
      </c>
      <c r="D61">
        <v>0</v>
      </c>
      <c r="E61">
        <v>0.05</v>
      </c>
    </row>
    <row r="62" spans="1:5" x14ac:dyDescent="0.3">
      <c r="A62">
        <v>1</v>
      </c>
      <c r="B62" t="s">
        <v>30</v>
      </c>
      <c r="C62">
        <v>0</v>
      </c>
      <c r="D62">
        <v>0</v>
      </c>
      <c r="E62">
        <v>0.05</v>
      </c>
    </row>
    <row r="63" spans="1:5" x14ac:dyDescent="0.3">
      <c r="A63">
        <v>1</v>
      </c>
      <c r="B63" t="s">
        <v>30</v>
      </c>
      <c r="C63">
        <v>1</v>
      </c>
      <c r="D63">
        <v>0</v>
      </c>
      <c r="E63">
        <v>0.05</v>
      </c>
    </row>
    <row r="64" spans="1:5" x14ac:dyDescent="0.3">
      <c r="A64">
        <v>1</v>
      </c>
      <c r="B64" t="s">
        <v>30</v>
      </c>
      <c r="C64">
        <v>2</v>
      </c>
      <c r="D64">
        <v>0</v>
      </c>
      <c r="E64">
        <v>0.05</v>
      </c>
    </row>
    <row r="65" spans="1:5" x14ac:dyDescent="0.3">
      <c r="A65">
        <v>1</v>
      </c>
      <c r="B65" t="s">
        <v>30</v>
      </c>
      <c r="C65">
        <v>3</v>
      </c>
      <c r="D65">
        <v>0</v>
      </c>
      <c r="E65">
        <v>0.05</v>
      </c>
    </row>
    <row r="66" spans="1:5" x14ac:dyDescent="0.3">
      <c r="A66">
        <v>1</v>
      </c>
      <c r="B66" t="s">
        <v>30</v>
      </c>
      <c r="C66">
        <v>4</v>
      </c>
      <c r="D66">
        <v>0</v>
      </c>
      <c r="E66">
        <v>0.05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EquipTable</vt:lpstr>
      <vt:lpstr>EnhanceTable</vt:lpstr>
      <vt:lpstr>EnhanceGradeTable</vt:lpstr>
      <vt:lpstr>EquipOptionTable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2020-04-07T13:58:48Z</dcterms:modified>
</cp:coreProperties>
</file>